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K17a - Biokoridor BK17a ..." sheetId="2" r:id="rId2"/>
    <sheet name="BC10 - Biocentrum BC10 (o..." sheetId="3" r:id="rId3"/>
    <sheet name="BK17b - Biokoridor BK17b ..." sheetId="4" r:id="rId4"/>
    <sheet name="BK16d - Biokoridor BK16d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'BK17a - Biokoridor BK17a ...'!$C$87:$K$335</definedName>
    <definedName name="_xlnm.Print_Area" localSheetId="1">'BK17a - Biokoridor BK17a ...'!$C$4:$J$39,'BK17a - Biokoridor BK17a ...'!$C$45:$J$69,'BK17a - Biokoridor BK17a ...'!$C$75:$K$335</definedName>
    <definedName name="_xlnm._FilterDatabase" localSheetId="2" hidden="1">'BC10 - Biocentrum BC10 (o...'!$C$88:$K$378</definedName>
    <definedName name="_xlnm.Print_Area" localSheetId="2">'BC10 - Biocentrum BC10 (o...'!$C$4:$J$39,'BC10 - Biocentrum BC10 (o...'!$C$45:$J$70,'BC10 - Biocentrum BC10 (o...'!$C$76:$K$378</definedName>
    <definedName name="_xlnm._FilterDatabase" localSheetId="3" hidden="1">'BK17b - Biokoridor BK17b ...'!$C$87:$K$332</definedName>
    <definedName name="_xlnm.Print_Area" localSheetId="3">'BK17b - Biokoridor BK17b ...'!$C$4:$J$39,'BK17b - Biokoridor BK17b ...'!$C$45:$J$69,'BK17b - Biokoridor BK17b ...'!$C$75:$K$332</definedName>
    <definedName name="_xlnm._FilterDatabase" localSheetId="4" hidden="1">'BK16d - Biokoridor BK16d ...'!$C$87:$K$335</definedName>
    <definedName name="_xlnm.Print_Area" localSheetId="4">'BK16d - Biokoridor BK16d ...'!$C$4:$J$39,'BK16d - Biokoridor BK16d ...'!$C$45:$J$69,'BK16d - Biokoridor BK16d ...'!$C$75:$K$335</definedName>
    <definedName name="_xlnm.Print_Area" localSheetId="5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'BK17a - Biokoridor BK17a ...'!$87:$87</definedName>
    <definedName name="_xlnm.Print_Titles" localSheetId="2">'BC10 - Biocentrum BC10 (o...'!$88:$88</definedName>
    <definedName name="_xlnm.Print_Titles" localSheetId="3">'BK17b - Biokoridor BK17b ...'!$87:$87</definedName>
    <definedName name="_xlnm.Print_Titles" localSheetId="4">'BK16d - Biokoridor BK16d ...'!$87:$87</definedName>
  </definedNames>
  <calcPr fullCalcOnLoad="1"/>
</workbook>
</file>

<file path=xl/sharedStrings.xml><?xml version="1.0" encoding="utf-8"?>
<sst xmlns="http://schemas.openxmlformats.org/spreadsheetml/2006/main" count="10323" uniqueCount="1224">
  <si>
    <t>Export Komplet</t>
  </si>
  <si>
    <t>VZ</t>
  </si>
  <si>
    <t>2.0</t>
  </si>
  <si>
    <t>ZAMOK</t>
  </si>
  <si>
    <t>False</t>
  </si>
  <si>
    <t>{98376ebc-3dd9-4ff3-a97f-ee6ed7bcb211}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</si>
  <si>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</si>
  <si>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</si>
  <si>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</si>
  <si>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</si>
  <si>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</si>
  <si>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</si>
  <si>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</si>
  <si>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</si>
  <si>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</si>
  <si>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</si>
  <si>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</si>
  <si>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PD – Výsadby BK16d, BK17a, BK17b a BC10 v k.ú. Veselí-Předměstí</t>
  </si>
  <si>
    <t>KSO:</t>
  </si>
  <si>
    <t/>
  </si>
  <si>
    <t>CC-CZ:</t>
  </si>
  <si>
    <t>Místo:</t>
  </si>
  <si>
    <t>Veselí nad Moravou</t>
  </si>
  <si>
    <t>Datum:</t>
  </si>
  <si>
    <t>25. 11. 2023</t>
  </si>
  <si>
    <t>Zadavatel:</t>
  </si>
  <si>
    <t>IČ:</t>
  </si>
  <si>
    <t>01312774</t>
  </si>
  <si>
    <t>KPÚ pro JMK, pobočka Hodonín</t>
  </si>
  <si>
    <t>DIČ:</t>
  </si>
  <si>
    <t>CZ01312774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</si>
  <si>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</si>
  <si>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</si>
  <si>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</si>
  <si>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</si>
  <si>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</si>
  <si>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</si>
  <si>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</si>
  <si>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</si>
  <si>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</si>
  <si>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</si>
  <si>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</si>
  <si>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</si>
  <si>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</si>
  <si>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</si>
  <si>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</si>
  <si>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</si>
  <si>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</si>
  <si>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</si>
  <si>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</si>
  <si>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</si>
  <si>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</si>
  <si>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</si>
  <si>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</si>
  <si>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</si>
  <si>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</si>
  <si>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</si>
  <si>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</si>
  <si>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</si>
  <si>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</si>
  <si>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</si>
  <si>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</si>
  <si>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</si>
  <si>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</si>
  <si>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</si>
  <si>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</si>
  <si>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</si>
  <si>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</si>
  <si>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</si>
  <si>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</si>
  <si>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</si>
  <si>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</si>
  <si>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</si>
  <si>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</si>
  <si>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</si>
  <si>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</si>
  <si>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</si>
  <si>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</si>
  <si>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BK17a</t>
  </si>
  <si>
    <t>Biokoridor BK17a (oblasti A, B)</t>
  </si>
  <si>
    <t>STA</t>
  </si>
  <si>
    <t>1</t>
  </si>
  <si>
    <t>{536bd484-f664-4c8a-95d1-9fa0f8fd4142}</t>
  </si>
  <si>
    <t>2</t>
  </si>
  <si>
    <t>BC10</t>
  </si>
  <si>
    <t>Biocentrum BC10 (oblast C)</t>
  </si>
  <si>
    <t>{2ccb01ac-26d5-4a4d-97dc-03008be13dba}</t>
  </si>
  <si>
    <t>BK17b</t>
  </si>
  <si>
    <t>Biokoridor BK17b (oblast D)</t>
  </si>
  <si>
    <t>{2a235572-eb59-4961-8a0f-3206fd365672}</t>
  </si>
  <si>
    <t>BK16d</t>
  </si>
  <si>
    <t>Biokoridor BK16d (oblasti E, F)</t>
  </si>
  <si>
    <t>{8db4e95d-f528-4b0c-bf30-17b54a831326}</t>
  </si>
  <si>
    <t>KRYCÍ LIST SOUPISU PRACÍ</t>
  </si>
  <si>
    <t>Objekt:</t>
  </si>
  <si>
    <t>BK17a - Biokoridor BK17a (oblasti A, B)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</si>
  <si>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</si>
  <si>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</si>
  <si>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</si>
  <si>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</si>
  <si>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</si>
  <si>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04 - Výsadba stromů</t>
  </si>
  <si>
    <t xml:space="preserve">    05 - Výsadba keřů</t>
  </si>
  <si>
    <t xml:space="preserve">    07 - Následná péče (1.rok)</t>
  </si>
  <si>
    <t xml:space="preserve">    08 - Následná péče (2.rok)</t>
  </si>
  <si>
    <t xml:space="preserve">    09 - Následná péče (3.rok)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</si>
  <si>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</si>
  <si>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</si>
  <si>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</si>
  <si>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</si>
  <si>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</si>
  <si>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</si>
  <si>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</si>
  <si>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</si>
  <si>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</si>
  <si>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</si>
  <si>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</si>
  <si>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</si>
  <si>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</si>
  <si>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</si>
  <si>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</si>
  <si>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</si>
  <si>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</si>
  <si>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</si>
  <si>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</si>
  <si>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04</t>
  </si>
  <si>
    <t>Výsadba stromů</t>
  </si>
  <si>
    <t>K</t>
  </si>
  <si>
    <t>183403112</t>
  </si>
  <si>
    <t>Obdělání půdy oráním hl. přes 100 do 200 mm v rovině nebo na svahu do 1:5</t>
  </si>
  <si>
    <t>m2</t>
  </si>
  <si>
    <t>CS ÚRS 2024 01</t>
  </si>
  <si>
    <t>4</t>
  </si>
  <si>
    <t>450615835</t>
  </si>
  <si>
    <t>Online PSC</t>
  </si>
  <si>
    <t>https://podminky.urs.cz/item/CS_URS_2024_01/183403112</t>
  </si>
  <si>
    <t>P</t>
  </si>
  <si>
    <t>Poznámka k položce:
Tato položka bude nárokována a zrealizována pouze v případě, že objednatel nezajistí provedení těchto prací v rámci předání staveniště.</t>
  </si>
  <si>
    <t>VV</t>
  </si>
  <si>
    <t>730*15 "úprava plochy pro výsadby stromů i keřů</t>
  </si>
  <si>
    <t>183403114</t>
  </si>
  <si>
    <t>Obdělání půdy kultivátorováním v rovině nebo na svahu do 1:5</t>
  </si>
  <si>
    <t>-1426842806</t>
  </si>
  <si>
    <t>https://podminky.urs.cz/item/CS_URS_2024_01/183403114</t>
  </si>
  <si>
    <t>3</t>
  </si>
  <si>
    <t>183403151</t>
  </si>
  <si>
    <t>Obdělání půdy smykováním v rovině nebo na svahu do 1:5</t>
  </si>
  <si>
    <t>-1131620053</t>
  </si>
  <si>
    <t>https://podminky.urs.cz/item/CS_URS_2024_01/183403151</t>
  </si>
  <si>
    <t>183101115</t>
  </si>
  <si>
    <t>Hloubení jamek bez výměny půdy zeminy skupiny 1 až 4 obj přes 0,125 do 0,4 m3 v rovině a svahu do 1:5</t>
  </si>
  <si>
    <t>kus</t>
  </si>
  <si>
    <t>296064772</t>
  </si>
  <si>
    <t>https://podminky.urs.cz/item/CS_URS_2024_01/183101115</t>
  </si>
  <si>
    <t>39+65</t>
  </si>
  <si>
    <t>5</t>
  </si>
  <si>
    <t>184102114</t>
  </si>
  <si>
    <t>Výsadba dřeviny s balem D přes 0,4 do 0,5 m do jamky se zalitím v rovině a svahu do 1:5</t>
  </si>
  <si>
    <t>762167158</t>
  </si>
  <si>
    <t>https://podminky.urs.cz/item/CS_URS_2024_01/184102114</t>
  </si>
  <si>
    <t>6</t>
  </si>
  <si>
    <t>M</t>
  </si>
  <si>
    <t>R-04.002</t>
  </si>
  <si>
    <t>Quercus Robur, OK 10-12 cm, výška min. 2 m, průměr balu 40-50 cm, včetně dopravy materiálu</t>
  </si>
  <si>
    <t>8</t>
  </si>
  <si>
    <t>341542915</t>
  </si>
  <si>
    <t>39 "oblasti A, B</t>
  </si>
  <si>
    <t>7</t>
  </si>
  <si>
    <t>R-04.004</t>
  </si>
  <si>
    <t>Juglans Regia, OK 10-12 cm, výška min. 2 m, průměr balu 40-50 cm, včetně dopravy materiálu</t>
  </si>
  <si>
    <t>-1372202380</t>
  </si>
  <si>
    <t>65 "oblasti A, B</t>
  </si>
  <si>
    <t>R-04.010</t>
  </si>
  <si>
    <t>Hnojení stromů tabletovým hnojivem, 5 ks ke každému stromu</t>
  </si>
  <si>
    <t>-1482428206</t>
  </si>
  <si>
    <t>9</t>
  </si>
  <si>
    <t>R-04.011</t>
  </si>
  <si>
    <t>Tabletové hnojivo, včetně dopravy materiálu</t>
  </si>
  <si>
    <t>kg</t>
  </si>
  <si>
    <t>42515639</t>
  </si>
  <si>
    <t>Poznámka k položce:
4 ks (4x10g) ke každému stromu</t>
  </si>
  <si>
    <t>104*0,04 'Přepočtené koeficientem množství</t>
  </si>
  <si>
    <t>10</t>
  </si>
  <si>
    <t>185802114</t>
  </si>
  <si>
    <t>Hnojení půdy umělým hnojivem k jednotlivým stromům v rovině a svahu do 1:5</t>
  </si>
  <si>
    <t>t</t>
  </si>
  <si>
    <t>-1053838727</t>
  </si>
  <si>
    <t>https://podminky.urs.cz/item/CS_URS_2024_01/185802114</t>
  </si>
  <si>
    <t>Poznámka k položce:
cca 120g ke každému stromu</t>
  </si>
  <si>
    <t>104*0,120*0,001*1,2</t>
  </si>
  <si>
    <t>11</t>
  </si>
  <si>
    <t>R-04.012</t>
  </si>
  <si>
    <t>Půdní kondicionér (hydroabsorbent), včetně dopravy materiálu</t>
  </si>
  <si>
    <t>-1562950109</t>
  </si>
  <si>
    <t>0,015*1000 'Přepočtené koeficientem množství</t>
  </si>
  <si>
    <t>184215412</t>
  </si>
  <si>
    <t>Zhotovení závlahové mísy dřevin D do 1,0 m v rovině nebo na svahu do 1:5</t>
  </si>
  <si>
    <t>1084570955</t>
  </si>
  <si>
    <t>https://podminky.urs.cz/item/CS_URS_2024_01/184215412</t>
  </si>
  <si>
    <t>13</t>
  </si>
  <si>
    <t>184501141</t>
  </si>
  <si>
    <t>Zhotovení obalu z rákosové rohože v rovině a svahu do 1:5</t>
  </si>
  <si>
    <t>1189487244</t>
  </si>
  <si>
    <t>https://podminky.urs.cz/item/CS_URS_2024_01/184501141</t>
  </si>
  <si>
    <t>Poznámka k položce:
cca 1,4x0,3 m rohože na 1 strom</t>
  </si>
  <si>
    <t>104*(1,4*0,3)</t>
  </si>
  <si>
    <t>14</t>
  </si>
  <si>
    <t>618940020</t>
  </si>
  <si>
    <t>Rákosová rohož na obalení kmene, rákos ohradový neloupaný, včetně dopravy materiálu</t>
  </si>
  <si>
    <t>-363392556</t>
  </si>
  <si>
    <t>43,68*1,15 'Přepočtené koeficientem množství</t>
  </si>
  <si>
    <t>15</t>
  </si>
  <si>
    <t>184215133</t>
  </si>
  <si>
    <t>Ukotvení kmene dřevin třemi kůly D do 0,1 m délky do 3 m</t>
  </si>
  <si>
    <t>839131113</t>
  </si>
  <si>
    <t>https://podminky.urs.cz/item/CS_URS_2024_01/184215133</t>
  </si>
  <si>
    <t>16</t>
  </si>
  <si>
    <t>605912550</t>
  </si>
  <si>
    <t>Kůl vyvazovací dřevěný impregnovaný délka 250 cm průměr 6 cm, včetně dopravy materiálu</t>
  </si>
  <si>
    <t>-1942388448</t>
  </si>
  <si>
    <t>104*3 'Přepočtené koeficientem množství</t>
  </si>
  <si>
    <t>17</t>
  </si>
  <si>
    <t>R-04.013</t>
  </si>
  <si>
    <t>Příčné spojky ke kotvícím kůlům, včetně dopravy materiálu</t>
  </si>
  <si>
    <t>-849387967</t>
  </si>
  <si>
    <t>Poznámka k položce:
3 ks/strom</t>
  </si>
  <si>
    <t>18</t>
  </si>
  <si>
    <t>184911111</t>
  </si>
  <si>
    <t>Uvázání dřeviny ke kůlům, včetně dopravy materiálu</t>
  </si>
  <si>
    <t>-1084202948</t>
  </si>
  <si>
    <t>https://podminky.urs.cz/item/CS_URS_2024_01/184911111</t>
  </si>
  <si>
    <t>Poznámka k položce:
úvazek cca 2 m/strom</t>
  </si>
  <si>
    <t>19</t>
  </si>
  <si>
    <t>184911421</t>
  </si>
  <si>
    <t>Mulčování rostlin kůrou tl. do 0,1 m v rovině a svahu do 1:5</t>
  </si>
  <si>
    <t>-377265728</t>
  </si>
  <si>
    <t>https://podminky.urs.cz/item/CS_URS_2024_01/184911421</t>
  </si>
  <si>
    <t>Poznámka k položce:
plocha jamky u stromů cca 0,8 m2</t>
  </si>
  <si>
    <t>104*0,8</t>
  </si>
  <si>
    <t>20</t>
  </si>
  <si>
    <t>103911000</t>
  </si>
  <si>
    <t>Mulčovací kůra volně ložená, včetně dopravy materiálu</t>
  </si>
  <si>
    <t>m3</t>
  </si>
  <si>
    <t>782340826</t>
  </si>
  <si>
    <t>83,2*0,115 'Přepočtené koeficientem množství</t>
  </si>
  <si>
    <t>184801121</t>
  </si>
  <si>
    <t>Ošetření vysazených dřevin solitérních v rovině nebo na svahu do 1:5</t>
  </si>
  <si>
    <t>766610807</t>
  </si>
  <si>
    <t>https://podminky.urs.cz/item/CS_URS_2024_01/184801121</t>
  </si>
  <si>
    <t>Poznámka k položce:
komparativní (srovnávací) řez těsně po výsadbě včetně odstranění odumřelých a suchých částí</t>
  </si>
  <si>
    <t>22</t>
  </si>
  <si>
    <t>185804312</t>
  </si>
  <si>
    <t>Zalití stromů vodou</t>
  </si>
  <si>
    <t>1564388728</t>
  </si>
  <si>
    <t>https://podminky.urs.cz/item/CS_URS_2024_01/185804312</t>
  </si>
  <si>
    <t>Poznámka k položce:
cca 60 l/strom</t>
  </si>
  <si>
    <t>104*0,06</t>
  </si>
  <si>
    <t>23</t>
  </si>
  <si>
    <t>185851121</t>
  </si>
  <si>
    <t>Dovoz vody pro zálivku stromů na vzdálenost do 1 km</t>
  </si>
  <si>
    <t>-1341261973</t>
  </si>
  <si>
    <t>https://podminky.urs.cz/item/CS_URS_2024_01/185851121</t>
  </si>
  <si>
    <t>24</t>
  </si>
  <si>
    <t>185851129</t>
  </si>
  <si>
    <t>Příplatek k dovozu vody pro zálivku rostlin do 1000 m ZKD 1000 m</t>
  </si>
  <si>
    <t>-529600957</t>
  </si>
  <si>
    <t>https://podminky.urs.cz/item/CS_URS_2024_01/185851129</t>
  </si>
  <si>
    <t>Poznámka k položce:
odhadovaná dopravní vzdálenost - celkem do 6 km</t>
  </si>
  <si>
    <t>6,24*5</t>
  </si>
  <si>
    <t>05</t>
  </si>
  <si>
    <t>Výsadba keřů</t>
  </si>
  <si>
    <t>25</t>
  </si>
  <si>
    <t>183111114</t>
  </si>
  <si>
    <t>Hloubení jamek bez výměny půdy zeminy skupiny 1 až 4 obj přes 0,01 do 0,02 m3 v rovině a svahu do 1:5</t>
  </si>
  <si>
    <t>-691883768</t>
  </si>
  <si>
    <t>https://podminky.urs.cz/item/CS_URS_2024_01/183111114</t>
  </si>
  <si>
    <t>265 "keře skupiny A</t>
  </si>
  <si>
    <t>255 "keře skupiny B</t>
  </si>
  <si>
    <t>Součet</t>
  </si>
  <si>
    <t>26</t>
  </si>
  <si>
    <t>184102211</t>
  </si>
  <si>
    <t>Výsadba keře bez balu výšky do 1 m do jamky v rovině a svahu do 1:5 s prvním zalitím v objemu cca 10 l/keř</t>
  </si>
  <si>
    <t>-1949456528</t>
  </si>
  <si>
    <t>https://podminky.urs.cz/item/CS_URS_2024_01/184102211</t>
  </si>
  <si>
    <t>27</t>
  </si>
  <si>
    <t>R-05.003</t>
  </si>
  <si>
    <t>Rhamnus Cathartica, výška keře 40-60 cm, objem KO min. 5 l, včetně dopravy materiálu</t>
  </si>
  <si>
    <t>1714149553</t>
  </si>
  <si>
    <t>28</t>
  </si>
  <si>
    <t>R-05.004</t>
  </si>
  <si>
    <t>Euonymus Europaeus, výška keře 40-60 cm, objem KO min. 5 l, včetně dopravy materiálu</t>
  </si>
  <si>
    <t>-1112916636</t>
  </si>
  <si>
    <t>29</t>
  </si>
  <si>
    <t>R-05.005</t>
  </si>
  <si>
    <t>Sorbus Aucuparia, výška keře 40-60 cm, objem KO min. 5 l, včetně dopravy materiálu</t>
  </si>
  <si>
    <t>-1814607644</t>
  </si>
  <si>
    <t>30</t>
  </si>
  <si>
    <t>R-05.006</t>
  </si>
  <si>
    <t>Cornus Mas, výška keře 40-60 cm, objem KO min. 5 l, včetně dopravy materiálu</t>
  </si>
  <si>
    <t>-1631373294</t>
  </si>
  <si>
    <t>31</t>
  </si>
  <si>
    <t>R-05.007</t>
  </si>
  <si>
    <t>Crataegus Laevigata, výška keře 40-60 cm, objem KO min. 5 l, včetně dopravy materiálu</t>
  </si>
  <si>
    <t>58394330</t>
  </si>
  <si>
    <t>32</t>
  </si>
  <si>
    <t>R-05.008</t>
  </si>
  <si>
    <t>Ligustrum Vulgare, výška keře 40-60 cm, objem KO min. 5 l, včetně dopravy materiálu</t>
  </si>
  <si>
    <t>-526397586</t>
  </si>
  <si>
    <t>33</t>
  </si>
  <si>
    <t>R-05.010</t>
  </si>
  <si>
    <t>Hnojení keřů tabletovým hnojivem</t>
  </si>
  <si>
    <t>-1108248831</t>
  </si>
  <si>
    <t>34</t>
  </si>
  <si>
    <t>R-05.011</t>
  </si>
  <si>
    <t>-598576485</t>
  </si>
  <si>
    <t>Poznámka k položce:
2 ks (2x10 g) ke každému keři</t>
  </si>
  <si>
    <t>520*0,02 'Přepočtené koeficientem množství</t>
  </si>
  <si>
    <t>35</t>
  </si>
  <si>
    <t>185802114-R02</t>
  </si>
  <si>
    <t>Hnojení půdy umělým hnojivem k jednotlivým keřům v rovině a svahu do 1:5</t>
  </si>
  <si>
    <t>660065653</t>
  </si>
  <si>
    <t>Poznámka k položce:
cca 30g ke každému keři</t>
  </si>
  <si>
    <t>520*0,03*0,001</t>
  </si>
  <si>
    <t>36</t>
  </si>
  <si>
    <t>251911550-R02</t>
  </si>
  <si>
    <t>504245203</t>
  </si>
  <si>
    <t>0,016*1000 'Přepočtené koeficientem množství</t>
  </si>
  <si>
    <t>37</t>
  </si>
  <si>
    <t>2073464730</t>
  </si>
  <si>
    <t>Poznámka k položce:
plocha jamky u keřů cca 0,4 m2</t>
  </si>
  <si>
    <t>520*0,4</t>
  </si>
  <si>
    <t>38</t>
  </si>
  <si>
    <t>1220467575</t>
  </si>
  <si>
    <t>208*0,115 'Přepočtené koeficientem množství</t>
  </si>
  <si>
    <t>39</t>
  </si>
  <si>
    <t>R-05.338951111</t>
  </si>
  <si>
    <t>Osazování signalizačních kolíků výšky 1,5m, 30x30 mm</t>
  </si>
  <si>
    <t>1612347151</t>
  </si>
  <si>
    <t>40</t>
  </si>
  <si>
    <t>R-05.185804311</t>
  </si>
  <si>
    <t>Zalití keřů vodou</t>
  </si>
  <si>
    <t>-1623168952</t>
  </si>
  <si>
    <t>https://podminky.urs.cz/item/CS_URS_2024_01/R-05.185804311</t>
  </si>
  <si>
    <t>Poznámka k položce:
cca 20 l/keř</t>
  </si>
  <si>
    <t>520*0,02</t>
  </si>
  <si>
    <t>41</t>
  </si>
  <si>
    <t>R-05.185851121</t>
  </si>
  <si>
    <t>Dovoz vody pro zálivku keřů na vzdálenost do 1 km</t>
  </si>
  <si>
    <t>1330323602</t>
  </si>
  <si>
    <t>https://podminky.urs.cz/item/CS_URS_2024_01/R-05.185851121</t>
  </si>
  <si>
    <t>42</t>
  </si>
  <si>
    <t>R01-185851129</t>
  </si>
  <si>
    <t>-1808403273</t>
  </si>
  <si>
    <t>https://podminky.urs.cz/item/CS_URS_2024_01/R01-185851129</t>
  </si>
  <si>
    <t>10,4*5</t>
  </si>
  <si>
    <t>43</t>
  </si>
  <si>
    <t>R-05.348951256</t>
  </si>
  <si>
    <t>Osazení oplocení lesních kultur včetně dřevěných kůlů průměru do 120 mm, v osové vzdálenosti 3 m, oplocení výšky přes 1,5 m s drátěným pletivem</t>
  </si>
  <si>
    <t>m</t>
  </si>
  <si>
    <t>114715777</t>
  </si>
  <si>
    <t>https://podminky.urs.cz/item/CS_URS_2024_01/R-05.348951256</t>
  </si>
  <si>
    <t>Poznámka k položce:
včetně dodávky kůlů výšky 2,5 m (dub, nebo akát) a lesnického uzlíkového pletiva výšky 160 cm</t>
  </si>
  <si>
    <t>104*(2*2+2*8) "cca 104 skupin keřů o rozměrech 2x8 m</t>
  </si>
  <si>
    <t>44</t>
  </si>
  <si>
    <t>184801131</t>
  </si>
  <si>
    <t>Ošetření vysazených dřevin ve skupinách v rovině nebo na svahu do 1:5</t>
  </si>
  <si>
    <t>270293346</t>
  </si>
  <si>
    <t>https://podminky.urs.cz/item/CS_URS_2024_01/184801131</t>
  </si>
  <si>
    <t>Poznámka k položce:
srovnávací řez těsně po výsadbě</t>
  </si>
  <si>
    <t>07</t>
  </si>
  <si>
    <t>Následná péče (1.rok)</t>
  </si>
  <si>
    <t>45</t>
  </si>
  <si>
    <t>184851413.001</t>
  </si>
  <si>
    <t>Zpětný řez netrnitých keřů po výsadbě v přes 1 m</t>
  </si>
  <si>
    <t>876924596</t>
  </si>
  <si>
    <t>https://podminky.urs.cz/item/CS_URS_2024_01/184851413.001</t>
  </si>
  <si>
    <t>Poznámka k položce:
2x první rok</t>
  </si>
  <si>
    <t>90*2 "euonymus europaeus</t>
  </si>
  <si>
    <t>90*2 "sorbus aucuparia</t>
  </si>
  <si>
    <t>85*2 "ligustrum vulgare</t>
  </si>
  <si>
    <t>85*2 "cornus mas</t>
  </si>
  <si>
    <t>46</t>
  </si>
  <si>
    <t>184851423.001</t>
  </si>
  <si>
    <t>Zpětný řez trnitých keřů po výsadbě v přes 1 m</t>
  </si>
  <si>
    <t>403933435</t>
  </si>
  <si>
    <t>https://podminky.urs.cz/item/CS_URS_2024_01/184851423.001</t>
  </si>
  <si>
    <t>85*2 "rhamnus cathartica</t>
  </si>
  <si>
    <t>85*2 "crataegus leavigata</t>
  </si>
  <si>
    <t>47</t>
  </si>
  <si>
    <t>R-07.002</t>
  </si>
  <si>
    <t>Kontrola kotvení stromů a jeho případná oprava (včetně materiálu)</t>
  </si>
  <si>
    <t>205384733</t>
  </si>
  <si>
    <t>Poznámka k položce:
1x 1. rok, 1x 2. rok, 1x 3. rok</t>
  </si>
  <si>
    <t>48</t>
  </si>
  <si>
    <t>R-07.003</t>
  </si>
  <si>
    <t>Kontrola zdravotního stavu stromů i keřů, úprava závlahové mísy, odplevelení a doplnění mulče (včetně materiálu)</t>
  </si>
  <si>
    <t>52758968</t>
  </si>
  <si>
    <t>Poznámka k položce:
2x ročně</t>
  </si>
  <si>
    <t>2*104 "stromy</t>
  </si>
  <si>
    <t>2*520 "keře</t>
  </si>
  <si>
    <t>49</t>
  </si>
  <si>
    <t>R-07.004</t>
  </si>
  <si>
    <t>Kontrola oplocenek, oprava pletiva, kůlů (včetně materiálu)</t>
  </si>
  <si>
    <t>1354213994</t>
  </si>
  <si>
    <t>2080*2</t>
  </si>
  <si>
    <t>50</t>
  </si>
  <si>
    <t>111151331</t>
  </si>
  <si>
    <t>Pokosení trávníku při souvislé ploše přes 10000 m2 lučního v rovině nebo svahu do 1:5</t>
  </si>
  <si>
    <t>239179480</t>
  </si>
  <si>
    <t>https://podminky.urs.cz/item/CS_URS_2024_01/111151331</t>
  </si>
  <si>
    <t>Poznámka k položce:
2x ročně, traviny budou shrabány k jednotlivým výsadbám jako mulč</t>
  </si>
  <si>
    <t>10950*2</t>
  </si>
  <si>
    <t>51</t>
  </si>
  <si>
    <t>R-07.008</t>
  </si>
  <si>
    <t>Zalití rostlin vodou</t>
  </si>
  <si>
    <t>-1410933045</t>
  </si>
  <si>
    <t>https://podminky.urs.cz/item/CS_URS_2024_01/R-07.008</t>
  </si>
  <si>
    <t>Poznámka k položce:
cca 50 l/strom; 8x během 1. roku, 6x během 2. roku, 6x během 3. roku
cca 20 l/keř; 8x během 1. roku, 6x během 2. roku, 6x během 3. roku</t>
  </si>
  <si>
    <t>8*0,05*104 "stromy</t>
  </si>
  <si>
    <t>8*0,02*520 "keře</t>
  </si>
  <si>
    <t>52</t>
  </si>
  <si>
    <t>R-07.009</t>
  </si>
  <si>
    <t>Dovoz vody pro zálivku rostlin za vzdálenost do 1 km</t>
  </si>
  <si>
    <t>-1897237139</t>
  </si>
  <si>
    <t>https://podminky.urs.cz/item/CS_URS_2024_01/R-07.009</t>
  </si>
  <si>
    <t>53</t>
  </si>
  <si>
    <t>R-07.010</t>
  </si>
  <si>
    <t>-33454964</t>
  </si>
  <si>
    <t>https://podminky.urs.cz/item/CS_URS_2024_01/R-07.010</t>
  </si>
  <si>
    <t>Poznámka k položce:
předpoklad - dopravní vzdálenost do 6 km</t>
  </si>
  <si>
    <t>124,8*5</t>
  </si>
  <si>
    <t>08</t>
  </si>
  <si>
    <t>Následná péče (2.rok)</t>
  </si>
  <si>
    <t>54</t>
  </si>
  <si>
    <t>R-08.002</t>
  </si>
  <si>
    <t>2065075380</t>
  </si>
  <si>
    <t>55</t>
  </si>
  <si>
    <t>R-08.003</t>
  </si>
  <si>
    <t>1684548184</t>
  </si>
  <si>
    <t>56</t>
  </si>
  <si>
    <t>R-08.004</t>
  </si>
  <si>
    <t>-1519278045</t>
  </si>
  <si>
    <t>57</t>
  </si>
  <si>
    <t>506696483</t>
  </si>
  <si>
    <t>58</t>
  </si>
  <si>
    <t>R-08.008</t>
  </si>
  <si>
    <t>200893031</t>
  </si>
  <si>
    <t>https://podminky.urs.cz/item/CS_URS_2024_01/R-08.008</t>
  </si>
  <si>
    <t>6*0,05*104 "stromy</t>
  </si>
  <si>
    <t>6*0,02*520 "keře</t>
  </si>
  <si>
    <t>59</t>
  </si>
  <si>
    <t>R-08.009</t>
  </si>
  <si>
    <t>1326511057</t>
  </si>
  <si>
    <t>https://podminky.urs.cz/item/CS_URS_2024_01/R-08.009</t>
  </si>
  <si>
    <t>60</t>
  </si>
  <si>
    <t>R-08.010</t>
  </si>
  <si>
    <t>1628667293</t>
  </si>
  <si>
    <t>https://podminky.urs.cz/item/CS_URS_2024_01/R-08.010</t>
  </si>
  <si>
    <t>93,6*5</t>
  </si>
  <si>
    <t>09</t>
  </si>
  <si>
    <t>Následná péče (3.rok)</t>
  </si>
  <si>
    <t>61</t>
  </si>
  <si>
    <t>184215173.001</t>
  </si>
  <si>
    <t>Odstranění ukotvení kmene dřevin třemi kůly D do 0,1 m délky do 3 m</t>
  </si>
  <si>
    <t>735942049</t>
  </si>
  <si>
    <t>https://podminky.urs.cz/item/CS_URS_2024_01/184215173.001</t>
  </si>
  <si>
    <t>Poznámka k položce:
kůly se odstraní ke konci třetího roku po výsadbě</t>
  </si>
  <si>
    <t>62</t>
  </si>
  <si>
    <t>R-09.184215152</t>
  </si>
  <si>
    <t>Odstranění signalizačního kolíku, délky přes 1 do 2 m</t>
  </si>
  <si>
    <t>695669867</t>
  </si>
  <si>
    <t>63</t>
  </si>
  <si>
    <t>184501181.001</t>
  </si>
  <si>
    <t>Odstranění obalu z rákosové nebo kokosové rohože v rovině a svahu do 1:5</t>
  </si>
  <si>
    <t>1591522552</t>
  </si>
  <si>
    <t>https://podminky.urs.cz/item/CS_URS_2024_01/184501181.001</t>
  </si>
  <si>
    <t>Poznámka k položce:
obaly se odstraní ke konci třetího roku po výsadbě</t>
  </si>
  <si>
    <t>64</t>
  </si>
  <si>
    <t>R-09.001</t>
  </si>
  <si>
    <t>Výchovný řez stromů výšky do 4 m, včetně rozřezání větví a složení na hromady do 20 m</t>
  </si>
  <si>
    <t>-101564787</t>
  </si>
  <si>
    <t>https://podminky.urs.cz/item/CS_URS_2024_01/R-09.001</t>
  </si>
  <si>
    <t>Poznámka k položce:
1x třetí rok</t>
  </si>
  <si>
    <t>65</t>
  </si>
  <si>
    <t>R-09.002</t>
  </si>
  <si>
    <t>-972670119</t>
  </si>
  <si>
    <t>66</t>
  </si>
  <si>
    <t>R-09.003</t>
  </si>
  <si>
    <t>910793000</t>
  </si>
  <si>
    <t>67</t>
  </si>
  <si>
    <t>R-09.011</t>
  </si>
  <si>
    <t>143862328</t>
  </si>
  <si>
    <t>68</t>
  </si>
  <si>
    <t>R-09.004</t>
  </si>
  <si>
    <t>Drcení ořezaných větví stromů D do 100 mm</t>
  </si>
  <si>
    <t>-1508590583</t>
  </si>
  <si>
    <t>https://podminky.urs.cz/item/CS_URS_2024_01/R-09.004</t>
  </si>
  <si>
    <t>Poznámka k položce:
předpoklad - z 1 stromu bude odstraněno cca 0,05 m3 větví</t>
  </si>
  <si>
    <t>104*0,05</t>
  </si>
  <si>
    <t>69</t>
  </si>
  <si>
    <t>R-09.005</t>
  </si>
  <si>
    <t>Vodorovné přemístění větví stromů do 5 km, včetně naložení na dopravní prostředek a složení na skládce</t>
  </si>
  <si>
    <t>-270393430</t>
  </si>
  <si>
    <t>https://podminky.urs.cz/item/CS_URS_2024_01/R-09.005</t>
  </si>
  <si>
    <t>Poznámka k položce:
předpoklad - dopravní vzdálenost na skládku do 12 km</t>
  </si>
  <si>
    <t>70</t>
  </si>
  <si>
    <t>R-09.006</t>
  </si>
  <si>
    <t>Příplatek k vodorovnému přemístění větví stromů ZKD 5 km</t>
  </si>
  <si>
    <t>1707295978</t>
  </si>
  <si>
    <t>https://podminky.urs.cz/item/CS_URS_2024_01/R-09.006</t>
  </si>
  <si>
    <t>2*104</t>
  </si>
  <si>
    <t>71</t>
  </si>
  <si>
    <t>R-09.007</t>
  </si>
  <si>
    <t>Poplatek za uložení dřevní hmoty na skládce</t>
  </si>
  <si>
    <t>-593853004</t>
  </si>
  <si>
    <t>Poznámka k položce:
předpoklad - objemová hmotnost dřeva cca 500 kg/m3</t>
  </si>
  <si>
    <t>5,2*0,5 "ošetřované stromy</t>
  </si>
  <si>
    <t>(0,02*312)*0,5 "kotvící kůly odstraněné ke konci třetího roku</t>
  </si>
  <si>
    <t>(0,0014*520)*0,5 "signalizační kolíky</t>
  </si>
  <si>
    <t>72</t>
  </si>
  <si>
    <t>-89664578</t>
  </si>
  <si>
    <t>73</t>
  </si>
  <si>
    <t>R-09.008</t>
  </si>
  <si>
    <t>1296642040</t>
  </si>
  <si>
    <t>https://podminky.urs.cz/item/CS_URS_2024_01/R-09.008</t>
  </si>
  <si>
    <t>74</t>
  </si>
  <si>
    <t>R-09.009</t>
  </si>
  <si>
    <t>-845802192</t>
  </si>
  <si>
    <t>https://podminky.urs.cz/item/CS_URS_2024_01/R-09.009</t>
  </si>
  <si>
    <t>75</t>
  </si>
  <si>
    <t>R-09.010</t>
  </si>
  <si>
    <t>923582225</t>
  </si>
  <si>
    <t>https://podminky.urs.cz/item/CS_URS_2024_01/R-09.010</t>
  </si>
  <si>
    <t>998</t>
  </si>
  <si>
    <t>Přesun hmot</t>
  </si>
  <si>
    <t>76</t>
  </si>
  <si>
    <t>998231311</t>
  </si>
  <si>
    <t>Přesun hmot pro sadovnické a krajinářské úpravy vodorovně do 5000 m</t>
  </si>
  <si>
    <t>411963593</t>
  </si>
  <si>
    <t>https://podminky.urs.cz/item/CS_URS_2024_01/998231311</t>
  </si>
  <si>
    <t>VRN</t>
  </si>
  <si>
    <t>Vedlejší rozpočtové náklady</t>
  </si>
  <si>
    <t>VRN4</t>
  </si>
  <si>
    <t>Inženýrská činnost</t>
  </si>
  <si>
    <t>77</t>
  </si>
  <si>
    <t>012002000</t>
  </si>
  <si>
    <t>Geodetické práce</t>
  </si>
  <si>
    <t>…</t>
  </si>
  <si>
    <t>1024</t>
  </si>
  <si>
    <t>1036249913</t>
  </si>
  <si>
    <t>Poznámka k položce:
vytyčení ploch před výsadbou a po výsadbě</t>
  </si>
  <si>
    <t>78</t>
  </si>
  <si>
    <t>013254000</t>
  </si>
  <si>
    <t>Dokumentace skutečného provedení stavby</t>
  </si>
  <si>
    <t>1943440772</t>
  </si>
  <si>
    <t>79</t>
  </si>
  <si>
    <t>030001000</t>
  </si>
  <si>
    <t>Zařízení staveniště</t>
  </si>
  <si>
    <t>-194302752</t>
  </si>
  <si>
    <t>80</t>
  </si>
  <si>
    <t>091504000</t>
  </si>
  <si>
    <t>Náklady související s publikační činností</t>
  </si>
  <si>
    <t>1095210879</t>
  </si>
  <si>
    <t>Poznámka k položce:
1ks propagační tabule NPO</t>
  </si>
  <si>
    <t>BC10 - Biocentrum BC10 (oblast C)</t>
  </si>
  <si>
    <t xml:space="preserve">    06 - Založení trávníku</t>
  </si>
  <si>
    <t>Obdělání půdy oráním na hl přes 0,1 do 0,2 m v rovině a svahu do 1:5</t>
  </si>
  <si>
    <t>376604340</t>
  </si>
  <si>
    <t>20088-4450 "úprava plochy pro výsadby stromů i keřů</t>
  </si>
  <si>
    <t>Obdělání půdy kultivátorováním v rovině a svahu do 1:5</t>
  </si>
  <si>
    <t>-1310124229</t>
  </si>
  <si>
    <t>Obdělání půdy smykováním v rovině a svahu do 1:5</t>
  </si>
  <si>
    <t>-1397212874</t>
  </si>
  <si>
    <t>-892690278</t>
  </si>
  <si>
    <t>20 "populus nigra</t>
  </si>
  <si>
    <t>9 "populus alba</t>
  </si>
  <si>
    <t>20 "juglans regia</t>
  </si>
  <si>
    <t>19 "quercus robur</t>
  </si>
  <si>
    <t>19 "tilia platyphylos</t>
  </si>
  <si>
    <t>1302333330</t>
  </si>
  <si>
    <t>982720871</t>
  </si>
  <si>
    <t>R-04.003</t>
  </si>
  <si>
    <t>Tilia Platyphylos, OK 10-12 cm, výška min. 2 m, průměr balu 40-50 cm, včetně dopravy materiálu</t>
  </si>
  <si>
    <t>902949865</t>
  </si>
  <si>
    <t>-327440706</t>
  </si>
  <si>
    <t>R-04.005</t>
  </si>
  <si>
    <t>Populus Alba, OK 10-12 cm, výška min. 2 m, průměr balu 40-50 cm, včetně dopravy materiálu</t>
  </si>
  <si>
    <t>-1941120434</t>
  </si>
  <si>
    <t>R-04.006</t>
  </si>
  <si>
    <t>Populus Nigra, OK 10-12 cm, výška min. 2 m, průměr balu 40-50 cm, včetně dopravy materiálu</t>
  </si>
  <si>
    <t>-1692288824</t>
  </si>
  <si>
    <t>317804563</t>
  </si>
  <si>
    <t>-532235216</t>
  </si>
  <si>
    <t>87*0,04 'Přepočtené koeficientem množství</t>
  </si>
  <si>
    <t>1339629907</t>
  </si>
  <si>
    <t>87*0,120*0,001*1,2</t>
  </si>
  <si>
    <t>-710841369</t>
  </si>
  <si>
    <t>0,013*1000 'Přepočtené koeficientem množství</t>
  </si>
  <si>
    <t>-413008122</t>
  </si>
  <si>
    <t>382096119</t>
  </si>
  <si>
    <t>87*(1,4*0,3)</t>
  </si>
  <si>
    <t>-753751873</t>
  </si>
  <si>
    <t>36,54*1,15 'Přepočtené koeficientem množství</t>
  </si>
  <si>
    <t>225976648</t>
  </si>
  <si>
    <t>517272903</t>
  </si>
  <si>
    <t>87*3 'Přepočtené koeficientem množství</t>
  </si>
  <si>
    <t>1259703819</t>
  </si>
  <si>
    <t>-110706863</t>
  </si>
  <si>
    <t>-28753953</t>
  </si>
  <si>
    <t>87*0,8</t>
  </si>
  <si>
    <t>-988969220</t>
  </si>
  <si>
    <t>69,6*0,115 'Přepočtené koeficientem množství</t>
  </si>
  <si>
    <t>Ošetřování vysazených dřevin soliterních v rovině a svahu do 1:5</t>
  </si>
  <si>
    <t>-1999465098</t>
  </si>
  <si>
    <t>1924202751</t>
  </si>
  <si>
    <t>87*0,06</t>
  </si>
  <si>
    <t>-1191242547</t>
  </si>
  <si>
    <t>1729152024</t>
  </si>
  <si>
    <t>5,22*5</t>
  </si>
  <si>
    <t>-340140885</t>
  </si>
  <si>
    <t>330 "keře skupiny A</t>
  </si>
  <si>
    <t>197 "keře skupiny B</t>
  </si>
  <si>
    <t>-1412394781</t>
  </si>
  <si>
    <t>154151458</t>
  </si>
  <si>
    <t>1232064902</t>
  </si>
  <si>
    <t>679516728</t>
  </si>
  <si>
    <t>-1597445647</t>
  </si>
  <si>
    <t>1641216482</t>
  </si>
  <si>
    <t>-644558328</t>
  </si>
  <si>
    <t>587922652</t>
  </si>
  <si>
    <t>1004421233</t>
  </si>
  <si>
    <t>527*0,02 'Přepočtené koeficientem množství</t>
  </si>
  <si>
    <t>-2106573340</t>
  </si>
  <si>
    <t>527*0,03*0,001</t>
  </si>
  <si>
    <t>1314847118</t>
  </si>
  <si>
    <t>854557112</t>
  </si>
  <si>
    <t>527*0,4</t>
  </si>
  <si>
    <t>1152276920</t>
  </si>
  <si>
    <t>210,8*0,115 'Přepočtené koeficientem množství</t>
  </si>
  <si>
    <t>1924071447</t>
  </si>
  <si>
    <t>1158727544</t>
  </si>
  <si>
    <t>527*0,02</t>
  </si>
  <si>
    <t>2062508684</t>
  </si>
  <si>
    <t>1821141510</t>
  </si>
  <si>
    <t>10,54*5</t>
  </si>
  <si>
    <t>95</t>
  </si>
  <si>
    <t>1222905171</t>
  </si>
  <si>
    <t>45*(2*2+2*10) "45 skupin keřů o rozměrech 2x10 m</t>
  </si>
  <si>
    <t>5*(2*2+2*6) "5 skupin keřů o rozměrech 2x6 m</t>
  </si>
  <si>
    <t>8*(2*2+2*8) "8 skupin keřů o rozměrech 2x8 m</t>
  </si>
  <si>
    <t>-1621350000</t>
  </si>
  <si>
    <t>06</t>
  </si>
  <si>
    <t>Založení trávníku</t>
  </si>
  <si>
    <t>-335428242</t>
  </si>
  <si>
    <t>3842 "větší plocha</t>
  </si>
  <si>
    <t>608 "menší plocha</t>
  </si>
  <si>
    <t>1076948929</t>
  </si>
  <si>
    <t>-746777588</t>
  </si>
  <si>
    <t>184813511</t>
  </si>
  <si>
    <t>Chemické odplevelení před založením kultury postřikem na široko v rovině a svahu do 1:5 ručně</t>
  </si>
  <si>
    <t>1620090359</t>
  </si>
  <si>
    <t>https://podminky.urs.cz/item/CS_URS_2024_01/184813511</t>
  </si>
  <si>
    <t>183403153</t>
  </si>
  <si>
    <t>Obdělání půdy hrabáním v rovině a svahu do 1:5</t>
  </si>
  <si>
    <t>-965631388</t>
  </si>
  <si>
    <t>https://podminky.urs.cz/item/CS_URS_2024_01/183403153</t>
  </si>
  <si>
    <t>181451121</t>
  </si>
  <si>
    <t>Založení lučního trávníku výsevem pl přes 1000 m2 v rovině a ve svahu do 1:5</t>
  </si>
  <si>
    <t>532118106</t>
  </si>
  <si>
    <t>https://podminky.urs.cz/item/CS_URS_2024_01/181451121</t>
  </si>
  <si>
    <t>00572472</t>
  </si>
  <si>
    <t>Osivo směs travní (Bělokarpatská směs)</t>
  </si>
  <si>
    <t>-531131422</t>
  </si>
  <si>
    <t>Poznámka k položce:
cca 0,2 kg/100 m2</t>
  </si>
  <si>
    <t>(4450/100)*0,22</t>
  </si>
  <si>
    <t>185803211</t>
  </si>
  <si>
    <t>Uválcování trávníku v rovině a svahu do 1:5</t>
  </si>
  <si>
    <t>-971315986</t>
  </si>
  <si>
    <t>https://podminky.urs.cz/item/CS_URS_2024_01/185803211</t>
  </si>
  <si>
    <t>-52392943</t>
  </si>
  <si>
    <t>108*2 "euonymus europaeus</t>
  </si>
  <si>
    <t>114*2 "sorbus aucuparia</t>
  </si>
  <si>
    <t>67*2 "ligustrum vulgare</t>
  </si>
  <si>
    <t>65*2 "cornus mas</t>
  </si>
  <si>
    <t>834914813</t>
  </si>
  <si>
    <t>108*2 "rhamnus cathartica</t>
  </si>
  <si>
    <t>65*2 "crataegus laevigata</t>
  </si>
  <si>
    <t>-877924155</t>
  </si>
  <si>
    <t>1503456017</t>
  </si>
  <si>
    <t>2*87 "stromy</t>
  </si>
  <si>
    <t>2*527 "keře</t>
  </si>
  <si>
    <t>R-07.011</t>
  </si>
  <si>
    <t>-530321099</t>
  </si>
  <si>
    <t>1320*2</t>
  </si>
  <si>
    <t>-1286999413</t>
  </si>
  <si>
    <t>(15638+4450)*2</t>
  </si>
  <si>
    <t>185811221</t>
  </si>
  <si>
    <t>Vyhrabání trávníku souvislé pl přes 1000 do 10000 m2 v rovině nebo na svahu do 1:5</t>
  </si>
  <si>
    <t>2093361303</t>
  </si>
  <si>
    <t>https://podminky.urs.cz/item/CS_URS_2024_01/185811221</t>
  </si>
  <si>
    <t>Poznámka k položce:
výhrab se týká pouze plochy s nově vysázenou Bělokarpatskou směsí</t>
  </si>
  <si>
    <t>2*4450 "1x na jaře, 1x na podzim</t>
  </si>
  <si>
    <t>1087080253</t>
  </si>
  <si>
    <t>8*0,05*87 "stromy</t>
  </si>
  <si>
    <t>8*0,02*527 "keře</t>
  </si>
  <si>
    <t>325252563</t>
  </si>
  <si>
    <t>1624008849</t>
  </si>
  <si>
    <t>119,12*5</t>
  </si>
  <si>
    <t>-709459807</t>
  </si>
  <si>
    <t>87</t>
  </si>
  <si>
    <t>985816443</t>
  </si>
  <si>
    <t>-783713057</t>
  </si>
  <si>
    <t>-2034526111</t>
  </si>
  <si>
    <t>185811221.001</t>
  </si>
  <si>
    <t>409213666</t>
  </si>
  <si>
    <t>https://podminky.urs.cz/item/CS_URS_2024_01/185811221.001</t>
  </si>
  <si>
    <t>-2146146742</t>
  </si>
  <si>
    <t>6*0,05*87 "stromy</t>
  </si>
  <si>
    <t>6*0,02*527 "keře</t>
  </si>
  <si>
    <t>-1515868252</t>
  </si>
  <si>
    <t>1818203513</t>
  </si>
  <si>
    <t>89,34*5</t>
  </si>
  <si>
    <t>-1312215249</t>
  </si>
  <si>
    <t>654810921</t>
  </si>
  <si>
    <t>1515905117</t>
  </si>
  <si>
    <t>352121112</t>
  </si>
  <si>
    <t>229001030</t>
  </si>
  <si>
    <t>-1191601066</t>
  </si>
  <si>
    <t>-1105282627</t>
  </si>
  <si>
    <t>81</t>
  </si>
  <si>
    <t>-80935738</t>
  </si>
  <si>
    <t>87*0,05</t>
  </si>
  <si>
    <t>82</t>
  </si>
  <si>
    <t>1937512916</t>
  </si>
  <si>
    <t>83</t>
  </si>
  <si>
    <t>2100691871</t>
  </si>
  <si>
    <t>2*87</t>
  </si>
  <si>
    <t>84</t>
  </si>
  <si>
    <t>-1364174468</t>
  </si>
  <si>
    <t>4,35*0,5 "ošetřované stromy</t>
  </si>
  <si>
    <t>(0,02*261)*0,5 "kotvící kůly odstraněné ke konci třetího roku</t>
  </si>
  <si>
    <t>(0,0014*527)*0,5 "signalizační kolíky</t>
  </si>
  <si>
    <t>85</t>
  </si>
  <si>
    <t>1464612116</t>
  </si>
  <si>
    <t>86</t>
  </si>
  <si>
    <t>185811221.002</t>
  </si>
  <si>
    <t>1921618524</t>
  </si>
  <si>
    <t>https://podminky.urs.cz/item/CS_URS_2024_01/185811221.002</t>
  </si>
  <si>
    <t>-1836074826</t>
  </si>
  <si>
    <t>88</t>
  </si>
  <si>
    <t>1601696689</t>
  </si>
  <si>
    <t>89</t>
  </si>
  <si>
    <t>-1240838945</t>
  </si>
  <si>
    <t>90</t>
  </si>
  <si>
    <t>998231311.001</t>
  </si>
  <si>
    <t>-438298666</t>
  </si>
  <si>
    <t>https://podminky.urs.cz/item/CS_URS_2024_01/998231311.001</t>
  </si>
  <si>
    <t>91</t>
  </si>
  <si>
    <t>619023158</t>
  </si>
  <si>
    <t>92</t>
  </si>
  <si>
    <t>-916667316</t>
  </si>
  <si>
    <t>93</t>
  </si>
  <si>
    <t>897704808</t>
  </si>
  <si>
    <t>94</t>
  </si>
  <si>
    <t>1355183282</t>
  </si>
  <si>
    <t>BK17b - Biokoridor BK17b (oblast D)</t>
  </si>
  <si>
    <t>-2067166950</t>
  </si>
  <si>
    <t>178*15 "úprava plochy pro výsadby stromů i keřů</t>
  </si>
  <si>
    <t>-987235062</t>
  </si>
  <si>
    <t>2030336224</t>
  </si>
  <si>
    <t>-878464858</t>
  </si>
  <si>
    <t>21 "juglans regia</t>
  </si>
  <si>
    <t>17 "quercus robur</t>
  </si>
  <si>
    <t>1231093030</t>
  </si>
  <si>
    <t>339174342</t>
  </si>
  <si>
    <t>-540416665</t>
  </si>
  <si>
    <t>119324503</t>
  </si>
  <si>
    <t>2004373045</t>
  </si>
  <si>
    <t>38*0,04 'Přepočtené koeficientem množství</t>
  </si>
  <si>
    <t>-1015541075</t>
  </si>
  <si>
    <t>38*0,120*0,001*1,2</t>
  </si>
  <si>
    <t>-810132051</t>
  </si>
  <si>
    <t>0,005*1000 'Přepočtené koeficientem množství</t>
  </si>
  <si>
    <t>-1580985459</t>
  </si>
  <si>
    <t>-1286365229</t>
  </si>
  <si>
    <t>38*(1,4*0,3)</t>
  </si>
  <si>
    <t>-1788713706</t>
  </si>
  <si>
    <t>15,96*1,15 'Přepočtené koeficientem množství</t>
  </si>
  <si>
    <t>-1680920841</t>
  </si>
  <si>
    <t>-284282569</t>
  </si>
  <si>
    <t>38*3 'Přepočtené koeficientem množství</t>
  </si>
  <si>
    <t>295695289</t>
  </si>
  <si>
    <t>1342591319</t>
  </si>
  <si>
    <t>2073854514</t>
  </si>
  <si>
    <t>38*0,8</t>
  </si>
  <si>
    <t>-1523695239</t>
  </si>
  <si>
    <t>30,4*0,115 'Přepočtené koeficientem množství</t>
  </si>
  <si>
    <t>-1087543197</t>
  </si>
  <si>
    <t>302568701</t>
  </si>
  <si>
    <t>38*0,06</t>
  </si>
  <si>
    <t>-2064417168</t>
  </si>
  <si>
    <t>-873066332</t>
  </si>
  <si>
    <t>2,28*5</t>
  </si>
  <si>
    <t>1481460620</t>
  </si>
  <si>
    <t>60 "keře skupiny A</t>
  </si>
  <si>
    <t>60 "keře skupiny B</t>
  </si>
  <si>
    <t>1956854850</t>
  </si>
  <si>
    <t>-962544573</t>
  </si>
  <si>
    <t>-1453827145</t>
  </si>
  <si>
    <t>-535762333</t>
  </si>
  <si>
    <t>-1931455303</t>
  </si>
  <si>
    <t>1382905477</t>
  </si>
  <si>
    <t>-1075924572</t>
  </si>
  <si>
    <t>-674811385</t>
  </si>
  <si>
    <t>-388093888</t>
  </si>
  <si>
    <t>120*0,02 'Přepočtené koeficientem množství</t>
  </si>
  <si>
    <t>1781427063</t>
  </si>
  <si>
    <t>120*0,03*0,001</t>
  </si>
  <si>
    <t>-96069871</t>
  </si>
  <si>
    <t>0,004*1000 'Přepočtené koeficientem množství</t>
  </si>
  <si>
    <t>-480542715</t>
  </si>
  <si>
    <t>120*0,4</t>
  </si>
  <si>
    <t>-1773810851</t>
  </si>
  <si>
    <t>48*0,115 'Přepočtené koeficientem množství</t>
  </si>
  <si>
    <t>1156894614</t>
  </si>
  <si>
    <t>274986831</t>
  </si>
  <si>
    <t>120*0,02</t>
  </si>
  <si>
    <t>-986246858</t>
  </si>
  <si>
    <t>-304036658</t>
  </si>
  <si>
    <t>2,4*5</t>
  </si>
  <si>
    <t>-502918709</t>
  </si>
  <si>
    <t>24*(2*2+2*8) "24 skupin keřů o rozměrech 2x8 m</t>
  </si>
  <si>
    <t>Ošetřování vysazených dřevin ve skupinách v rovině a svahu do 1:5</t>
  </si>
  <si>
    <t>-1008535984</t>
  </si>
  <si>
    <t>184851413.003</t>
  </si>
  <si>
    <t>77841670</t>
  </si>
  <si>
    <t>https://podminky.urs.cz/item/CS_URS_2024_01/184851413.003</t>
  </si>
  <si>
    <t>20*2 "euonymus europaeus</t>
  </si>
  <si>
    <t>20*2 "sorbus aucuparia</t>
  </si>
  <si>
    <t>20*2 "cornus mas</t>
  </si>
  <si>
    <t>20*2 "ligustrum vulgare</t>
  </si>
  <si>
    <t>184851423.003</t>
  </si>
  <si>
    <t>403907548</t>
  </si>
  <si>
    <t>https://podminky.urs.cz/item/CS_URS_2024_01/184851423.003</t>
  </si>
  <si>
    <t>20*2 "rhamnus cathartica</t>
  </si>
  <si>
    <t>20*2 "crataegus laevigata</t>
  </si>
  <si>
    <t>32297352</t>
  </si>
  <si>
    <t>1951411037</t>
  </si>
  <si>
    <t>2*38 "stromy</t>
  </si>
  <si>
    <t>2*120 "keře</t>
  </si>
  <si>
    <t>-1106750076</t>
  </si>
  <si>
    <t>480*2</t>
  </si>
  <si>
    <t>-1580354185</t>
  </si>
  <si>
    <t>2670*2</t>
  </si>
  <si>
    <t>-1102375541</t>
  </si>
  <si>
    <t>8*0,05*38 "stromy</t>
  </si>
  <si>
    <t>8*0,02*120 "keře</t>
  </si>
  <si>
    <t>-1763343298</t>
  </si>
  <si>
    <t>-1806838674</t>
  </si>
  <si>
    <t>34,4*5</t>
  </si>
  <si>
    <t>-2092205563</t>
  </si>
  <si>
    <t>715701733</t>
  </si>
  <si>
    <t>532980895</t>
  </si>
  <si>
    <t>2110882040</t>
  </si>
  <si>
    <t>251544544</t>
  </si>
  <si>
    <t>6*0,05*38 "stromy</t>
  </si>
  <si>
    <t>6*0,02*120 "keře</t>
  </si>
  <si>
    <t>-1621034687</t>
  </si>
  <si>
    <t>58451201</t>
  </si>
  <si>
    <t>25,8*5</t>
  </si>
  <si>
    <t>184215173.003</t>
  </si>
  <si>
    <t>-1514800965</t>
  </si>
  <si>
    <t>https://podminky.urs.cz/item/CS_URS_2024_01/184215173.003</t>
  </si>
  <si>
    <t>-1293793317</t>
  </si>
  <si>
    <t>184501181.003</t>
  </si>
  <si>
    <t>290847739</t>
  </si>
  <si>
    <t>https://podminky.urs.cz/item/CS_URS_2024_01/184501181.003</t>
  </si>
  <si>
    <t>-1694708282</t>
  </si>
  <si>
    <t>377516501</t>
  </si>
  <si>
    <t>789990282</t>
  </si>
  <si>
    <t>-1913922580</t>
  </si>
  <si>
    <t>-1102338807</t>
  </si>
  <si>
    <t>1751587878</t>
  </si>
  <si>
    <t>38*0,05</t>
  </si>
  <si>
    <t>1973413455</t>
  </si>
  <si>
    <t>1768597758</t>
  </si>
  <si>
    <t>2*38</t>
  </si>
  <si>
    <t>1967969584</t>
  </si>
  <si>
    <t>1,9*0,5 "ošetřované stromy</t>
  </si>
  <si>
    <t>(0,02*114)*0,5 "kotvící kůly odstraněné ke konci třetího roku</t>
  </si>
  <si>
    <t>(0,0014*120)*0,5 "signalizační kolíky</t>
  </si>
  <si>
    <t>-391602840</t>
  </si>
  <si>
    <t>140505591</t>
  </si>
  <si>
    <t>723040729</t>
  </si>
  <si>
    <t>998231311.003</t>
  </si>
  <si>
    <t>1098397355</t>
  </si>
  <si>
    <t>-503819354</t>
  </si>
  <si>
    <t>-393917068</t>
  </si>
  <si>
    <t>772093743</t>
  </si>
  <si>
    <t>747538569</t>
  </si>
  <si>
    <t>BK16d - Biokoridor BK16d (oblasti E, F)</t>
  </si>
  <si>
    <t>1954777139</t>
  </si>
  <si>
    <t>880*8+(5*5)*24+80*7+35*8+85*8+47*8 "úprava plochy pro výsadby stromů i keřů</t>
  </si>
  <si>
    <t>1086345534</t>
  </si>
  <si>
    <t>-1294920574</t>
  </si>
  <si>
    <t>-1942979547</t>
  </si>
  <si>
    <t>88 "quercus robur</t>
  </si>
  <si>
    <t>50 "juglans regia</t>
  </si>
  <si>
    <t>-578678053</t>
  </si>
  <si>
    <t>1487591285</t>
  </si>
  <si>
    <t>-658010816</t>
  </si>
  <si>
    <t>-1577869123</t>
  </si>
  <si>
    <t>31337443</t>
  </si>
  <si>
    <t>138*0,04 'Přepočtené koeficientem množství</t>
  </si>
  <si>
    <t>1685469405</t>
  </si>
  <si>
    <t>138*0,120*0,001*1,2</t>
  </si>
  <si>
    <t>259892315</t>
  </si>
  <si>
    <t>0,02*1000 'Přepočtené koeficientem množství</t>
  </si>
  <si>
    <t>-832431946</t>
  </si>
  <si>
    <t>737878836</t>
  </si>
  <si>
    <t>138*(1,4*0,3)</t>
  </si>
  <si>
    <t>1239621692</t>
  </si>
  <si>
    <t>57,96*1,15 'Přepočtené koeficientem množství</t>
  </si>
  <si>
    <t>-499630747</t>
  </si>
  <si>
    <t>834763305</t>
  </si>
  <si>
    <t>138*3 'Přepočtené koeficientem množství</t>
  </si>
  <si>
    <t>383138203</t>
  </si>
  <si>
    <t>-875784112</t>
  </si>
  <si>
    <t>1808224366</t>
  </si>
  <si>
    <t>138*0,8</t>
  </si>
  <si>
    <t>-925039924</t>
  </si>
  <si>
    <t>110,4*0,115 'Přepočtené koeficientem množství</t>
  </si>
  <si>
    <t>-584500639</t>
  </si>
  <si>
    <t>1307057994</t>
  </si>
  <si>
    <t>138*0,06</t>
  </si>
  <si>
    <t>-1422751060</t>
  </si>
  <si>
    <t>45412360</t>
  </si>
  <si>
    <t>8,28*5</t>
  </si>
  <si>
    <t>-1900726374</t>
  </si>
  <si>
    <t>174 "keře skupiny A</t>
  </si>
  <si>
    <t>165 "keře skupiny B</t>
  </si>
  <si>
    <t>-955161495</t>
  </si>
  <si>
    <t>1350369784</t>
  </si>
  <si>
    <t>993939136</t>
  </si>
  <si>
    <t>-2084685395</t>
  </si>
  <si>
    <t>350421340</t>
  </si>
  <si>
    <t>-1683982857</t>
  </si>
  <si>
    <t>-1191622529</t>
  </si>
  <si>
    <t>-1567297094</t>
  </si>
  <si>
    <t>-441352386</t>
  </si>
  <si>
    <t>339*0,02 'Přepočtené koeficientem množství</t>
  </si>
  <si>
    <t>-806836806</t>
  </si>
  <si>
    <t>339*0,03*0,001</t>
  </si>
  <si>
    <t>442157345</t>
  </si>
  <si>
    <t>0,01*1000 'Přepočtené koeficientem množství</t>
  </si>
  <si>
    <t>-1631444638</t>
  </si>
  <si>
    <t>339*0,4</t>
  </si>
  <si>
    <t>1785519846</t>
  </si>
  <si>
    <t>135,6*0,115 'Přepočtené koeficientem množství</t>
  </si>
  <si>
    <t>-708134993</t>
  </si>
  <si>
    <t>182367684</t>
  </si>
  <si>
    <t>339*0,02</t>
  </si>
  <si>
    <t>1631049510</t>
  </si>
  <si>
    <t>1406987885</t>
  </si>
  <si>
    <t>6,78*5</t>
  </si>
  <si>
    <t>-47337895</t>
  </si>
  <si>
    <t>113*(2*2+2*5) "113 skupin keřů o rozměrech 2x5 m</t>
  </si>
  <si>
    <t>97552336</t>
  </si>
  <si>
    <t>184851413.004</t>
  </si>
  <si>
    <t>1537550306</t>
  </si>
  <si>
    <t>https://podminky.urs.cz/item/CS_URS_2024_01/184851413.004</t>
  </si>
  <si>
    <t>60*2 "euonymus europaeus</t>
  </si>
  <si>
    <t>54*2 "sorbus aucuparia</t>
  </si>
  <si>
    <t>57*2 "ligustrum vulgare</t>
  </si>
  <si>
    <t>54*2 "cornus mas</t>
  </si>
  <si>
    <t>184851423.004</t>
  </si>
  <si>
    <t>1674853117</t>
  </si>
  <si>
    <t>https://podminky.urs.cz/item/CS_URS_2024_01/184851423.004</t>
  </si>
  <si>
    <t>60*2 "rhamnus cathartica</t>
  </si>
  <si>
    <t>54*2 "crataegus laevigata</t>
  </si>
  <si>
    <t>-1628535313</t>
  </si>
  <si>
    <t>-443251</t>
  </si>
  <si>
    <t>2*138 "stromy</t>
  </si>
  <si>
    <t>2*339 "keře</t>
  </si>
  <si>
    <t>-1047973191</t>
  </si>
  <si>
    <t>1582*2</t>
  </si>
  <si>
    <t>1547723083</t>
  </si>
  <si>
    <t>9536*2</t>
  </si>
  <si>
    <t>95860843</t>
  </si>
  <si>
    <t>8*0,05*138 "stromy</t>
  </si>
  <si>
    <t>8*0,02*339 "keře</t>
  </si>
  <si>
    <t>1511541958</t>
  </si>
  <si>
    <t>497207668</t>
  </si>
  <si>
    <t>109,44*5</t>
  </si>
  <si>
    <t>-1021252873</t>
  </si>
  <si>
    <t>138</t>
  </si>
  <si>
    <t>-1706417505</t>
  </si>
  <si>
    <t>-1823033706</t>
  </si>
  <si>
    <t>-107078776</t>
  </si>
  <si>
    <t>-1155748104</t>
  </si>
  <si>
    <t>6*0,05*138 "stromy</t>
  </si>
  <si>
    <t>6*0,02*339 "keře</t>
  </si>
  <si>
    <t>-1696280596</t>
  </si>
  <si>
    <t>1189241849</t>
  </si>
  <si>
    <t>82,08*5</t>
  </si>
  <si>
    <t>184215173.004</t>
  </si>
  <si>
    <t>1561419696</t>
  </si>
  <si>
    <t>https://podminky.urs.cz/item/CS_URS_2024_01/184215173.004</t>
  </si>
  <si>
    <t>344583285</t>
  </si>
  <si>
    <t>184501181.004</t>
  </si>
  <si>
    <t>-1298922720</t>
  </si>
  <si>
    <t>https://podminky.urs.cz/item/CS_URS_2024_01/184501181.004</t>
  </si>
  <si>
    <t>-1707186567</t>
  </si>
  <si>
    <t>1769771680</t>
  </si>
  <si>
    <t>1792288228</t>
  </si>
  <si>
    <t>-706872874</t>
  </si>
  <si>
    <t>-1330099899</t>
  </si>
  <si>
    <t>-480331186</t>
  </si>
  <si>
    <t>138*0,05</t>
  </si>
  <si>
    <t>-298205218</t>
  </si>
  <si>
    <t>-1099471275</t>
  </si>
  <si>
    <t>2*138</t>
  </si>
  <si>
    <t>-1033721956</t>
  </si>
  <si>
    <t>6,9*0,5 "ošetřované stromy</t>
  </si>
  <si>
    <t>(0,02*414)*0,5 "kotvící kůly odstraněné ke konci třetího roku</t>
  </si>
  <si>
    <t>(0,0014*339)*0,5 "signalizační kolíky</t>
  </si>
  <si>
    <t>2102569862</t>
  </si>
  <si>
    <t>95519333</t>
  </si>
  <si>
    <t>-834559449</t>
  </si>
  <si>
    <t>998231311.004</t>
  </si>
  <si>
    <t>-2103781452</t>
  </si>
  <si>
    <t>https://podminky.urs.cz/item/CS_URS_2024_01/998231311.004</t>
  </si>
  <si>
    <t>-583181281</t>
  </si>
  <si>
    <t>-344083290</t>
  </si>
  <si>
    <t>-1985582228</t>
  </si>
  <si>
    <t>257781708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</si>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</sst>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403112" TargetMode="External" /><Relationship Id="rId2" Type="http://schemas.openxmlformats.org/officeDocument/2006/relationships/hyperlink" Target="https://podminky.urs.cz/item/CS_URS_2024_01/183403114" TargetMode="External" /><Relationship Id="rId3" Type="http://schemas.openxmlformats.org/officeDocument/2006/relationships/hyperlink" Target="https://podminky.urs.cz/item/CS_URS_2024_01/183403151" TargetMode="External" /><Relationship Id="rId4" Type="http://schemas.openxmlformats.org/officeDocument/2006/relationships/hyperlink" Target="https://podminky.urs.cz/item/CS_URS_2024_01/183101115" TargetMode="External" /><Relationship Id="rId5" Type="http://schemas.openxmlformats.org/officeDocument/2006/relationships/hyperlink" Target="https://podminky.urs.cz/item/CS_URS_2024_01/184102114" TargetMode="External" /><Relationship Id="rId6" Type="http://schemas.openxmlformats.org/officeDocument/2006/relationships/hyperlink" Target="https://podminky.urs.cz/item/CS_URS_2024_01/185802114" TargetMode="External" /><Relationship Id="rId7" Type="http://schemas.openxmlformats.org/officeDocument/2006/relationships/hyperlink" Target="https://podminky.urs.cz/item/CS_URS_2024_01/184215412" TargetMode="External" /><Relationship Id="rId8" Type="http://schemas.openxmlformats.org/officeDocument/2006/relationships/hyperlink" Target="https://podminky.urs.cz/item/CS_URS_2024_01/184501141" TargetMode="External" /><Relationship Id="rId9" Type="http://schemas.openxmlformats.org/officeDocument/2006/relationships/hyperlink" Target="https://podminky.urs.cz/item/CS_URS_2024_01/184215133" TargetMode="External" /><Relationship Id="rId10" Type="http://schemas.openxmlformats.org/officeDocument/2006/relationships/hyperlink" Target="https://podminky.urs.cz/item/CS_URS_2024_01/184911111" TargetMode="External" /><Relationship Id="rId11" Type="http://schemas.openxmlformats.org/officeDocument/2006/relationships/hyperlink" Target="https://podminky.urs.cz/item/CS_URS_2024_01/184911421" TargetMode="External" /><Relationship Id="rId12" Type="http://schemas.openxmlformats.org/officeDocument/2006/relationships/hyperlink" Target="https://podminky.urs.cz/item/CS_URS_2024_01/184801121" TargetMode="External" /><Relationship Id="rId13" Type="http://schemas.openxmlformats.org/officeDocument/2006/relationships/hyperlink" Target="https://podminky.urs.cz/item/CS_URS_2024_01/185804312" TargetMode="External" /><Relationship Id="rId14" Type="http://schemas.openxmlformats.org/officeDocument/2006/relationships/hyperlink" Target="https://podminky.urs.cz/item/CS_URS_2024_01/185851121" TargetMode="External" /><Relationship Id="rId15" Type="http://schemas.openxmlformats.org/officeDocument/2006/relationships/hyperlink" Target="https://podminky.urs.cz/item/CS_URS_2024_01/185851129" TargetMode="External" /><Relationship Id="rId16" Type="http://schemas.openxmlformats.org/officeDocument/2006/relationships/hyperlink" Target="https://podminky.urs.cz/item/CS_URS_2024_01/183111114" TargetMode="External" /><Relationship Id="rId17" Type="http://schemas.openxmlformats.org/officeDocument/2006/relationships/hyperlink" Target="https://podminky.urs.cz/item/CS_URS_2024_01/184102211" TargetMode="External" /><Relationship Id="rId18" Type="http://schemas.openxmlformats.org/officeDocument/2006/relationships/hyperlink" Target="https://podminky.urs.cz/item/CS_URS_2024_01/184911421" TargetMode="External" /><Relationship Id="rId19" Type="http://schemas.openxmlformats.org/officeDocument/2006/relationships/hyperlink" Target="https://podminky.urs.cz/item/CS_URS_2024_01/R-05.185804311" TargetMode="External" /><Relationship Id="rId20" Type="http://schemas.openxmlformats.org/officeDocument/2006/relationships/hyperlink" Target="https://podminky.urs.cz/item/CS_URS_2024_01/R-05.185851121" TargetMode="External" /><Relationship Id="rId21" Type="http://schemas.openxmlformats.org/officeDocument/2006/relationships/hyperlink" Target="https://podminky.urs.cz/item/CS_URS_2024_01/R01-185851129" TargetMode="External" /><Relationship Id="rId22" Type="http://schemas.openxmlformats.org/officeDocument/2006/relationships/hyperlink" Target="https://podminky.urs.cz/item/CS_URS_2024_01/R-05.348951256" TargetMode="External" /><Relationship Id="rId23" Type="http://schemas.openxmlformats.org/officeDocument/2006/relationships/hyperlink" Target="https://podminky.urs.cz/item/CS_URS_2024_01/184801131" TargetMode="External" /><Relationship Id="rId24" Type="http://schemas.openxmlformats.org/officeDocument/2006/relationships/hyperlink" Target="https://podminky.urs.cz/item/CS_URS_2024_01/184851413.001" TargetMode="External" /><Relationship Id="rId25" Type="http://schemas.openxmlformats.org/officeDocument/2006/relationships/hyperlink" Target="https://podminky.urs.cz/item/CS_URS_2024_01/184851423.001" TargetMode="External" /><Relationship Id="rId26" Type="http://schemas.openxmlformats.org/officeDocument/2006/relationships/hyperlink" Target="https://podminky.urs.cz/item/CS_URS_2024_01/111151331" TargetMode="External" /><Relationship Id="rId27" Type="http://schemas.openxmlformats.org/officeDocument/2006/relationships/hyperlink" Target="https://podminky.urs.cz/item/CS_URS_2024_01/R-07.008" TargetMode="External" /><Relationship Id="rId28" Type="http://schemas.openxmlformats.org/officeDocument/2006/relationships/hyperlink" Target="https://podminky.urs.cz/item/CS_URS_2024_01/R-07.009" TargetMode="External" /><Relationship Id="rId29" Type="http://schemas.openxmlformats.org/officeDocument/2006/relationships/hyperlink" Target="https://podminky.urs.cz/item/CS_URS_2024_01/R-07.010" TargetMode="External" /><Relationship Id="rId30" Type="http://schemas.openxmlformats.org/officeDocument/2006/relationships/hyperlink" Target="https://podminky.urs.cz/item/CS_URS_2024_01/111151331" TargetMode="External" /><Relationship Id="rId31" Type="http://schemas.openxmlformats.org/officeDocument/2006/relationships/hyperlink" Target="https://podminky.urs.cz/item/CS_URS_2024_01/R-08.008" TargetMode="External" /><Relationship Id="rId32" Type="http://schemas.openxmlformats.org/officeDocument/2006/relationships/hyperlink" Target="https://podminky.urs.cz/item/CS_URS_2024_01/R-08.009" TargetMode="External" /><Relationship Id="rId33" Type="http://schemas.openxmlformats.org/officeDocument/2006/relationships/hyperlink" Target="https://podminky.urs.cz/item/CS_URS_2024_01/R-08.010" TargetMode="External" /><Relationship Id="rId34" Type="http://schemas.openxmlformats.org/officeDocument/2006/relationships/hyperlink" Target="https://podminky.urs.cz/item/CS_URS_2024_01/184215173.001" TargetMode="External" /><Relationship Id="rId35" Type="http://schemas.openxmlformats.org/officeDocument/2006/relationships/hyperlink" Target="https://podminky.urs.cz/item/CS_URS_2024_01/184501181.001" TargetMode="External" /><Relationship Id="rId36" Type="http://schemas.openxmlformats.org/officeDocument/2006/relationships/hyperlink" Target="https://podminky.urs.cz/item/CS_URS_2024_01/R-09.001" TargetMode="External" /><Relationship Id="rId37" Type="http://schemas.openxmlformats.org/officeDocument/2006/relationships/hyperlink" Target="https://podminky.urs.cz/item/CS_URS_2024_01/R-09.004" TargetMode="External" /><Relationship Id="rId38" Type="http://schemas.openxmlformats.org/officeDocument/2006/relationships/hyperlink" Target="https://podminky.urs.cz/item/CS_URS_2024_01/R-09.005" TargetMode="External" /><Relationship Id="rId39" Type="http://schemas.openxmlformats.org/officeDocument/2006/relationships/hyperlink" Target="https://podminky.urs.cz/item/CS_URS_2024_01/R-09.006" TargetMode="External" /><Relationship Id="rId40" Type="http://schemas.openxmlformats.org/officeDocument/2006/relationships/hyperlink" Target="https://podminky.urs.cz/item/CS_URS_2024_01/111151331" TargetMode="External" /><Relationship Id="rId41" Type="http://schemas.openxmlformats.org/officeDocument/2006/relationships/hyperlink" Target="https://podminky.urs.cz/item/CS_URS_2024_01/R-09.008" TargetMode="External" /><Relationship Id="rId42" Type="http://schemas.openxmlformats.org/officeDocument/2006/relationships/hyperlink" Target="https://podminky.urs.cz/item/CS_URS_2024_01/R-09.009" TargetMode="External" /><Relationship Id="rId43" Type="http://schemas.openxmlformats.org/officeDocument/2006/relationships/hyperlink" Target="https://podminky.urs.cz/item/CS_URS_2024_01/R-09.010" TargetMode="External" /><Relationship Id="rId44" Type="http://schemas.openxmlformats.org/officeDocument/2006/relationships/hyperlink" Target="https://podminky.urs.cz/item/CS_URS_2024_01/998231311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403112" TargetMode="External" /><Relationship Id="rId2" Type="http://schemas.openxmlformats.org/officeDocument/2006/relationships/hyperlink" Target="https://podminky.urs.cz/item/CS_URS_2024_01/183403114" TargetMode="External" /><Relationship Id="rId3" Type="http://schemas.openxmlformats.org/officeDocument/2006/relationships/hyperlink" Target="https://podminky.urs.cz/item/CS_URS_2024_01/183403151" TargetMode="External" /><Relationship Id="rId4" Type="http://schemas.openxmlformats.org/officeDocument/2006/relationships/hyperlink" Target="https://podminky.urs.cz/item/CS_URS_2024_01/183101115" TargetMode="External" /><Relationship Id="rId5" Type="http://schemas.openxmlformats.org/officeDocument/2006/relationships/hyperlink" Target="https://podminky.urs.cz/item/CS_URS_2024_01/184102114" TargetMode="External" /><Relationship Id="rId6" Type="http://schemas.openxmlformats.org/officeDocument/2006/relationships/hyperlink" Target="https://podminky.urs.cz/item/CS_URS_2024_01/184215412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215133" TargetMode="External" /><Relationship Id="rId9" Type="http://schemas.openxmlformats.org/officeDocument/2006/relationships/hyperlink" Target="https://podminky.urs.cz/item/CS_URS_2024_01/184911111" TargetMode="External" /><Relationship Id="rId10" Type="http://schemas.openxmlformats.org/officeDocument/2006/relationships/hyperlink" Target="https://podminky.urs.cz/item/CS_URS_2024_01/184911421" TargetMode="External" /><Relationship Id="rId11" Type="http://schemas.openxmlformats.org/officeDocument/2006/relationships/hyperlink" Target="https://podminky.urs.cz/item/CS_URS_2024_01/184801121" TargetMode="External" /><Relationship Id="rId12" Type="http://schemas.openxmlformats.org/officeDocument/2006/relationships/hyperlink" Target="https://podminky.urs.cz/item/CS_URS_2024_01/185804312" TargetMode="External" /><Relationship Id="rId13" Type="http://schemas.openxmlformats.org/officeDocument/2006/relationships/hyperlink" Target="https://podminky.urs.cz/item/CS_URS_2024_01/185851121" TargetMode="External" /><Relationship Id="rId14" Type="http://schemas.openxmlformats.org/officeDocument/2006/relationships/hyperlink" Target="https://podminky.urs.cz/item/CS_URS_2024_01/185851129" TargetMode="External" /><Relationship Id="rId15" Type="http://schemas.openxmlformats.org/officeDocument/2006/relationships/hyperlink" Target="https://podminky.urs.cz/item/CS_URS_2024_01/183111114" TargetMode="External" /><Relationship Id="rId16" Type="http://schemas.openxmlformats.org/officeDocument/2006/relationships/hyperlink" Target="https://podminky.urs.cz/item/CS_URS_2024_01/184102211" TargetMode="External" /><Relationship Id="rId17" Type="http://schemas.openxmlformats.org/officeDocument/2006/relationships/hyperlink" Target="https://podminky.urs.cz/item/CS_URS_2024_01/184911421" TargetMode="External" /><Relationship Id="rId18" Type="http://schemas.openxmlformats.org/officeDocument/2006/relationships/hyperlink" Target="https://podminky.urs.cz/item/CS_URS_2024_01/R-05.185804311" TargetMode="External" /><Relationship Id="rId19" Type="http://schemas.openxmlformats.org/officeDocument/2006/relationships/hyperlink" Target="https://podminky.urs.cz/item/CS_URS_2024_01/R-05.185851121" TargetMode="External" /><Relationship Id="rId20" Type="http://schemas.openxmlformats.org/officeDocument/2006/relationships/hyperlink" Target="https://podminky.urs.cz/item/CS_URS_2024_01/R01-185851129" TargetMode="External" /><Relationship Id="rId21" Type="http://schemas.openxmlformats.org/officeDocument/2006/relationships/hyperlink" Target="https://podminky.urs.cz/item/CS_URS_2024_01/R-05.348951256" TargetMode="External" /><Relationship Id="rId22" Type="http://schemas.openxmlformats.org/officeDocument/2006/relationships/hyperlink" Target="https://podminky.urs.cz/item/CS_URS_2024_01/184801131" TargetMode="External" /><Relationship Id="rId23" Type="http://schemas.openxmlformats.org/officeDocument/2006/relationships/hyperlink" Target="https://podminky.urs.cz/item/CS_URS_2024_01/183403112" TargetMode="External" /><Relationship Id="rId24" Type="http://schemas.openxmlformats.org/officeDocument/2006/relationships/hyperlink" Target="https://podminky.urs.cz/item/CS_URS_2024_01/183403114" TargetMode="External" /><Relationship Id="rId25" Type="http://schemas.openxmlformats.org/officeDocument/2006/relationships/hyperlink" Target="https://podminky.urs.cz/item/CS_URS_2024_01/183403151" TargetMode="External" /><Relationship Id="rId26" Type="http://schemas.openxmlformats.org/officeDocument/2006/relationships/hyperlink" Target="https://podminky.urs.cz/item/CS_URS_2024_01/184813511" TargetMode="External" /><Relationship Id="rId27" Type="http://schemas.openxmlformats.org/officeDocument/2006/relationships/hyperlink" Target="https://podminky.urs.cz/item/CS_URS_2024_01/183403153" TargetMode="External" /><Relationship Id="rId28" Type="http://schemas.openxmlformats.org/officeDocument/2006/relationships/hyperlink" Target="https://podminky.urs.cz/item/CS_URS_2024_01/181451121" TargetMode="External" /><Relationship Id="rId29" Type="http://schemas.openxmlformats.org/officeDocument/2006/relationships/hyperlink" Target="https://podminky.urs.cz/item/CS_URS_2024_01/185803211" TargetMode="External" /><Relationship Id="rId30" Type="http://schemas.openxmlformats.org/officeDocument/2006/relationships/hyperlink" Target="https://podminky.urs.cz/item/CS_URS_2024_01/184851413.001" TargetMode="External" /><Relationship Id="rId31" Type="http://schemas.openxmlformats.org/officeDocument/2006/relationships/hyperlink" Target="https://podminky.urs.cz/item/CS_URS_2024_01/184851423.001" TargetMode="External" /><Relationship Id="rId32" Type="http://schemas.openxmlformats.org/officeDocument/2006/relationships/hyperlink" Target="https://podminky.urs.cz/item/CS_URS_2024_01/111151331" TargetMode="External" /><Relationship Id="rId33" Type="http://schemas.openxmlformats.org/officeDocument/2006/relationships/hyperlink" Target="https://podminky.urs.cz/item/CS_URS_2024_01/185811221" TargetMode="External" /><Relationship Id="rId34" Type="http://schemas.openxmlformats.org/officeDocument/2006/relationships/hyperlink" Target="https://podminky.urs.cz/item/CS_URS_2024_01/R-07.008" TargetMode="External" /><Relationship Id="rId35" Type="http://schemas.openxmlformats.org/officeDocument/2006/relationships/hyperlink" Target="https://podminky.urs.cz/item/CS_URS_2024_01/R-07.009" TargetMode="External" /><Relationship Id="rId36" Type="http://schemas.openxmlformats.org/officeDocument/2006/relationships/hyperlink" Target="https://podminky.urs.cz/item/CS_URS_2024_01/R-07.010" TargetMode="External" /><Relationship Id="rId37" Type="http://schemas.openxmlformats.org/officeDocument/2006/relationships/hyperlink" Target="https://podminky.urs.cz/item/CS_URS_2024_01/111151331" TargetMode="External" /><Relationship Id="rId38" Type="http://schemas.openxmlformats.org/officeDocument/2006/relationships/hyperlink" Target="https://podminky.urs.cz/item/CS_URS_2024_01/185811221.001" TargetMode="External" /><Relationship Id="rId39" Type="http://schemas.openxmlformats.org/officeDocument/2006/relationships/hyperlink" Target="https://podminky.urs.cz/item/CS_URS_2024_01/R-08.008" TargetMode="External" /><Relationship Id="rId40" Type="http://schemas.openxmlformats.org/officeDocument/2006/relationships/hyperlink" Target="https://podminky.urs.cz/item/CS_URS_2024_01/R-08.009" TargetMode="External" /><Relationship Id="rId41" Type="http://schemas.openxmlformats.org/officeDocument/2006/relationships/hyperlink" Target="https://podminky.urs.cz/item/CS_URS_2024_01/R-08.010" TargetMode="External" /><Relationship Id="rId42" Type="http://schemas.openxmlformats.org/officeDocument/2006/relationships/hyperlink" Target="https://podminky.urs.cz/item/CS_URS_2024_01/184215173.001" TargetMode="External" /><Relationship Id="rId43" Type="http://schemas.openxmlformats.org/officeDocument/2006/relationships/hyperlink" Target="https://podminky.urs.cz/item/CS_URS_2024_01/184501181.001" TargetMode="External" /><Relationship Id="rId44" Type="http://schemas.openxmlformats.org/officeDocument/2006/relationships/hyperlink" Target="https://podminky.urs.cz/item/CS_URS_2024_01/R-09.001" TargetMode="External" /><Relationship Id="rId45" Type="http://schemas.openxmlformats.org/officeDocument/2006/relationships/hyperlink" Target="https://podminky.urs.cz/item/CS_URS_2024_01/R-09.004" TargetMode="External" /><Relationship Id="rId46" Type="http://schemas.openxmlformats.org/officeDocument/2006/relationships/hyperlink" Target="https://podminky.urs.cz/item/CS_URS_2024_01/R-09.005" TargetMode="External" /><Relationship Id="rId47" Type="http://schemas.openxmlformats.org/officeDocument/2006/relationships/hyperlink" Target="https://podminky.urs.cz/item/CS_URS_2024_01/R-09.006" TargetMode="External" /><Relationship Id="rId48" Type="http://schemas.openxmlformats.org/officeDocument/2006/relationships/hyperlink" Target="https://podminky.urs.cz/item/CS_URS_2024_01/111151331" TargetMode="External" /><Relationship Id="rId49" Type="http://schemas.openxmlformats.org/officeDocument/2006/relationships/hyperlink" Target="https://podminky.urs.cz/item/CS_URS_2024_01/185811221.002" TargetMode="External" /><Relationship Id="rId50" Type="http://schemas.openxmlformats.org/officeDocument/2006/relationships/hyperlink" Target="https://podminky.urs.cz/item/CS_URS_2024_01/R-09.008" TargetMode="External" /><Relationship Id="rId51" Type="http://schemas.openxmlformats.org/officeDocument/2006/relationships/hyperlink" Target="https://podminky.urs.cz/item/CS_URS_2024_01/R-09.009" TargetMode="External" /><Relationship Id="rId52" Type="http://schemas.openxmlformats.org/officeDocument/2006/relationships/hyperlink" Target="https://podminky.urs.cz/item/CS_URS_2024_01/R-09.010" TargetMode="External" /><Relationship Id="rId53" Type="http://schemas.openxmlformats.org/officeDocument/2006/relationships/hyperlink" Target="https://podminky.urs.cz/item/CS_URS_2024_01/998231311.001" TargetMode="External" /><Relationship Id="rId5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403112" TargetMode="External" /><Relationship Id="rId2" Type="http://schemas.openxmlformats.org/officeDocument/2006/relationships/hyperlink" Target="https://podminky.urs.cz/item/CS_URS_2024_01/183403114" TargetMode="External" /><Relationship Id="rId3" Type="http://schemas.openxmlformats.org/officeDocument/2006/relationships/hyperlink" Target="https://podminky.urs.cz/item/CS_URS_2024_01/183403151" TargetMode="External" /><Relationship Id="rId4" Type="http://schemas.openxmlformats.org/officeDocument/2006/relationships/hyperlink" Target="https://podminky.urs.cz/item/CS_URS_2024_01/183101115" TargetMode="External" /><Relationship Id="rId5" Type="http://schemas.openxmlformats.org/officeDocument/2006/relationships/hyperlink" Target="https://podminky.urs.cz/item/CS_URS_2024_01/184102114" TargetMode="External" /><Relationship Id="rId6" Type="http://schemas.openxmlformats.org/officeDocument/2006/relationships/hyperlink" Target="https://podminky.urs.cz/item/CS_URS_2024_01/184215412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215133" TargetMode="External" /><Relationship Id="rId9" Type="http://schemas.openxmlformats.org/officeDocument/2006/relationships/hyperlink" Target="https://podminky.urs.cz/item/CS_URS_2024_01/184911111" TargetMode="External" /><Relationship Id="rId10" Type="http://schemas.openxmlformats.org/officeDocument/2006/relationships/hyperlink" Target="https://podminky.urs.cz/item/CS_URS_2024_01/184911421" TargetMode="External" /><Relationship Id="rId11" Type="http://schemas.openxmlformats.org/officeDocument/2006/relationships/hyperlink" Target="https://podminky.urs.cz/item/CS_URS_2024_01/184801121" TargetMode="External" /><Relationship Id="rId12" Type="http://schemas.openxmlformats.org/officeDocument/2006/relationships/hyperlink" Target="https://podminky.urs.cz/item/CS_URS_2024_01/185804312" TargetMode="External" /><Relationship Id="rId13" Type="http://schemas.openxmlformats.org/officeDocument/2006/relationships/hyperlink" Target="https://podminky.urs.cz/item/CS_URS_2024_01/185851121" TargetMode="External" /><Relationship Id="rId14" Type="http://schemas.openxmlformats.org/officeDocument/2006/relationships/hyperlink" Target="https://podminky.urs.cz/item/CS_URS_2024_01/185851129" TargetMode="External" /><Relationship Id="rId15" Type="http://schemas.openxmlformats.org/officeDocument/2006/relationships/hyperlink" Target="https://podminky.urs.cz/item/CS_URS_2024_01/183111114" TargetMode="External" /><Relationship Id="rId16" Type="http://schemas.openxmlformats.org/officeDocument/2006/relationships/hyperlink" Target="https://podminky.urs.cz/item/CS_URS_2024_01/184102211" TargetMode="External" /><Relationship Id="rId17" Type="http://schemas.openxmlformats.org/officeDocument/2006/relationships/hyperlink" Target="https://podminky.urs.cz/item/CS_URS_2024_01/184911421" TargetMode="External" /><Relationship Id="rId18" Type="http://schemas.openxmlformats.org/officeDocument/2006/relationships/hyperlink" Target="https://podminky.urs.cz/item/CS_URS_2024_01/R-05.185804311" TargetMode="External" /><Relationship Id="rId19" Type="http://schemas.openxmlformats.org/officeDocument/2006/relationships/hyperlink" Target="https://podminky.urs.cz/item/CS_URS_2024_01/R-05.185851121" TargetMode="External" /><Relationship Id="rId20" Type="http://schemas.openxmlformats.org/officeDocument/2006/relationships/hyperlink" Target="https://podminky.urs.cz/item/CS_URS_2024_01/R01-185851129" TargetMode="External" /><Relationship Id="rId21" Type="http://schemas.openxmlformats.org/officeDocument/2006/relationships/hyperlink" Target="https://podminky.urs.cz/item/CS_URS_2024_01/R-05.348951256" TargetMode="External" /><Relationship Id="rId22" Type="http://schemas.openxmlformats.org/officeDocument/2006/relationships/hyperlink" Target="https://podminky.urs.cz/item/CS_URS_2024_01/184801131" TargetMode="External" /><Relationship Id="rId23" Type="http://schemas.openxmlformats.org/officeDocument/2006/relationships/hyperlink" Target="https://podminky.urs.cz/item/CS_URS_2024_01/184851413.003" TargetMode="External" /><Relationship Id="rId24" Type="http://schemas.openxmlformats.org/officeDocument/2006/relationships/hyperlink" Target="https://podminky.urs.cz/item/CS_URS_2024_01/184851423.003" TargetMode="External" /><Relationship Id="rId25" Type="http://schemas.openxmlformats.org/officeDocument/2006/relationships/hyperlink" Target="https://podminky.urs.cz/item/CS_URS_2024_01/111151331" TargetMode="External" /><Relationship Id="rId26" Type="http://schemas.openxmlformats.org/officeDocument/2006/relationships/hyperlink" Target="https://podminky.urs.cz/item/CS_URS_2024_01/R-07.008" TargetMode="External" /><Relationship Id="rId27" Type="http://schemas.openxmlformats.org/officeDocument/2006/relationships/hyperlink" Target="https://podminky.urs.cz/item/CS_URS_2024_01/R-07.009" TargetMode="External" /><Relationship Id="rId28" Type="http://schemas.openxmlformats.org/officeDocument/2006/relationships/hyperlink" Target="https://podminky.urs.cz/item/CS_URS_2024_01/R-07.010" TargetMode="External" /><Relationship Id="rId29" Type="http://schemas.openxmlformats.org/officeDocument/2006/relationships/hyperlink" Target="https://podminky.urs.cz/item/CS_URS_2024_01/111151331" TargetMode="External" /><Relationship Id="rId30" Type="http://schemas.openxmlformats.org/officeDocument/2006/relationships/hyperlink" Target="https://podminky.urs.cz/item/CS_URS_2024_01/R-08.008" TargetMode="External" /><Relationship Id="rId31" Type="http://schemas.openxmlformats.org/officeDocument/2006/relationships/hyperlink" Target="https://podminky.urs.cz/item/CS_URS_2024_01/R-08.009" TargetMode="External" /><Relationship Id="rId32" Type="http://schemas.openxmlformats.org/officeDocument/2006/relationships/hyperlink" Target="https://podminky.urs.cz/item/CS_URS_2024_01/R-08.010" TargetMode="External" /><Relationship Id="rId33" Type="http://schemas.openxmlformats.org/officeDocument/2006/relationships/hyperlink" Target="https://podminky.urs.cz/item/CS_URS_2024_01/184215173.003" TargetMode="External" /><Relationship Id="rId34" Type="http://schemas.openxmlformats.org/officeDocument/2006/relationships/hyperlink" Target="https://podminky.urs.cz/item/CS_URS_2024_01/184501181.003" TargetMode="External" /><Relationship Id="rId35" Type="http://schemas.openxmlformats.org/officeDocument/2006/relationships/hyperlink" Target="https://podminky.urs.cz/item/CS_URS_2024_01/R-09.001" TargetMode="External" /><Relationship Id="rId36" Type="http://schemas.openxmlformats.org/officeDocument/2006/relationships/hyperlink" Target="https://podminky.urs.cz/item/CS_URS_2024_01/111151331" TargetMode="External" /><Relationship Id="rId37" Type="http://schemas.openxmlformats.org/officeDocument/2006/relationships/hyperlink" Target="https://podminky.urs.cz/item/CS_URS_2024_01/R-09.004" TargetMode="External" /><Relationship Id="rId38" Type="http://schemas.openxmlformats.org/officeDocument/2006/relationships/hyperlink" Target="https://podminky.urs.cz/item/CS_URS_2024_01/R-09.005" TargetMode="External" /><Relationship Id="rId39" Type="http://schemas.openxmlformats.org/officeDocument/2006/relationships/hyperlink" Target="https://podminky.urs.cz/item/CS_URS_2024_01/R-09.006" TargetMode="External" /><Relationship Id="rId40" Type="http://schemas.openxmlformats.org/officeDocument/2006/relationships/hyperlink" Target="https://podminky.urs.cz/item/CS_URS_2024_01/R-09.008" TargetMode="External" /><Relationship Id="rId41" Type="http://schemas.openxmlformats.org/officeDocument/2006/relationships/hyperlink" Target="https://podminky.urs.cz/item/CS_URS_2024_01/R-09.009" TargetMode="External" /><Relationship Id="rId42" Type="http://schemas.openxmlformats.org/officeDocument/2006/relationships/hyperlink" Target="https://podminky.urs.cz/item/CS_URS_2024_01/R-09.010" TargetMode="External" /><Relationship Id="rId4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3403112" TargetMode="External" /><Relationship Id="rId2" Type="http://schemas.openxmlformats.org/officeDocument/2006/relationships/hyperlink" Target="https://podminky.urs.cz/item/CS_URS_2024_01/183403114" TargetMode="External" /><Relationship Id="rId3" Type="http://schemas.openxmlformats.org/officeDocument/2006/relationships/hyperlink" Target="https://podminky.urs.cz/item/CS_URS_2024_01/183403151" TargetMode="External" /><Relationship Id="rId4" Type="http://schemas.openxmlformats.org/officeDocument/2006/relationships/hyperlink" Target="https://podminky.urs.cz/item/CS_URS_2024_01/183101115" TargetMode="External" /><Relationship Id="rId5" Type="http://schemas.openxmlformats.org/officeDocument/2006/relationships/hyperlink" Target="https://podminky.urs.cz/item/CS_URS_2024_01/184102114" TargetMode="External" /><Relationship Id="rId6" Type="http://schemas.openxmlformats.org/officeDocument/2006/relationships/hyperlink" Target="https://podminky.urs.cz/item/CS_URS_2024_01/184215412" TargetMode="External" /><Relationship Id="rId7" Type="http://schemas.openxmlformats.org/officeDocument/2006/relationships/hyperlink" Target="https://podminky.urs.cz/item/CS_URS_2024_01/184501141" TargetMode="External" /><Relationship Id="rId8" Type="http://schemas.openxmlformats.org/officeDocument/2006/relationships/hyperlink" Target="https://podminky.urs.cz/item/CS_URS_2024_01/184215133" TargetMode="External" /><Relationship Id="rId9" Type="http://schemas.openxmlformats.org/officeDocument/2006/relationships/hyperlink" Target="https://podminky.urs.cz/item/CS_URS_2024_01/184911111" TargetMode="External" /><Relationship Id="rId10" Type="http://schemas.openxmlformats.org/officeDocument/2006/relationships/hyperlink" Target="https://podminky.urs.cz/item/CS_URS_2024_01/184911421" TargetMode="External" /><Relationship Id="rId11" Type="http://schemas.openxmlformats.org/officeDocument/2006/relationships/hyperlink" Target="https://podminky.urs.cz/item/CS_URS_2024_01/184801121" TargetMode="External" /><Relationship Id="rId12" Type="http://schemas.openxmlformats.org/officeDocument/2006/relationships/hyperlink" Target="https://podminky.urs.cz/item/CS_URS_2024_01/185804312" TargetMode="External" /><Relationship Id="rId13" Type="http://schemas.openxmlformats.org/officeDocument/2006/relationships/hyperlink" Target="https://podminky.urs.cz/item/CS_URS_2024_01/185851121" TargetMode="External" /><Relationship Id="rId14" Type="http://schemas.openxmlformats.org/officeDocument/2006/relationships/hyperlink" Target="https://podminky.urs.cz/item/CS_URS_2024_01/185851129" TargetMode="External" /><Relationship Id="rId15" Type="http://schemas.openxmlformats.org/officeDocument/2006/relationships/hyperlink" Target="https://podminky.urs.cz/item/CS_URS_2024_01/183111114" TargetMode="External" /><Relationship Id="rId16" Type="http://schemas.openxmlformats.org/officeDocument/2006/relationships/hyperlink" Target="https://podminky.urs.cz/item/CS_URS_2024_01/184102211" TargetMode="External" /><Relationship Id="rId17" Type="http://schemas.openxmlformats.org/officeDocument/2006/relationships/hyperlink" Target="https://podminky.urs.cz/item/CS_URS_2024_01/184911421" TargetMode="External" /><Relationship Id="rId18" Type="http://schemas.openxmlformats.org/officeDocument/2006/relationships/hyperlink" Target="https://podminky.urs.cz/item/CS_URS_2024_01/R-05.185804311" TargetMode="External" /><Relationship Id="rId19" Type="http://schemas.openxmlformats.org/officeDocument/2006/relationships/hyperlink" Target="https://podminky.urs.cz/item/CS_URS_2024_01/R-05.185851121" TargetMode="External" /><Relationship Id="rId20" Type="http://schemas.openxmlformats.org/officeDocument/2006/relationships/hyperlink" Target="https://podminky.urs.cz/item/CS_URS_2024_01/R01-185851129" TargetMode="External" /><Relationship Id="rId21" Type="http://schemas.openxmlformats.org/officeDocument/2006/relationships/hyperlink" Target="https://podminky.urs.cz/item/CS_URS_2024_01/R-05.348951256" TargetMode="External" /><Relationship Id="rId22" Type="http://schemas.openxmlformats.org/officeDocument/2006/relationships/hyperlink" Target="https://podminky.urs.cz/item/CS_URS_2024_01/184801131" TargetMode="External" /><Relationship Id="rId23" Type="http://schemas.openxmlformats.org/officeDocument/2006/relationships/hyperlink" Target="https://podminky.urs.cz/item/CS_URS_2024_01/184851413.004" TargetMode="External" /><Relationship Id="rId24" Type="http://schemas.openxmlformats.org/officeDocument/2006/relationships/hyperlink" Target="https://podminky.urs.cz/item/CS_URS_2024_01/184851423.004" TargetMode="External" /><Relationship Id="rId25" Type="http://schemas.openxmlformats.org/officeDocument/2006/relationships/hyperlink" Target="https://podminky.urs.cz/item/CS_URS_2024_01/111151331" TargetMode="External" /><Relationship Id="rId26" Type="http://schemas.openxmlformats.org/officeDocument/2006/relationships/hyperlink" Target="https://podminky.urs.cz/item/CS_URS_2024_01/R-07.008" TargetMode="External" /><Relationship Id="rId27" Type="http://schemas.openxmlformats.org/officeDocument/2006/relationships/hyperlink" Target="https://podminky.urs.cz/item/CS_URS_2024_01/R-07.009" TargetMode="External" /><Relationship Id="rId28" Type="http://schemas.openxmlformats.org/officeDocument/2006/relationships/hyperlink" Target="https://podminky.urs.cz/item/CS_URS_2024_01/R-07.010" TargetMode="External" /><Relationship Id="rId29" Type="http://schemas.openxmlformats.org/officeDocument/2006/relationships/hyperlink" Target="https://podminky.urs.cz/item/CS_URS_2024_01/111151331" TargetMode="External" /><Relationship Id="rId30" Type="http://schemas.openxmlformats.org/officeDocument/2006/relationships/hyperlink" Target="https://podminky.urs.cz/item/CS_URS_2024_01/R-08.008" TargetMode="External" /><Relationship Id="rId31" Type="http://schemas.openxmlformats.org/officeDocument/2006/relationships/hyperlink" Target="https://podminky.urs.cz/item/CS_URS_2024_01/R-08.009" TargetMode="External" /><Relationship Id="rId32" Type="http://schemas.openxmlformats.org/officeDocument/2006/relationships/hyperlink" Target="https://podminky.urs.cz/item/CS_URS_2024_01/R-08.010" TargetMode="External" /><Relationship Id="rId33" Type="http://schemas.openxmlformats.org/officeDocument/2006/relationships/hyperlink" Target="https://podminky.urs.cz/item/CS_URS_2024_01/184215173.004" TargetMode="External" /><Relationship Id="rId34" Type="http://schemas.openxmlformats.org/officeDocument/2006/relationships/hyperlink" Target="https://podminky.urs.cz/item/CS_URS_2024_01/184501181.004" TargetMode="External" /><Relationship Id="rId35" Type="http://schemas.openxmlformats.org/officeDocument/2006/relationships/hyperlink" Target="https://podminky.urs.cz/item/CS_URS_2024_01/R-09.001" TargetMode="External" /><Relationship Id="rId36" Type="http://schemas.openxmlformats.org/officeDocument/2006/relationships/hyperlink" Target="https://podminky.urs.cz/item/CS_URS_2024_01/111151331" TargetMode="External" /><Relationship Id="rId37" Type="http://schemas.openxmlformats.org/officeDocument/2006/relationships/hyperlink" Target="https://podminky.urs.cz/item/CS_URS_2024_01/R-09.004" TargetMode="External" /><Relationship Id="rId38" Type="http://schemas.openxmlformats.org/officeDocument/2006/relationships/hyperlink" Target="https://podminky.urs.cz/item/CS_URS_2024_01/R-09.005" TargetMode="External" /><Relationship Id="rId39" Type="http://schemas.openxmlformats.org/officeDocument/2006/relationships/hyperlink" Target="https://podminky.urs.cz/item/CS_URS_2024_01/R-09.006" TargetMode="External" /><Relationship Id="rId40" Type="http://schemas.openxmlformats.org/officeDocument/2006/relationships/hyperlink" Target="https://podminky.urs.cz/item/CS_URS_2024_01/R-09.008" TargetMode="External" /><Relationship Id="rId41" Type="http://schemas.openxmlformats.org/officeDocument/2006/relationships/hyperlink" Target="https://podminky.urs.cz/item/CS_URS_2024_01/R-09.009" TargetMode="External" /><Relationship Id="rId42" Type="http://schemas.openxmlformats.org/officeDocument/2006/relationships/hyperlink" Target="https://podminky.urs.cz/item/CS_URS_2024_01/R-09.010" TargetMode="External" /><Relationship Id="rId43" Type="http://schemas.openxmlformats.org/officeDocument/2006/relationships/hyperlink" Target="https://podminky.urs.cz/item/CS_URS_2024_01/998231311.004" TargetMode="External" /><Relationship Id="rId4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021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PD – Výsadby BK16d, BK17a, BK17b a BC10 v k.ú. Veselí-Předměstí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Veselí nad Moravou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25. 11. 2023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KPÚ pro JMK, pobočka Hodonín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'BK17a - Biokoridor BK17a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'BK17a - Biokoridor BK17a ...'!P88</f>
        <v>0</v>
      </c>
      <c r="AV55" s="121">
        <f>'BK17a - Biokoridor BK17a ...'!J33</f>
        <v>0</v>
      </c>
      <c r="AW55" s="121">
        <f>'BK17a - Biokoridor BK17a ...'!J34</f>
        <v>0</v>
      </c>
      <c r="AX55" s="121">
        <f>'BK17a - Biokoridor BK17a ...'!J35</f>
        <v>0</v>
      </c>
      <c r="AY55" s="121">
        <f>'BK17a - Biokoridor BK17a ...'!J36</f>
        <v>0</v>
      </c>
      <c r="AZ55" s="121">
        <f>'BK17a - Biokoridor BK17a ...'!F33</f>
        <v>0</v>
      </c>
      <c r="BA55" s="121">
        <f>'BK17a - Biokoridor BK17a ...'!F34</f>
        <v>0</v>
      </c>
      <c r="BB55" s="121">
        <f>'BK17a - Biokoridor BK17a ...'!F35</f>
        <v>0</v>
      </c>
      <c r="BC55" s="121">
        <f>'BK17a - Biokoridor BK17a ...'!F36</f>
        <v>0</v>
      </c>
      <c r="BD55" s="123">
        <f>'BK17a - Biokoridor BK17a ...'!F37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77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'BC10 - Biocentrum BC10 (o...'!J30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'BC10 - Biocentrum BC10 (o...'!P89</f>
        <v>0</v>
      </c>
      <c r="AV56" s="121">
        <f>'BC10 - Biocentrum BC10 (o...'!J33</f>
        <v>0</v>
      </c>
      <c r="AW56" s="121">
        <f>'BC10 - Biocentrum BC10 (o...'!J34</f>
        <v>0</v>
      </c>
      <c r="AX56" s="121">
        <f>'BC10 - Biocentrum BC10 (o...'!J35</f>
        <v>0</v>
      </c>
      <c r="AY56" s="121">
        <f>'BC10 - Biocentrum BC10 (o...'!J36</f>
        <v>0</v>
      </c>
      <c r="AZ56" s="121">
        <f>'BC10 - Biocentrum BC10 (o...'!F33</f>
        <v>0</v>
      </c>
      <c r="BA56" s="121">
        <f>'BC10 - Biocentrum BC10 (o...'!F34</f>
        <v>0</v>
      </c>
      <c r="BB56" s="121">
        <f>'BC10 - Biocentrum BC10 (o...'!F35</f>
        <v>0</v>
      </c>
      <c r="BC56" s="121">
        <f>'BC10 - Biocentrum BC10 (o...'!F36</f>
        <v>0</v>
      </c>
      <c r="BD56" s="123">
        <f>'BC10 - Biocentrum BC10 (o...'!F37</f>
        <v>0</v>
      </c>
      <c r="BE56" s="7"/>
      <c r="BT56" s="124" t="s">
        <v>81</v>
      </c>
      <c r="BV56" s="124" t="s">
        <v>75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91" s="7" customFormat="1" ht="16.5" customHeight="1">
      <c r="A57" s="112" t="s">
        <v>77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'BK17b - Biokoridor BK17b 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80</v>
      </c>
      <c r="AR57" s="119"/>
      <c r="AS57" s="120">
        <v>0</v>
      </c>
      <c r="AT57" s="121">
        <f>ROUND(SUM(AV57:AW57),2)</f>
        <v>0</v>
      </c>
      <c r="AU57" s="122">
        <f>'BK17b - Biokoridor BK17b ...'!P88</f>
        <v>0</v>
      </c>
      <c r="AV57" s="121">
        <f>'BK17b - Biokoridor BK17b ...'!J33</f>
        <v>0</v>
      </c>
      <c r="AW57" s="121">
        <f>'BK17b - Biokoridor BK17b ...'!J34</f>
        <v>0</v>
      </c>
      <c r="AX57" s="121">
        <f>'BK17b - Biokoridor BK17b ...'!J35</f>
        <v>0</v>
      </c>
      <c r="AY57" s="121">
        <f>'BK17b - Biokoridor BK17b ...'!J36</f>
        <v>0</v>
      </c>
      <c r="AZ57" s="121">
        <f>'BK17b - Biokoridor BK17b ...'!F33</f>
        <v>0</v>
      </c>
      <c r="BA57" s="121">
        <f>'BK17b - Biokoridor BK17b ...'!F34</f>
        <v>0</v>
      </c>
      <c r="BB57" s="121">
        <f>'BK17b - Biokoridor BK17b ...'!F35</f>
        <v>0</v>
      </c>
      <c r="BC57" s="121">
        <f>'BK17b - Biokoridor BK17b ...'!F36</f>
        <v>0</v>
      </c>
      <c r="BD57" s="123">
        <f>'BK17b - Biokoridor BK17b ...'!F37</f>
        <v>0</v>
      </c>
      <c r="BE57" s="7"/>
      <c r="BT57" s="124" t="s">
        <v>81</v>
      </c>
      <c r="BV57" s="124" t="s">
        <v>75</v>
      </c>
      <c r="BW57" s="124" t="s">
        <v>89</v>
      </c>
      <c r="BX57" s="124" t="s">
        <v>5</v>
      </c>
      <c r="CL57" s="124" t="s">
        <v>19</v>
      </c>
      <c r="CM57" s="124" t="s">
        <v>83</v>
      </c>
    </row>
    <row r="58" spans="1:91" s="7" customFormat="1" ht="16.5" customHeight="1">
      <c r="A58" s="112" t="s">
        <v>77</v>
      </c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'BK16d - Biokoridor BK16d 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80</v>
      </c>
      <c r="AR58" s="119"/>
      <c r="AS58" s="125">
        <v>0</v>
      </c>
      <c r="AT58" s="126">
        <f>ROUND(SUM(AV58:AW58),2)</f>
        <v>0</v>
      </c>
      <c r="AU58" s="127">
        <f>'BK16d - Biokoridor BK16d ...'!P88</f>
        <v>0</v>
      </c>
      <c r="AV58" s="126">
        <f>'BK16d - Biokoridor BK16d ...'!J33</f>
        <v>0</v>
      </c>
      <c r="AW58" s="126">
        <f>'BK16d - Biokoridor BK16d ...'!J34</f>
        <v>0</v>
      </c>
      <c r="AX58" s="126">
        <f>'BK16d - Biokoridor BK16d ...'!J35</f>
        <v>0</v>
      </c>
      <c r="AY58" s="126">
        <f>'BK16d - Biokoridor BK16d ...'!J36</f>
        <v>0</v>
      </c>
      <c r="AZ58" s="126">
        <f>'BK16d - Biokoridor BK16d ...'!F33</f>
        <v>0</v>
      </c>
      <c r="BA58" s="126">
        <f>'BK16d - Biokoridor BK16d ...'!F34</f>
        <v>0</v>
      </c>
      <c r="BB58" s="126">
        <f>'BK16d - Biokoridor BK16d ...'!F35</f>
        <v>0</v>
      </c>
      <c r="BC58" s="126">
        <f>'BK16d - Biokoridor BK16d ...'!F36</f>
        <v>0</v>
      </c>
      <c r="BD58" s="128">
        <f>'BK16d - Biokoridor BK16d ...'!F37</f>
        <v>0</v>
      </c>
      <c r="BE58" s="7"/>
      <c r="BT58" s="124" t="s">
        <v>81</v>
      </c>
      <c r="BV58" s="124" t="s">
        <v>75</v>
      </c>
      <c r="BW58" s="124" t="s">
        <v>92</v>
      </c>
      <c r="BX58" s="124" t="s">
        <v>5</v>
      </c>
      <c r="CL58" s="124" t="s">
        <v>19</v>
      </c>
      <c r="CM58" s="124" t="s">
        <v>83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BK17a - Biokoridor BK17a ...'!C2" display="/"/>
    <hyperlink ref="A56" location="'BC10 - Biocentrum BC10 (o...'!C2" display="/"/>
    <hyperlink ref="A57" location="'BK17b - Biokoridor BK17b ...'!C2" display="/"/>
    <hyperlink ref="A58" location="'BK16d - Biokoridor BK16d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PD – Výsadby BK16d, BK17a, BK17b a BC10 v k.ú. Veselí-Předměstí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25. 11. 2023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ROUND((SUM(BE88:BE335)),2)</f>
        <v>0</v>
      </c>
      <c r="G33" s="39"/>
      <c r="H33" s="39"/>
      <c r="I33" s="149">
        <v>0.21</v>
      </c>
      <c r="J33" s="148">
        <f>ROUND(((SUM(BE88:BE335))*I33),2)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ROUND((SUM(BF88:BF335)),2)</f>
        <v>0</v>
      </c>
      <c r="G34" s="39"/>
      <c r="H34" s="39"/>
      <c r="I34" s="149">
        <v>0.12</v>
      </c>
      <c r="J34" s="148">
        <f>ROUND(((SUM(BF88:BF335))*I34),2)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ROUND((SUM(BG88:BG335)),2)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ROUND((SUM(BH88:BH335)),2)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ROUND((SUM(BI88:BI335)),2)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PD – Výsadby BK16d, BK17a, BK17b a BC10 v k.ú. Veselí-Předměstí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BK17a - Biokoridor BK17a (oblasti A, B)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Veselí nad Moravou</v>
      </c>
      <c r="G52" s="41"/>
      <c r="H52" s="41"/>
      <c r="I52" s="33" t="s">
        <v>23</v>
      </c>
      <c r="J52" s="73" t="str">
        <f>IF(J12="","",J12)</f>
        <v>25. 11. 2023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KPÚ pro JMK, pobočka Hodonín</v>
      </c>
      <c r="G54" s="41"/>
      <c r="H54" s="41"/>
      <c r="I54" s="33" t="s">
        <v>33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J156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J203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J244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J271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106</v>
      </c>
      <c r="E66" s="175"/>
      <c r="F66" s="175"/>
      <c r="G66" s="175"/>
      <c r="H66" s="175"/>
      <c r="I66" s="175"/>
      <c r="J66" s="176">
        <f>J325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107</v>
      </c>
      <c r="E67" s="169"/>
      <c r="F67" s="169"/>
      <c r="G67" s="169"/>
      <c r="H67" s="169"/>
      <c r="I67" s="169"/>
      <c r="J67" s="170">
        <f>J328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108</v>
      </c>
      <c r="E68" s="175"/>
      <c r="F68" s="175"/>
      <c r="G68" s="175"/>
      <c r="H68" s="175"/>
      <c r="I68" s="175"/>
      <c r="J68" s="176">
        <f>J329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PD – Výsadby BK16d, BK17a, BK17b a BC10 v k.ú. Veselí-Předměstí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BK17a - Biokoridor BK17a (oblasti A, B)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Veselí nad Moravou</v>
      </c>
      <c r="G82" s="41"/>
      <c r="H82" s="41"/>
      <c r="I82" s="33" t="s">
        <v>23</v>
      </c>
      <c r="J82" s="73" t="str">
        <f>IF(J12="","",J12)</f>
        <v>25. 11. 2023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KPÚ pro JMK, pobočka Hodonín</v>
      </c>
      <c r="G84" s="41"/>
      <c r="H84" s="41"/>
      <c r="I84" s="33" t="s">
        <v>33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31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110</v>
      </c>
      <c r="D87" s="181" t="s">
        <v>58</v>
      </c>
      <c r="E87" s="181" t="s">
        <v>54</v>
      </c>
      <c r="F87" s="181" t="s">
        <v>55</v>
      </c>
      <c r="G87" s="181" t="s">
        <v>111</v>
      </c>
      <c r="H87" s="181" t="s">
        <v>112</v>
      </c>
      <c r="I87" s="181" t="s">
        <v>113</v>
      </c>
      <c r="J87" s="181" t="s">
        <v>98</v>
      </c>
      <c r="K87" s="182" t="s">
        <v>114</v>
      </c>
      <c r="L87" s="183"/>
      <c r="M87" s="93" t="s">
        <v>19</v>
      </c>
      <c r="N87" s="94" t="s">
        <v>43</v>
      </c>
      <c r="O87" s="94" t="s">
        <v>115</v>
      </c>
      <c r="P87" s="94" t="s">
        <v>116</v>
      </c>
      <c r="Q87" s="94" t="s">
        <v>117</v>
      </c>
      <c r="R87" s="94" t="s">
        <v>118</v>
      </c>
      <c r="S87" s="94" t="s">
        <v>119</v>
      </c>
      <c r="T87" s="95" t="s">
        <v>120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121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P89+P328</f>
        <v>0</v>
      </c>
      <c r="Q88" s="97"/>
      <c r="R88" s="186">
        <f>R89+R328</f>
        <v>33.424006399999996</v>
      </c>
      <c r="S88" s="97"/>
      <c r="T88" s="187">
        <f>T89+T328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72</v>
      </c>
      <c r="AU88" s="18" t="s">
        <v>99</v>
      </c>
      <c r="BK88" s="188">
        <f>BK89+BK328</f>
        <v>0</v>
      </c>
    </row>
    <row r="89" spans="1:63" s="12" customFormat="1" ht="25.9" customHeight="1">
      <c r="A89" s="12"/>
      <c r="B89" s="189"/>
      <c r="C89" s="190"/>
      <c r="D89" s="191" t="s">
        <v>72</v>
      </c>
      <c r="E89" s="192" t="s">
        <v>122</v>
      </c>
      <c r="F89" s="192" t="s">
        <v>123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P90+P156+P203+P244+P271+P325</f>
        <v>0</v>
      </c>
      <c r="Q89" s="197"/>
      <c r="R89" s="198">
        <f>R90+R156+R203+R244+R271+R325</f>
        <v>33.424006399999996</v>
      </c>
      <c r="S89" s="197"/>
      <c r="T89" s="199">
        <f>T90+T156+T203+T244+T271+T325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73</v>
      </c>
      <c r="AY89" s="200" t="s">
        <v>124</v>
      </c>
      <c r="BK89" s="202">
        <f>BK90+BK156+BK203+BK244+BK271+BK325</f>
        <v>0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125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SUM(P91:P155)</f>
        <v>0</v>
      </c>
      <c r="Q90" s="197"/>
      <c r="R90" s="198">
        <f>SUM(R91:R155)</f>
        <v>13.2931064</v>
      </c>
      <c r="S90" s="197"/>
      <c r="T90" s="199">
        <f>SUM(T91:T155)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81</v>
      </c>
      <c r="AY90" s="200" t="s">
        <v>124</v>
      </c>
      <c r="BK90" s="202">
        <f>SUM(BK91:BK155)</f>
        <v>0</v>
      </c>
    </row>
    <row r="91" spans="1:65" s="2" customFormat="1" ht="16.5" customHeight="1">
      <c r="A91" s="39"/>
      <c r="B91" s="40"/>
      <c r="C91" s="205" t="s">
        <v>81</v>
      </c>
      <c r="D91" s="205" t="s">
        <v>127</v>
      </c>
      <c r="E91" s="206" t="s">
        <v>128</v>
      </c>
      <c r="F91" s="207" t="s">
        <v>129</v>
      </c>
      <c r="G91" s="208" t="s">
        <v>130</v>
      </c>
      <c r="H91" s="209">
        <v>10950</v>
      </c>
      <c r="I91" s="210"/>
      <c r="J91" s="211">
        <f>ROUND(I91*H91,2)</f>
        <v>0</v>
      </c>
      <c r="K91" s="207" t="s">
        <v>131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132</v>
      </c>
      <c r="AT91" s="216" t="s">
        <v>127</v>
      </c>
      <c r="AU91" s="216" t="s">
        <v>83</v>
      </c>
      <c r="AY91" s="18" t="s">
        <v>124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132</v>
      </c>
      <c r="BM91" s="216" t="s">
        <v>133</v>
      </c>
    </row>
    <row r="92" spans="1:47" s="2" customFormat="1" ht="12">
      <c r="A92" s="39"/>
      <c r="B92" s="40"/>
      <c r="C92" s="41"/>
      <c r="D92" s="218" t="s">
        <v>134</v>
      </c>
      <c r="E92" s="41"/>
      <c r="F92" s="219" t="s">
        <v>135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134</v>
      </c>
      <c r="AU92" s="18" t="s">
        <v>83</v>
      </c>
    </row>
    <row r="93" spans="1:47" s="2" customFormat="1" ht="12">
      <c r="A93" s="39"/>
      <c r="B93" s="40"/>
      <c r="C93" s="41"/>
      <c r="D93" s="223" t="s">
        <v>136</v>
      </c>
      <c r="E93" s="41"/>
      <c r="F93" s="224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136</v>
      </c>
      <c r="AU93" s="18" t="s">
        <v>83</v>
      </c>
    </row>
    <row r="94" spans="1:51" s="13" customFormat="1" ht="12">
      <c r="A94" s="13"/>
      <c r="B94" s="225"/>
      <c r="C94" s="226"/>
      <c r="D94" s="223" t="s">
        <v>138</v>
      </c>
      <c r="E94" s="227" t="s">
        <v>19</v>
      </c>
      <c r="F94" s="228" t="s">
        <v>139</v>
      </c>
      <c r="G94" s="226"/>
      <c r="H94" s="229">
        <v>10950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138</v>
      </c>
      <c r="AU94" s="235" t="s">
        <v>83</v>
      </c>
      <c r="AV94" s="13" t="s">
        <v>83</v>
      </c>
      <c r="AW94" s="13" t="s">
        <v>35</v>
      </c>
      <c r="AX94" s="13" t="s">
        <v>81</v>
      </c>
      <c r="AY94" s="235" t="s">
        <v>124</v>
      </c>
    </row>
    <row r="95" spans="1:65" s="2" customFormat="1" ht="16.5" customHeight="1">
      <c r="A95" s="39"/>
      <c r="B95" s="40"/>
      <c r="C95" s="205" t="s">
        <v>83</v>
      </c>
      <c r="D95" s="205" t="s">
        <v>127</v>
      </c>
      <c r="E95" s="206" t="s">
        <v>140</v>
      </c>
      <c r="F95" s="207" t="s">
        <v>141</v>
      </c>
      <c r="G95" s="208" t="s">
        <v>130</v>
      </c>
      <c r="H95" s="209">
        <v>10950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132</v>
      </c>
      <c r="AT95" s="216" t="s">
        <v>127</v>
      </c>
      <c r="AU95" s="216" t="s">
        <v>83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132</v>
      </c>
      <c r="BM95" s="216" t="s">
        <v>142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143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83</v>
      </c>
    </row>
    <row r="97" spans="1:47" s="2" customFormat="1" ht="12">
      <c r="A97" s="39"/>
      <c r="B97" s="40"/>
      <c r="C97" s="41"/>
      <c r="D97" s="223" t="s">
        <v>136</v>
      </c>
      <c r="E97" s="41"/>
      <c r="F97" s="224" t="s">
        <v>137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136</v>
      </c>
      <c r="AU97" s="18" t="s">
        <v>83</v>
      </c>
    </row>
    <row r="98" spans="1:65" s="2" customFormat="1" ht="16.5" customHeight="1">
      <c r="A98" s="39"/>
      <c r="B98" s="40"/>
      <c r="C98" s="205" t="s">
        <v>144</v>
      </c>
      <c r="D98" s="205" t="s">
        <v>127</v>
      </c>
      <c r="E98" s="206" t="s">
        <v>145</v>
      </c>
      <c r="F98" s="207" t="s">
        <v>146</v>
      </c>
      <c r="G98" s="208" t="s">
        <v>130</v>
      </c>
      <c r="H98" s="209">
        <v>10950</v>
      </c>
      <c r="I98" s="210"/>
      <c r="J98" s="211">
        <f>ROUND(I98*H98,2)</f>
        <v>0</v>
      </c>
      <c r="K98" s="207" t="s">
        <v>131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132</v>
      </c>
      <c r="AT98" s="216" t="s">
        <v>127</v>
      </c>
      <c r="AU98" s="216" t="s">
        <v>83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132</v>
      </c>
      <c r="BM98" s="216" t="s">
        <v>147</v>
      </c>
    </row>
    <row r="99" spans="1:47" s="2" customFormat="1" ht="12">
      <c r="A99" s="39"/>
      <c r="B99" s="40"/>
      <c r="C99" s="41"/>
      <c r="D99" s="218" t="s">
        <v>134</v>
      </c>
      <c r="E99" s="41"/>
      <c r="F99" s="219" t="s">
        <v>148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83</v>
      </c>
    </row>
    <row r="100" spans="1:47" s="2" customFormat="1" ht="12">
      <c r="A100" s="39"/>
      <c r="B100" s="40"/>
      <c r="C100" s="41"/>
      <c r="D100" s="223" t="s">
        <v>136</v>
      </c>
      <c r="E100" s="41"/>
      <c r="F100" s="224" t="s">
        <v>137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136</v>
      </c>
      <c r="AU100" s="18" t="s">
        <v>83</v>
      </c>
    </row>
    <row r="101" spans="1:65" s="2" customFormat="1" ht="21.75" customHeight="1">
      <c r="A101" s="39"/>
      <c r="B101" s="40"/>
      <c r="C101" s="205" t="s">
        <v>132</v>
      </c>
      <c r="D101" s="205" t="s">
        <v>127</v>
      </c>
      <c r="E101" s="206" t="s">
        <v>149</v>
      </c>
      <c r="F101" s="207" t="s">
        <v>150</v>
      </c>
      <c r="G101" s="208" t="s">
        <v>151</v>
      </c>
      <c r="H101" s="209">
        <v>104</v>
      </c>
      <c r="I101" s="210"/>
      <c r="J101" s="211">
        <f>ROUND(I101*H101,2)</f>
        <v>0</v>
      </c>
      <c r="K101" s="207" t="s">
        <v>131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132</v>
      </c>
      <c r="AT101" s="216" t="s">
        <v>127</v>
      </c>
      <c r="AU101" s="216" t="s">
        <v>83</v>
      </c>
      <c r="AY101" s="18" t="s">
        <v>124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132</v>
      </c>
      <c r="BM101" s="216" t="s">
        <v>152</v>
      </c>
    </row>
    <row r="102" spans="1:47" s="2" customFormat="1" ht="12">
      <c r="A102" s="39"/>
      <c r="B102" s="40"/>
      <c r="C102" s="41"/>
      <c r="D102" s="218" t="s">
        <v>134</v>
      </c>
      <c r="E102" s="41"/>
      <c r="F102" s="219" t="s">
        <v>153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83</v>
      </c>
    </row>
    <row r="103" spans="1:51" s="13" customFormat="1" ht="12">
      <c r="A103" s="13"/>
      <c r="B103" s="225"/>
      <c r="C103" s="226"/>
      <c r="D103" s="223" t="s">
        <v>138</v>
      </c>
      <c r="E103" s="227" t="s">
        <v>19</v>
      </c>
      <c r="F103" s="228" t="s">
        <v>154</v>
      </c>
      <c r="G103" s="226"/>
      <c r="H103" s="229">
        <v>104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138</v>
      </c>
      <c r="AU103" s="235" t="s">
        <v>83</v>
      </c>
      <c r="AV103" s="13" t="s">
        <v>83</v>
      </c>
      <c r="AW103" s="13" t="s">
        <v>35</v>
      </c>
      <c r="AX103" s="13" t="s">
        <v>81</v>
      </c>
      <c r="AY103" s="235" t="s">
        <v>124</v>
      </c>
    </row>
    <row r="104" spans="1:65" s="2" customFormat="1" ht="16.5" customHeight="1">
      <c r="A104" s="39"/>
      <c r="B104" s="40"/>
      <c r="C104" s="205" t="s">
        <v>155</v>
      </c>
      <c r="D104" s="205" t="s">
        <v>127</v>
      </c>
      <c r="E104" s="206" t="s">
        <v>156</v>
      </c>
      <c r="F104" s="207" t="s">
        <v>157</v>
      </c>
      <c r="G104" s="208" t="s">
        <v>151</v>
      </c>
      <c r="H104" s="209">
        <v>104</v>
      </c>
      <c r="I104" s="210"/>
      <c r="J104" s="211">
        <f>ROUND(I104*H104,2)</f>
        <v>0</v>
      </c>
      <c r="K104" s="207" t="s">
        <v>131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132</v>
      </c>
      <c r="AT104" s="216" t="s">
        <v>127</v>
      </c>
      <c r="AU104" s="216" t="s">
        <v>83</v>
      </c>
      <c r="AY104" s="18" t="s">
        <v>124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132</v>
      </c>
      <c r="BM104" s="216" t="s">
        <v>158</v>
      </c>
    </row>
    <row r="105" spans="1:47" s="2" customFormat="1" ht="12">
      <c r="A105" s="39"/>
      <c r="B105" s="40"/>
      <c r="C105" s="41"/>
      <c r="D105" s="218" t="s">
        <v>134</v>
      </c>
      <c r="E105" s="41"/>
      <c r="F105" s="219" t="s">
        <v>159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83</v>
      </c>
    </row>
    <row r="106" spans="1:65" s="2" customFormat="1" ht="21.75" customHeight="1">
      <c r="A106" s="39"/>
      <c r="B106" s="40"/>
      <c r="C106" s="236" t="s">
        <v>160</v>
      </c>
      <c r="D106" s="236" t="s">
        <v>161</v>
      </c>
      <c r="E106" s="237" t="s">
        <v>162</v>
      </c>
      <c r="F106" s="238" t="s">
        <v>163</v>
      </c>
      <c r="G106" s="239" t="s">
        <v>151</v>
      </c>
      <c r="H106" s="240">
        <v>39</v>
      </c>
      <c r="I106" s="241"/>
      <c r="J106" s="242">
        <f>ROUND(I106*H106,2)</f>
        <v>0</v>
      </c>
      <c r="K106" s="238" t="s">
        <v>19</v>
      </c>
      <c r="L106" s="243"/>
      <c r="M106" s="244" t="s">
        <v>19</v>
      </c>
      <c r="N106" s="245" t="s">
        <v>44</v>
      </c>
      <c r="O106" s="85"/>
      <c r="P106" s="214">
        <f>O106*H106</f>
        <v>0</v>
      </c>
      <c r="Q106" s="214">
        <v>0.063</v>
      </c>
      <c r="R106" s="214">
        <f>Q106*H106</f>
        <v>2.457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164</v>
      </c>
      <c r="AT106" s="216" t="s">
        <v>161</v>
      </c>
      <c r="AU106" s="216" t="s">
        <v>83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132</v>
      </c>
      <c r="BM106" s="216" t="s">
        <v>165</v>
      </c>
    </row>
    <row r="107" spans="1:51" s="13" customFormat="1" ht="12">
      <c r="A107" s="13"/>
      <c r="B107" s="225"/>
      <c r="C107" s="226"/>
      <c r="D107" s="223" t="s">
        <v>138</v>
      </c>
      <c r="E107" s="227" t="s">
        <v>19</v>
      </c>
      <c r="F107" s="228" t="s">
        <v>166</v>
      </c>
      <c r="G107" s="226"/>
      <c r="H107" s="229">
        <v>39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138</v>
      </c>
      <c r="AU107" s="235" t="s">
        <v>83</v>
      </c>
      <c r="AV107" s="13" t="s">
        <v>83</v>
      </c>
      <c r="AW107" s="13" t="s">
        <v>35</v>
      </c>
      <c r="AX107" s="13" t="s">
        <v>81</v>
      </c>
      <c r="AY107" s="235" t="s">
        <v>124</v>
      </c>
    </row>
    <row r="108" spans="1:65" s="2" customFormat="1" ht="21.75" customHeight="1">
      <c r="A108" s="39"/>
      <c r="B108" s="40"/>
      <c r="C108" s="236" t="s">
        <v>167</v>
      </c>
      <c r="D108" s="236" t="s">
        <v>161</v>
      </c>
      <c r="E108" s="237" t="s">
        <v>168</v>
      </c>
      <c r="F108" s="238" t="s">
        <v>169</v>
      </c>
      <c r="G108" s="239" t="s">
        <v>151</v>
      </c>
      <c r="H108" s="240">
        <v>65</v>
      </c>
      <c r="I108" s="241"/>
      <c r="J108" s="242">
        <f>ROUND(I108*H108,2)</f>
        <v>0</v>
      </c>
      <c r="K108" s="238" t="s">
        <v>19</v>
      </c>
      <c r="L108" s="243"/>
      <c r="M108" s="244" t="s">
        <v>19</v>
      </c>
      <c r="N108" s="245" t="s">
        <v>44</v>
      </c>
      <c r="O108" s="85"/>
      <c r="P108" s="214">
        <f>O108*H108</f>
        <v>0</v>
      </c>
      <c r="Q108" s="214">
        <v>0.063</v>
      </c>
      <c r="R108" s="214">
        <f>Q108*H108</f>
        <v>4.095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164</v>
      </c>
      <c r="AT108" s="216" t="s">
        <v>161</v>
      </c>
      <c r="AU108" s="216" t="s">
        <v>83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132</v>
      </c>
      <c r="BM108" s="216" t="s">
        <v>170</v>
      </c>
    </row>
    <row r="109" spans="1:51" s="13" customFormat="1" ht="12">
      <c r="A109" s="13"/>
      <c r="B109" s="225"/>
      <c r="C109" s="226"/>
      <c r="D109" s="223" t="s">
        <v>138</v>
      </c>
      <c r="E109" s="227" t="s">
        <v>19</v>
      </c>
      <c r="F109" s="228" t="s">
        <v>171</v>
      </c>
      <c r="G109" s="226"/>
      <c r="H109" s="229">
        <v>65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138</v>
      </c>
      <c r="AU109" s="235" t="s">
        <v>83</v>
      </c>
      <c r="AV109" s="13" t="s">
        <v>83</v>
      </c>
      <c r="AW109" s="13" t="s">
        <v>35</v>
      </c>
      <c r="AX109" s="13" t="s">
        <v>81</v>
      </c>
      <c r="AY109" s="235" t="s">
        <v>124</v>
      </c>
    </row>
    <row r="110" spans="1:65" s="2" customFormat="1" ht="16.5" customHeight="1">
      <c r="A110" s="39"/>
      <c r="B110" s="40"/>
      <c r="C110" s="205" t="s">
        <v>164</v>
      </c>
      <c r="D110" s="205" t="s">
        <v>127</v>
      </c>
      <c r="E110" s="206" t="s">
        <v>172</v>
      </c>
      <c r="F110" s="207" t="s">
        <v>173</v>
      </c>
      <c r="G110" s="208" t="s">
        <v>151</v>
      </c>
      <c r="H110" s="209">
        <v>104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132</v>
      </c>
      <c r="AT110" s="216" t="s">
        <v>127</v>
      </c>
      <c r="AU110" s="216" t="s">
        <v>83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132</v>
      </c>
      <c r="BM110" s="216" t="s">
        <v>174</v>
      </c>
    </row>
    <row r="111" spans="1:65" s="2" customFormat="1" ht="16.5" customHeight="1">
      <c r="A111" s="39"/>
      <c r="B111" s="40"/>
      <c r="C111" s="236" t="s">
        <v>175</v>
      </c>
      <c r="D111" s="236" t="s">
        <v>161</v>
      </c>
      <c r="E111" s="237" t="s">
        <v>176</v>
      </c>
      <c r="F111" s="238" t="s">
        <v>177</v>
      </c>
      <c r="G111" s="239" t="s">
        <v>178</v>
      </c>
      <c r="H111" s="240">
        <v>4.16</v>
      </c>
      <c r="I111" s="241"/>
      <c r="J111" s="242">
        <f>ROUND(I111*H111,2)</f>
        <v>0</v>
      </c>
      <c r="K111" s="238" t="s">
        <v>19</v>
      </c>
      <c r="L111" s="243"/>
      <c r="M111" s="244" t="s">
        <v>19</v>
      </c>
      <c r="N111" s="245" t="s">
        <v>44</v>
      </c>
      <c r="O111" s="85"/>
      <c r="P111" s="214">
        <f>O111*H111</f>
        <v>0</v>
      </c>
      <c r="Q111" s="214">
        <v>0.001</v>
      </c>
      <c r="R111" s="214">
        <f>Q111*H111</f>
        <v>0.0041600000000000005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164</v>
      </c>
      <c r="AT111" s="216" t="s">
        <v>161</v>
      </c>
      <c r="AU111" s="216" t="s">
        <v>83</v>
      </c>
      <c r="AY111" s="18" t="s">
        <v>124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132</v>
      </c>
      <c r="BM111" s="216" t="s">
        <v>179</v>
      </c>
    </row>
    <row r="112" spans="1:47" s="2" customFormat="1" ht="12">
      <c r="A112" s="39"/>
      <c r="B112" s="40"/>
      <c r="C112" s="41"/>
      <c r="D112" s="223" t="s">
        <v>136</v>
      </c>
      <c r="E112" s="41"/>
      <c r="F112" s="224" t="s">
        <v>180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136</v>
      </c>
      <c r="AU112" s="18" t="s">
        <v>83</v>
      </c>
    </row>
    <row r="113" spans="1:51" s="13" customFormat="1" ht="12">
      <c r="A113" s="13"/>
      <c r="B113" s="225"/>
      <c r="C113" s="226"/>
      <c r="D113" s="223" t="s">
        <v>138</v>
      </c>
      <c r="E113" s="226"/>
      <c r="F113" s="228" t="s">
        <v>181</v>
      </c>
      <c r="G113" s="226"/>
      <c r="H113" s="229">
        <v>4.16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138</v>
      </c>
      <c r="AU113" s="235" t="s">
        <v>83</v>
      </c>
      <c r="AV113" s="13" t="s">
        <v>83</v>
      </c>
      <c r="AW113" s="13" t="s">
        <v>4</v>
      </c>
      <c r="AX113" s="13" t="s">
        <v>81</v>
      </c>
      <c r="AY113" s="235" t="s">
        <v>124</v>
      </c>
    </row>
    <row r="114" spans="1:65" s="2" customFormat="1" ht="16.5" customHeight="1">
      <c r="A114" s="39"/>
      <c r="B114" s="40"/>
      <c r="C114" s="205" t="s">
        <v>182</v>
      </c>
      <c r="D114" s="205" t="s">
        <v>127</v>
      </c>
      <c r="E114" s="206" t="s">
        <v>183</v>
      </c>
      <c r="F114" s="207" t="s">
        <v>184</v>
      </c>
      <c r="G114" s="208" t="s">
        <v>185</v>
      </c>
      <c r="H114" s="209">
        <v>0.015</v>
      </c>
      <c r="I114" s="210"/>
      <c r="J114" s="211">
        <f>ROUND(I114*H114,2)</f>
        <v>0</v>
      </c>
      <c r="K114" s="207" t="s">
        <v>131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132</v>
      </c>
      <c r="AT114" s="216" t="s">
        <v>127</v>
      </c>
      <c r="AU114" s="216" t="s">
        <v>83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132</v>
      </c>
      <c r="BM114" s="216" t="s">
        <v>186</v>
      </c>
    </row>
    <row r="115" spans="1:47" s="2" customFormat="1" ht="12">
      <c r="A115" s="39"/>
      <c r="B115" s="40"/>
      <c r="C115" s="41"/>
      <c r="D115" s="218" t="s">
        <v>134</v>
      </c>
      <c r="E115" s="41"/>
      <c r="F115" s="219" t="s">
        <v>187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134</v>
      </c>
      <c r="AU115" s="18" t="s">
        <v>83</v>
      </c>
    </row>
    <row r="116" spans="1:47" s="2" customFormat="1" ht="12">
      <c r="A116" s="39"/>
      <c r="B116" s="40"/>
      <c r="C116" s="41"/>
      <c r="D116" s="223" t="s">
        <v>136</v>
      </c>
      <c r="E116" s="41"/>
      <c r="F116" s="224" t="s">
        <v>188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136</v>
      </c>
      <c r="AU116" s="18" t="s">
        <v>83</v>
      </c>
    </row>
    <row r="117" spans="1:51" s="13" customFormat="1" ht="12">
      <c r="A117" s="13"/>
      <c r="B117" s="225"/>
      <c r="C117" s="226"/>
      <c r="D117" s="223" t="s">
        <v>138</v>
      </c>
      <c r="E117" s="227" t="s">
        <v>19</v>
      </c>
      <c r="F117" s="228" t="s">
        <v>189</v>
      </c>
      <c r="G117" s="226"/>
      <c r="H117" s="229">
        <v>0.015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138</v>
      </c>
      <c r="AU117" s="235" t="s">
        <v>83</v>
      </c>
      <c r="AV117" s="13" t="s">
        <v>83</v>
      </c>
      <c r="AW117" s="13" t="s">
        <v>35</v>
      </c>
      <c r="AX117" s="13" t="s">
        <v>81</v>
      </c>
      <c r="AY117" s="235" t="s">
        <v>124</v>
      </c>
    </row>
    <row r="118" spans="1:65" s="2" customFormat="1" ht="16.5" customHeight="1">
      <c r="A118" s="39"/>
      <c r="B118" s="40"/>
      <c r="C118" s="236" t="s">
        <v>190</v>
      </c>
      <c r="D118" s="236" t="s">
        <v>161</v>
      </c>
      <c r="E118" s="237" t="s">
        <v>191</v>
      </c>
      <c r="F118" s="238" t="s">
        <v>192</v>
      </c>
      <c r="G118" s="239" t="s">
        <v>178</v>
      </c>
      <c r="H118" s="240">
        <v>15</v>
      </c>
      <c r="I118" s="241"/>
      <c r="J118" s="242">
        <f>ROUND(I118*H118,2)</f>
        <v>0</v>
      </c>
      <c r="K118" s="238" t="s">
        <v>19</v>
      </c>
      <c r="L118" s="243"/>
      <c r="M118" s="244" t="s">
        <v>19</v>
      </c>
      <c r="N118" s="245" t="s">
        <v>44</v>
      </c>
      <c r="O118" s="85"/>
      <c r="P118" s="214">
        <f>O118*H118</f>
        <v>0</v>
      </c>
      <c r="Q118" s="214">
        <v>0.001</v>
      </c>
      <c r="R118" s="214">
        <f>Q118*H118</f>
        <v>0.015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164</v>
      </c>
      <c r="AT118" s="216" t="s">
        <v>161</v>
      </c>
      <c r="AU118" s="216" t="s">
        <v>83</v>
      </c>
      <c r="AY118" s="18" t="s">
        <v>124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81</v>
      </c>
      <c r="BK118" s="217">
        <f>ROUND(I118*H118,2)</f>
        <v>0</v>
      </c>
      <c r="BL118" s="18" t="s">
        <v>132</v>
      </c>
      <c r="BM118" s="216" t="s">
        <v>193</v>
      </c>
    </row>
    <row r="119" spans="1:51" s="13" customFormat="1" ht="12">
      <c r="A119" s="13"/>
      <c r="B119" s="225"/>
      <c r="C119" s="226"/>
      <c r="D119" s="223" t="s">
        <v>138</v>
      </c>
      <c r="E119" s="226"/>
      <c r="F119" s="228" t="s">
        <v>194</v>
      </c>
      <c r="G119" s="226"/>
      <c r="H119" s="229">
        <v>15</v>
      </c>
      <c r="I119" s="230"/>
      <c r="J119" s="226"/>
      <c r="K119" s="226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138</v>
      </c>
      <c r="AU119" s="235" t="s">
        <v>83</v>
      </c>
      <c r="AV119" s="13" t="s">
        <v>83</v>
      </c>
      <c r="AW119" s="13" t="s">
        <v>4</v>
      </c>
      <c r="AX119" s="13" t="s">
        <v>81</v>
      </c>
      <c r="AY119" s="235" t="s">
        <v>124</v>
      </c>
    </row>
    <row r="120" spans="1:65" s="2" customFormat="1" ht="16.5" customHeight="1">
      <c r="A120" s="39"/>
      <c r="B120" s="40"/>
      <c r="C120" s="205" t="s">
        <v>8</v>
      </c>
      <c r="D120" s="205" t="s">
        <v>127</v>
      </c>
      <c r="E120" s="206" t="s">
        <v>195</v>
      </c>
      <c r="F120" s="207" t="s">
        <v>196</v>
      </c>
      <c r="G120" s="208" t="s">
        <v>151</v>
      </c>
      <c r="H120" s="209">
        <v>104</v>
      </c>
      <c r="I120" s="210"/>
      <c r="J120" s="211">
        <f>ROUND(I120*H120,2)</f>
        <v>0</v>
      </c>
      <c r="K120" s="207" t="s">
        <v>131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132</v>
      </c>
      <c r="AT120" s="216" t="s">
        <v>127</v>
      </c>
      <c r="AU120" s="216" t="s">
        <v>83</v>
      </c>
      <c r="AY120" s="18" t="s">
        <v>124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132</v>
      </c>
      <c r="BM120" s="216" t="s">
        <v>197</v>
      </c>
    </row>
    <row r="121" spans="1:47" s="2" customFormat="1" ht="12">
      <c r="A121" s="39"/>
      <c r="B121" s="40"/>
      <c r="C121" s="41"/>
      <c r="D121" s="218" t="s">
        <v>134</v>
      </c>
      <c r="E121" s="41"/>
      <c r="F121" s="219" t="s">
        <v>198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83</v>
      </c>
    </row>
    <row r="122" spans="1:65" s="2" customFormat="1" ht="16.5" customHeight="1">
      <c r="A122" s="39"/>
      <c r="B122" s="40"/>
      <c r="C122" s="205" t="s">
        <v>199</v>
      </c>
      <c r="D122" s="205" t="s">
        <v>127</v>
      </c>
      <c r="E122" s="206" t="s">
        <v>200</v>
      </c>
      <c r="F122" s="207" t="s">
        <v>201</v>
      </c>
      <c r="G122" s="208" t="s">
        <v>130</v>
      </c>
      <c r="H122" s="209">
        <v>43.68</v>
      </c>
      <c r="I122" s="210"/>
      <c r="J122" s="211">
        <f>ROUND(I122*H122,2)</f>
        <v>0</v>
      </c>
      <c r="K122" s="207" t="s">
        <v>131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3E-05</v>
      </c>
      <c r="R122" s="214">
        <f>Q122*H122</f>
        <v>0.0013104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132</v>
      </c>
      <c r="AT122" s="216" t="s">
        <v>127</v>
      </c>
      <c r="AU122" s="216" t="s">
        <v>83</v>
      </c>
      <c r="AY122" s="18" t="s">
        <v>124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132</v>
      </c>
      <c r="BM122" s="216" t="s">
        <v>202</v>
      </c>
    </row>
    <row r="123" spans="1:47" s="2" customFormat="1" ht="12">
      <c r="A123" s="39"/>
      <c r="B123" s="40"/>
      <c r="C123" s="41"/>
      <c r="D123" s="218" t="s">
        <v>134</v>
      </c>
      <c r="E123" s="41"/>
      <c r="F123" s="219" t="s">
        <v>203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83</v>
      </c>
    </row>
    <row r="124" spans="1:47" s="2" customFormat="1" ht="12">
      <c r="A124" s="39"/>
      <c r="B124" s="40"/>
      <c r="C124" s="41"/>
      <c r="D124" s="223" t="s">
        <v>136</v>
      </c>
      <c r="E124" s="41"/>
      <c r="F124" s="224" t="s">
        <v>204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136</v>
      </c>
      <c r="AU124" s="18" t="s">
        <v>83</v>
      </c>
    </row>
    <row r="125" spans="1:51" s="13" customFormat="1" ht="12">
      <c r="A125" s="13"/>
      <c r="B125" s="225"/>
      <c r="C125" s="226"/>
      <c r="D125" s="223" t="s">
        <v>138</v>
      </c>
      <c r="E125" s="227" t="s">
        <v>19</v>
      </c>
      <c r="F125" s="228" t="s">
        <v>205</v>
      </c>
      <c r="G125" s="226"/>
      <c r="H125" s="229">
        <v>43.68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138</v>
      </c>
      <c r="AU125" s="235" t="s">
        <v>83</v>
      </c>
      <c r="AV125" s="13" t="s">
        <v>83</v>
      </c>
      <c r="AW125" s="13" t="s">
        <v>35</v>
      </c>
      <c r="AX125" s="13" t="s">
        <v>81</v>
      </c>
      <c r="AY125" s="235" t="s">
        <v>124</v>
      </c>
    </row>
    <row r="126" spans="1:65" s="2" customFormat="1" ht="16.5" customHeight="1">
      <c r="A126" s="39"/>
      <c r="B126" s="40"/>
      <c r="C126" s="236" t="s">
        <v>206</v>
      </c>
      <c r="D126" s="236" t="s">
        <v>161</v>
      </c>
      <c r="E126" s="237" t="s">
        <v>207</v>
      </c>
      <c r="F126" s="238" t="s">
        <v>208</v>
      </c>
      <c r="G126" s="239" t="s">
        <v>130</v>
      </c>
      <c r="H126" s="240">
        <v>50.232</v>
      </c>
      <c r="I126" s="241"/>
      <c r="J126" s="242">
        <f>ROUND(I126*H126,2)</f>
        <v>0</v>
      </c>
      <c r="K126" s="238" t="s">
        <v>131</v>
      </c>
      <c r="L126" s="243"/>
      <c r="M126" s="244" t="s">
        <v>19</v>
      </c>
      <c r="N126" s="245" t="s">
        <v>44</v>
      </c>
      <c r="O126" s="85"/>
      <c r="P126" s="214">
        <f>O126*H126</f>
        <v>0</v>
      </c>
      <c r="Q126" s="214">
        <v>0.0005</v>
      </c>
      <c r="R126" s="214">
        <f>Q126*H126</f>
        <v>0.025116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164</v>
      </c>
      <c r="AT126" s="216" t="s">
        <v>161</v>
      </c>
      <c r="AU126" s="216" t="s">
        <v>83</v>
      </c>
      <c r="AY126" s="18" t="s">
        <v>124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81</v>
      </c>
      <c r="BK126" s="217">
        <f>ROUND(I126*H126,2)</f>
        <v>0</v>
      </c>
      <c r="BL126" s="18" t="s">
        <v>132</v>
      </c>
      <c r="BM126" s="216" t="s">
        <v>209</v>
      </c>
    </row>
    <row r="127" spans="1:51" s="13" customFormat="1" ht="12">
      <c r="A127" s="13"/>
      <c r="B127" s="225"/>
      <c r="C127" s="226"/>
      <c r="D127" s="223" t="s">
        <v>138</v>
      </c>
      <c r="E127" s="226"/>
      <c r="F127" s="228" t="s">
        <v>210</v>
      </c>
      <c r="G127" s="226"/>
      <c r="H127" s="229">
        <v>50.232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138</v>
      </c>
      <c r="AU127" s="235" t="s">
        <v>83</v>
      </c>
      <c r="AV127" s="13" t="s">
        <v>83</v>
      </c>
      <c r="AW127" s="13" t="s">
        <v>4</v>
      </c>
      <c r="AX127" s="13" t="s">
        <v>81</v>
      </c>
      <c r="AY127" s="235" t="s">
        <v>124</v>
      </c>
    </row>
    <row r="128" spans="1:65" s="2" customFormat="1" ht="16.5" customHeight="1">
      <c r="A128" s="39"/>
      <c r="B128" s="40"/>
      <c r="C128" s="205" t="s">
        <v>211</v>
      </c>
      <c r="D128" s="205" t="s">
        <v>127</v>
      </c>
      <c r="E128" s="206" t="s">
        <v>212</v>
      </c>
      <c r="F128" s="207" t="s">
        <v>213</v>
      </c>
      <c r="G128" s="208" t="s">
        <v>151</v>
      </c>
      <c r="H128" s="209">
        <v>104</v>
      </c>
      <c r="I128" s="210"/>
      <c r="J128" s="211">
        <f>ROUND(I128*H128,2)</f>
        <v>0</v>
      </c>
      <c r="K128" s="207" t="s">
        <v>131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6E-05</v>
      </c>
      <c r="R128" s="214">
        <f>Q128*H128</f>
        <v>0.00624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132</v>
      </c>
      <c r="AT128" s="216" t="s">
        <v>127</v>
      </c>
      <c r="AU128" s="216" t="s">
        <v>83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132</v>
      </c>
      <c r="BM128" s="216" t="s">
        <v>214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215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83</v>
      </c>
    </row>
    <row r="130" spans="1:65" s="2" customFormat="1" ht="16.5" customHeight="1">
      <c r="A130" s="39"/>
      <c r="B130" s="40"/>
      <c r="C130" s="236" t="s">
        <v>216</v>
      </c>
      <c r="D130" s="236" t="s">
        <v>161</v>
      </c>
      <c r="E130" s="237" t="s">
        <v>217</v>
      </c>
      <c r="F130" s="238" t="s">
        <v>218</v>
      </c>
      <c r="G130" s="239" t="s">
        <v>151</v>
      </c>
      <c r="H130" s="240">
        <v>312</v>
      </c>
      <c r="I130" s="241"/>
      <c r="J130" s="242">
        <f>ROUND(I130*H130,2)</f>
        <v>0</v>
      </c>
      <c r="K130" s="238" t="s">
        <v>131</v>
      </c>
      <c r="L130" s="243"/>
      <c r="M130" s="244" t="s">
        <v>19</v>
      </c>
      <c r="N130" s="245" t="s">
        <v>44</v>
      </c>
      <c r="O130" s="85"/>
      <c r="P130" s="214">
        <f>O130*H130</f>
        <v>0</v>
      </c>
      <c r="Q130" s="214">
        <v>0.0059</v>
      </c>
      <c r="R130" s="214">
        <f>Q130*H130</f>
        <v>1.8408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164</v>
      </c>
      <c r="AT130" s="216" t="s">
        <v>161</v>
      </c>
      <c r="AU130" s="216" t="s">
        <v>83</v>
      </c>
      <c r="AY130" s="18" t="s">
        <v>124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81</v>
      </c>
      <c r="BK130" s="217">
        <f>ROUND(I130*H130,2)</f>
        <v>0</v>
      </c>
      <c r="BL130" s="18" t="s">
        <v>132</v>
      </c>
      <c r="BM130" s="216" t="s">
        <v>219</v>
      </c>
    </row>
    <row r="131" spans="1:51" s="13" customFormat="1" ht="12">
      <c r="A131" s="13"/>
      <c r="B131" s="225"/>
      <c r="C131" s="226"/>
      <c r="D131" s="223" t="s">
        <v>138</v>
      </c>
      <c r="E131" s="226"/>
      <c r="F131" s="228" t="s">
        <v>220</v>
      </c>
      <c r="G131" s="226"/>
      <c r="H131" s="229">
        <v>312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138</v>
      </c>
      <c r="AU131" s="235" t="s">
        <v>83</v>
      </c>
      <c r="AV131" s="13" t="s">
        <v>83</v>
      </c>
      <c r="AW131" s="13" t="s">
        <v>4</v>
      </c>
      <c r="AX131" s="13" t="s">
        <v>81</v>
      </c>
      <c r="AY131" s="235" t="s">
        <v>124</v>
      </c>
    </row>
    <row r="132" spans="1:65" s="2" customFormat="1" ht="16.5" customHeight="1">
      <c r="A132" s="39"/>
      <c r="B132" s="40"/>
      <c r="C132" s="236" t="s">
        <v>221</v>
      </c>
      <c r="D132" s="236" t="s">
        <v>161</v>
      </c>
      <c r="E132" s="237" t="s">
        <v>222</v>
      </c>
      <c r="F132" s="238" t="s">
        <v>223</v>
      </c>
      <c r="G132" s="239" t="s">
        <v>151</v>
      </c>
      <c r="H132" s="240">
        <v>312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44</v>
      </c>
      <c r="O132" s="85"/>
      <c r="P132" s="214">
        <f>O132*H132</f>
        <v>0</v>
      </c>
      <c r="Q132" s="214">
        <v>0.0002</v>
      </c>
      <c r="R132" s="214">
        <f>Q132*H132</f>
        <v>0.062400000000000004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164</v>
      </c>
      <c r="AT132" s="216" t="s">
        <v>161</v>
      </c>
      <c r="AU132" s="216" t="s">
        <v>83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132</v>
      </c>
      <c r="BM132" s="216" t="s">
        <v>224</v>
      </c>
    </row>
    <row r="133" spans="1:47" s="2" customFormat="1" ht="12">
      <c r="A133" s="39"/>
      <c r="B133" s="40"/>
      <c r="C133" s="41"/>
      <c r="D133" s="223" t="s">
        <v>136</v>
      </c>
      <c r="E133" s="41"/>
      <c r="F133" s="224" t="s">
        <v>225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136</v>
      </c>
      <c r="AU133" s="18" t="s">
        <v>83</v>
      </c>
    </row>
    <row r="134" spans="1:65" s="2" customFormat="1" ht="16.5" customHeight="1">
      <c r="A134" s="39"/>
      <c r="B134" s="40"/>
      <c r="C134" s="205" t="s">
        <v>226</v>
      </c>
      <c r="D134" s="205" t="s">
        <v>127</v>
      </c>
      <c r="E134" s="206" t="s">
        <v>227</v>
      </c>
      <c r="F134" s="207" t="s">
        <v>228</v>
      </c>
      <c r="G134" s="208" t="s">
        <v>151</v>
      </c>
      <c r="H134" s="209">
        <v>104</v>
      </c>
      <c r="I134" s="210"/>
      <c r="J134" s="211">
        <f>ROUND(I134*H134,2)</f>
        <v>0</v>
      </c>
      <c r="K134" s="207" t="s">
        <v>131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2E-05</v>
      </c>
      <c r="R134" s="214">
        <f>Q134*H134</f>
        <v>0.0020800000000000003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132</v>
      </c>
      <c r="AT134" s="216" t="s">
        <v>127</v>
      </c>
      <c r="AU134" s="216" t="s">
        <v>83</v>
      </c>
      <c r="AY134" s="18" t="s">
        <v>124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132</v>
      </c>
      <c r="BM134" s="216" t="s">
        <v>229</v>
      </c>
    </row>
    <row r="135" spans="1:47" s="2" customFormat="1" ht="12">
      <c r="A135" s="39"/>
      <c r="B135" s="40"/>
      <c r="C135" s="41"/>
      <c r="D135" s="218" t="s">
        <v>134</v>
      </c>
      <c r="E135" s="41"/>
      <c r="F135" s="219" t="s">
        <v>230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134</v>
      </c>
      <c r="AU135" s="18" t="s">
        <v>83</v>
      </c>
    </row>
    <row r="136" spans="1:47" s="2" customFormat="1" ht="12">
      <c r="A136" s="39"/>
      <c r="B136" s="40"/>
      <c r="C136" s="41"/>
      <c r="D136" s="223" t="s">
        <v>136</v>
      </c>
      <c r="E136" s="41"/>
      <c r="F136" s="224" t="s">
        <v>231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136</v>
      </c>
      <c r="AU136" s="18" t="s">
        <v>83</v>
      </c>
    </row>
    <row r="137" spans="1:65" s="2" customFormat="1" ht="16.5" customHeight="1">
      <c r="A137" s="39"/>
      <c r="B137" s="40"/>
      <c r="C137" s="205" t="s">
        <v>232</v>
      </c>
      <c r="D137" s="205" t="s">
        <v>127</v>
      </c>
      <c r="E137" s="206" t="s">
        <v>233</v>
      </c>
      <c r="F137" s="207" t="s">
        <v>234</v>
      </c>
      <c r="G137" s="208" t="s">
        <v>130</v>
      </c>
      <c r="H137" s="209">
        <v>83.2</v>
      </c>
      <c r="I137" s="210"/>
      <c r="J137" s="211">
        <f>ROUND(I137*H137,2)</f>
        <v>0</v>
      </c>
      <c r="K137" s="207" t="s">
        <v>131</v>
      </c>
      <c r="L137" s="45"/>
      <c r="M137" s="212" t="s">
        <v>19</v>
      </c>
      <c r="N137" s="213" t="s">
        <v>44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132</v>
      </c>
      <c r="AT137" s="216" t="s">
        <v>127</v>
      </c>
      <c r="AU137" s="216" t="s">
        <v>83</v>
      </c>
      <c r="AY137" s="18" t="s">
        <v>124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81</v>
      </c>
      <c r="BK137" s="217">
        <f>ROUND(I137*H137,2)</f>
        <v>0</v>
      </c>
      <c r="BL137" s="18" t="s">
        <v>132</v>
      </c>
      <c r="BM137" s="216" t="s">
        <v>235</v>
      </c>
    </row>
    <row r="138" spans="1:47" s="2" customFormat="1" ht="12">
      <c r="A138" s="39"/>
      <c r="B138" s="40"/>
      <c r="C138" s="41"/>
      <c r="D138" s="218" t="s">
        <v>134</v>
      </c>
      <c r="E138" s="41"/>
      <c r="F138" s="219" t="s">
        <v>236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83</v>
      </c>
    </row>
    <row r="139" spans="1:47" s="2" customFormat="1" ht="12">
      <c r="A139" s="39"/>
      <c r="B139" s="40"/>
      <c r="C139" s="41"/>
      <c r="D139" s="223" t="s">
        <v>136</v>
      </c>
      <c r="E139" s="41"/>
      <c r="F139" s="224" t="s">
        <v>237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136</v>
      </c>
      <c r="AU139" s="18" t="s">
        <v>83</v>
      </c>
    </row>
    <row r="140" spans="1:51" s="13" customFormat="1" ht="12">
      <c r="A140" s="13"/>
      <c r="B140" s="225"/>
      <c r="C140" s="226"/>
      <c r="D140" s="223" t="s">
        <v>138</v>
      </c>
      <c r="E140" s="227" t="s">
        <v>19</v>
      </c>
      <c r="F140" s="228" t="s">
        <v>238</v>
      </c>
      <c r="G140" s="226"/>
      <c r="H140" s="229">
        <v>83.2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138</v>
      </c>
      <c r="AU140" s="235" t="s">
        <v>83</v>
      </c>
      <c r="AV140" s="13" t="s">
        <v>83</v>
      </c>
      <c r="AW140" s="13" t="s">
        <v>35</v>
      </c>
      <c r="AX140" s="13" t="s">
        <v>81</v>
      </c>
      <c r="AY140" s="235" t="s">
        <v>124</v>
      </c>
    </row>
    <row r="141" spans="1:65" s="2" customFormat="1" ht="16.5" customHeight="1">
      <c r="A141" s="39"/>
      <c r="B141" s="40"/>
      <c r="C141" s="236" t="s">
        <v>239</v>
      </c>
      <c r="D141" s="236" t="s">
        <v>161</v>
      </c>
      <c r="E141" s="237" t="s">
        <v>240</v>
      </c>
      <c r="F141" s="238" t="s">
        <v>241</v>
      </c>
      <c r="G141" s="239" t="s">
        <v>242</v>
      </c>
      <c r="H141" s="240">
        <v>9.568</v>
      </c>
      <c r="I141" s="241"/>
      <c r="J141" s="242">
        <f>ROUND(I141*H141,2)</f>
        <v>0</v>
      </c>
      <c r="K141" s="238" t="s">
        <v>19</v>
      </c>
      <c r="L141" s="243"/>
      <c r="M141" s="244" t="s">
        <v>19</v>
      </c>
      <c r="N141" s="245" t="s">
        <v>44</v>
      </c>
      <c r="O141" s="85"/>
      <c r="P141" s="214">
        <f>O141*H141</f>
        <v>0</v>
      </c>
      <c r="Q141" s="214">
        <v>0.5</v>
      </c>
      <c r="R141" s="214">
        <f>Q141*H141</f>
        <v>4.784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164</v>
      </c>
      <c r="AT141" s="216" t="s">
        <v>161</v>
      </c>
      <c r="AU141" s="216" t="s">
        <v>83</v>
      </c>
      <c r="AY141" s="18" t="s">
        <v>124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132</v>
      </c>
      <c r="BM141" s="216" t="s">
        <v>243</v>
      </c>
    </row>
    <row r="142" spans="1:51" s="13" customFormat="1" ht="12">
      <c r="A142" s="13"/>
      <c r="B142" s="225"/>
      <c r="C142" s="226"/>
      <c r="D142" s="223" t="s">
        <v>138</v>
      </c>
      <c r="E142" s="226"/>
      <c r="F142" s="228" t="s">
        <v>244</v>
      </c>
      <c r="G142" s="226"/>
      <c r="H142" s="229">
        <v>9.568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138</v>
      </c>
      <c r="AU142" s="235" t="s">
        <v>83</v>
      </c>
      <c r="AV142" s="13" t="s">
        <v>83</v>
      </c>
      <c r="AW142" s="13" t="s">
        <v>4</v>
      </c>
      <c r="AX142" s="13" t="s">
        <v>81</v>
      </c>
      <c r="AY142" s="235" t="s">
        <v>124</v>
      </c>
    </row>
    <row r="143" spans="1:65" s="2" customFormat="1" ht="16.5" customHeight="1">
      <c r="A143" s="39"/>
      <c r="B143" s="40"/>
      <c r="C143" s="205" t="s">
        <v>7</v>
      </c>
      <c r="D143" s="205" t="s">
        <v>127</v>
      </c>
      <c r="E143" s="206" t="s">
        <v>245</v>
      </c>
      <c r="F143" s="207" t="s">
        <v>246</v>
      </c>
      <c r="G143" s="208" t="s">
        <v>151</v>
      </c>
      <c r="H143" s="209">
        <v>104</v>
      </c>
      <c r="I143" s="210"/>
      <c r="J143" s="211">
        <f>ROUND(I143*H143,2)</f>
        <v>0</v>
      </c>
      <c r="K143" s="207" t="s">
        <v>131</v>
      </c>
      <c r="L143" s="45"/>
      <c r="M143" s="212" t="s">
        <v>19</v>
      </c>
      <c r="N143" s="213" t="s">
        <v>44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132</v>
      </c>
      <c r="AT143" s="216" t="s">
        <v>127</v>
      </c>
      <c r="AU143" s="216" t="s">
        <v>83</v>
      </c>
      <c r="AY143" s="18" t="s">
        <v>124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81</v>
      </c>
      <c r="BK143" s="217">
        <f>ROUND(I143*H143,2)</f>
        <v>0</v>
      </c>
      <c r="BL143" s="18" t="s">
        <v>132</v>
      </c>
      <c r="BM143" s="216" t="s">
        <v>247</v>
      </c>
    </row>
    <row r="144" spans="1:47" s="2" customFormat="1" ht="12">
      <c r="A144" s="39"/>
      <c r="B144" s="40"/>
      <c r="C144" s="41"/>
      <c r="D144" s="218" t="s">
        <v>134</v>
      </c>
      <c r="E144" s="41"/>
      <c r="F144" s="219" t="s">
        <v>248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134</v>
      </c>
      <c r="AU144" s="18" t="s">
        <v>83</v>
      </c>
    </row>
    <row r="145" spans="1:47" s="2" customFormat="1" ht="12">
      <c r="A145" s="39"/>
      <c r="B145" s="40"/>
      <c r="C145" s="41"/>
      <c r="D145" s="223" t="s">
        <v>136</v>
      </c>
      <c r="E145" s="41"/>
      <c r="F145" s="224" t="s">
        <v>249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136</v>
      </c>
      <c r="AU145" s="18" t="s">
        <v>83</v>
      </c>
    </row>
    <row r="146" spans="1:65" s="2" customFormat="1" ht="16.5" customHeight="1">
      <c r="A146" s="39"/>
      <c r="B146" s="40"/>
      <c r="C146" s="205" t="s">
        <v>250</v>
      </c>
      <c r="D146" s="205" t="s">
        <v>127</v>
      </c>
      <c r="E146" s="206" t="s">
        <v>251</v>
      </c>
      <c r="F146" s="207" t="s">
        <v>252</v>
      </c>
      <c r="G146" s="208" t="s">
        <v>242</v>
      </c>
      <c r="H146" s="209">
        <v>6.24</v>
      </c>
      <c r="I146" s="210"/>
      <c r="J146" s="211">
        <f>ROUND(I146*H146,2)</f>
        <v>0</v>
      </c>
      <c r="K146" s="207" t="s">
        <v>131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132</v>
      </c>
      <c r="AT146" s="216" t="s">
        <v>127</v>
      </c>
      <c r="AU146" s="216" t="s">
        <v>83</v>
      </c>
      <c r="AY146" s="18" t="s">
        <v>124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132</v>
      </c>
      <c r="BM146" s="216" t="s">
        <v>253</v>
      </c>
    </row>
    <row r="147" spans="1:47" s="2" customFormat="1" ht="12">
      <c r="A147" s="39"/>
      <c r="B147" s="40"/>
      <c r="C147" s="41"/>
      <c r="D147" s="218" t="s">
        <v>134</v>
      </c>
      <c r="E147" s="41"/>
      <c r="F147" s="219" t="s">
        <v>254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83</v>
      </c>
    </row>
    <row r="148" spans="1:47" s="2" customFormat="1" ht="12">
      <c r="A148" s="39"/>
      <c r="B148" s="40"/>
      <c r="C148" s="41"/>
      <c r="D148" s="223" t="s">
        <v>136</v>
      </c>
      <c r="E148" s="41"/>
      <c r="F148" s="224" t="s">
        <v>255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136</v>
      </c>
      <c r="AU148" s="18" t="s">
        <v>83</v>
      </c>
    </row>
    <row r="149" spans="1:51" s="13" customFormat="1" ht="12">
      <c r="A149" s="13"/>
      <c r="B149" s="225"/>
      <c r="C149" s="226"/>
      <c r="D149" s="223" t="s">
        <v>138</v>
      </c>
      <c r="E149" s="227" t="s">
        <v>19</v>
      </c>
      <c r="F149" s="228" t="s">
        <v>256</v>
      </c>
      <c r="G149" s="226"/>
      <c r="H149" s="229">
        <v>6.24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138</v>
      </c>
      <c r="AU149" s="235" t="s">
        <v>83</v>
      </c>
      <c r="AV149" s="13" t="s">
        <v>83</v>
      </c>
      <c r="AW149" s="13" t="s">
        <v>35</v>
      </c>
      <c r="AX149" s="13" t="s">
        <v>81</v>
      </c>
      <c r="AY149" s="235" t="s">
        <v>124</v>
      </c>
    </row>
    <row r="150" spans="1:65" s="2" customFormat="1" ht="16.5" customHeight="1">
      <c r="A150" s="39"/>
      <c r="B150" s="40"/>
      <c r="C150" s="205" t="s">
        <v>257</v>
      </c>
      <c r="D150" s="205" t="s">
        <v>127</v>
      </c>
      <c r="E150" s="206" t="s">
        <v>258</v>
      </c>
      <c r="F150" s="207" t="s">
        <v>259</v>
      </c>
      <c r="G150" s="208" t="s">
        <v>242</v>
      </c>
      <c r="H150" s="209">
        <v>6.24</v>
      </c>
      <c r="I150" s="210"/>
      <c r="J150" s="211">
        <f>ROUND(I150*H150,2)</f>
        <v>0</v>
      </c>
      <c r="K150" s="207" t="s">
        <v>131</v>
      </c>
      <c r="L150" s="45"/>
      <c r="M150" s="212" t="s">
        <v>19</v>
      </c>
      <c r="N150" s="213" t="s">
        <v>44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132</v>
      </c>
      <c r="AT150" s="216" t="s">
        <v>127</v>
      </c>
      <c r="AU150" s="216" t="s">
        <v>83</v>
      </c>
      <c r="AY150" s="18" t="s">
        <v>124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81</v>
      </c>
      <c r="BK150" s="217">
        <f>ROUND(I150*H150,2)</f>
        <v>0</v>
      </c>
      <c r="BL150" s="18" t="s">
        <v>132</v>
      </c>
      <c r="BM150" s="216" t="s">
        <v>260</v>
      </c>
    </row>
    <row r="151" spans="1:47" s="2" customFormat="1" ht="12">
      <c r="A151" s="39"/>
      <c r="B151" s="40"/>
      <c r="C151" s="41"/>
      <c r="D151" s="218" t="s">
        <v>134</v>
      </c>
      <c r="E151" s="41"/>
      <c r="F151" s="219" t="s">
        <v>261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134</v>
      </c>
      <c r="AU151" s="18" t="s">
        <v>83</v>
      </c>
    </row>
    <row r="152" spans="1:65" s="2" customFormat="1" ht="16.5" customHeight="1">
      <c r="A152" s="39"/>
      <c r="B152" s="40"/>
      <c r="C152" s="205" t="s">
        <v>262</v>
      </c>
      <c r="D152" s="205" t="s">
        <v>127</v>
      </c>
      <c r="E152" s="206" t="s">
        <v>263</v>
      </c>
      <c r="F152" s="207" t="s">
        <v>264</v>
      </c>
      <c r="G152" s="208" t="s">
        <v>242</v>
      </c>
      <c r="H152" s="209">
        <v>31.2</v>
      </c>
      <c r="I152" s="210"/>
      <c r="J152" s="211">
        <f>ROUND(I152*H152,2)</f>
        <v>0</v>
      </c>
      <c r="K152" s="207" t="s">
        <v>131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132</v>
      </c>
      <c r="AT152" s="216" t="s">
        <v>127</v>
      </c>
      <c r="AU152" s="216" t="s">
        <v>83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132</v>
      </c>
      <c r="BM152" s="216" t="s">
        <v>265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266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83</v>
      </c>
    </row>
    <row r="154" spans="1:47" s="2" customFormat="1" ht="12">
      <c r="A154" s="39"/>
      <c r="B154" s="40"/>
      <c r="C154" s="41"/>
      <c r="D154" s="223" t="s">
        <v>136</v>
      </c>
      <c r="E154" s="41"/>
      <c r="F154" s="224" t="s">
        <v>267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136</v>
      </c>
      <c r="AU154" s="18" t="s">
        <v>83</v>
      </c>
    </row>
    <row r="155" spans="1:51" s="13" customFormat="1" ht="12">
      <c r="A155" s="13"/>
      <c r="B155" s="225"/>
      <c r="C155" s="226"/>
      <c r="D155" s="223" t="s">
        <v>138</v>
      </c>
      <c r="E155" s="227" t="s">
        <v>19</v>
      </c>
      <c r="F155" s="228" t="s">
        <v>268</v>
      </c>
      <c r="G155" s="226"/>
      <c r="H155" s="229">
        <v>31.2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138</v>
      </c>
      <c r="AU155" s="235" t="s">
        <v>83</v>
      </c>
      <c r="AV155" s="13" t="s">
        <v>83</v>
      </c>
      <c r="AW155" s="13" t="s">
        <v>35</v>
      </c>
      <c r="AX155" s="13" t="s">
        <v>81</v>
      </c>
      <c r="AY155" s="235" t="s">
        <v>124</v>
      </c>
    </row>
    <row r="156" spans="1:63" s="12" customFormat="1" ht="22.8" customHeight="1">
      <c r="A156" s="12"/>
      <c r="B156" s="189"/>
      <c r="C156" s="190"/>
      <c r="D156" s="191" t="s">
        <v>72</v>
      </c>
      <c r="E156" s="203" t="s">
        <v>269</v>
      </c>
      <c r="F156" s="203" t="s">
        <v>270</v>
      </c>
      <c r="G156" s="190"/>
      <c r="H156" s="190"/>
      <c r="I156" s="193"/>
      <c r="J156" s="204">
        <f>BK156</f>
        <v>0</v>
      </c>
      <c r="K156" s="190"/>
      <c r="L156" s="195"/>
      <c r="M156" s="196"/>
      <c r="N156" s="197"/>
      <c r="O156" s="197"/>
      <c r="P156" s="198">
        <f>SUM(P157:P202)</f>
        <v>0</v>
      </c>
      <c r="Q156" s="197"/>
      <c r="R156" s="198">
        <f>SUM(R157:R202)</f>
        <v>20.130899999999997</v>
      </c>
      <c r="S156" s="197"/>
      <c r="T156" s="199">
        <f>SUM(T157:T202)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0" t="s">
        <v>81</v>
      </c>
      <c r="AT156" s="201" t="s">
        <v>72</v>
      </c>
      <c r="AU156" s="201" t="s">
        <v>81</v>
      </c>
      <c r="AY156" s="200" t="s">
        <v>124</v>
      </c>
      <c r="BK156" s="202">
        <f>SUM(BK157:BK202)</f>
        <v>0</v>
      </c>
    </row>
    <row r="157" spans="1:65" s="2" customFormat="1" ht="21.75" customHeight="1">
      <c r="A157" s="39"/>
      <c r="B157" s="40"/>
      <c r="C157" s="205" t="s">
        <v>271</v>
      </c>
      <c r="D157" s="205" t="s">
        <v>127</v>
      </c>
      <c r="E157" s="206" t="s">
        <v>272</v>
      </c>
      <c r="F157" s="207" t="s">
        <v>273</v>
      </c>
      <c r="G157" s="208" t="s">
        <v>151</v>
      </c>
      <c r="H157" s="209">
        <v>520</v>
      </c>
      <c r="I157" s="210"/>
      <c r="J157" s="211">
        <f>ROUND(I157*H157,2)</f>
        <v>0</v>
      </c>
      <c r="K157" s="207" t="s">
        <v>131</v>
      </c>
      <c r="L157" s="45"/>
      <c r="M157" s="212" t="s">
        <v>19</v>
      </c>
      <c r="N157" s="213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132</v>
      </c>
      <c r="AT157" s="216" t="s">
        <v>127</v>
      </c>
      <c r="AU157" s="216" t="s">
        <v>83</v>
      </c>
      <c r="AY157" s="18" t="s">
        <v>124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81</v>
      </c>
      <c r="BK157" s="217">
        <f>ROUND(I157*H157,2)</f>
        <v>0</v>
      </c>
      <c r="BL157" s="18" t="s">
        <v>132</v>
      </c>
      <c r="BM157" s="216" t="s">
        <v>274</v>
      </c>
    </row>
    <row r="158" spans="1:47" s="2" customFormat="1" ht="12">
      <c r="A158" s="39"/>
      <c r="B158" s="40"/>
      <c r="C158" s="41"/>
      <c r="D158" s="218" t="s">
        <v>134</v>
      </c>
      <c r="E158" s="41"/>
      <c r="F158" s="219" t="s">
        <v>275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134</v>
      </c>
      <c r="AU158" s="18" t="s">
        <v>83</v>
      </c>
    </row>
    <row r="159" spans="1:51" s="13" customFormat="1" ht="12">
      <c r="A159" s="13"/>
      <c r="B159" s="225"/>
      <c r="C159" s="226"/>
      <c r="D159" s="223" t="s">
        <v>138</v>
      </c>
      <c r="E159" s="227" t="s">
        <v>19</v>
      </c>
      <c r="F159" s="228" t="s">
        <v>276</v>
      </c>
      <c r="G159" s="226"/>
      <c r="H159" s="229">
        <v>265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138</v>
      </c>
      <c r="AU159" s="235" t="s">
        <v>83</v>
      </c>
      <c r="AV159" s="13" t="s">
        <v>83</v>
      </c>
      <c r="AW159" s="13" t="s">
        <v>35</v>
      </c>
      <c r="AX159" s="13" t="s">
        <v>73</v>
      </c>
      <c r="AY159" s="235" t="s">
        <v>124</v>
      </c>
    </row>
    <row r="160" spans="1:51" s="13" customFormat="1" ht="12">
      <c r="A160" s="13"/>
      <c r="B160" s="225"/>
      <c r="C160" s="226"/>
      <c r="D160" s="223" t="s">
        <v>138</v>
      </c>
      <c r="E160" s="227" t="s">
        <v>19</v>
      </c>
      <c r="F160" s="228" t="s">
        <v>277</v>
      </c>
      <c r="G160" s="226"/>
      <c r="H160" s="229">
        <v>255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138</v>
      </c>
      <c r="AU160" s="235" t="s">
        <v>83</v>
      </c>
      <c r="AV160" s="13" t="s">
        <v>83</v>
      </c>
      <c r="AW160" s="13" t="s">
        <v>35</v>
      </c>
      <c r="AX160" s="13" t="s">
        <v>73</v>
      </c>
      <c r="AY160" s="235" t="s">
        <v>124</v>
      </c>
    </row>
    <row r="161" spans="1:51" s="14" customFormat="1" ht="12">
      <c r="A161" s="14"/>
      <c r="B161" s="246"/>
      <c r="C161" s="247"/>
      <c r="D161" s="223" t="s">
        <v>138</v>
      </c>
      <c r="E161" s="248" t="s">
        <v>19</v>
      </c>
      <c r="F161" s="249" t="s">
        <v>278</v>
      </c>
      <c r="G161" s="247"/>
      <c r="H161" s="250">
        <v>520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6" t="s">
        <v>138</v>
      </c>
      <c r="AU161" s="256" t="s">
        <v>83</v>
      </c>
      <c r="AV161" s="14" t="s">
        <v>132</v>
      </c>
      <c r="AW161" s="14" t="s">
        <v>35</v>
      </c>
      <c r="AX161" s="14" t="s">
        <v>81</v>
      </c>
      <c r="AY161" s="256" t="s">
        <v>124</v>
      </c>
    </row>
    <row r="162" spans="1:65" s="2" customFormat="1" ht="21.75" customHeight="1">
      <c r="A162" s="39"/>
      <c r="B162" s="40"/>
      <c r="C162" s="205" t="s">
        <v>279</v>
      </c>
      <c r="D162" s="205" t="s">
        <v>127</v>
      </c>
      <c r="E162" s="206" t="s">
        <v>280</v>
      </c>
      <c r="F162" s="207" t="s">
        <v>281</v>
      </c>
      <c r="G162" s="208" t="s">
        <v>151</v>
      </c>
      <c r="H162" s="209">
        <v>520</v>
      </c>
      <c r="I162" s="210"/>
      <c r="J162" s="211">
        <f>ROUND(I162*H162,2)</f>
        <v>0</v>
      </c>
      <c r="K162" s="207" t="s">
        <v>131</v>
      </c>
      <c r="L162" s="45"/>
      <c r="M162" s="212" t="s">
        <v>19</v>
      </c>
      <c r="N162" s="213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132</v>
      </c>
      <c r="AT162" s="216" t="s">
        <v>127</v>
      </c>
      <c r="AU162" s="216" t="s">
        <v>83</v>
      </c>
      <c r="AY162" s="18" t="s">
        <v>124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81</v>
      </c>
      <c r="BK162" s="217">
        <f>ROUND(I162*H162,2)</f>
        <v>0</v>
      </c>
      <c r="BL162" s="18" t="s">
        <v>132</v>
      </c>
      <c r="BM162" s="216" t="s">
        <v>282</v>
      </c>
    </row>
    <row r="163" spans="1:47" s="2" customFormat="1" ht="12">
      <c r="A163" s="39"/>
      <c r="B163" s="40"/>
      <c r="C163" s="41"/>
      <c r="D163" s="218" t="s">
        <v>134</v>
      </c>
      <c r="E163" s="41"/>
      <c r="F163" s="219" t="s">
        <v>283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134</v>
      </c>
      <c r="AU163" s="18" t="s">
        <v>83</v>
      </c>
    </row>
    <row r="164" spans="1:65" s="2" customFormat="1" ht="16.5" customHeight="1">
      <c r="A164" s="39"/>
      <c r="B164" s="40"/>
      <c r="C164" s="236" t="s">
        <v>284</v>
      </c>
      <c r="D164" s="236" t="s">
        <v>161</v>
      </c>
      <c r="E164" s="237" t="s">
        <v>285</v>
      </c>
      <c r="F164" s="238" t="s">
        <v>286</v>
      </c>
      <c r="G164" s="239" t="s">
        <v>151</v>
      </c>
      <c r="H164" s="240">
        <v>85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44</v>
      </c>
      <c r="O164" s="85"/>
      <c r="P164" s="214">
        <f>O164*H164</f>
        <v>0</v>
      </c>
      <c r="Q164" s="214">
        <v>0.01</v>
      </c>
      <c r="R164" s="214">
        <f>Q164*H164</f>
        <v>0.85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164</v>
      </c>
      <c r="AT164" s="216" t="s">
        <v>161</v>
      </c>
      <c r="AU164" s="216" t="s">
        <v>83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132</v>
      </c>
      <c r="BM164" s="216" t="s">
        <v>287</v>
      </c>
    </row>
    <row r="165" spans="1:65" s="2" customFormat="1" ht="16.5" customHeight="1">
      <c r="A165" s="39"/>
      <c r="B165" s="40"/>
      <c r="C165" s="236" t="s">
        <v>288</v>
      </c>
      <c r="D165" s="236" t="s">
        <v>161</v>
      </c>
      <c r="E165" s="237" t="s">
        <v>289</v>
      </c>
      <c r="F165" s="238" t="s">
        <v>290</v>
      </c>
      <c r="G165" s="239" t="s">
        <v>151</v>
      </c>
      <c r="H165" s="240">
        <v>90</v>
      </c>
      <c r="I165" s="241"/>
      <c r="J165" s="242">
        <f>ROUND(I165*H165,2)</f>
        <v>0</v>
      </c>
      <c r="K165" s="238" t="s">
        <v>19</v>
      </c>
      <c r="L165" s="243"/>
      <c r="M165" s="244" t="s">
        <v>19</v>
      </c>
      <c r="N165" s="245" t="s">
        <v>44</v>
      </c>
      <c r="O165" s="85"/>
      <c r="P165" s="214">
        <f>O165*H165</f>
        <v>0</v>
      </c>
      <c r="Q165" s="214">
        <v>0.01</v>
      </c>
      <c r="R165" s="214">
        <f>Q165*H165</f>
        <v>0.9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164</v>
      </c>
      <c r="AT165" s="216" t="s">
        <v>161</v>
      </c>
      <c r="AU165" s="216" t="s">
        <v>83</v>
      </c>
      <c r="AY165" s="18" t="s">
        <v>124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81</v>
      </c>
      <c r="BK165" s="217">
        <f>ROUND(I165*H165,2)</f>
        <v>0</v>
      </c>
      <c r="BL165" s="18" t="s">
        <v>132</v>
      </c>
      <c r="BM165" s="216" t="s">
        <v>291</v>
      </c>
    </row>
    <row r="166" spans="1:65" s="2" customFormat="1" ht="16.5" customHeight="1">
      <c r="A166" s="39"/>
      <c r="B166" s="40"/>
      <c r="C166" s="236" t="s">
        <v>292</v>
      </c>
      <c r="D166" s="236" t="s">
        <v>161</v>
      </c>
      <c r="E166" s="237" t="s">
        <v>293</v>
      </c>
      <c r="F166" s="238" t="s">
        <v>294</v>
      </c>
      <c r="G166" s="239" t="s">
        <v>151</v>
      </c>
      <c r="H166" s="240">
        <v>90</v>
      </c>
      <c r="I166" s="241"/>
      <c r="J166" s="242">
        <f>ROUND(I166*H166,2)</f>
        <v>0</v>
      </c>
      <c r="K166" s="238" t="s">
        <v>19</v>
      </c>
      <c r="L166" s="243"/>
      <c r="M166" s="244" t="s">
        <v>19</v>
      </c>
      <c r="N166" s="245" t="s">
        <v>44</v>
      </c>
      <c r="O166" s="85"/>
      <c r="P166" s="214">
        <f>O166*H166</f>
        <v>0</v>
      </c>
      <c r="Q166" s="214">
        <v>0.01</v>
      </c>
      <c r="R166" s="214">
        <f>Q166*H166</f>
        <v>0.9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164</v>
      </c>
      <c r="AT166" s="216" t="s">
        <v>161</v>
      </c>
      <c r="AU166" s="216" t="s">
        <v>83</v>
      </c>
      <c r="AY166" s="18" t="s">
        <v>124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132</v>
      </c>
      <c r="BM166" s="216" t="s">
        <v>295</v>
      </c>
    </row>
    <row r="167" spans="1:65" s="2" customFormat="1" ht="16.5" customHeight="1">
      <c r="A167" s="39"/>
      <c r="B167" s="40"/>
      <c r="C167" s="236" t="s">
        <v>296</v>
      </c>
      <c r="D167" s="236" t="s">
        <v>161</v>
      </c>
      <c r="E167" s="237" t="s">
        <v>297</v>
      </c>
      <c r="F167" s="238" t="s">
        <v>298</v>
      </c>
      <c r="G167" s="239" t="s">
        <v>151</v>
      </c>
      <c r="H167" s="240">
        <v>85</v>
      </c>
      <c r="I167" s="241"/>
      <c r="J167" s="242">
        <f>ROUND(I167*H167,2)</f>
        <v>0</v>
      </c>
      <c r="K167" s="238" t="s">
        <v>19</v>
      </c>
      <c r="L167" s="243"/>
      <c r="M167" s="244" t="s">
        <v>19</v>
      </c>
      <c r="N167" s="245" t="s">
        <v>44</v>
      </c>
      <c r="O167" s="85"/>
      <c r="P167" s="214">
        <f>O167*H167</f>
        <v>0</v>
      </c>
      <c r="Q167" s="214">
        <v>0.01</v>
      </c>
      <c r="R167" s="214">
        <f>Q167*H167</f>
        <v>0.85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164</v>
      </c>
      <c r="AT167" s="216" t="s">
        <v>161</v>
      </c>
      <c r="AU167" s="216" t="s">
        <v>83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132</v>
      </c>
      <c r="BM167" s="216" t="s">
        <v>299</v>
      </c>
    </row>
    <row r="168" spans="1:65" s="2" customFormat="1" ht="16.5" customHeight="1">
      <c r="A168" s="39"/>
      <c r="B168" s="40"/>
      <c r="C168" s="236" t="s">
        <v>300</v>
      </c>
      <c r="D168" s="236" t="s">
        <v>161</v>
      </c>
      <c r="E168" s="237" t="s">
        <v>301</v>
      </c>
      <c r="F168" s="238" t="s">
        <v>302</v>
      </c>
      <c r="G168" s="239" t="s">
        <v>151</v>
      </c>
      <c r="H168" s="240">
        <v>85</v>
      </c>
      <c r="I168" s="241"/>
      <c r="J168" s="242">
        <f>ROUND(I168*H168,2)</f>
        <v>0</v>
      </c>
      <c r="K168" s="238" t="s">
        <v>19</v>
      </c>
      <c r="L168" s="243"/>
      <c r="M168" s="244" t="s">
        <v>19</v>
      </c>
      <c r="N168" s="245" t="s">
        <v>44</v>
      </c>
      <c r="O168" s="85"/>
      <c r="P168" s="214">
        <f>O168*H168</f>
        <v>0</v>
      </c>
      <c r="Q168" s="214">
        <v>0.01</v>
      </c>
      <c r="R168" s="214">
        <f>Q168*H168</f>
        <v>0.85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164</v>
      </c>
      <c r="AT168" s="216" t="s">
        <v>161</v>
      </c>
      <c r="AU168" s="216" t="s">
        <v>83</v>
      </c>
      <c r="AY168" s="18" t="s">
        <v>124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132</v>
      </c>
      <c r="BM168" s="216" t="s">
        <v>303</v>
      </c>
    </row>
    <row r="169" spans="1:65" s="2" customFormat="1" ht="16.5" customHeight="1">
      <c r="A169" s="39"/>
      <c r="B169" s="40"/>
      <c r="C169" s="236" t="s">
        <v>304</v>
      </c>
      <c r="D169" s="236" t="s">
        <v>161</v>
      </c>
      <c r="E169" s="237" t="s">
        <v>305</v>
      </c>
      <c r="F169" s="238" t="s">
        <v>306</v>
      </c>
      <c r="G169" s="239" t="s">
        <v>151</v>
      </c>
      <c r="H169" s="240">
        <v>85</v>
      </c>
      <c r="I169" s="241"/>
      <c r="J169" s="242">
        <f>ROUND(I169*H169,2)</f>
        <v>0</v>
      </c>
      <c r="K169" s="238" t="s">
        <v>19</v>
      </c>
      <c r="L169" s="243"/>
      <c r="M169" s="244" t="s">
        <v>19</v>
      </c>
      <c r="N169" s="245" t="s">
        <v>44</v>
      </c>
      <c r="O169" s="85"/>
      <c r="P169" s="214">
        <f>O169*H169</f>
        <v>0</v>
      </c>
      <c r="Q169" s="214">
        <v>0.01</v>
      </c>
      <c r="R169" s="214">
        <f>Q169*H169</f>
        <v>0.85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164</v>
      </c>
      <c r="AT169" s="216" t="s">
        <v>161</v>
      </c>
      <c r="AU169" s="216" t="s">
        <v>83</v>
      </c>
      <c r="AY169" s="18" t="s">
        <v>124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132</v>
      </c>
      <c r="BM169" s="216" t="s">
        <v>307</v>
      </c>
    </row>
    <row r="170" spans="1:65" s="2" customFormat="1" ht="16.5" customHeight="1">
      <c r="A170" s="39"/>
      <c r="B170" s="40"/>
      <c r="C170" s="205" t="s">
        <v>308</v>
      </c>
      <c r="D170" s="205" t="s">
        <v>127</v>
      </c>
      <c r="E170" s="206" t="s">
        <v>309</v>
      </c>
      <c r="F170" s="207" t="s">
        <v>310</v>
      </c>
      <c r="G170" s="208" t="s">
        <v>151</v>
      </c>
      <c r="H170" s="209">
        <v>520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44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132</v>
      </c>
      <c r="AT170" s="216" t="s">
        <v>127</v>
      </c>
      <c r="AU170" s="216" t="s">
        <v>83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132</v>
      </c>
      <c r="BM170" s="216" t="s">
        <v>311</v>
      </c>
    </row>
    <row r="171" spans="1:65" s="2" customFormat="1" ht="16.5" customHeight="1">
      <c r="A171" s="39"/>
      <c r="B171" s="40"/>
      <c r="C171" s="236" t="s">
        <v>312</v>
      </c>
      <c r="D171" s="236" t="s">
        <v>161</v>
      </c>
      <c r="E171" s="237" t="s">
        <v>313</v>
      </c>
      <c r="F171" s="238" t="s">
        <v>177</v>
      </c>
      <c r="G171" s="239" t="s">
        <v>178</v>
      </c>
      <c r="H171" s="240">
        <v>10.4</v>
      </c>
      <c r="I171" s="241"/>
      <c r="J171" s="242">
        <f>ROUND(I171*H171,2)</f>
        <v>0</v>
      </c>
      <c r="K171" s="238" t="s">
        <v>19</v>
      </c>
      <c r="L171" s="243"/>
      <c r="M171" s="244" t="s">
        <v>19</v>
      </c>
      <c r="N171" s="245" t="s">
        <v>44</v>
      </c>
      <c r="O171" s="85"/>
      <c r="P171" s="214">
        <f>O171*H171</f>
        <v>0</v>
      </c>
      <c r="Q171" s="214">
        <v>0.001</v>
      </c>
      <c r="R171" s="214">
        <f>Q171*H171</f>
        <v>0.010400000000000001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164</v>
      </c>
      <c r="AT171" s="216" t="s">
        <v>161</v>
      </c>
      <c r="AU171" s="216" t="s">
        <v>83</v>
      </c>
      <c r="AY171" s="18" t="s">
        <v>124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81</v>
      </c>
      <c r="BK171" s="217">
        <f>ROUND(I171*H171,2)</f>
        <v>0</v>
      </c>
      <c r="BL171" s="18" t="s">
        <v>132</v>
      </c>
      <c r="BM171" s="216" t="s">
        <v>314</v>
      </c>
    </row>
    <row r="172" spans="1:47" s="2" customFormat="1" ht="12">
      <c r="A172" s="39"/>
      <c r="B172" s="40"/>
      <c r="C172" s="41"/>
      <c r="D172" s="223" t="s">
        <v>136</v>
      </c>
      <c r="E172" s="41"/>
      <c r="F172" s="224" t="s">
        <v>315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136</v>
      </c>
      <c r="AU172" s="18" t="s">
        <v>83</v>
      </c>
    </row>
    <row r="173" spans="1:51" s="13" customFormat="1" ht="12">
      <c r="A173" s="13"/>
      <c r="B173" s="225"/>
      <c r="C173" s="226"/>
      <c r="D173" s="223" t="s">
        <v>138</v>
      </c>
      <c r="E173" s="226"/>
      <c r="F173" s="228" t="s">
        <v>316</v>
      </c>
      <c r="G173" s="226"/>
      <c r="H173" s="229">
        <v>10.4</v>
      </c>
      <c r="I173" s="230"/>
      <c r="J173" s="226"/>
      <c r="K173" s="226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138</v>
      </c>
      <c r="AU173" s="235" t="s">
        <v>83</v>
      </c>
      <c r="AV173" s="13" t="s">
        <v>83</v>
      </c>
      <c r="AW173" s="13" t="s">
        <v>4</v>
      </c>
      <c r="AX173" s="13" t="s">
        <v>81</v>
      </c>
      <c r="AY173" s="235" t="s">
        <v>124</v>
      </c>
    </row>
    <row r="174" spans="1:65" s="2" customFormat="1" ht="16.5" customHeight="1">
      <c r="A174" s="39"/>
      <c r="B174" s="40"/>
      <c r="C174" s="205" t="s">
        <v>317</v>
      </c>
      <c r="D174" s="205" t="s">
        <v>127</v>
      </c>
      <c r="E174" s="206" t="s">
        <v>318</v>
      </c>
      <c r="F174" s="207" t="s">
        <v>319</v>
      </c>
      <c r="G174" s="208" t="s">
        <v>185</v>
      </c>
      <c r="H174" s="209">
        <v>0.016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132</v>
      </c>
      <c r="AT174" s="216" t="s">
        <v>127</v>
      </c>
      <c r="AU174" s="216" t="s">
        <v>83</v>
      </c>
      <c r="AY174" s="18" t="s">
        <v>124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132</v>
      </c>
      <c r="BM174" s="216" t="s">
        <v>320</v>
      </c>
    </row>
    <row r="175" spans="1:47" s="2" customFormat="1" ht="12">
      <c r="A175" s="39"/>
      <c r="B175" s="40"/>
      <c r="C175" s="41"/>
      <c r="D175" s="223" t="s">
        <v>136</v>
      </c>
      <c r="E175" s="41"/>
      <c r="F175" s="224" t="s">
        <v>321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136</v>
      </c>
      <c r="AU175" s="18" t="s">
        <v>83</v>
      </c>
    </row>
    <row r="176" spans="1:51" s="13" customFormat="1" ht="12">
      <c r="A176" s="13"/>
      <c r="B176" s="225"/>
      <c r="C176" s="226"/>
      <c r="D176" s="223" t="s">
        <v>138</v>
      </c>
      <c r="E176" s="227" t="s">
        <v>19</v>
      </c>
      <c r="F176" s="228" t="s">
        <v>322</v>
      </c>
      <c r="G176" s="226"/>
      <c r="H176" s="229">
        <v>0.016</v>
      </c>
      <c r="I176" s="230"/>
      <c r="J176" s="226"/>
      <c r="K176" s="226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138</v>
      </c>
      <c r="AU176" s="235" t="s">
        <v>83</v>
      </c>
      <c r="AV176" s="13" t="s">
        <v>83</v>
      </c>
      <c r="AW176" s="13" t="s">
        <v>35</v>
      </c>
      <c r="AX176" s="13" t="s">
        <v>81</v>
      </c>
      <c r="AY176" s="235" t="s">
        <v>124</v>
      </c>
    </row>
    <row r="177" spans="1:65" s="2" customFormat="1" ht="16.5" customHeight="1">
      <c r="A177" s="39"/>
      <c r="B177" s="40"/>
      <c r="C177" s="236" t="s">
        <v>323</v>
      </c>
      <c r="D177" s="236" t="s">
        <v>161</v>
      </c>
      <c r="E177" s="237" t="s">
        <v>324</v>
      </c>
      <c r="F177" s="238" t="s">
        <v>192</v>
      </c>
      <c r="G177" s="239" t="s">
        <v>178</v>
      </c>
      <c r="H177" s="240">
        <v>16</v>
      </c>
      <c r="I177" s="241"/>
      <c r="J177" s="242">
        <f>ROUND(I177*H177,2)</f>
        <v>0</v>
      </c>
      <c r="K177" s="238" t="s">
        <v>19</v>
      </c>
      <c r="L177" s="243"/>
      <c r="M177" s="244" t="s">
        <v>19</v>
      </c>
      <c r="N177" s="245" t="s">
        <v>44</v>
      </c>
      <c r="O177" s="85"/>
      <c r="P177" s="214">
        <f>O177*H177</f>
        <v>0</v>
      </c>
      <c r="Q177" s="214">
        <v>0.001</v>
      </c>
      <c r="R177" s="214">
        <f>Q177*H177</f>
        <v>0.016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164</v>
      </c>
      <c r="AT177" s="216" t="s">
        <v>161</v>
      </c>
      <c r="AU177" s="216" t="s">
        <v>83</v>
      </c>
      <c r="AY177" s="18" t="s">
        <v>124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132</v>
      </c>
      <c r="BM177" s="216" t="s">
        <v>325</v>
      </c>
    </row>
    <row r="178" spans="1:51" s="13" customFormat="1" ht="12">
      <c r="A178" s="13"/>
      <c r="B178" s="225"/>
      <c r="C178" s="226"/>
      <c r="D178" s="223" t="s">
        <v>138</v>
      </c>
      <c r="E178" s="226"/>
      <c r="F178" s="228" t="s">
        <v>326</v>
      </c>
      <c r="G178" s="226"/>
      <c r="H178" s="229">
        <v>16</v>
      </c>
      <c r="I178" s="230"/>
      <c r="J178" s="226"/>
      <c r="K178" s="226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138</v>
      </c>
      <c r="AU178" s="235" t="s">
        <v>83</v>
      </c>
      <c r="AV178" s="13" t="s">
        <v>83</v>
      </c>
      <c r="AW178" s="13" t="s">
        <v>4</v>
      </c>
      <c r="AX178" s="13" t="s">
        <v>81</v>
      </c>
      <c r="AY178" s="235" t="s">
        <v>124</v>
      </c>
    </row>
    <row r="179" spans="1:65" s="2" customFormat="1" ht="16.5" customHeight="1">
      <c r="A179" s="39"/>
      <c r="B179" s="40"/>
      <c r="C179" s="205" t="s">
        <v>327</v>
      </c>
      <c r="D179" s="205" t="s">
        <v>127</v>
      </c>
      <c r="E179" s="206" t="s">
        <v>233</v>
      </c>
      <c r="F179" s="207" t="s">
        <v>234</v>
      </c>
      <c r="G179" s="208" t="s">
        <v>130</v>
      </c>
      <c r="H179" s="209">
        <v>208</v>
      </c>
      <c r="I179" s="210"/>
      <c r="J179" s="211">
        <f>ROUND(I179*H179,2)</f>
        <v>0</v>
      </c>
      <c r="K179" s="207" t="s">
        <v>131</v>
      </c>
      <c r="L179" s="45"/>
      <c r="M179" s="212" t="s">
        <v>19</v>
      </c>
      <c r="N179" s="213" t="s">
        <v>44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132</v>
      </c>
      <c r="AT179" s="216" t="s">
        <v>127</v>
      </c>
      <c r="AU179" s="216" t="s">
        <v>83</v>
      </c>
      <c r="AY179" s="18" t="s">
        <v>124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81</v>
      </c>
      <c r="BK179" s="217">
        <f>ROUND(I179*H179,2)</f>
        <v>0</v>
      </c>
      <c r="BL179" s="18" t="s">
        <v>132</v>
      </c>
      <c r="BM179" s="216" t="s">
        <v>328</v>
      </c>
    </row>
    <row r="180" spans="1:47" s="2" customFormat="1" ht="12">
      <c r="A180" s="39"/>
      <c r="B180" s="40"/>
      <c r="C180" s="41"/>
      <c r="D180" s="218" t="s">
        <v>134</v>
      </c>
      <c r="E180" s="41"/>
      <c r="F180" s="219" t="s">
        <v>236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134</v>
      </c>
      <c r="AU180" s="18" t="s">
        <v>83</v>
      </c>
    </row>
    <row r="181" spans="1:47" s="2" customFormat="1" ht="12">
      <c r="A181" s="39"/>
      <c r="B181" s="40"/>
      <c r="C181" s="41"/>
      <c r="D181" s="223" t="s">
        <v>136</v>
      </c>
      <c r="E181" s="41"/>
      <c r="F181" s="224" t="s">
        <v>329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136</v>
      </c>
      <c r="AU181" s="18" t="s">
        <v>83</v>
      </c>
    </row>
    <row r="182" spans="1:51" s="13" customFormat="1" ht="12">
      <c r="A182" s="13"/>
      <c r="B182" s="225"/>
      <c r="C182" s="226"/>
      <c r="D182" s="223" t="s">
        <v>138</v>
      </c>
      <c r="E182" s="227" t="s">
        <v>19</v>
      </c>
      <c r="F182" s="228" t="s">
        <v>330</v>
      </c>
      <c r="G182" s="226"/>
      <c r="H182" s="229">
        <v>208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138</v>
      </c>
      <c r="AU182" s="235" t="s">
        <v>83</v>
      </c>
      <c r="AV182" s="13" t="s">
        <v>83</v>
      </c>
      <c r="AW182" s="13" t="s">
        <v>35</v>
      </c>
      <c r="AX182" s="13" t="s">
        <v>81</v>
      </c>
      <c r="AY182" s="235" t="s">
        <v>124</v>
      </c>
    </row>
    <row r="183" spans="1:65" s="2" customFormat="1" ht="16.5" customHeight="1">
      <c r="A183" s="39"/>
      <c r="B183" s="40"/>
      <c r="C183" s="236" t="s">
        <v>331</v>
      </c>
      <c r="D183" s="236" t="s">
        <v>161</v>
      </c>
      <c r="E183" s="237" t="s">
        <v>240</v>
      </c>
      <c r="F183" s="238" t="s">
        <v>241</v>
      </c>
      <c r="G183" s="239" t="s">
        <v>242</v>
      </c>
      <c r="H183" s="240">
        <v>23.92</v>
      </c>
      <c r="I183" s="241"/>
      <c r="J183" s="242">
        <f>ROUND(I183*H183,2)</f>
        <v>0</v>
      </c>
      <c r="K183" s="238" t="s">
        <v>19</v>
      </c>
      <c r="L183" s="243"/>
      <c r="M183" s="244" t="s">
        <v>19</v>
      </c>
      <c r="N183" s="245" t="s">
        <v>44</v>
      </c>
      <c r="O183" s="85"/>
      <c r="P183" s="214">
        <f>O183*H183</f>
        <v>0</v>
      </c>
      <c r="Q183" s="214">
        <v>0.5</v>
      </c>
      <c r="R183" s="214">
        <f>Q183*H183</f>
        <v>11.96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164</v>
      </c>
      <c r="AT183" s="216" t="s">
        <v>161</v>
      </c>
      <c r="AU183" s="216" t="s">
        <v>83</v>
      </c>
      <c r="AY183" s="18" t="s">
        <v>124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132</v>
      </c>
      <c r="BM183" s="216" t="s">
        <v>332</v>
      </c>
    </row>
    <row r="184" spans="1:51" s="13" customFormat="1" ht="12">
      <c r="A184" s="13"/>
      <c r="B184" s="225"/>
      <c r="C184" s="226"/>
      <c r="D184" s="223" t="s">
        <v>138</v>
      </c>
      <c r="E184" s="226"/>
      <c r="F184" s="228" t="s">
        <v>333</v>
      </c>
      <c r="G184" s="226"/>
      <c r="H184" s="229">
        <v>23.92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138</v>
      </c>
      <c r="AU184" s="235" t="s">
        <v>83</v>
      </c>
      <c r="AV184" s="13" t="s">
        <v>83</v>
      </c>
      <c r="AW184" s="13" t="s">
        <v>4</v>
      </c>
      <c r="AX184" s="13" t="s">
        <v>81</v>
      </c>
      <c r="AY184" s="235" t="s">
        <v>124</v>
      </c>
    </row>
    <row r="185" spans="1:65" s="2" customFormat="1" ht="16.5" customHeight="1">
      <c r="A185" s="39"/>
      <c r="B185" s="40"/>
      <c r="C185" s="205" t="s">
        <v>334</v>
      </c>
      <c r="D185" s="205" t="s">
        <v>127</v>
      </c>
      <c r="E185" s="206" t="s">
        <v>335</v>
      </c>
      <c r="F185" s="207" t="s">
        <v>336</v>
      </c>
      <c r="G185" s="208" t="s">
        <v>151</v>
      </c>
      <c r="H185" s="209">
        <v>520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0.0007425</v>
      </c>
      <c r="R185" s="214">
        <f>Q185*H185</f>
        <v>0.3861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83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132</v>
      </c>
      <c r="BM185" s="216" t="s">
        <v>337</v>
      </c>
    </row>
    <row r="186" spans="1:65" s="2" customFormat="1" ht="16.5" customHeight="1">
      <c r="A186" s="39"/>
      <c r="B186" s="40"/>
      <c r="C186" s="205" t="s">
        <v>338</v>
      </c>
      <c r="D186" s="205" t="s">
        <v>127</v>
      </c>
      <c r="E186" s="206" t="s">
        <v>339</v>
      </c>
      <c r="F186" s="207" t="s">
        <v>340</v>
      </c>
      <c r="G186" s="208" t="s">
        <v>242</v>
      </c>
      <c r="H186" s="209">
        <v>10.4</v>
      </c>
      <c r="I186" s="210"/>
      <c r="J186" s="211">
        <f>ROUND(I186*H186,2)</f>
        <v>0</v>
      </c>
      <c r="K186" s="207" t="s">
        <v>131</v>
      </c>
      <c r="L186" s="45"/>
      <c r="M186" s="212" t="s">
        <v>19</v>
      </c>
      <c r="N186" s="213" t="s">
        <v>44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132</v>
      </c>
      <c r="AT186" s="216" t="s">
        <v>127</v>
      </c>
      <c r="AU186" s="216" t="s">
        <v>83</v>
      </c>
      <c r="AY186" s="18" t="s">
        <v>124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81</v>
      </c>
      <c r="BK186" s="217">
        <f>ROUND(I186*H186,2)</f>
        <v>0</v>
      </c>
      <c r="BL186" s="18" t="s">
        <v>132</v>
      </c>
      <c r="BM186" s="216" t="s">
        <v>341</v>
      </c>
    </row>
    <row r="187" spans="1:47" s="2" customFormat="1" ht="12">
      <c r="A187" s="39"/>
      <c r="B187" s="40"/>
      <c r="C187" s="41"/>
      <c r="D187" s="218" t="s">
        <v>134</v>
      </c>
      <c r="E187" s="41"/>
      <c r="F187" s="219" t="s">
        <v>342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134</v>
      </c>
      <c r="AU187" s="18" t="s">
        <v>83</v>
      </c>
    </row>
    <row r="188" spans="1:47" s="2" customFormat="1" ht="12">
      <c r="A188" s="39"/>
      <c r="B188" s="40"/>
      <c r="C188" s="41"/>
      <c r="D188" s="223" t="s">
        <v>136</v>
      </c>
      <c r="E188" s="41"/>
      <c r="F188" s="224" t="s">
        <v>343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136</v>
      </c>
      <c r="AU188" s="18" t="s">
        <v>83</v>
      </c>
    </row>
    <row r="189" spans="1:51" s="13" customFormat="1" ht="12">
      <c r="A189" s="13"/>
      <c r="B189" s="225"/>
      <c r="C189" s="226"/>
      <c r="D189" s="223" t="s">
        <v>138</v>
      </c>
      <c r="E189" s="227" t="s">
        <v>19</v>
      </c>
      <c r="F189" s="228" t="s">
        <v>344</v>
      </c>
      <c r="G189" s="226"/>
      <c r="H189" s="229">
        <v>10.4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138</v>
      </c>
      <c r="AU189" s="235" t="s">
        <v>83</v>
      </c>
      <c r="AV189" s="13" t="s">
        <v>83</v>
      </c>
      <c r="AW189" s="13" t="s">
        <v>35</v>
      </c>
      <c r="AX189" s="13" t="s">
        <v>81</v>
      </c>
      <c r="AY189" s="235" t="s">
        <v>124</v>
      </c>
    </row>
    <row r="190" spans="1:65" s="2" customFormat="1" ht="16.5" customHeight="1">
      <c r="A190" s="39"/>
      <c r="B190" s="40"/>
      <c r="C190" s="205" t="s">
        <v>345</v>
      </c>
      <c r="D190" s="205" t="s">
        <v>127</v>
      </c>
      <c r="E190" s="206" t="s">
        <v>346</v>
      </c>
      <c r="F190" s="207" t="s">
        <v>347</v>
      </c>
      <c r="G190" s="208" t="s">
        <v>242</v>
      </c>
      <c r="H190" s="209">
        <v>10.4</v>
      </c>
      <c r="I190" s="210"/>
      <c r="J190" s="211">
        <f>ROUND(I190*H190,2)</f>
        <v>0</v>
      </c>
      <c r="K190" s="207" t="s">
        <v>131</v>
      </c>
      <c r="L190" s="45"/>
      <c r="M190" s="212" t="s">
        <v>19</v>
      </c>
      <c r="N190" s="213" t="s">
        <v>44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132</v>
      </c>
      <c r="AT190" s="216" t="s">
        <v>127</v>
      </c>
      <c r="AU190" s="216" t="s">
        <v>83</v>
      </c>
      <c r="AY190" s="18" t="s">
        <v>124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81</v>
      </c>
      <c r="BK190" s="217">
        <f>ROUND(I190*H190,2)</f>
        <v>0</v>
      </c>
      <c r="BL190" s="18" t="s">
        <v>132</v>
      </c>
      <c r="BM190" s="216" t="s">
        <v>348</v>
      </c>
    </row>
    <row r="191" spans="1:47" s="2" customFormat="1" ht="12">
      <c r="A191" s="39"/>
      <c r="B191" s="40"/>
      <c r="C191" s="41"/>
      <c r="D191" s="218" t="s">
        <v>134</v>
      </c>
      <c r="E191" s="41"/>
      <c r="F191" s="219" t="s">
        <v>349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134</v>
      </c>
      <c r="AU191" s="18" t="s">
        <v>83</v>
      </c>
    </row>
    <row r="192" spans="1:65" s="2" customFormat="1" ht="16.5" customHeight="1">
      <c r="A192" s="39"/>
      <c r="B192" s="40"/>
      <c r="C192" s="205" t="s">
        <v>350</v>
      </c>
      <c r="D192" s="205" t="s">
        <v>127</v>
      </c>
      <c r="E192" s="206" t="s">
        <v>351</v>
      </c>
      <c r="F192" s="207" t="s">
        <v>264</v>
      </c>
      <c r="G192" s="208" t="s">
        <v>242</v>
      </c>
      <c r="H192" s="209">
        <v>52</v>
      </c>
      <c r="I192" s="210"/>
      <c r="J192" s="211">
        <f>ROUND(I192*H192,2)</f>
        <v>0</v>
      </c>
      <c r="K192" s="207" t="s">
        <v>131</v>
      </c>
      <c r="L192" s="45"/>
      <c r="M192" s="212" t="s">
        <v>19</v>
      </c>
      <c r="N192" s="213" t="s">
        <v>44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132</v>
      </c>
      <c r="AT192" s="216" t="s">
        <v>127</v>
      </c>
      <c r="AU192" s="216" t="s">
        <v>83</v>
      </c>
      <c r="AY192" s="18" t="s">
        <v>124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132</v>
      </c>
      <c r="BM192" s="216" t="s">
        <v>352</v>
      </c>
    </row>
    <row r="193" spans="1:47" s="2" customFormat="1" ht="12">
      <c r="A193" s="39"/>
      <c r="B193" s="40"/>
      <c r="C193" s="41"/>
      <c r="D193" s="218" t="s">
        <v>134</v>
      </c>
      <c r="E193" s="41"/>
      <c r="F193" s="219" t="s">
        <v>353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134</v>
      </c>
      <c r="AU193" s="18" t="s">
        <v>83</v>
      </c>
    </row>
    <row r="194" spans="1:47" s="2" customFormat="1" ht="12">
      <c r="A194" s="39"/>
      <c r="B194" s="40"/>
      <c r="C194" s="41"/>
      <c r="D194" s="223" t="s">
        <v>136</v>
      </c>
      <c r="E194" s="41"/>
      <c r="F194" s="224" t="s">
        <v>267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136</v>
      </c>
      <c r="AU194" s="18" t="s">
        <v>83</v>
      </c>
    </row>
    <row r="195" spans="1:51" s="13" customFormat="1" ht="12">
      <c r="A195" s="13"/>
      <c r="B195" s="225"/>
      <c r="C195" s="226"/>
      <c r="D195" s="223" t="s">
        <v>138</v>
      </c>
      <c r="E195" s="227" t="s">
        <v>19</v>
      </c>
      <c r="F195" s="228" t="s">
        <v>354</v>
      </c>
      <c r="G195" s="226"/>
      <c r="H195" s="229">
        <v>52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138</v>
      </c>
      <c r="AU195" s="235" t="s">
        <v>83</v>
      </c>
      <c r="AV195" s="13" t="s">
        <v>83</v>
      </c>
      <c r="AW195" s="13" t="s">
        <v>35</v>
      </c>
      <c r="AX195" s="13" t="s">
        <v>81</v>
      </c>
      <c r="AY195" s="235" t="s">
        <v>124</v>
      </c>
    </row>
    <row r="196" spans="1:65" s="2" customFormat="1" ht="24.15" customHeight="1">
      <c r="A196" s="39"/>
      <c r="B196" s="40"/>
      <c r="C196" s="205" t="s">
        <v>355</v>
      </c>
      <c r="D196" s="205" t="s">
        <v>127</v>
      </c>
      <c r="E196" s="206" t="s">
        <v>356</v>
      </c>
      <c r="F196" s="207" t="s">
        <v>357</v>
      </c>
      <c r="G196" s="208" t="s">
        <v>358</v>
      </c>
      <c r="H196" s="209">
        <v>2080</v>
      </c>
      <c r="I196" s="210"/>
      <c r="J196" s="211">
        <f>ROUND(I196*H196,2)</f>
        <v>0</v>
      </c>
      <c r="K196" s="207" t="s">
        <v>131</v>
      </c>
      <c r="L196" s="45"/>
      <c r="M196" s="212" t="s">
        <v>19</v>
      </c>
      <c r="N196" s="213" t="s">
        <v>44</v>
      </c>
      <c r="O196" s="85"/>
      <c r="P196" s="214">
        <f>O196*H196</f>
        <v>0</v>
      </c>
      <c r="Q196" s="214">
        <v>0.00123</v>
      </c>
      <c r="R196" s="214">
        <f>Q196*H196</f>
        <v>2.5584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132</v>
      </c>
      <c r="AT196" s="216" t="s">
        <v>127</v>
      </c>
      <c r="AU196" s="216" t="s">
        <v>83</v>
      </c>
      <c r="AY196" s="18" t="s">
        <v>124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81</v>
      </c>
      <c r="BK196" s="217">
        <f>ROUND(I196*H196,2)</f>
        <v>0</v>
      </c>
      <c r="BL196" s="18" t="s">
        <v>132</v>
      </c>
      <c r="BM196" s="216" t="s">
        <v>359</v>
      </c>
    </row>
    <row r="197" spans="1:47" s="2" customFormat="1" ht="12">
      <c r="A197" s="39"/>
      <c r="B197" s="40"/>
      <c r="C197" s="41"/>
      <c r="D197" s="218" t="s">
        <v>134</v>
      </c>
      <c r="E197" s="41"/>
      <c r="F197" s="219" t="s">
        <v>360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134</v>
      </c>
      <c r="AU197" s="18" t="s">
        <v>83</v>
      </c>
    </row>
    <row r="198" spans="1:47" s="2" customFormat="1" ht="12">
      <c r="A198" s="39"/>
      <c r="B198" s="40"/>
      <c r="C198" s="41"/>
      <c r="D198" s="223" t="s">
        <v>136</v>
      </c>
      <c r="E198" s="41"/>
      <c r="F198" s="224" t="s">
        <v>361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136</v>
      </c>
      <c r="AU198" s="18" t="s">
        <v>83</v>
      </c>
    </row>
    <row r="199" spans="1:51" s="13" customFormat="1" ht="12">
      <c r="A199" s="13"/>
      <c r="B199" s="225"/>
      <c r="C199" s="226"/>
      <c r="D199" s="223" t="s">
        <v>138</v>
      </c>
      <c r="E199" s="227" t="s">
        <v>19</v>
      </c>
      <c r="F199" s="228" t="s">
        <v>362</v>
      </c>
      <c r="G199" s="226"/>
      <c r="H199" s="229">
        <v>2080</v>
      </c>
      <c r="I199" s="230"/>
      <c r="J199" s="226"/>
      <c r="K199" s="226"/>
      <c r="L199" s="231"/>
      <c r="M199" s="232"/>
      <c r="N199" s="233"/>
      <c r="O199" s="233"/>
      <c r="P199" s="233"/>
      <c r="Q199" s="233"/>
      <c r="R199" s="233"/>
      <c r="S199" s="233"/>
      <c r="T199" s="23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5" t="s">
        <v>138</v>
      </c>
      <c r="AU199" s="235" t="s">
        <v>83</v>
      </c>
      <c r="AV199" s="13" t="s">
        <v>83</v>
      </c>
      <c r="AW199" s="13" t="s">
        <v>35</v>
      </c>
      <c r="AX199" s="13" t="s">
        <v>81</v>
      </c>
      <c r="AY199" s="235" t="s">
        <v>124</v>
      </c>
    </row>
    <row r="200" spans="1:65" s="2" customFormat="1" ht="16.5" customHeight="1">
      <c r="A200" s="39"/>
      <c r="B200" s="40"/>
      <c r="C200" s="205" t="s">
        <v>363</v>
      </c>
      <c r="D200" s="205" t="s">
        <v>127</v>
      </c>
      <c r="E200" s="206" t="s">
        <v>364</v>
      </c>
      <c r="F200" s="207" t="s">
        <v>365</v>
      </c>
      <c r="G200" s="208" t="s">
        <v>151</v>
      </c>
      <c r="H200" s="209">
        <v>520</v>
      </c>
      <c r="I200" s="210"/>
      <c r="J200" s="211">
        <f>ROUND(I200*H200,2)</f>
        <v>0</v>
      </c>
      <c r="K200" s="207" t="s">
        <v>131</v>
      </c>
      <c r="L200" s="45"/>
      <c r="M200" s="212" t="s">
        <v>19</v>
      </c>
      <c r="N200" s="213" t="s">
        <v>44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132</v>
      </c>
      <c r="AT200" s="216" t="s">
        <v>127</v>
      </c>
      <c r="AU200" s="216" t="s">
        <v>83</v>
      </c>
      <c r="AY200" s="18" t="s">
        <v>124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81</v>
      </c>
      <c r="BK200" s="217">
        <f>ROUND(I200*H200,2)</f>
        <v>0</v>
      </c>
      <c r="BL200" s="18" t="s">
        <v>132</v>
      </c>
      <c r="BM200" s="216" t="s">
        <v>366</v>
      </c>
    </row>
    <row r="201" spans="1:47" s="2" customFormat="1" ht="12">
      <c r="A201" s="39"/>
      <c r="B201" s="40"/>
      <c r="C201" s="41"/>
      <c r="D201" s="218" t="s">
        <v>134</v>
      </c>
      <c r="E201" s="41"/>
      <c r="F201" s="219" t="s">
        <v>367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134</v>
      </c>
      <c r="AU201" s="18" t="s">
        <v>83</v>
      </c>
    </row>
    <row r="202" spans="1:47" s="2" customFormat="1" ht="12">
      <c r="A202" s="39"/>
      <c r="B202" s="40"/>
      <c r="C202" s="41"/>
      <c r="D202" s="223" t="s">
        <v>136</v>
      </c>
      <c r="E202" s="41"/>
      <c r="F202" s="224" t="s">
        <v>368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136</v>
      </c>
      <c r="AU202" s="18" t="s">
        <v>83</v>
      </c>
    </row>
    <row r="203" spans="1:63" s="12" customFormat="1" ht="22.8" customHeight="1">
      <c r="A203" s="12"/>
      <c r="B203" s="189"/>
      <c r="C203" s="190"/>
      <c r="D203" s="191" t="s">
        <v>72</v>
      </c>
      <c r="E203" s="203" t="s">
        <v>369</v>
      </c>
      <c r="F203" s="203" t="s">
        <v>370</v>
      </c>
      <c r="G203" s="190"/>
      <c r="H203" s="190"/>
      <c r="I203" s="193"/>
      <c r="J203" s="204">
        <f>BK203</f>
        <v>0</v>
      </c>
      <c r="K203" s="190"/>
      <c r="L203" s="195"/>
      <c r="M203" s="196"/>
      <c r="N203" s="197"/>
      <c r="O203" s="197"/>
      <c r="P203" s="198">
        <f>SUM(P204:P243)</f>
        <v>0</v>
      </c>
      <c r="Q203" s="197"/>
      <c r="R203" s="198">
        <f>SUM(R204:R243)</f>
        <v>0</v>
      </c>
      <c r="S203" s="197"/>
      <c r="T203" s="199">
        <f>SUM(T204:T243)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0" t="s">
        <v>81</v>
      </c>
      <c r="AT203" s="201" t="s">
        <v>72</v>
      </c>
      <c r="AU203" s="201" t="s">
        <v>81</v>
      </c>
      <c r="AY203" s="200" t="s">
        <v>124</v>
      </c>
      <c r="BK203" s="202">
        <f>SUM(BK204:BK243)</f>
        <v>0</v>
      </c>
    </row>
    <row r="204" spans="1:65" s="2" customFormat="1" ht="16.5" customHeight="1">
      <c r="A204" s="39"/>
      <c r="B204" s="40"/>
      <c r="C204" s="205" t="s">
        <v>371</v>
      </c>
      <c r="D204" s="205" t="s">
        <v>127</v>
      </c>
      <c r="E204" s="206" t="s">
        <v>372</v>
      </c>
      <c r="F204" s="207" t="s">
        <v>373</v>
      </c>
      <c r="G204" s="208" t="s">
        <v>151</v>
      </c>
      <c r="H204" s="209">
        <v>700</v>
      </c>
      <c r="I204" s="210"/>
      <c r="J204" s="211">
        <f>ROUND(I204*H204,2)</f>
        <v>0</v>
      </c>
      <c r="K204" s="207" t="s">
        <v>131</v>
      </c>
      <c r="L204" s="45"/>
      <c r="M204" s="212" t="s">
        <v>19</v>
      </c>
      <c r="N204" s="213" t="s">
        <v>44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132</v>
      </c>
      <c r="AT204" s="216" t="s">
        <v>127</v>
      </c>
      <c r="AU204" s="216" t="s">
        <v>83</v>
      </c>
      <c r="AY204" s="18" t="s">
        <v>124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81</v>
      </c>
      <c r="BK204" s="217">
        <f>ROUND(I204*H204,2)</f>
        <v>0</v>
      </c>
      <c r="BL204" s="18" t="s">
        <v>132</v>
      </c>
      <c r="BM204" s="216" t="s">
        <v>374</v>
      </c>
    </row>
    <row r="205" spans="1:47" s="2" customFormat="1" ht="12">
      <c r="A205" s="39"/>
      <c r="B205" s="40"/>
      <c r="C205" s="41"/>
      <c r="D205" s="218" t="s">
        <v>134</v>
      </c>
      <c r="E205" s="41"/>
      <c r="F205" s="219" t="s">
        <v>375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134</v>
      </c>
      <c r="AU205" s="18" t="s">
        <v>83</v>
      </c>
    </row>
    <row r="206" spans="1:47" s="2" customFormat="1" ht="12">
      <c r="A206" s="39"/>
      <c r="B206" s="40"/>
      <c r="C206" s="41"/>
      <c r="D206" s="223" t="s">
        <v>136</v>
      </c>
      <c r="E206" s="41"/>
      <c r="F206" s="224" t="s">
        <v>376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136</v>
      </c>
      <c r="AU206" s="18" t="s">
        <v>83</v>
      </c>
    </row>
    <row r="207" spans="1:51" s="13" customFormat="1" ht="12">
      <c r="A207" s="13"/>
      <c r="B207" s="225"/>
      <c r="C207" s="226"/>
      <c r="D207" s="223" t="s">
        <v>138</v>
      </c>
      <c r="E207" s="227" t="s">
        <v>19</v>
      </c>
      <c r="F207" s="228" t="s">
        <v>377</v>
      </c>
      <c r="G207" s="226"/>
      <c r="H207" s="229">
        <v>180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83</v>
      </c>
      <c r="AV207" s="13" t="s">
        <v>83</v>
      </c>
      <c r="AW207" s="13" t="s">
        <v>35</v>
      </c>
      <c r="AX207" s="13" t="s">
        <v>73</v>
      </c>
      <c r="AY207" s="235" t="s">
        <v>124</v>
      </c>
    </row>
    <row r="208" spans="1:51" s="13" customFormat="1" ht="12">
      <c r="A208" s="13"/>
      <c r="B208" s="225"/>
      <c r="C208" s="226"/>
      <c r="D208" s="223" t="s">
        <v>138</v>
      </c>
      <c r="E208" s="227" t="s">
        <v>19</v>
      </c>
      <c r="F208" s="228" t="s">
        <v>378</v>
      </c>
      <c r="G208" s="226"/>
      <c r="H208" s="229">
        <v>180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138</v>
      </c>
      <c r="AU208" s="235" t="s">
        <v>83</v>
      </c>
      <c r="AV208" s="13" t="s">
        <v>83</v>
      </c>
      <c r="AW208" s="13" t="s">
        <v>35</v>
      </c>
      <c r="AX208" s="13" t="s">
        <v>73</v>
      </c>
      <c r="AY208" s="235" t="s">
        <v>124</v>
      </c>
    </row>
    <row r="209" spans="1:51" s="13" customFormat="1" ht="12">
      <c r="A209" s="13"/>
      <c r="B209" s="225"/>
      <c r="C209" s="226"/>
      <c r="D209" s="223" t="s">
        <v>138</v>
      </c>
      <c r="E209" s="227" t="s">
        <v>19</v>
      </c>
      <c r="F209" s="228" t="s">
        <v>379</v>
      </c>
      <c r="G209" s="226"/>
      <c r="H209" s="229">
        <v>170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138</v>
      </c>
      <c r="AU209" s="235" t="s">
        <v>83</v>
      </c>
      <c r="AV209" s="13" t="s">
        <v>83</v>
      </c>
      <c r="AW209" s="13" t="s">
        <v>35</v>
      </c>
      <c r="AX209" s="13" t="s">
        <v>73</v>
      </c>
      <c r="AY209" s="235" t="s">
        <v>124</v>
      </c>
    </row>
    <row r="210" spans="1:51" s="13" customFormat="1" ht="12">
      <c r="A210" s="13"/>
      <c r="B210" s="225"/>
      <c r="C210" s="226"/>
      <c r="D210" s="223" t="s">
        <v>138</v>
      </c>
      <c r="E210" s="227" t="s">
        <v>19</v>
      </c>
      <c r="F210" s="228" t="s">
        <v>380</v>
      </c>
      <c r="G210" s="226"/>
      <c r="H210" s="229">
        <v>170</v>
      </c>
      <c r="I210" s="230"/>
      <c r="J210" s="226"/>
      <c r="K210" s="226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138</v>
      </c>
      <c r="AU210" s="235" t="s">
        <v>83</v>
      </c>
      <c r="AV210" s="13" t="s">
        <v>83</v>
      </c>
      <c r="AW210" s="13" t="s">
        <v>35</v>
      </c>
      <c r="AX210" s="13" t="s">
        <v>73</v>
      </c>
      <c r="AY210" s="235" t="s">
        <v>124</v>
      </c>
    </row>
    <row r="211" spans="1:51" s="14" customFormat="1" ht="12">
      <c r="A211" s="14"/>
      <c r="B211" s="246"/>
      <c r="C211" s="247"/>
      <c r="D211" s="223" t="s">
        <v>138</v>
      </c>
      <c r="E211" s="248" t="s">
        <v>19</v>
      </c>
      <c r="F211" s="249" t="s">
        <v>278</v>
      </c>
      <c r="G211" s="247"/>
      <c r="H211" s="250">
        <v>700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6" t="s">
        <v>138</v>
      </c>
      <c r="AU211" s="256" t="s">
        <v>83</v>
      </c>
      <c r="AV211" s="14" t="s">
        <v>132</v>
      </c>
      <c r="AW211" s="14" t="s">
        <v>35</v>
      </c>
      <c r="AX211" s="14" t="s">
        <v>81</v>
      </c>
      <c r="AY211" s="256" t="s">
        <v>124</v>
      </c>
    </row>
    <row r="212" spans="1:65" s="2" customFormat="1" ht="16.5" customHeight="1">
      <c r="A212" s="39"/>
      <c r="B212" s="40"/>
      <c r="C212" s="205" t="s">
        <v>381</v>
      </c>
      <c r="D212" s="205" t="s">
        <v>127</v>
      </c>
      <c r="E212" s="206" t="s">
        <v>382</v>
      </c>
      <c r="F212" s="207" t="s">
        <v>383</v>
      </c>
      <c r="G212" s="208" t="s">
        <v>151</v>
      </c>
      <c r="H212" s="209">
        <v>340</v>
      </c>
      <c r="I212" s="210"/>
      <c r="J212" s="211">
        <f>ROUND(I212*H212,2)</f>
        <v>0</v>
      </c>
      <c r="K212" s="207" t="s">
        <v>131</v>
      </c>
      <c r="L212" s="45"/>
      <c r="M212" s="212" t="s">
        <v>19</v>
      </c>
      <c r="N212" s="213" t="s">
        <v>44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132</v>
      </c>
      <c r="AT212" s="216" t="s">
        <v>127</v>
      </c>
      <c r="AU212" s="216" t="s">
        <v>83</v>
      </c>
      <c r="AY212" s="18" t="s">
        <v>124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81</v>
      </c>
      <c r="BK212" s="217">
        <f>ROUND(I212*H212,2)</f>
        <v>0</v>
      </c>
      <c r="BL212" s="18" t="s">
        <v>132</v>
      </c>
      <c r="BM212" s="216" t="s">
        <v>384</v>
      </c>
    </row>
    <row r="213" spans="1:47" s="2" customFormat="1" ht="12">
      <c r="A213" s="39"/>
      <c r="B213" s="40"/>
      <c r="C213" s="41"/>
      <c r="D213" s="218" t="s">
        <v>134</v>
      </c>
      <c r="E213" s="41"/>
      <c r="F213" s="219" t="s">
        <v>385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134</v>
      </c>
      <c r="AU213" s="18" t="s">
        <v>83</v>
      </c>
    </row>
    <row r="214" spans="1:47" s="2" customFormat="1" ht="12">
      <c r="A214" s="39"/>
      <c r="B214" s="40"/>
      <c r="C214" s="41"/>
      <c r="D214" s="223" t="s">
        <v>136</v>
      </c>
      <c r="E214" s="41"/>
      <c r="F214" s="224" t="s">
        <v>376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136</v>
      </c>
      <c r="AU214" s="18" t="s">
        <v>83</v>
      </c>
    </row>
    <row r="215" spans="1:51" s="13" customFormat="1" ht="12">
      <c r="A215" s="13"/>
      <c r="B215" s="225"/>
      <c r="C215" s="226"/>
      <c r="D215" s="223" t="s">
        <v>138</v>
      </c>
      <c r="E215" s="227" t="s">
        <v>19</v>
      </c>
      <c r="F215" s="228" t="s">
        <v>386</v>
      </c>
      <c r="G215" s="226"/>
      <c r="H215" s="229">
        <v>170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83</v>
      </c>
      <c r="AV215" s="13" t="s">
        <v>83</v>
      </c>
      <c r="AW215" s="13" t="s">
        <v>35</v>
      </c>
      <c r="AX215" s="13" t="s">
        <v>73</v>
      </c>
      <c r="AY215" s="235" t="s">
        <v>124</v>
      </c>
    </row>
    <row r="216" spans="1:51" s="13" customFormat="1" ht="12">
      <c r="A216" s="13"/>
      <c r="B216" s="225"/>
      <c r="C216" s="226"/>
      <c r="D216" s="223" t="s">
        <v>138</v>
      </c>
      <c r="E216" s="227" t="s">
        <v>19</v>
      </c>
      <c r="F216" s="228" t="s">
        <v>387</v>
      </c>
      <c r="G216" s="226"/>
      <c r="H216" s="229">
        <v>170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138</v>
      </c>
      <c r="AU216" s="235" t="s">
        <v>83</v>
      </c>
      <c r="AV216" s="13" t="s">
        <v>83</v>
      </c>
      <c r="AW216" s="13" t="s">
        <v>35</v>
      </c>
      <c r="AX216" s="13" t="s">
        <v>73</v>
      </c>
      <c r="AY216" s="235" t="s">
        <v>124</v>
      </c>
    </row>
    <row r="217" spans="1:51" s="14" customFormat="1" ht="12">
      <c r="A217" s="14"/>
      <c r="B217" s="246"/>
      <c r="C217" s="247"/>
      <c r="D217" s="223" t="s">
        <v>138</v>
      </c>
      <c r="E217" s="248" t="s">
        <v>19</v>
      </c>
      <c r="F217" s="249" t="s">
        <v>278</v>
      </c>
      <c r="G217" s="247"/>
      <c r="H217" s="250">
        <v>340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138</v>
      </c>
      <c r="AU217" s="256" t="s">
        <v>83</v>
      </c>
      <c r="AV217" s="14" t="s">
        <v>132</v>
      </c>
      <c r="AW217" s="14" t="s">
        <v>35</v>
      </c>
      <c r="AX217" s="14" t="s">
        <v>81</v>
      </c>
      <c r="AY217" s="256" t="s">
        <v>124</v>
      </c>
    </row>
    <row r="218" spans="1:65" s="2" customFormat="1" ht="16.5" customHeight="1">
      <c r="A218" s="39"/>
      <c r="B218" s="40"/>
      <c r="C218" s="205" t="s">
        <v>388</v>
      </c>
      <c r="D218" s="205" t="s">
        <v>127</v>
      </c>
      <c r="E218" s="206" t="s">
        <v>389</v>
      </c>
      <c r="F218" s="207" t="s">
        <v>390</v>
      </c>
      <c r="G218" s="208" t="s">
        <v>151</v>
      </c>
      <c r="H218" s="209">
        <v>104</v>
      </c>
      <c r="I218" s="210"/>
      <c r="J218" s="211">
        <f>ROUND(I218*H218,2)</f>
        <v>0</v>
      </c>
      <c r="K218" s="207" t="s">
        <v>19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132</v>
      </c>
      <c r="AT218" s="216" t="s">
        <v>127</v>
      </c>
      <c r="AU218" s="216" t="s">
        <v>83</v>
      </c>
      <c r="AY218" s="18" t="s">
        <v>124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132</v>
      </c>
      <c r="BM218" s="216" t="s">
        <v>391</v>
      </c>
    </row>
    <row r="219" spans="1:47" s="2" customFormat="1" ht="12">
      <c r="A219" s="39"/>
      <c r="B219" s="40"/>
      <c r="C219" s="41"/>
      <c r="D219" s="223" t="s">
        <v>136</v>
      </c>
      <c r="E219" s="41"/>
      <c r="F219" s="224" t="s">
        <v>392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136</v>
      </c>
      <c r="AU219" s="18" t="s">
        <v>83</v>
      </c>
    </row>
    <row r="220" spans="1:65" s="2" customFormat="1" ht="24.15" customHeight="1">
      <c r="A220" s="39"/>
      <c r="B220" s="40"/>
      <c r="C220" s="205" t="s">
        <v>393</v>
      </c>
      <c r="D220" s="205" t="s">
        <v>127</v>
      </c>
      <c r="E220" s="206" t="s">
        <v>394</v>
      </c>
      <c r="F220" s="207" t="s">
        <v>395</v>
      </c>
      <c r="G220" s="208" t="s">
        <v>151</v>
      </c>
      <c r="H220" s="209">
        <v>1248</v>
      </c>
      <c r="I220" s="210"/>
      <c r="J220" s="211">
        <f>ROUND(I220*H220,2)</f>
        <v>0</v>
      </c>
      <c r="K220" s="207" t="s">
        <v>19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132</v>
      </c>
      <c r="AT220" s="216" t="s">
        <v>127</v>
      </c>
      <c r="AU220" s="216" t="s">
        <v>83</v>
      </c>
      <c r="AY220" s="18" t="s">
        <v>124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132</v>
      </c>
      <c r="BM220" s="216" t="s">
        <v>396</v>
      </c>
    </row>
    <row r="221" spans="1:47" s="2" customFormat="1" ht="12">
      <c r="A221" s="39"/>
      <c r="B221" s="40"/>
      <c r="C221" s="41"/>
      <c r="D221" s="223" t="s">
        <v>136</v>
      </c>
      <c r="E221" s="41"/>
      <c r="F221" s="224" t="s">
        <v>397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136</v>
      </c>
      <c r="AU221" s="18" t="s">
        <v>83</v>
      </c>
    </row>
    <row r="222" spans="1:51" s="13" customFormat="1" ht="12">
      <c r="A222" s="13"/>
      <c r="B222" s="225"/>
      <c r="C222" s="226"/>
      <c r="D222" s="223" t="s">
        <v>138</v>
      </c>
      <c r="E222" s="227" t="s">
        <v>19</v>
      </c>
      <c r="F222" s="228" t="s">
        <v>398</v>
      </c>
      <c r="G222" s="226"/>
      <c r="H222" s="229">
        <v>208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138</v>
      </c>
      <c r="AU222" s="235" t="s">
        <v>83</v>
      </c>
      <c r="AV222" s="13" t="s">
        <v>83</v>
      </c>
      <c r="AW222" s="13" t="s">
        <v>35</v>
      </c>
      <c r="AX222" s="13" t="s">
        <v>73</v>
      </c>
      <c r="AY222" s="235" t="s">
        <v>124</v>
      </c>
    </row>
    <row r="223" spans="1:51" s="13" customFormat="1" ht="12">
      <c r="A223" s="13"/>
      <c r="B223" s="225"/>
      <c r="C223" s="226"/>
      <c r="D223" s="223" t="s">
        <v>138</v>
      </c>
      <c r="E223" s="227" t="s">
        <v>19</v>
      </c>
      <c r="F223" s="228" t="s">
        <v>399</v>
      </c>
      <c r="G223" s="226"/>
      <c r="H223" s="229">
        <v>1040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138</v>
      </c>
      <c r="AU223" s="235" t="s">
        <v>83</v>
      </c>
      <c r="AV223" s="13" t="s">
        <v>83</v>
      </c>
      <c r="AW223" s="13" t="s">
        <v>35</v>
      </c>
      <c r="AX223" s="13" t="s">
        <v>73</v>
      </c>
      <c r="AY223" s="235" t="s">
        <v>124</v>
      </c>
    </row>
    <row r="224" spans="1:51" s="14" customFormat="1" ht="12">
      <c r="A224" s="14"/>
      <c r="B224" s="246"/>
      <c r="C224" s="247"/>
      <c r="D224" s="223" t="s">
        <v>138</v>
      </c>
      <c r="E224" s="248" t="s">
        <v>19</v>
      </c>
      <c r="F224" s="249" t="s">
        <v>278</v>
      </c>
      <c r="G224" s="247"/>
      <c r="H224" s="250">
        <v>1248</v>
      </c>
      <c r="I224" s="251"/>
      <c r="J224" s="247"/>
      <c r="K224" s="247"/>
      <c r="L224" s="252"/>
      <c r="M224" s="253"/>
      <c r="N224" s="254"/>
      <c r="O224" s="254"/>
      <c r="P224" s="254"/>
      <c r="Q224" s="254"/>
      <c r="R224" s="254"/>
      <c r="S224" s="254"/>
      <c r="T224" s="25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6" t="s">
        <v>138</v>
      </c>
      <c r="AU224" s="256" t="s">
        <v>83</v>
      </c>
      <c r="AV224" s="14" t="s">
        <v>132</v>
      </c>
      <c r="AW224" s="14" t="s">
        <v>35</v>
      </c>
      <c r="AX224" s="14" t="s">
        <v>81</v>
      </c>
      <c r="AY224" s="256" t="s">
        <v>124</v>
      </c>
    </row>
    <row r="225" spans="1:65" s="2" customFormat="1" ht="16.5" customHeight="1">
      <c r="A225" s="39"/>
      <c r="B225" s="40"/>
      <c r="C225" s="205" t="s">
        <v>400</v>
      </c>
      <c r="D225" s="205" t="s">
        <v>127</v>
      </c>
      <c r="E225" s="206" t="s">
        <v>401</v>
      </c>
      <c r="F225" s="207" t="s">
        <v>402</v>
      </c>
      <c r="G225" s="208" t="s">
        <v>358</v>
      </c>
      <c r="H225" s="209">
        <v>4160</v>
      </c>
      <c r="I225" s="210"/>
      <c r="J225" s="211">
        <f>ROUND(I225*H225,2)</f>
        <v>0</v>
      </c>
      <c r="K225" s="207" t="s">
        <v>19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132</v>
      </c>
      <c r="AT225" s="216" t="s">
        <v>127</v>
      </c>
      <c r="AU225" s="216" t="s">
        <v>83</v>
      </c>
      <c r="AY225" s="18" t="s">
        <v>124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132</v>
      </c>
      <c r="BM225" s="216" t="s">
        <v>403</v>
      </c>
    </row>
    <row r="226" spans="1:47" s="2" customFormat="1" ht="12">
      <c r="A226" s="39"/>
      <c r="B226" s="40"/>
      <c r="C226" s="41"/>
      <c r="D226" s="223" t="s">
        <v>136</v>
      </c>
      <c r="E226" s="41"/>
      <c r="F226" s="224" t="s">
        <v>397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136</v>
      </c>
      <c r="AU226" s="18" t="s">
        <v>83</v>
      </c>
    </row>
    <row r="227" spans="1:51" s="13" customFormat="1" ht="12">
      <c r="A227" s="13"/>
      <c r="B227" s="225"/>
      <c r="C227" s="226"/>
      <c r="D227" s="223" t="s">
        <v>138</v>
      </c>
      <c r="E227" s="227" t="s">
        <v>19</v>
      </c>
      <c r="F227" s="228" t="s">
        <v>404</v>
      </c>
      <c r="G227" s="226"/>
      <c r="H227" s="229">
        <v>4160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138</v>
      </c>
      <c r="AU227" s="235" t="s">
        <v>83</v>
      </c>
      <c r="AV227" s="13" t="s">
        <v>83</v>
      </c>
      <c r="AW227" s="13" t="s">
        <v>35</v>
      </c>
      <c r="AX227" s="13" t="s">
        <v>81</v>
      </c>
      <c r="AY227" s="235" t="s">
        <v>124</v>
      </c>
    </row>
    <row r="228" spans="1:65" s="2" customFormat="1" ht="16.5" customHeight="1">
      <c r="A228" s="39"/>
      <c r="B228" s="40"/>
      <c r="C228" s="205" t="s">
        <v>405</v>
      </c>
      <c r="D228" s="205" t="s">
        <v>127</v>
      </c>
      <c r="E228" s="206" t="s">
        <v>406</v>
      </c>
      <c r="F228" s="207" t="s">
        <v>407</v>
      </c>
      <c r="G228" s="208" t="s">
        <v>130</v>
      </c>
      <c r="H228" s="209">
        <v>21900</v>
      </c>
      <c r="I228" s="210"/>
      <c r="J228" s="211">
        <f>ROUND(I228*H228,2)</f>
        <v>0</v>
      </c>
      <c r="K228" s="207" t="s">
        <v>131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132</v>
      </c>
      <c r="AT228" s="216" t="s">
        <v>127</v>
      </c>
      <c r="AU228" s="216" t="s">
        <v>83</v>
      </c>
      <c r="AY228" s="18" t="s">
        <v>124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132</v>
      </c>
      <c r="BM228" s="216" t="s">
        <v>408</v>
      </c>
    </row>
    <row r="229" spans="1:47" s="2" customFormat="1" ht="12">
      <c r="A229" s="39"/>
      <c r="B229" s="40"/>
      <c r="C229" s="41"/>
      <c r="D229" s="218" t="s">
        <v>134</v>
      </c>
      <c r="E229" s="41"/>
      <c r="F229" s="219" t="s">
        <v>409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134</v>
      </c>
      <c r="AU229" s="18" t="s">
        <v>83</v>
      </c>
    </row>
    <row r="230" spans="1:47" s="2" customFormat="1" ht="12">
      <c r="A230" s="39"/>
      <c r="B230" s="40"/>
      <c r="C230" s="41"/>
      <c r="D230" s="223" t="s">
        <v>136</v>
      </c>
      <c r="E230" s="41"/>
      <c r="F230" s="224" t="s">
        <v>410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136</v>
      </c>
      <c r="AU230" s="18" t="s">
        <v>83</v>
      </c>
    </row>
    <row r="231" spans="1:51" s="13" customFormat="1" ht="12">
      <c r="A231" s="13"/>
      <c r="B231" s="225"/>
      <c r="C231" s="226"/>
      <c r="D231" s="223" t="s">
        <v>138</v>
      </c>
      <c r="E231" s="227" t="s">
        <v>19</v>
      </c>
      <c r="F231" s="228" t="s">
        <v>411</v>
      </c>
      <c r="G231" s="226"/>
      <c r="H231" s="229">
        <v>21900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138</v>
      </c>
      <c r="AU231" s="235" t="s">
        <v>83</v>
      </c>
      <c r="AV231" s="13" t="s">
        <v>83</v>
      </c>
      <c r="AW231" s="13" t="s">
        <v>35</v>
      </c>
      <c r="AX231" s="13" t="s">
        <v>81</v>
      </c>
      <c r="AY231" s="235" t="s">
        <v>124</v>
      </c>
    </row>
    <row r="232" spans="1:65" s="2" customFormat="1" ht="16.5" customHeight="1">
      <c r="A232" s="39"/>
      <c r="B232" s="40"/>
      <c r="C232" s="205" t="s">
        <v>412</v>
      </c>
      <c r="D232" s="205" t="s">
        <v>127</v>
      </c>
      <c r="E232" s="206" t="s">
        <v>413</v>
      </c>
      <c r="F232" s="207" t="s">
        <v>414</v>
      </c>
      <c r="G232" s="208" t="s">
        <v>242</v>
      </c>
      <c r="H232" s="209">
        <v>124.8</v>
      </c>
      <c r="I232" s="210"/>
      <c r="J232" s="211">
        <f>ROUND(I232*H232,2)</f>
        <v>0</v>
      </c>
      <c r="K232" s="207" t="s">
        <v>131</v>
      </c>
      <c r="L232" s="45"/>
      <c r="M232" s="212" t="s">
        <v>19</v>
      </c>
      <c r="N232" s="213" t="s">
        <v>44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132</v>
      </c>
      <c r="AT232" s="216" t="s">
        <v>127</v>
      </c>
      <c r="AU232" s="216" t="s">
        <v>83</v>
      </c>
      <c r="AY232" s="18" t="s">
        <v>124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81</v>
      </c>
      <c r="BK232" s="217">
        <f>ROUND(I232*H232,2)</f>
        <v>0</v>
      </c>
      <c r="BL232" s="18" t="s">
        <v>132</v>
      </c>
      <c r="BM232" s="216" t="s">
        <v>415</v>
      </c>
    </row>
    <row r="233" spans="1:47" s="2" customFormat="1" ht="12">
      <c r="A233" s="39"/>
      <c r="B233" s="40"/>
      <c r="C233" s="41"/>
      <c r="D233" s="218" t="s">
        <v>134</v>
      </c>
      <c r="E233" s="41"/>
      <c r="F233" s="219" t="s">
        <v>416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134</v>
      </c>
      <c r="AU233" s="18" t="s">
        <v>83</v>
      </c>
    </row>
    <row r="234" spans="1:47" s="2" customFormat="1" ht="12">
      <c r="A234" s="39"/>
      <c r="B234" s="40"/>
      <c r="C234" s="41"/>
      <c r="D234" s="223" t="s">
        <v>136</v>
      </c>
      <c r="E234" s="41"/>
      <c r="F234" s="224" t="s">
        <v>417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136</v>
      </c>
      <c r="AU234" s="18" t="s">
        <v>83</v>
      </c>
    </row>
    <row r="235" spans="1:51" s="13" customFormat="1" ht="12">
      <c r="A235" s="13"/>
      <c r="B235" s="225"/>
      <c r="C235" s="226"/>
      <c r="D235" s="223" t="s">
        <v>138</v>
      </c>
      <c r="E235" s="227" t="s">
        <v>19</v>
      </c>
      <c r="F235" s="228" t="s">
        <v>418</v>
      </c>
      <c r="G235" s="226"/>
      <c r="H235" s="229">
        <v>41.6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138</v>
      </c>
      <c r="AU235" s="235" t="s">
        <v>83</v>
      </c>
      <c r="AV235" s="13" t="s">
        <v>83</v>
      </c>
      <c r="AW235" s="13" t="s">
        <v>35</v>
      </c>
      <c r="AX235" s="13" t="s">
        <v>73</v>
      </c>
      <c r="AY235" s="235" t="s">
        <v>124</v>
      </c>
    </row>
    <row r="236" spans="1:51" s="13" customFormat="1" ht="12">
      <c r="A236" s="13"/>
      <c r="B236" s="225"/>
      <c r="C236" s="226"/>
      <c r="D236" s="223" t="s">
        <v>138</v>
      </c>
      <c r="E236" s="227" t="s">
        <v>19</v>
      </c>
      <c r="F236" s="228" t="s">
        <v>419</v>
      </c>
      <c r="G236" s="226"/>
      <c r="H236" s="229">
        <v>83.2</v>
      </c>
      <c r="I236" s="230"/>
      <c r="J236" s="226"/>
      <c r="K236" s="226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138</v>
      </c>
      <c r="AU236" s="235" t="s">
        <v>83</v>
      </c>
      <c r="AV236" s="13" t="s">
        <v>83</v>
      </c>
      <c r="AW236" s="13" t="s">
        <v>35</v>
      </c>
      <c r="AX236" s="13" t="s">
        <v>73</v>
      </c>
      <c r="AY236" s="235" t="s">
        <v>124</v>
      </c>
    </row>
    <row r="237" spans="1:51" s="14" customFormat="1" ht="12">
      <c r="A237" s="14"/>
      <c r="B237" s="246"/>
      <c r="C237" s="247"/>
      <c r="D237" s="223" t="s">
        <v>138</v>
      </c>
      <c r="E237" s="248" t="s">
        <v>19</v>
      </c>
      <c r="F237" s="249" t="s">
        <v>278</v>
      </c>
      <c r="G237" s="247"/>
      <c r="H237" s="250">
        <v>124.80000000000001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138</v>
      </c>
      <c r="AU237" s="256" t="s">
        <v>83</v>
      </c>
      <c r="AV237" s="14" t="s">
        <v>132</v>
      </c>
      <c r="AW237" s="14" t="s">
        <v>35</v>
      </c>
      <c r="AX237" s="14" t="s">
        <v>81</v>
      </c>
      <c r="AY237" s="256" t="s">
        <v>124</v>
      </c>
    </row>
    <row r="238" spans="1:65" s="2" customFormat="1" ht="16.5" customHeight="1">
      <c r="A238" s="39"/>
      <c r="B238" s="40"/>
      <c r="C238" s="205" t="s">
        <v>420</v>
      </c>
      <c r="D238" s="205" t="s">
        <v>127</v>
      </c>
      <c r="E238" s="206" t="s">
        <v>421</v>
      </c>
      <c r="F238" s="207" t="s">
        <v>422</v>
      </c>
      <c r="G238" s="208" t="s">
        <v>242</v>
      </c>
      <c r="H238" s="209">
        <v>124.8</v>
      </c>
      <c r="I238" s="210"/>
      <c r="J238" s="211">
        <f>ROUND(I238*H238,2)</f>
        <v>0</v>
      </c>
      <c r="K238" s="207" t="s">
        <v>131</v>
      </c>
      <c r="L238" s="45"/>
      <c r="M238" s="212" t="s">
        <v>19</v>
      </c>
      <c r="N238" s="213" t="s">
        <v>44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132</v>
      </c>
      <c r="AT238" s="216" t="s">
        <v>127</v>
      </c>
      <c r="AU238" s="216" t="s">
        <v>83</v>
      </c>
      <c r="AY238" s="18" t="s">
        <v>124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81</v>
      </c>
      <c r="BK238" s="217">
        <f>ROUND(I238*H238,2)</f>
        <v>0</v>
      </c>
      <c r="BL238" s="18" t="s">
        <v>132</v>
      </c>
      <c r="BM238" s="216" t="s">
        <v>423</v>
      </c>
    </row>
    <row r="239" spans="1:47" s="2" customFormat="1" ht="12">
      <c r="A239" s="39"/>
      <c r="B239" s="40"/>
      <c r="C239" s="41"/>
      <c r="D239" s="218" t="s">
        <v>134</v>
      </c>
      <c r="E239" s="41"/>
      <c r="F239" s="219" t="s">
        <v>424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134</v>
      </c>
      <c r="AU239" s="18" t="s">
        <v>83</v>
      </c>
    </row>
    <row r="240" spans="1:65" s="2" customFormat="1" ht="16.5" customHeight="1">
      <c r="A240" s="39"/>
      <c r="B240" s="40"/>
      <c r="C240" s="205" t="s">
        <v>425</v>
      </c>
      <c r="D240" s="205" t="s">
        <v>127</v>
      </c>
      <c r="E240" s="206" t="s">
        <v>426</v>
      </c>
      <c r="F240" s="207" t="s">
        <v>264</v>
      </c>
      <c r="G240" s="208" t="s">
        <v>242</v>
      </c>
      <c r="H240" s="209">
        <v>624</v>
      </c>
      <c r="I240" s="210"/>
      <c r="J240" s="211">
        <f>ROUND(I240*H240,2)</f>
        <v>0</v>
      </c>
      <c r="K240" s="207" t="s">
        <v>131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132</v>
      </c>
      <c r="AT240" s="216" t="s">
        <v>127</v>
      </c>
      <c r="AU240" s="216" t="s">
        <v>83</v>
      </c>
      <c r="AY240" s="18" t="s">
        <v>124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132</v>
      </c>
      <c r="BM240" s="216" t="s">
        <v>427</v>
      </c>
    </row>
    <row r="241" spans="1:47" s="2" customFormat="1" ht="12">
      <c r="A241" s="39"/>
      <c r="B241" s="40"/>
      <c r="C241" s="41"/>
      <c r="D241" s="218" t="s">
        <v>134</v>
      </c>
      <c r="E241" s="41"/>
      <c r="F241" s="219" t="s">
        <v>428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134</v>
      </c>
      <c r="AU241" s="18" t="s">
        <v>83</v>
      </c>
    </row>
    <row r="242" spans="1:47" s="2" customFormat="1" ht="12">
      <c r="A242" s="39"/>
      <c r="B242" s="40"/>
      <c r="C242" s="41"/>
      <c r="D242" s="223" t="s">
        <v>136</v>
      </c>
      <c r="E242" s="41"/>
      <c r="F242" s="224" t="s">
        <v>429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136</v>
      </c>
      <c r="AU242" s="18" t="s">
        <v>83</v>
      </c>
    </row>
    <row r="243" spans="1:51" s="13" customFormat="1" ht="12">
      <c r="A243" s="13"/>
      <c r="B243" s="225"/>
      <c r="C243" s="226"/>
      <c r="D243" s="223" t="s">
        <v>138</v>
      </c>
      <c r="E243" s="227" t="s">
        <v>19</v>
      </c>
      <c r="F243" s="228" t="s">
        <v>430</v>
      </c>
      <c r="G243" s="226"/>
      <c r="H243" s="229">
        <v>624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138</v>
      </c>
      <c r="AU243" s="235" t="s">
        <v>83</v>
      </c>
      <c r="AV243" s="13" t="s">
        <v>83</v>
      </c>
      <c r="AW243" s="13" t="s">
        <v>35</v>
      </c>
      <c r="AX243" s="13" t="s">
        <v>81</v>
      </c>
      <c r="AY243" s="235" t="s">
        <v>124</v>
      </c>
    </row>
    <row r="244" spans="1:63" s="12" customFormat="1" ht="22.8" customHeight="1">
      <c r="A244" s="12"/>
      <c r="B244" s="189"/>
      <c r="C244" s="190"/>
      <c r="D244" s="191" t="s">
        <v>72</v>
      </c>
      <c r="E244" s="203" t="s">
        <v>431</v>
      </c>
      <c r="F244" s="203" t="s">
        <v>432</v>
      </c>
      <c r="G244" s="190"/>
      <c r="H244" s="190"/>
      <c r="I244" s="193"/>
      <c r="J244" s="204">
        <f>BK244</f>
        <v>0</v>
      </c>
      <c r="K244" s="190"/>
      <c r="L244" s="195"/>
      <c r="M244" s="196"/>
      <c r="N244" s="197"/>
      <c r="O244" s="197"/>
      <c r="P244" s="198">
        <f>SUM(P245:P270)</f>
        <v>0</v>
      </c>
      <c r="Q244" s="197"/>
      <c r="R244" s="198">
        <f>SUM(R245:R270)</f>
        <v>0</v>
      </c>
      <c r="S244" s="197"/>
      <c r="T244" s="199">
        <f>SUM(T245:T270)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0" t="s">
        <v>81</v>
      </c>
      <c r="AT244" s="201" t="s">
        <v>72</v>
      </c>
      <c r="AU244" s="201" t="s">
        <v>81</v>
      </c>
      <c r="AY244" s="200" t="s">
        <v>124</v>
      </c>
      <c r="BK244" s="202">
        <f>SUM(BK245:BK270)</f>
        <v>0</v>
      </c>
    </row>
    <row r="245" spans="1:65" s="2" customFormat="1" ht="16.5" customHeight="1">
      <c r="A245" s="39"/>
      <c r="B245" s="40"/>
      <c r="C245" s="205" t="s">
        <v>433</v>
      </c>
      <c r="D245" s="205" t="s">
        <v>127</v>
      </c>
      <c r="E245" s="206" t="s">
        <v>434</v>
      </c>
      <c r="F245" s="207" t="s">
        <v>390</v>
      </c>
      <c r="G245" s="208" t="s">
        <v>151</v>
      </c>
      <c r="H245" s="209">
        <v>104</v>
      </c>
      <c r="I245" s="210"/>
      <c r="J245" s="211">
        <f>ROUND(I245*H245,2)</f>
        <v>0</v>
      </c>
      <c r="K245" s="207" t="s">
        <v>19</v>
      </c>
      <c r="L245" s="45"/>
      <c r="M245" s="212" t="s">
        <v>19</v>
      </c>
      <c r="N245" s="213" t="s">
        <v>44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132</v>
      </c>
      <c r="AT245" s="216" t="s">
        <v>127</v>
      </c>
      <c r="AU245" s="216" t="s">
        <v>83</v>
      </c>
      <c r="AY245" s="18" t="s">
        <v>124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81</v>
      </c>
      <c r="BK245" s="217">
        <f>ROUND(I245*H245,2)</f>
        <v>0</v>
      </c>
      <c r="BL245" s="18" t="s">
        <v>132</v>
      </c>
      <c r="BM245" s="216" t="s">
        <v>435</v>
      </c>
    </row>
    <row r="246" spans="1:47" s="2" customFormat="1" ht="12">
      <c r="A246" s="39"/>
      <c r="B246" s="40"/>
      <c r="C246" s="41"/>
      <c r="D246" s="223" t="s">
        <v>136</v>
      </c>
      <c r="E246" s="41"/>
      <c r="F246" s="224" t="s">
        <v>392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136</v>
      </c>
      <c r="AU246" s="18" t="s">
        <v>83</v>
      </c>
    </row>
    <row r="247" spans="1:65" s="2" customFormat="1" ht="24.15" customHeight="1">
      <c r="A247" s="39"/>
      <c r="B247" s="40"/>
      <c r="C247" s="205" t="s">
        <v>436</v>
      </c>
      <c r="D247" s="205" t="s">
        <v>127</v>
      </c>
      <c r="E247" s="206" t="s">
        <v>437</v>
      </c>
      <c r="F247" s="207" t="s">
        <v>395</v>
      </c>
      <c r="G247" s="208" t="s">
        <v>151</v>
      </c>
      <c r="H247" s="209">
        <v>1248</v>
      </c>
      <c r="I247" s="210"/>
      <c r="J247" s="211">
        <f>ROUND(I247*H247,2)</f>
        <v>0</v>
      </c>
      <c r="K247" s="207" t="s">
        <v>19</v>
      </c>
      <c r="L247" s="45"/>
      <c r="M247" s="212" t="s">
        <v>19</v>
      </c>
      <c r="N247" s="213" t="s">
        <v>44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132</v>
      </c>
      <c r="AT247" s="216" t="s">
        <v>127</v>
      </c>
      <c r="AU247" s="216" t="s">
        <v>83</v>
      </c>
      <c r="AY247" s="18" t="s">
        <v>124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81</v>
      </c>
      <c r="BK247" s="217">
        <f>ROUND(I247*H247,2)</f>
        <v>0</v>
      </c>
      <c r="BL247" s="18" t="s">
        <v>132</v>
      </c>
      <c r="BM247" s="216" t="s">
        <v>438</v>
      </c>
    </row>
    <row r="248" spans="1:47" s="2" customFormat="1" ht="12">
      <c r="A248" s="39"/>
      <c r="B248" s="40"/>
      <c r="C248" s="41"/>
      <c r="D248" s="223" t="s">
        <v>136</v>
      </c>
      <c r="E248" s="41"/>
      <c r="F248" s="224" t="s">
        <v>397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136</v>
      </c>
      <c r="AU248" s="18" t="s">
        <v>83</v>
      </c>
    </row>
    <row r="249" spans="1:51" s="13" customFormat="1" ht="12">
      <c r="A249" s="13"/>
      <c r="B249" s="225"/>
      <c r="C249" s="226"/>
      <c r="D249" s="223" t="s">
        <v>138</v>
      </c>
      <c r="E249" s="227" t="s">
        <v>19</v>
      </c>
      <c r="F249" s="228" t="s">
        <v>398</v>
      </c>
      <c r="G249" s="226"/>
      <c r="H249" s="229">
        <v>208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138</v>
      </c>
      <c r="AU249" s="235" t="s">
        <v>83</v>
      </c>
      <c r="AV249" s="13" t="s">
        <v>83</v>
      </c>
      <c r="AW249" s="13" t="s">
        <v>35</v>
      </c>
      <c r="AX249" s="13" t="s">
        <v>73</v>
      </c>
      <c r="AY249" s="235" t="s">
        <v>124</v>
      </c>
    </row>
    <row r="250" spans="1:51" s="13" customFormat="1" ht="12">
      <c r="A250" s="13"/>
      <c r="B250" s="225"/>
      <c r="C250" s="226"/>
      <c r="D250" s="223" t="s">
        <v>138</v>
      </c>
      <c r="E250" s="227" t="s">
        <v>19</v>
      </c>
      <c r="F250" s="228" t="s">
        <v>399</v>
      </c>
      <c r="G250" s="226"/>
      <c r="H250" s="229">
        <v>1040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138</v>
      </c>
      <c r="AU250" s="235" t="s">
        <v>83</v>
      </c>
      <c r="AV250" s="13" t="s">
        <v>83</v>
      </c>
      <c r="AW250" s="13" t="s">
        <v>35</v>
      </c>
      <c r="AX250" s="13" t="s">
        <v>73</v>
      </c>
      <c r="AY250" s="235" t="s">
        <v>124</v>
      </c>
    </row>
    <row r="251" spans="1:51" s="14" customFormat="1" ht="12">
      <c r="A251" s="14"/>
      <c r="B251" s="246"/>
      <c r="C251" s="247"/>
      <c r="D251" s="223" t="s">
        <v>138</v>
      </c>
      <c r="E251" s="248" t="s">
        <v>19</v>
      </c>
      <c r="F251" s="249" t="s">
        <v>278</v>
      </c>
      <c r="G251" s="247"/>
      <c r="H251" s="250">
        <v>1248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138</v>
      </c>
      <c r="AU251" s="256" t="s">
        <v>83</v>
      </c>
      <c r="AV251" s="14" t="s">
        <v>132</v>
      </c>
      <c r="AW251" s="14" t="s">
        <v>35</v>
      </c>
      <c r="AX251" s="14" t="s">
        <v>81</v>
      </c>
      <c r="AY251" s="256" t="s">
        <v>124</v>
      </c>
    </row>
    <row r="252" spans="1:65" s="2" customFormat="1" ht="16.5" customHeight="1">
      <c r="A252" s="39"/>
      <c r="B252" s="40"/>
      <c r="C252" s="205" t="s">
        <v>439</v>
      </c>
      <c r="D252" s="205" t="s">
        <v>127</v>
      </c>
      <c r="E252" s="206" t="s">
        <v>440</v>
      </c>
      <c r="F252" s="207" t="s">
        <v>402</v>
      </c>
      <c r="G252" s="208" t="s">
        <v>358</v>
      </c>
      <c r="H252" s="209">
        <v>4160</v>
      </c>
      <c r="I252" s="210"/>
      <c r="J252" s="211">
        <f>ROUND(I252*H252,2)</f>
        <v>0</v>
      </c>
      <c r="K252" s="207" t="s">
        <v>19</v>
      </c>
      <c r="L252" s="45"/>
      <c r="M252" s="212" t="s">
        <v>19</v>
      </c>
      <c r="N252" s="213" t="s">
        <v>44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132</v>
      </c>
      <c r="AT252" s="216" t="s">
        <v>127</v>
      </c>
      <c r="AU252" s="216" t="s">
        <v>83</v>
      </c>
      <c r="AY252" s="18" t="s">
        <v>124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81</v>
      </c>
      <c r="BK252" s="217">
        <f>ROUND(I252*H252,2)</f>
        <v>0</v>
      </c>
      <c r="BL252" s="18" t="s">
        <v>132</v>
      </c>
      <c r="BM252" s="216" t="s">
        <v>441</v>
      </c>
    </row>
    <row r="253" spans="1:47" s="2" customFormat="1" ht="12">
      <c r="A253" s="39"/>
      <c r="B253" s="40"/>
      <c r="C253" s="41"/>
      <c r="D253" s="223" t="s">
        <v>136</v>
      </c>
      <c r="E253" s="41"/>
      <c r="F253" s="224" t="s">
        <v>397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136</v>
      </c>
      <c r="AU253" s="18" t="s">
        <v>83</v>
      </c>
    </row>
    <row r="254" spans="1:51" s="13" customFormat="1" ht="12">
      <c r="A254" s="13"/>
      <c r="B254" s="225"/>
      <c r="C254" s="226"/>
      <c r="D254" s="223" t="s">
        <v>138</v>
      </c>
      <c r="E254" s="227" t="s">
        <v>19</v>
      </c>
      <c r="F254" s="228" t="s">
        <v>404</v>
      </c>
      <c r="G254" s="226"/>
      <c r="H254" s="229">
        <v>4160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138</v>
      </c>
      <c r="AU254" s="235" t="s">
        <v>83</v>
      </c>
      <c r="AV254" s="13" t="s">
        <v>83</v>
      </c>
      <c r="AW254" s="13" t="s">
        <v>35</v>
      </c>
      <c r="AX254" s="13" t="s">
        <v>81</v>
      </c>
      <c r="AY254" s="235" t="s">
        <v>124</v>
      </c>
    </row>
    <row r="255" spans="1:65" s="2" customFormat="1" ht="16.5" customHeight="1">
      <c r="A255" s="39"/>
      <c r="B255" s="40"/>
      <c r="C255" s="205" t="s">
        <v>442</v>
      </c>
      <c r="D255" s="205" t="s">
        <v>127</v>
      </c>
      <c r="E255" s="206" t="s">
        <v>406</v>
      </c>
      <c r="F255" s="207" t="s">
        <v>407</v>
      </c>
      <c r="G255" s="208" t="s">
        <v>130</v>
      </c>
      <c r="H255" s="209">
        <v>21900</v>
      </c>
      <c r="I255" s="210"/>
      <c r="J255" s="211">
        <f>ROUND(I255*H255,2)</f>
        <v>0</v>
      </c>
      <c r="K255" s="207" t="s">
        <v>131</v>
      </c>
      <c r="L255" s="45"/>
      <c r="M255" s="212" t="s">
        <v>19</v>
      </c>
      <c r="N255" s="213" t="s">
        <v>44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132</v>
      </c>
      <c r="AT255" s="216" t="s">
        <v>127</v>
      </c>
      <c r="AU255" s="216" t="s">
        <v>83</v>
      </c>
      <c r="AY255" s="18" t="s">
        <v>124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81</v>
      </c>
      <c r="BK255" s="217">
        <f>ROUND(I255*H255,2)</f>
        <v>0</v>
      </c>
      <c r="BL255" s="18" t="s">
        <v>132</v>
      </c>
      <c r="BM255" s="216" t="s">
        <v>443</v>
      </c>
    </row>
    <row r="256" spans="1:47" s="2" customFormat="1" ht="12">
      <c r="A256" s="39"/>
      <c r="B256" s="40"/>
      <c r="C256" s="41"/>
      <c r="D256" s="218" t="s">
        <v>134</v>
      </c>
      <c r="E256" s="41"/>
      <c r="F256" s="219" t="s">
        <v>409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134</v>
      </c>
      <c r="AU256" s="18" t="s">
        <v>83</v>
      </c>
    </row>
    <row r="257" spans="1:47" s="2" customFormat="1" ht="12">
      <c r="A257" s="39"/>
      <c r="B257" s="40"/>
      <c r="C257" s="41"/>
      <c r="D257" s="223" t="s">
        <v>136</v>
      </c>
      <c r="E257" s="41"/>
      <c r="F257" s="224" t="s">
        <v>410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136</v>
      </c>
      <c r="AU257" s="18" t="s">
        <v>83</v>
      </c>
    </row>
    <row r="258" spans="1:51" s="13" customFormat="1" ht="12">
      <c r="A258" s="13"/>
      <c r="B258" s="225"/>
      <c r="C258" s="226"/>
      <c r="D258" s="223" t="s">
        <v>138</v>
      </c>
      <c r="E258" s="227" t="s">
        <v>19</v>
      </c>
      <c r="F258" s="228" t="s">
        <v>411</v>
      </c>
      <c r="G258" s="226"/>
      <c r="H258" s="229">
        <v>21900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138</v>
      </c>
      <c r="AU258" s="235" t="s">
        <v>83</v>
      </c>
      <c r="AV258" s="13" t="s">
        <v>83</v>
      </c>
      <c r="AW258" s="13" t="s">
        <v>35</v>
      </c>
      <c r="AX258" s="13" t="s">
        <v>81</v>
      </c>
      <c r="AY258" s="235" t="s">
        <v>124</v>
      </c>
    </row>
    <row r="259" spans="1:65" s="2" customFormat="1" ht="16.5" customHeight="1">
      <c r="A259" s="39"/>
      <c r="B259" s="40"/>
      <c r="C259" s="205" t="s">
        <v>444</v>
      </c>
      <c r="D259" s="205" t="s">
        <v>127</v>
      </c>
      <c r="E259" s="206" t="s">
        <v>445</v>
      </c>
      <c r="F259" s="207" t="s">
        <v>414</v>
      </c>
      <c r="G259" s="208" t="s">
        <v>242</v>
      </c>
      <c r="H259" s="209">
        <v>93.6</v>
      </c>
      <c r="I259" s="210"/>
      <c r="J259" s="211">
        <f>ROUND(I259*H259,2)</f>
        <v>0</v>
      </c>
      <c r="K259" s="207" t="s">
        <v>131</v>
      </c>
      <c r="L259" s="45"/>
      <c r="M259" s="212" t="s">
        <v>19</v>
      </c>
      <c r="N259" s="213" t="s">
        <v>44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132</v>
      </c>
      <c r="AT259" s="216" t="s">
        <v>127</v>
      </c>
      <c r="AU259" s="216" t="s">
        <v>83</v>
      </c>
      <c r="AY259" s="18" t="s">
        <v>124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81</v>
      </c>
      <c r="BK259" s="217">
        <f>ROUND(I259*H259,2)</f>
        <v>0</v>
      </c>
      <c r="BL259" s="18" t="s">
        <v>132</v>
      </c>
      <c r="BM259" s="216" t="s">
        <v>446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447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83</v>
      </c>
    </row>
    <row r="261" spans="1:47" s="2" customFormat="1" ht="12">
      <c r="A261" s="39"/>
      <c r="B261" s="40"/>
      <c r="C261" s="41"/>
      <c r="D261" s="223" t="s">
        <v>136</v>
      </c>
      <c r="E261" s="41"/>
      <c r="F261" s="224" t="s">
        <v>417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136</v>
      </c>
      <c r="AU261" s="18" t="s">
        <v>83</v>
      </c>
    </row>
    <row r="262" spans="1:51" s="13" customFormat="1" ht="12">
      <c r="A262" s="13"/>
      <c r="B262" s="225"/>
      <c r="C262" s="226"/>
      <c r="D262" s="223" t="s">
        <v>138</v>
      </c>
      <c r="E262" s="227" t="s">
        <v>19</v>
      </c>
      <c r="F262" s="228" t="s">
        <v>448</v>
      </c>
      <c r="G262" s="226"/>
      <c r="H262" s="229">
        <v>31.2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138</v>
      </c>
      <c r="AU262" s="235" t="s">
        <v>83</v>
      </c>
      <c r="AV262" s="13" t="s">
        <v>83</v>
      </c>
      <c r="AW262" s="13" t="s">
        <v>35</v>
      </c>
      <c r="AX262" s="13" t="s">
        <v>73</v>
      </c>
      <c r="AY262" s="235" t="s">
        <v>124</v>
      </c>
    </row>
    <row r="263" spans="1:51" s="13" customFormat="1" ht="12">
      <c r="A263" s="13"/>
      <c r="B263" s="225"/>
      <c r="C263" s="226"/>
      <c r="D263" s="223" t="s">
        <v>138</v>
      </c>
      <c r="E263" s="227" t="s">
        <v>19</v>
      </c>
      <c r="F263" s="228" t="s">
        <v>449</v>
      </c>
      <c r="G263" s="226"/>
      <c r="H263" s="229">
        <v>62.4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138</v>
      </c>
      <c r="AU263" s="235" t="s">
        <v>83</v>
      </c>
      <c r="AV263" s="13" t="s">
        <v>83</v>
      </c>
      <c r="AW263" s="13" t="s">
        <v>35</v>
      </c>
      <c r="AX263" s="13" t="s">
        <v>73</v>
      </c>
      <c r="AY263" s="235" t="s">
        <v>124</v>
      </c>
    </row>
    <row r="264" spans="1:51" s="14" customFormat="1" ht="12">
      <c r="A264" s="14"/>
      <c r="B264" s="246"/>
      <c r="C264" s="247"/>
      <c r="D264" s="223" t="s">
        <v>138</v>
      </c>
      <c r="E264" s="248" t="s">
        <v>19</v>
      </c>
      <c r="F264" s="249" t="s">
        <v>278</v>
      </c>
      <c r="G264" s="247"/>
      <c r="H264" s="250">
        <v>93.6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138</v>
      </c>
      <c r="AU264" s="256" t="s">
        <v>83</v>
      </c>
      <c r="AV264" s="14" t="s">
        <v>132</v>
      </c>
      <c r="AW264" s="14" t="s">
        <v>35</v>
      </c>
      <c r="AX264" s="14" t="s">
        <v>81</v>
      </c>
      <c r="AY264" s="256" t="s">
        <v>124</v>
      </c>
    </row>
    <row r="265" spans="1:65" s="2" customFormat="1" ht="16.5" customHeight="1">
      <c r="A265" s="39"/>
      <c r="B265" s="40"/>
      <c r="C265" s="205" t="s">
        <v>450</v>
      </c>
      <c r="D265" s="205" t="s">
        <v>127</v>
      </c>
      <c r="E265" s="206" t="s">
        <v>451</v>
      </c>
      <c r="F265" s="207" t="s">
        <v>422</v>
      </c>
      <c r="G265" s="208" t="s">
        <v>242</v>
      </c>
      <c r="H265" s="209">
        <v>93.6</v>
      </c>
      <c r="I265" s="210"/>
      <c r="J265" s="211">
        <f>ROUND(I265*H265,2)</f>
        <v>0</v>
      </c>
      <c r="K265" s="207" t="s">
        <v>131</v>
      </c>
      <c r="L265" s="45"/>
      <c r="M265" s="212" t="s">
        <v>19</v>
      </c>
      <c r="N265" s="213" t="s">
        <v>44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132</v>
      </c>
      <c r="AT265" s="216" t="s">
        <v>127</v>
      </c>
      <c r="AU265" s="216" t="s">
        <v>83</v>
      </c>
      <c r="AY265" s="18" t="s">
        <v>124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81</v>
      </c>
      <c r="BK265" s="217">
        <f>ROUND(I265*H265,2)</f>
        <v>0</v>
      </c>
      <c r="BL265" s="18" t="s">
        <v>132</v>
      </c>
      <c r="BM265" s="216" t="s">
        <v>452</v>
      </c>
    </row>
    <row r="266" spans="1:47" s="2" customFormat="1" ht="12">
      <c r="A266" s="39"/>
      <c r="B266" s="40"/>
      <c r="C266" s="41"/>
      <c r="D266" s="218" t="s">
        <v>134</v>
      </c>
      <c r="E266" s="41"/>
      <c r="F266" s="219" t="s">
        <v>453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134</v>
      </c>
      <c r="AU266" s="18" t="s">
        <v>83</v>
      </c>
    </row>
    <row r="267" spans="1:65" s="2" customFormat="1" ht="16.5" customHeight="1">
      <c r="A267" s="39"/>
      <c r="B267" s="40"/>
      <c r="C267" s="205" t="s">
        <v>454</v>
      </c>
      <c r="D267" s="205" t="s">
        <v>127</v>
      </c>
      <c r="E267" s="206" t="s">
        <v>455</v>
      </c>
      <c r="F267" s="207" t="s">
        <v>264</v>
      </c>
      <c r="G267" s="208" t="s">
        <v>242</v>
      </c>
      <c r="H267" s="209">
        <v>468</v>
      </c>
      <c r="I267" s="210"/>
      <c r="J267" s="211">
        <f>ROUND(I267*H267,2)</f>
        <v>0</v>
      </c>
      <c r="K267" s="207" t="s">
        <v>131</v>
      </c>
      <c r="L267" s="45"/>
      <c r="M267" s="212" t="s">
        <v>19</v>
      </c>
      <c r="N267" s="213" t="s">
        <v>44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132</v>
      </c>
      <c r="AT267" s="216" t="s">
        <v>127</v>
      </c>
      <c r="AU267" s="216" t="s">
        <v>83</v>
      </c>
      <c r="AY267" s="18" t="s">
        <v>124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81</v>
      </c>
      <c r="BK267" s="217">
        <f>ROUND(I267*H267,2)</f>
        <v>0</v>
      </c>
      <c r="BL267" s="18" t="s">
        <v>132</v>
      </c>
      <c r="BM267" s="216" t="s">
        <v>456</v>
      </c>
    </row>
    <row r="268" spans="1:47" s="2" customFormat="1" ht="12">
      <c r="A268" s="39"/>
      <c r="B268" s="40"/>
      <c r="C268" s="41"/>
      <c r="D268" s="218" t="s">
        <v>134</v>
      </c>
      <c r="E268" s="41"/>
      <c r="F268" s="219" t="s">
        <v>457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83</v>
      </c>
    </row>
    <row r="269" spans="1:47" s="2" customFormat="1" ht="12">
      <c r="A269" s="39"/>
      <c r="B269" s="40"/>
      <c r="C269" s="41"/>
      <c r="D269" s="223" t="s">
        <v>136</v>
      </c>
      <c r="E269" s="41"/>
      <c r="F269" s="224" t="s">
        <v>429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136</v>
      </c>
      <c r="AU269" s="18" t="s">
        <v>83</v>
      </c>
    </row>
    <row r="270" spans="1:51" s="13" customFormat="1" ht="12">
      <c r="A270" s="13"/>
      <c r="B270" s="225"/>
      <c r="C270" s="226"/>
      <c r="D270" s="223" t="s">
        <v>138</v>
      </c>
      <c r="E270" s="227" t="s">
        <v>19</v>
      </c>
      <c r="F270" s="228" t="s">
        <v>458</v>
      </c>
      <c r="G270" s="226"/>
      <c r="H270" s="229">
        <v>468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138</v>
      </c>
      <c r="AU270" s="235" t="s">
        <v>83</v>
      </c>
      <c r="AV270" s="13" t="s">
        <v>83</v>
      </c>
      <c r="AW270" s="13" t="s">
        <v>35</v>
      </c>
      <c r="AX270" s="13" t="s">
        <v>81</v>
      </c>
      <c r="AY270" s="235" t="s">
        <v>124</v>
      </c>
    </row>
    <row r="271" spans="1:63" s="12" customFormat="1" ht="22.8" customHeight="1">
      <c r="A271" s="12"/>
      <c r="B271" s="189"/>
      <c r="C271" s="190"/>
      <c r="D271" s="191" t="s">
        <v>72</v>
      </c>
      <c r="E271" s="203" t="s">
        <v>459</v>
      </c>
      <c r="F271" s="203" t="s">
        <v>460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SUM(P272:P324)</f>
        <v>0</v>
      </c>
      <c r="Q271" s="197"/>
      <c r="R271" s="198">
        <f>SUM(R272:R324)</f>
        <v>0</v>
      </c>
      <c r="S271" s="197"/>
      <c r="T271" s="199">
        <f>SUM(T272:T324)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81</v>
      </c>
      <c r="AT271" s="201" t="s">
        <v>72</v>
      </c>
      <c r="AU271" s="201" t="s">
        <v>81</v>
      </c>
      <c r="AY271" s="200" t="s">
        <v>124</v>
      </c>
      <c r="BK271" s="202">
        <f>SUM(BK272:BK324)</f>
        <v>0</v>
      </c>
    </row>
    <row r="272" spans="1:65" s="2" customFormat="1" ht="16.5" customHeight="1">
      <c r="A272" s="39"/>
      <c r="B272" s="40"/>
      <c r="C272" s="205" t="s">
        <v>461</v>
      </c>
      <c r="D272" s="205" t="s">
        <v>127</v>
      </c>
      <c r="E272" s="206" t="s">
        <v>462</v>
      </c>
      <c r="F272" s="207" t="s">
        <v>463</v>
      </c>
      <c r="G272" s="208" t="s">
        <v>151</v>
      </c>
      <c r="H272" s="209">
        <v>104</v>
      </c>
      <c r="I272" s="210"/>
      <c r="J272" s="211">
        <f>ROUND(I272*H272,2)</f>
        <v>0</v>
      </c>
      <c r="K272" s="207" t="s">
        <v>131</v>
      </c>
      <c r="L272" s="45"/>
      <c r="M272" s="212" t="s">
        <v>19</v>
      </c>
      <c r="N272" s="213" t="s">
        <v>44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132</v>
      </c>
      <c r="AT272" s="216" t="s">
        <v>127</v>
      </c>
      <c r="AU272" s="216" t="s">
        <v>83</v>
      </c>
      <c r="AY272" s="18" t="s">
        <v>124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81</v>
      </c>
      <c r="BK272" s="217">
        <f>ROUND(I272*H272,2)</f>
        <v>0</v>
      </c>
      <c r="BL272" s="18" t="s">
        <v>132</v>
      </c>
      <c r="BM272" s="216" t="s">
        <v>464</v>
      </c>
    </row>
    <row r="273" spans="1:47" s="2" customFormat="1" ht="12">
      <c r="A273" s="39"/>
      <c r="B273" s="40"/>
      <c r="C273" s="41"/>
      <c r="D273" s="218" t="s">
        <v>134</v>
      </c>
      <c r="E273" s="41"/>
      <c r="F273" s="219" t="s">
        <v>465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83</v>
      </c>
    </row>
    <row r="274" spans="1:47" s="2" customFormat="1" ht="12">
      <c r="A274" s="39"/>
      <c r="B274" s="40"/>
      <c r="C274" s="41"/>
      <c r="D274" s="223" t="s">
        <v>136</v>
      </c>
      <c r="E274" s="41"/>
      <c r="F274" s="224" t="s">
        <v>466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136</v>
      </c>
      <c r="AU274" s="18" t="s">
        <v>83</v>
      </c>
    </row>
    <row r="275" spans="1:65" s="2" customFormat="1" ht="16.5" customHeight="1">
      <c r="A275" s="39"/>
      <c r="B275" s="40"/>
      <c r="C275" s="205" t="s">
        <v>467</v>
      </c>
      <c r="D275" s="205" t="s">
        <v>127</v>
      </c>
      <c r="E275" s="206" t="s">
        <v>468</v>
      </c>
      <c r="F275" s="207" t="s">
        <v>469</v>
      </c>
      <c r="G275" s="208" t="s">
        <v>151</v>
      </c>
      <c r="H275" s="209">
        <v>520</v>
      </c>
      <c r="I275" s="210"/>
      <c r="J275" s="211">
        <f>ROUND(I275*H275,2)</f>
        <v>0</v>
      </c>
      <c r="K275" s="207" t="s">
        <v>19</v>
      </c>
      <c r="L275" s="45"/>
      <c r="M275" s="212" t="s">
        <v>19</v>
      </c>
      <c r="N275" s="213" t="s">
        <v>44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132</v>
      </c>
      <c r="AT275" s="216" t="s">
        <v>127</v>
      </c>
      <c r="AU275" s="216" t="s">
        <v>83</v>
      </c>
      <c r="AY275" s="18" t="s">
        <v>124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81</v>
      </c>
      <c r="BK275" s="217">
        <f>ROUND(I275*H275,2)</f>
        <v>0</v>
      </c>
      <c r="BL275" s="18" t="s">
        <v>132</v>
      </c>
      <c r="BM275" s="216" t="s">
        <v>470</v>
      </c>
    </row>
    <row r="276" spans="1:65" s="2" customFormat="1" ht="16.5" customHeight="1">
      <c r="A276" s="39"/>
      <c r="B276" s="40"/>
      <c r="C276" s="205" t="s">
        <v>471</v>
      </c>
      <c r="D276" s="205" t="s">
        <v>127</v>
      </c>
      <c r="E276" s="206" t="s">
        <v>472</v>
      </c>
      <c r="F276" s="207" t="s">
        <v>473</v>
      </c>
      <c r="G276" s="208" t="s">
        <v>130</v>
      </c>
      <c r="H276" s="209">
        <v>43.68</v>
      </c>
      <c r="I276" s="210"/>
      <c r="J276" s="211">
        <f>ROUND(I276*H276,2)</f>
        <v>0</v>
      </c>
      <c r="K276" s="207" t="s">
        <v>131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132</v>
      </c>
      <c r="AT276" s="216" t="s">
        <v>127</v>
      </c>
      <c r="AU276" s="216" t="s">
        <v>83</v>
      </c>
      <c r="AY276" s="18" t="s">
        <v>124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132</v>
      </c>
      <c r="BM276" s="216" t="s">
        <v>474</v>
      </c>
    </row>
    <row r="277" spans="1:47" s="2" customFormat="1" ht="12">
      <c r="A277" s="39"/>
      <c r="B277" s="40"/>
      <c r="C277" s="41"/>
      <c r="D277" s="218" t="s">
        <v>134</v>
      </c>
      <c r="E277" s="41"/>
      <c r="F277" s="219" t="s">
        <v>475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134</v>
      </c>
      <c r="AU277" s="18" t="s">
        <v>83</v>
      </c>
    </row>
    <row r="278" spans="1:47" s="2" customFormat="1" ht="12">
      <c r="A278" s="39"/>
      <c r="B278" s="40"/>
      <c r="C278" s="41"/>
      <c r="D278" s="223" t="s">
        <v>136</v>
      </c>
      <c r="E278" s="41"/>
      <c r="F278" s="224" t="s">
        <v>476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136</v>
      </c>
      <c r="AU278" s="18" t="s">
        <v>83</v>
      </c>
    </row>
    <row r="279" spans="1:51" s="13" customFormat="1" ht="12">
      <c r="A279" s="13"/>
      <c r="B279" s="225"/>
      <c r="C279" s="226"/>
      <c r="D279" s="223" t="s">
        <v>138</v>
      </c>
      <c r="E279" s="227" t="s">
        <v>19</v>
      </c>
      <c r="F279" s="228" t="s">
        <v>205</v>
      </c>
      <c r="G279" s="226"/>
      <c r="H279" s="229">
        <v>43.68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138</v>
      </c>
      <c r="AU279" s="235" t="s">
        <v>83</v>
      </c>
      <c r="AV279" s="13" t="s">
        <v>83</v>
      </c>
      <c r="AW279" s="13" t="s">
        <v>35</v>
      </c>
      <c r="AX279" s="13" t="s">
        <v>81</v>
      </c>
      <c r="AY279" s="235" t="s">
        <v>124</v>
      </c>
    </row>
    <row r="280" spans="1:65" s="2" customFormat="1" ht="16.5" customHeight="1">
      <c r="A280" s="39"/>
      <c r="B280" s="40"/>
      <c r="C280" s="205" t="s">
        <v>477</v>
      </c>
      <c r="D280" s="205" t="s">
        <v>127</v>
      </c>
      <c r="E280" s="206" t="s">
        <v>478</v>
      </c>
      <c r="F280" s="207" t="s">
        <v>479</v>
      </c>
      <c r="G280" s="208" t="s">
        <v>151</v>
      </c>
      <c r="H280" s="209">
        <v>104</v>
      </c>
      <c r="I280" s="210"/>
      <c r="J280" s="211">
        <f>ROUND(I280*H280,2)</f>
        <v>0</v>
      </c>
      <c r="K280" s="207" t="s">
        <v>131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132</v>
      </c>
      <c r="AT280" s="216" t="s">
        <v>127</v>
      </c>
      <c r="AU280" s="216" t="s">
        <v>83</v>
      </c>
      <c r="AY280" s="18" t="s">
        <v>124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132</v>
      </c>
      <c r="BM280" s="216" t="s">
        <v>480</v>
      </c>
    </row>
    <row r="281" spans="1:47" s="2" customFormat="1" ht="12">
      <c r="A281" s="39"/>
      <c r="B281" s="40"/>
      <c r="C281" s="41"/>
      <c r="D281" s="218" t="s">
        <v>134</v>
      </c>
      <c r="E281" s="41"/>
      <c r="F281" s="219" t="s">
        <v>481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134</v>
      </c>
      <c r="AU281" s="18" t="s">
        <v>83</v>
      </c>
    </row>
    <row r="282" spans="1:47" s="2" customFormat="1" ht="12">
      <c r="A282" s="39"/>
      <c r="B282" s="40"/>
      <c r="C282" s="41"/>
      <c r="D282" s="223" t="s">
        <v>136</v>
      </c>
      <c r="E282" s="41"/>
      <c r="F282" s="224" t="s">
        <v>482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136</v>
      </c>
      <c r="AU282" s="18" t="s">
        <v>83</v>
      </c>
    </row>
    <row r="283" spans="1:65" s="2" customFormat="1" ht="16.5" customHeight="1">
      <c r="A283" s="39"/>
      <c r="B283" s="40"/>
      <c r="C283" s="205" t="s">
        <v>483</v>
      </c>
      <c r="D283" s="205" t="s">
        <v>127</v>
      </c>
      <c r="E283" s="206" t="s">
        <v>484</v>
      </c>
      <c r="F283" s="207" t="s">
        <v>390</v>
      </c>
      <c r="G283" s="208" t="s">
        <v>151</v>
      </c>
      <c r="H283" s="209">
        <v>104</v>
      </c>
      <c r="I283" s="210"/>
      <c r="J283" s="211">
        <f>ROUND(I283*H283,2)</f>
        <v>0</v>
      </c>
      <c r="K283" s="207" t="s">
        <v>19</v>
      </c>
      <c r="L283" s="45"/>
      <c r="M283" s="212" t="s">
        <v>19</v>
      </c>
      <c r="N283" s="213" t="s">
        <v>44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132</v>
      </c>
      <c r="AT283" s="216" t="s">
        <v>127</v>
      </c>
      <c r="AU283" s="216" t="s">
        <v>83</v>
      </c>
      <c r="AY283" s="18" t="s">
        <v>124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81</v>
      </c>
      <c r="BK283" s="217">
        <f>ROUND(I283*H283,2)</f>
        <v>0</v>
      </c>
      <c r="BL283" s="18" t="s">
        <v>132</v>
      </c>
      <c r="BM283" s="216" t="s">
        <v>485</v>
      </c>
    </row>
    <row r="284" spans="1:47" s="2" customFormat="1" ht="12">
      <c r="A284" s="39"/>
      <c r="B284" s="40"/>
      <c r="C284" s="41"/>
      <c r="D284" s="223" t="s">
        <v>136</v>
      </c>
      <c r="E284" s="41"/>
      <c r="F284" s="224" t="s">
        <v>392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136</v>
      </c>
      <c r="AU284" s="18" t="s">
        <v>83</v>
      </c>
    </row>
    <row r="285" spans="1:65" s="2" customFormat="1" ht="24.15" customHeight="1">
      <c r="A285" s="39"/>
      <c r="B285" s="40"/>
      <c r="C285" s="205" t="s">
        <v>486</v>
      </c>
      <c r="D285" s="205" t="s">
        <v>127</v>
      </c>
      <c r="E285" s="206" t="s">
        <v>487</v>
      </c>
      <c r="F285" s="207" t="s">
        <v>395</v>
      </c>
      <c r="G285" s="208" t="s">
        <v>151</v>
      </c>
      <c r="H285" s="209">
        <v>1248</v>
      </c>
      <c r="I285" s="210"/>
      <c r="J285" s="211">
        <f>ROUND(I285*H285,2)</f>
        <v>0</v>
      </c>
      <c r="K285" s="207" t="s">
        <v>19</v>
      </c>
      <c r="L285" s="45"/>
      <c r="M285" s="212" t="s">
        <v>19</v>
      </c>
      <c r="N285" s="213" t="s">
        <v>44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132</v>
      </c>
      <c r="AT285" s="216" t="s">
        <v>127</v>
      </c>
      <c r="AU285" s="216" t="s">
        <v>83</v>
      </c>
      <c r="AY285" s="18" t="s">
        <v>124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81</v>
      </c>
      <c r="BK285" s="217">
        <f>ROUND(I285*H285,2)</f>
        <v>0</v>
      </c>
      <c r="BL285" s="18" t="s">
        <v>132</v>
      </c>
      <c r="BM285" s="216" t="s">
        <v>488</v>
      </c>
    </row>
    <row r="286" spans="1:47" s="2" customFormat="1" ht="12">
      <c r="A286" s="39"/>
      <c r="B286" s="40"/>
      <c r="C286" s="41"/>
      <c r="D286" s="223" t="s">
        <v>136</v>
      </c>
      <c r="E286" s="41"/>
      <c r="F286" s="224" t="s">
        <v>397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136</v>
      </c>
      <c r="AU286" s="18" t="s">
        <v>83</v>
      </c>
    </row>
    <row r="287" spans="1:51" s="13" customFormat="1" ht="12">
      <c r="A287" s="13"/>
      <c r="B287" s="225"/>
      <c r="C287" s="226"/>
      <c r="D287" s="223" t="s">
        <v>138</v>
      </c>
      <c r="E287" s="227" t="s">
        <v>19</v>
      </c>
      <c r="F287" s="228" t="s">
        <v>398</v>
      </c>
      <c r="G287" s="226"/>
      <c r="H287" s="229">
        <v>208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138</v>
      </c>
      <c r="AU287" s="235" t="s">
        <v>83</v>
      </c>
      <c r="AV287" s="13" t="s">
        <v>83</v>
      </c>
      <c r="AW287" s="13" t="s">
        <v>35</v>
      </c>
      <c r="AX287" s="13" t="s">
        <v>73</v>
      </c>
      <c r="AY287" s="235" t="s">
        <v>124</v>
      </c>
    </row>
    <row r="288" spans="1:51" s="13" customFormat="1" ht="12">
      <c r="A288" s="13"/>
      <c r="B288" s="225"/>
      <c r="C288" s="226"/>
      <c r="D288" s="223" t="s">
        <v>138</v>
      </c>
      <c r="E288" s="227" t="s">
        <v>19</v>
      </c>
      <c r="F288" s="228" t="s">
        <v>399</v>
      </c>
      <c r="G288" s="226"/>
      <c r="H288" s="229">
        <v>1040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138</v>
      </c>
      <c r="AU288" s="235" t="s">
        <v>83</v>
      </c>
      <c r="AV288" s="13" t="s">
        <v>83</v>
      </c>
      <c r="AW288" s="13" t="s">
        <v>35</v>
      </c>
      <c r="AX288" s="13" t="s">
        <v>73</v>
      </c>
      <c r="AY288" s="235" t="s">
        <v>124</v>
      </c>
    </row>
    <row r="289" spans="1:51" s="14" customFormat="1" ht="12">
      <c r="A289" s="14"/>
      <c r="B289" s="246"/>
      <c r="C289" s="247"/>
      <c r="D289" s="223" t="s">
        <v>138</v>
      </c>
      <c r="E289" s="248" t="s">
        <v>19</v>
      </c>
      <c r="F289" s="249" t="s">
        <v>278</v>
      </c>
      <c r="G289" s="247"/>
      <c r="H289" s="250">
        <v>1248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6" t="s">
        <v>138</v>
      </c>
      <c r="AU289" s="256" t="s">
        <v>83</v>
      </c>
      <c r="AV289" s="14" t="s">
        <v>132</v>
      </c>
      <c r="AW289" s="14" t="s">
        <v>35</v>
      </c>
      <c r="AX289" s="14" t="s">
        <v>81</v>
      </c>
      <c r="AY289" s="256" t="s">
        <v>124</v>
      </c>
    </row>
    <row r="290" spans="1:65" s="2" customFormat="1" ht="16.5" customHeight="1">
      <c r="A290" s="39"/>
      <c r="B290" s="40"/>
      <c r="C290" s="205" t="s">
        <v>489</v>
      </c>
      <c r="D290" s="205" t="s">
        <v>127</v>
      </c>
      <c r="E290" s="206" t="s">
        <v>490</v>
      </c>
      <c r="F290" s="207" t="s">
        <v>402</v>
      </c>
      <c r="G290" s="208" t="s">
        <v>358</v>
      </c>
      <c r="H290" s="209">
        <v>4160</v>
      </c>
      <c r="I290" s="210"/>
      <c r="J290" s="211">
        <f>ROUND(I290*H290,2)</f>
        <v>0</v>
      </c>
      <c r="K290" s="207" t="s">
        <v>19</v>
      </c>
      <c r="L290" s="45"/>
      <c r="M290" s="212" t="s">
        <v>19</v>
      </c>
      <c r="N290" s="213" t="s">
        <v>44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132</v>
      </c>
      <c r="AT290" s="216" t="s">
        <v>127</v>
      </c>
      <c r="AU290" s="216" t="s">
        <v>83</v>
      </c>
      <c r="AY290" s="18" t="s">
        <v>124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81</v>
      </c>
      <c r="BK290" s="217">
        <f>ROUND(I290*H290,2)</f>
        <v>0</v>
      </c>
      <c r="BL290" s="18" t="s">
        <v>132</v>
      </c>
      <c r="BM290" s="216" t="s">
        <v>491</v>
      </c>
    </row>
    <row r="291" spans="1:47" s="2" customFormat="1" ht="12">
      <c r="A291" s="39"/>
      <c r="B291" s="40"/>
      <c r="C291" s="41"/>
      <c r="D291" s="223" t="s">
        <v>136</v>
      </c>
      <c r="E291" s="41"/>
      <c r="F291" s="224" t="s">
        <v>397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136</v>
      </c>
      <c r="AU291" s="18" t="s">
        <v>83</v>
      </c>
    </row>
    <row r="292" spans="1:51" s="13" customFormat="1" ht="12">
      <c r="A292" s="13"/>
      <c r="B292" s="225"/>
      <c r="C292" s="226"/>
      <c r="D292" s="223" t="s">
        <v>138</v>
      </c>
      <c r="E292" s="227" t="s">
        <v>19</v>
      </c>
      <c r="F292" s="228" t="s">
        <v>404</v>
      </c>
      <c r="G292" s="226"/>
      <c r="H292" s="229">
        <v>4160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5" t="s">
        <v>138</v>
      </c>
      <c r="AU292" s="235" t="s">
        <v>83</v>
      </c>
      <c r="AV292" s="13" t="s">
        <v>83</v>
      </c>
      <c r="AW292" s="13" t="s">
        <v>35</v>
      </c>
      <c r="AX292" s="13" t="s">
        <v>81</v>
      </c>
      <c r="AY292" s="235" t="s">
        <v>124</v>
      </c>
    </row>
    <row r="293" spans="1:65" s="2" customFormat="1" ht="16.5" customHeight="1">
      <c r="A293" s="39"/>
      <c r="B293" s="40"/>
      <c r="C293" s="205" t="s">
        <v>492</v>
      </c>
      <c r="D293" s="205" t="s">
        <v>127</v>
      </c>
      <c r="E293" s="206" t="s">
        <v>493</v>
      </c>
      <c r="F293" s="207" t="s">
        <v>494</v>
      </c>
      <c r="G293" s="208" t="s">
        <v>242</v>
      </c>
      <c r="H293" s="209">
        <v>5.2</v>
      </c>
      <c r="I293" s="210"/>
      <c r="J293" s="211">
        <f>ROUND(I293*H293,2)</f>
        <v>0</v>
      </c>
      <c r="K293" s="207" t="s">
        <v>131</v>
      </c>
      <c r="L293" s="45"/>
      <c r="M293" s="212" t="s">
        <v>19</v>
      </c>
      <c r="N293" s="213" t="s">
        <v>44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132</v>
      </c>
      <c r="AT293" s="216" t="s">
        <v>127</v>
      </c>
      <c r="AU293" s="216" t="s">
        <v>83</v>
      </c>
      <c r="AY293" s="18" t="s">
        <v>124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81</v>
      </c>
      <c r="BK293" s="217">
        <f>ROUND(I293*H293,2)</f>
        <v>0</v>
      </c>
      <c r="BL293" s="18" t="s">
        <v>132</v>
      </c>
      <c r="BM293" s="216" t="s">
        <v>495</v>
      </c>
    </row>
    <row r="294" spans="1:47" s="2" customFormat="1" ht="12">
      <c r="A294" s="39"/>
      <c r="B294" s="40"/>
      <c r="C294" s="41"/>
      <c r="D294" s="218" t="s">
        <v>134</v>
      </c>
      <c r="E294" s="41"/>
      <c r="F294" s="219" t="s">
        <v>496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134</v>
      </c>
      <c r="AU294" s="18" t="s">
        <v>83</v>
      </c>
    </row>
    <row r="295" spans="1:47" s="2" customFormat="1" ht="12">
      <c r="A295" s="39"/>
      <c r="B295" s="40"/>
      <c r="C295" s="41"/>
      <c r="D295" s="223" t="s">
        <v>136</v>
      </c>
      <c r="E295" s="41"/>
      <c r="F295" s="224" t="s">
        <v>497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136</v>
      </c>
      <c r="AU295" s="18" t="s">
        <v>83</v>
      </c>
    </row>
    <row r="296" spans="1:51" s="13" customFormat="1" ht="12">
      <c r="A296" s="13"/>
      <c r="B296" s="225"/>
      <c r="C296" s="226"/>
      <c r="D296" s="223" t="s">
        <v>138</v>
      </c>
      <c r="E296" s="227" t="s">
        <v>19</v>
      </c>
      <c r="F296" s="228" t="s">
        <v>498</v>
      </c>
      <c r="G296" s="226"/>
      <c r="H296" s="229">
        <v>5.2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138</v>
      </c>
      <c r="AU296" s="235" t="s">
        <v>83</v>
      </c>
      <c r="AV296" s="13" t="s">
        <v>83</v>
      </c>
      <c r="AW296" s="13" t="s">
        <v>35</v>
      </c>
      <c r="AX296" s="13" t="s">
        <v>81</v>
      </c>
      <c r="AY296" s="235" t="s">
        <v>124</v>
      </c>
    </row>
    <row r="297" spans="1:65" s="2" customFormat="1" ht="21.75" customHeight="1">
      <c r="A297" s="39"/>
      <c r="B297" s="40"/>
      <c r="C297" s="205" t="s">
        <v>499</v>
      </c>
      <c r="D297" s="205" t="s">
        <v>127</v>
      </c>
      <c r="E297" s="206" t="s">
        <v>500</v>
      </c>
      <c r="F297" s="207" t="s">
        <v>501</v>
      </c>
      <c r="G297" s="208" t="s">
        <v>151</v>
      </c>
      <c r="H297" s="209">
        <v>104</v>
      </c>
      <c r="I297" s="210"/>
      <c r="J297" s="211">
        <f>ROUND(I297*H297,2)</f>
        <v>0</v>
      </c>
      <c r="K297" s="207" t="s">
        <v>131</v>
      </c>
      <c r="L297" s="45"/>
      <c r="M297" s="212" t="s">
        <v>19</v>
      </c>
      <c r="N297" s="213" t="s">
        <v>44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132</v>
      </c>
      <c r="AT297" s="216" t="s">
        <v>127</v>
      </c>
      <c r="AU297" s="216" t="s">
        <v>83</v>
      </c>
      <c r="AY297" s="18" t="s">
        <v>124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81</v>
      </c>
      <c r="BK297" s="217">
        <f>ROUND(I297*H297,2)</f>
        <v>0</v>
      </c>
      <c r="BL297" s="18" t="s">
        <v>132</v>
      </c>
      <c r="BM297" s="216" t="s">
        <v>502</v>
      </c>
    </row>
    <row r="298" spans="1:47" s="2" customFormat="1" ht="12">
      <c r="A298" s="39"/>
      <c r="B298" s="40"/>
      <c r="C298" s="41"/>
      <c r="D298" s="218" t="s">
        <v>134</v>
      </c>
      <c r="E298" s="41"/>
      <c r="F298" s="219" t="s">
        <v>503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134</v>
      </c>
      <c r="AU298" s="18" t="s">
        <v>83</v>
      </c>
    </row>
    <row r="299" spans="1:47" s="2" customFormat="1" ht="12">
      <c r="A299" s="39"/>
      <c r="B299" s="40"/>
      <c r="C299" s="41"/>
      <c r="D299" s="223" t="s">
        <v>136</v>
      </c>
      <c r="E299" s="41"/>
      <c r="F299" s="224" t="s">
        <v>504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136</v>
      </c>
      <c r="AU299" s="18" t="s">
        <v>83</v>
      </c>
    </row>
    <row r="300" spans="1:65" s="2" customFormat="1" ht="16.5" customHeight="1">
      <c r="A300" s="39"/>
      <c r="B300" s="40"/>
      <c r="C300" s="205" t="s">
        <v>505</v>
      </c>
      <c r="D300" s="205" t="s">
        <v>127</v>
      </c>
      <c r="E300" s="206" t="s">
        <v>506</v>
      </c>
      <c r="F300" s="207" t="s">
        <v>507</v>
      </c>
      <c r="G300" s="208" t="s">
        <v>151</v>
      </c>
      <c r="H300" s="209">
        <v>208</v>
      </c>
      <c r="I300" s="210"/>
      <c r="J300" s="211">
        <f>ROUND(I300*H300,2)</f>
        <v>0</v>
      </c>
      <c r="K300" s="207" t="s">
        <v>131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132</v>
      </c>
      <c r="AT300" s="216" t="s">
        <v>127</v>
      </c>
      <c r="AU300" s="216" t="s">
        <v>83</v>
      </c>
      <c r="AY300" s="18" t="s">
        <v>124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132</v>
      </c>
      <c r="BM300" s="216" t="s">
        <v>508</v>
      </c>
    </row>
    <row r="301" spans="1:47" s="2" customFormat="1" ht="12">
      <c r="A301" s="39"/>
      <c r="B301" s="40"/>
      <c r="C301" s="41"/>
      <c r="D301" s="218" t="s">
        <v>134</v>
      </c>
      <c r="E301" s="41"/>
      <c r="F301" s="219" t="s">
        <v>509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134</v>
      </c>
      <c r="AU301" s="18" t="s">
        <v>83</v>
      </c>
    </row>
    <row r="302" spans="1:51" s="13" customFormat="1" ht="12">
      <c r="A302" s="13"/>
      <c r="B302" s="225"/>
      <c r="C302" s="226"/>
      <c r="D302" s="223" t="s">
        <v>138</v>
      </c>
      <c r="E302" s="227" t="s">
        <v>19</v>
      </c>
      <c r="F302" s="228" t="s">
        <v>510</v>
      </c>
      <c r="G302" s="226"/>
      <c r="H302" s="229">
        <v>208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138</v>
      </c>
      <c r="AU302" s="235" t="s">
        <v>83</v>
      </c>
      <c r="AV302" s="13" t="s">
        <v>83</v>
      </c>
      <c r="AW302" s="13" t="s">
        <v>35</v>
      </c>
      <c r="AX302" s="13" t="s">
        <v>81</v>
      </c>
      <c r="AY302" s="235" t="s">
        <v>124</v>
      </c>
    </row>
    <row r="303" spans="1:65" s="2" customFormat="1" ht="16.5" customHeight="1">
      <c r="A303" s="39"/>
      <c r="B303" s="40"/>
      <c r="C303" s="205" t="s">
        <v>511</v>
      </c>
      <c r="D303" s="205" t="s">
        <v>127</v>
      </c>
      <c r="E303" s="206" t="s">
        <v>512</v>
      </c>
      <c r="F303" s="207" t="s">
        <v>513</v>
      </c>
      <c r="G303" s="208" t="s">
        <v>185</v>
      </c>
      <c r="H303" s="209">
        <v>6.084</v>
      </c>
      <c r="I303" s="210"/>
      <c r="J303" s="211">
        <f>ROUND(I303*H303,2)</f>
        <v>0</v>
      </c>
      <c r="K303" s="207" t="s">
        <v>19</v>
      </c>
      <c r="L303" s="45"/>
      <c r="M303" s="212" t="s">
        <v>19</v>
      </c>
      <c r="N303" s="213" t="s">
        <v>44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132</v>
      </c>
      <c r="AT303" s="216" t="s">
        <v>127</v>
      </c>
      <c r="AU303" s="216" t="s">
        <v>83</v>
      </c>
      <c r="AY303" s="18" t="s">
        <v>124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81</v>
      </c>
      <c r="BK303" s="217">
        <f>ROUND(I303*H303,2)</f>
        <v>0</v>
      </c>
      <c r="BL303" s="18" t="s">
        <v>132</v>
      </c>
      <c r="BM303" s="216" t="s">
        <v>514</v>
      </c>
    </row>
    <row r="304" spans="1:47" s="2" customFormat="1" ht="12">
      <c r="A304" s="39"/>
      <c r="B304" s="40"/>
      <c r="C304" s="41"/>
      <c r="D304" s="223" t="s">
        <v>136</v>
      </c>
      <c r="E304" s="41"/>
      <c r="F304" s="224" t="s">
        <v>515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136</v>
      </c>
      <c r="AU304" s="18" t="s">
        <v>83</v>
      </c>
    </row>
    <row r="305" spans="1:51" s="13" customFormat="1" ht="12">
      <c r="A305" s="13"/>
      <c r="B305" s="225"/>
      <c r="C305" s="226"/>
      <c r="D305" s="223" t="s">
        <v>138</v>
      </c>
      <c r="E305" s="227" t="s">
        <v>19</v>
      </c>
      <c r="F305" s="228" t="s">
        <v>516</v>
      </c>
      <c r="G305" s="226"/>
      <c r="H305" s="229">
        <v>2.6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138</v>
      </c>
      <c r="AU305" s="235" t="s">
        <v>83</v>
      </c>
      <c r="AV305" s="13" t="s">
        <v>83</v>
      </c>
      <c r="AW305" s="13" t="s">
        <v>35</v>
      </c>
      <c r="AX305" s="13" t="s">
        <v>73</v>
      </c>
      <c r="AY305" s="235" t="s">
        <v>124</v>
      </c>
    </row>
    <row r="306" spans="1:51" s="13" customFormat="1" ht="12">
      <c r="A306" s="13"/>
      <c r="B306" s="225"/>
      <c r="C306" s="226"/>
      <c r="D306" s="223" t="s">
        <v>138</v>
      </c>
      <c r="E306" s="227" t="s">
        <v>19</v>
      </c>
      <c r="F306" s="228" t="s">
        <v>517</v>
      </c>
      <c r="G306" s="226"/>
      <c r="H306" s="229">
        <v>3.12</v>
      </c>
      <c r="I306" s="230"/>
      <c r="J306" s="226"/>
      <c r="K306" s="226"/>
      <c r="L306" s="231"/>
      <c r="M306" s="232"/>
      <c r="N306" s="233"/>
      <c r="O306" s="233"/>
      <c r="P306" s="233"/>
      <c r="Q306" s="233"/>
      <c r="R306" s="233"/>
      <c r="S306" s="233"/>
      <c r="T306" s="23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5" t="s">
        <v>138</v>
      </c>
      <c r="AU306" s="235" t="s">
        <v>83</v>
      </c>
      <c r="AV306" s="13" t="s">
        <v>83</v>
      </c>
      <c r="AW306" s="13" t="s">
        <v>35</v>
      </c>
      <c r="AX306" s="13" t="s">
        <v>73</v>
      </c>
      <c r="AY306" s="235" t="s">
        <v>124</v>
      </c>
    </row>
    <row r="307" spans="1:51" s="13" customFormat="1" ht="12">
      <c r="A307" s="13"/>
      <c r="B307" s="225"/>
      <c r="C307" s="226"/>
      <c r="D307" s="223" t="s">
        <v>138</v>
      </c>
      <c r="E307" s="227" t="s">
        <v>19</v>
      </c>
      <c r="F307" s="228" t="s">
        <v>518</v>
      </c>
      <c r="G307" s="226"/>
      <c r="H307" s="229">
        <v>0.364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138</v>
      </c>
      <c r="AU307" s="235" t="s">
        <v>83</v>
      </c>
      <c r="AV307" s="13" t="s">
        <v>83</v>
      </c>
      <c r="AW307" s="13" t="s">
        <v>35</v>
      </c>
      <c r="AX307" s="13" t="s">
        <v>73</v>
      </c>
      <c r="AY307" s="235" t="s">
        <v>124</v>
      </c>
    </row>
    <row r="308" spans="1:51" s="14" customFormat="1" ht="12">
      <c r="A308" s="14"/>
      <c r="B308" s="246"/>
      <c r="C308" s="247"/>
      <c r="D308" s="223" t="s">
        <v>138</v>
      </c>
      <c r="E308" s="248" t="s">
        <v>19</v>
      </c>
      <c r="F308" s="249" t="s">
        <v>278</v>
      </c>
      <c r="G308" s="247"/>
      <c r="H308" s="250">
        <v>6.0840000000000005</v>
      </c>
      <c r="I308" s="251"/>
      <c r="J308" s="247"/>
      <c r="K308" s="247"/>
      <c r="L308" s="252"/>
      <c r="M308" s="253"/>
      <c r="N308" s="254"/>
      <c r="O308" s="254"/>
      <c r="P308" s="254"/>
      <c r="Q308" s="254"/>
      <c r="R308" s="254"/>
      <c r="S308" s="254"/>
      <c r="T308" s="25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6" t="s">
        <v>138</v>
      </c>
      <c r="AU308" s="256" t="s">
        <v>83</v>
      </c>
      <c r="AV308" s="14" t="s">
        <v>132</v>
      </c>
      <c r="AW308" s="14" t="s">
        <v>35</v>
      </c>
      <c r="AX308" s="14" t="s">
        <v>81</v>
      </c>
      <c r="AY308" s="256" t="s">
        <v>124</v>
      </c>
    </row>
    <row r="309" spans="1:65" s="2" customFormat="1" ht="16.5" customHeight="1">
      <c r="A309" s="39"/>
      <c r="B309" s="40"/>
      <c r="C309" s="205" t="s">
        <v>519</v>
      </c>
      <c r="D309" s="205" t="s">
        <v>127</v>
      </c>
      <c r="E309" s="206" t="s">
        <v>406</v>
      </c>
      <c r="F309" s="207" t="s">
        <v>407</v>
      </c>
      <c r="G309" s="208" t="s">
        <v>130</v>
      </c>
      <c r="H309" s="209">
        <v>21900</v>
      </c>
      <c r="I309" s="210"/>
      <c r="J309" s="211">
        <f>ROUND(I309*H309,2)</f>
        <v>0</v>
      </c>
      <c r="K309" s="207" t="s">
        <v>131</v>
      </c>
      <c r="L309" s="45"/>
      <c r="M309" s="212" t="s">
        <v>19</v>
      </c>
      <c r="N309" s="213" t="s">
        <v>44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132</v>
      </c>
      <c r="AT309" s="216" t="s">
        <v>127</v>
      </c>
      <c r="AU309" s="216" t="s">
        <v>83</v>
      </c>
      <c r="AY309" s="18" t="s">
        <v>124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81</v>
      </c>
      <c r="BK309" s="217">
        <f>ROUND(I309*H309,2)</f>
        <v>0</v>
      </c>
      <c r="BL309" s="18" t="s">
        <v>132</v>
      </c>
      <c r="BM309" s="216" t="s">
        <v>520</v>
      </c>
    </row>
    <row r="310" spans="1:47" s="2" customFormat="1" ht="12">
      <c r="A310" s="39"/>
      <c r="B310" s="40"/>
      <c r="C310" s="41"/>
      <c r="D310" s="218" t="s">
        <v>134</v>
      </c>
      <c r="E310" s="41"/>
      <c r="F310" s="219" t="s">
        <v>409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134</v>
      </c>
      <c r="AU310" s="18" t="s">
        <v>83</v>
      </c>
    </row>
    <row r="311" spans="1:47" s="2" customFormat="1" ht="12">
      <c r="A311" s="39"/>
      <c r="B311" s="40"/>
      <c r="C311" s="41"/>
      <c r="D311" s="223" t="s">
        <v>136</v>
      </c>
      <c r="E311" s="41"/>
      <c r="F311" s="224" t="s">
        <v>410</v>
      </c>
      <c r="G311" s="41"/>
      <c r="H311" s="41"/>
      <c r="I311" s="220"/>
      <c r="J311" s="41"/>
      <c r="K311" s="41"/>
      <c r="L311" s="45"/>
      <c r="M311" s="221"/>
      <c r="N311" s="222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136</v>
      </c>
      <c r="AU311" s="18" t="s">
        <v>83</v>
      </c>
    </row>
    <row r="312" spans="1:51" s="13" customFormat="1" ht="12">
      <c r="A312" s="13"/>
      <c r="B312" s="225"/>
      <c r="C312" s="226"/>
      <c r="D312" s="223" t="s">
        <v>138</v>
      </c>
      <c r="E312" s="227" t="s">
        <v>19</v>
      </c>
      <c r="F312" s="228" t="s">
        <v>411</v>
      </c>
      <c r="G312" s="226"/>
      <c r="H312" s="229">
        <v>21900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138</v>
      </c>
      <c r="AU312" s="235" t="s">
        <v>83</v>
      </c>
      <c r="AV312" s="13" t="s">
        <v>83</v>
      </c>
      <c r="AW312" s="13" t="s">
        <v>35</v>
      </c>
      <c r="AX312" s="13" t="s">
        <v>81</v>
      </c>
      <c r="AY312" s="235" t="s">
        <v>124</v>
      </c>
    </row>
    <row r="313" spans="1:65" s="2" customFormat="1" ht="16.5" customHeight="1">
      <c r="A313" s="39"/>
      <c r="B313" s="40"/>
      <c r="C313" s="205" t="s">
        <v>521</v>
      </c>
      <c r="D313" s="205" t="s">
        <v>127</v>
      </c>
      <c r="E313" s="206" t="s">
        <v>522</v>
      </c>
      <c r="F313" s="207" t="s">
        <v>414</v>
      </c>
      <c r="G313" s="208" t="s">
        <v>242</v>
      </c>
      <c r="H313" s="209">
        <v>93.6</v>
      </c>
      <c r="I313" s="210"/>
      <c r="J313" s="211">
        <f>ROUND(I313*H313,2)</f>
        <v>0</v>
      </c>
      <c r="K313" s="207" t="s">
        <v>131</v>
      </c>
      <c r="L313" s="45"/>
      <c r="M313" s="212" t="s">
        <v>19</v>
      </c>
      <c r="N313" s="213" t="s">
        <v>44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132</v>
      </c>
      <c r="AT313" s="216" t="s">
        <v>127</v>
      </c>
      <c r="AU313" s="216" t="s">
        <v>83</v>
      </c>
      <c r="AY313" s="18" t="s">
        <v>124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81</v>
      </c>
      <c r="BK313" s="217">
        <f>ROUND(I313*H313,2)</f>
        <v>0</v>
      </c>
      <c r="BL313" s="18" t="s">
        <v>132</v>
      </c>
      <c r="BM313" s="216" t="s">
        <v>523</v>
      </c>
    </row>
    <row r="314" spans="1:47" s="2" customFormat="1" ht="12">
      <c r="A314" s="39"/>
      <c r="B314" s="40"/>
      <c r="C314" s="41"/>
      <c r="D314" s="218" t="s">
        <v>134</v>
      </c>
      <c r="E314" s="41"/>
      <c r="F314" s="219" t="s">
        <v>524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134</v>
      </c>
      <c r="AU314" s="18" t="s">
        <v>83</v>
      </c>
    </row>
    <row r="315" spans="1:47" s="2" customFormat="1" ht="12">
      <c r="A315" s="39"/>
      <c r="B315" s="40"/>
      <c r="C315" s="41"/>
      <c r="D315" s="223" t="s">
        <v>136</v>
      </c>
      <c r="E315" s="41"/>
      <c r="F315" s="224" t="s">
        <v>417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136</v>
      </c>
      <c r="AU315" s="18" t="s">
        <v>83</v>
      </c>
    </row>
    <row r="316" spans="1:51" s="13" customFormat="1" ht="12">
      <c r="A316" s="13"/>
      <c r="B316" s="225"/>
      <c r="C316" s="226"/>
      <c r="D316" s="223" t="s">
        <v>138</v>
      </c>
      <c r="E316" s="227" t="s">
        <v>19</v>
      </c>
      <c r="F316" s="228" t="s">
        <v>448</v>
      </c>
      <c r="G316" s="226"/>
      <c r="H316" s="229">
        <v>31.2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138</v>
      </c>
      <c r="AU316" s="235" t="s">
        <v>83</v>
      </c>
      <c r="AV316" s="13" t="s">
        <v>83</v>
      </c>
      <c r="AW316" s="13" t="s">
        <v>35</v>
      </c>
      <c r="AX316" s="13" t="s">
        <v>73</v>
      </c>
      <c r="AY316" s="235" t="s">
        <v>124</v>
      </c>
    </row>
    <row r="317" spans="1:51" s="13" customFormat="1" ht="12">
      <c r="A317" s="13"/>
      <c r="B317" s="225"/>
      <c r="C317" s="226"/>
      <c r="D317" s="223" t="s">
        <v>138</v>
      </c>
      <c r="E317" s="227" t="s">
        <v>19</v>
      </c>
      <c r="F317" s="228" t="s">
        <v>449</v>
      </c>
      <c r="G317" s="226"/>
      <c r="H317" s="229">
        <v>62.4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138</v>
      </c>
      <c r="AU317" s="235" t="s">
        <v>83</v>
      </c>
      <c r="AV317" s="13" t="s">
        <v>83</v>
      </c>
      <c r="AW317" s="13" t="s">
        <v>35</v>
      </c>
      <c r="AX317" s="13" t="s">
        <v>73</v>
      </c>
      <c r="AY317" s="235" t="s">
        <v>124</v>
      </c>
    </row>
    <row r="318" spans="1:51" s="14" customFormat="1" ht="12">
      <c r="A318" s="14"/>
      <c r="B318" s="246"/>
      <c r="C318" s="247"/>
      <c r="D318" s="223" t="s">
        <v>138</v>
      </c>
      <c r="E318" s="248" t="s">
        <v>19</v>
      </c>
      <c r="F318" s="249" t="s">
        <v>278</v>
      </c>
      <c r="G318" s="247"/>
      <c r="H318" s="250">
        <v>93.6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138</v>
      </c>
      <c r="AU318" s="256" t="s">
        <v>83</v>
      </c>
      <c r="AV318" s="14" t="s">
        <v>132</v>
      </c>
      <c r="AW318" s="14" t="s">
        <v>35</v>
      </c>
      <c r="AX318" s="14" t="s">
        <v>81</v>
      </c>
      <c r="AY318" s="256" t="s">
        <v>124</v>
      </c>
    </row>
    <row r="319" spans="1:65" s="2" customFormat="1" ht="16.5" customHeight="1">
      <c r="A319" s="39"/>
      <c r="B319" s="40"/>
      <c r="C319" s="205" t="s">
        <v>525</v>
      </c>
      <c r="D319" s="205" t="s">
        <v>127</v>
      </c>
      <c r="E319" s="206" t="s">
        <v>526</v>
      </c>
      <c r="F319" s="207" t="s">
        <v>422</v>
      </c>
      <c r="G319" s="208" t="s">
        <v>242</v>
      </c>
      <c r="H319" s="209">
        <v>93.6</v>
      </c>
      <c r="I319" s="210"/>
      <c r="J319" s="211">
        <f>ROUND(I319*H319,2)</f>
        <v>0</v>
      </c>
      <c r="K319" s="207" t="s">
        <v>131</v>
      </c>
      <c r="L319" s="45"/>
      <c r="M319" s="212" t="s">
        <v>19</v>
      </c>
      <c r="N319" s="213" t="s">
        <v>44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132</v>
      </c>
      <c r="AT319" s="216" t="s">
        <v>127</v>
      </c>
      <c r="AU319" s="216" t="s">
        <v>83</v>
      </c>
      <c r="AY319" s="18" t="s">
        <v>124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81</v>
      </c>
      <c r="BK319" s="217">
        <f>ROUND(I319*H319,2)</f>
        <v>0</v>
      </c>
      <c r="BL319" s="18" t="s">
        <v>132</v>
      </c>
      <c r="BM319" s="216" t="s">
        <v>527</v>
      </c>
    </row>
    <row r="320" spans="1:47" s="2" customFormat="1" ht="12">
      <c r="A320" s="39"/>
      <c r="B320" s="40"/>
      <c r="C320" s="41"/>
      <c r="D320" s="218" t="s">
        <v>134</v>
      </c>
      <c r="E320" s="41"/>
      <c r="F320" s="219" t="s">
        <v>528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134</v>
      </c>
      <c r="AU320" s="18" t="s">
        <v>83</v>
      </c>
    </row>
    <row r="321" spans="1:65" s="2" customFormat="1" ht="16.5" customHeight="1">
      <c r="A321" s="39"/>
      <c r="B321" s="40"/>
      <c r="C321" s="205" t="s">
        <v>529</v>
      </c>
      <c r="D321" s="205" t="s">
        <v>127</v>
      </c>
      <c r="E321" s="206" t="s">
        <v>530</v>
      </c>
      <c r="F321" s="207" t="s">
        <v>264</v>
      </c>
      <c r="G321" s="208" t="s">
        <v>242</v>
      </c>
      <c r="H321" s="209">
        <v>468</v>
      </c>
      <c r="I321" s="210"/>
      <c r="J321" s="211">
        <f>ROUND(I321*H321,2)</f>
        <v>0</v>
      </c>
      <c r="K321" s="207" t="s">
        <v>131</v>
      </c>
      <c r="L321" s="45"/>
      <c r="M321" s="212" t="s">
        <v>19</v>
      </c>
      <c r="N321" s="213" t="s">
        <v>44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132</v>
      </c>
      <c r="AT321" s="216" t="s">
        <v>127</v>
      </c>
      <c r="AU321" s="216" t="s">
        <v>83</v>
      </c>
      <c r="AY321" s="18" t="s">
        <v>124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81</v>
      </c>
      <c r="BK321" s="217">
        <f>ROUND(I321*H321,2)</f>
        <v>0</v>
      </c>
      <c r="BL321" s="18" t="s">
        <v>132</v>
      </c>
      <c r="BM321" s="216" t="s">
        <v>531</v>
      </c>
    </row>
    <row r="322" spans="1:47" s="2" customFormat="1" ht="12">
      <c r="A322" s="39"/>
      <c r="B322" s="40"/>
      <c r="C322" s="41"/>
      <c r="D322" s="218" t="s">
        <v>134</v>
      </c>
      <c r="E322" s="41"/>
      <c r="F322" s="219" t="s">
        <v>532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134</v>
      </c>
      <c r="AU322" s="18" t="s">
        <v>83</v>
      </c>
    </row>
    <row r="323" spans="1:47" s="2" customFormat="1" ht="12">
      <c r="A323" s="39"/>
      <c r="B323" s="40"/>
      <c r="C323" s="41"/>
      <c r="D323" s="223" t="s">
        <v>136</v>
      </c>
      <c r="E323" s="41"/>
      <c r="F323" s="224" t="s">
        <v>429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136</v>
      </c>
      <c r="AU323" s="18" t="s">
        <v>83</v>
      </c>
    </row>
    <row r="324" spans="1:51" s="13" customFormat="1" ht="12">
      <c r="A324" s="13"/>
      <c r="B324" s="225"/>
      <c r="C324" s="226"/>
      <c r="D324" s="223" t="s">
        <v>138</v>
      </c>
      <c r="E324" s="227" t="s">
        <v>19</v>
      </c>
      <c r="F324" s="228" t="s">
        <v>458</v>
      </c>
      <c r="G324" s="226"/>
      <c r="H324" s="229">
        <v>468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138</v>
      </c>
      <c r="AU324" s="235" t="s">
        <v>83</v>
      </c>
      <c r="AV324" s="13" t="s">
        <v>83</v>
      </c>
      <c r="AW324" s="13" t="s">
        <v>35</v>
      </c>
      <c r="AX324" s="13" t="s">
        <v>81</v>
      </c>
      <c r="AY324" s="235" t="s">
        <v>124</v>
      </c>
    </row>
    <row r="325" spans="1:63" s="12" customFormat="1" ht="22.8" customHeight="1">
      <c r="A325" s="12"/>
      <c r="B325" s="189"/>
      <c r="C325" s="190"/>
      <c r="D325" s="191" t="s">
        <v>72</v>
      </c>
      <c r="E325" s="203" t="s">
        <v>533</v>
      </c>
      <c r="F325" s="203" t="s">
        <v>534</v>
      </c>
      <c r="G325" s="190"/>
      <c r="H325" s="190"/>
      <c r="I325" s="193"/>
      <c r="J325" s="204">
        <f>BK325</f>
        <v>0</v>
      </c>
      <c r="K325" s="190"/>
      <c r="L325" s="195"/>
      <c r="M325" s="196"/>
      <c r="N325" s="197"/>
      <c r="O325" s="197"/>
      <c r="P325" s="198">
        <f>SUM(P326:P327)</f>
        <v>0</v>
      </c>
      <c r="Q325" s="197"/>
      <c r="R325" s="198">
        <f>SUM(R326:R327)</f>
        <v>0</v>
      </c>
      <c r="S325" s="197"/>
      <c r="T325" s="199">
        <f>SUM(T326:T327)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0" t="s">
        <v>81</v>
      </c>
      <c r="AT325" s="201" t="s">
        <v>72</v>
      </c>
      <c r="AU325" s="201" t="s">
        <v>81</v>
      </c>
      <c r="AY325" s="200" t="s">
        <v>124</v>
      </c>
      <c r="BK325" s="202">
        <f>SUM(BK326:BK327)</f>
        <v>0</v>
      </c>
    </row>
    <row r="326" spans="1:65" s="2" customFormat="1" ht="16.5" customHeight="1">
      <c r="A326" s="39"/>
      <c r="B326" s="40"/>
      <c r="C326" s="205" t="s">
        <v>535</v>
      </c>
      <c r="D326" s="205" t="s">
        <v>127</v>
      </c>
      <c r="E326" s="206" t="s">
        <v>536</v>
      </c>
      <c r="F326" s="207" t="s">
        <v>537</v>
      </c>
      <c r="G326" s="208" t="s">
        <v>185</v>
      </c>
      <c r="H326" s="209">
        <v>33.424</v>
      </c>
      <c r="I326" s="210"/>
      <c r="J326" s="211">
        <f>ROUND(I326*H326,2)</f>
        <v>0</v>
      </c>
      <c r="K326" s="207" t="s">
        <v>131</v>
      </c>
      <c r="L326" s="45"/>
      <c r="M326" s="212" t="s">
        <v>19</v>
      </c>
      <c r="N326" s="213" t="s">
        <v>44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132</v>
      </c>
      <c r="AT326" s="216" t="s">
        <v>127</v>
      </c>
      <c r="AU326" s="216" t="s">
        <v>83</v>
      </c>
      <c r="AY326" s="18" t="s">
        <v>124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81</v>
      </c>
      <c r="BK326" s="217">
        <f>ROUND(I326*H326,2)</f>
        <v>0</v>
      </c>
      <c r="BL326" s="18" t="s">
        <v>132</v>
      </c>
      <c r="BM326" s="216" t="s">
        <v>538</v>
      </c>
    </row>
    <row r="327" spans="1:47" s="2" customFormat="1" ht="12">
      <c r="A327" s="39"/>
      <c r="B327" s="40"/>
      <c r="C327" s="41"/>
      <c r="D327" s="218" t="s">
        <v>134</v>
      </c>
      <c r="E327" s="41"/>
      <c r="F327" s="219" t="s">
        <v>539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134</v>
      </c>
      <c r="AU327" s="18" t="s">
        <v>83</v>
      </c>
    </row>
    <row r="328" spans="1:63" s="12" customFormat="1" ht="25.9" customHeight="1">
      <c r="A328" s="12"/>
      <c r="B328" s="189"/>
      <c r="C328" s="190"/>
      <c r="D328" s="191" t="s">
        <v>72</v>
      </c>
      <c r="E328" s="192" t="s">
        <v>540</v>
      </c>
      <c r="F328" s="192" t="s">
        <v>541</v>
      </c>
      <c r="G328" s="190"/>
      <c r="H328" s="190"/>
      <c r="I328" s="193"/>
      <c r="J328" s="194">
        <f>BK328</f>
        <v>0</v>
      </c>
      <c r="K328" s="190"/>
      <c r="L328" s="195"/>
      <c r="M328" s="196"/>
      <c r="N328" s="197"/>
      <c r="O328" s="197"/>
      <c r="P328" s="198">
        <f>P329</f>
        <v>0</v>
      </c>
      <c r="Q328" s="197"/>
      <c r="R328" s="198">
        <f>R329</f>
        <v>0</v>
      </c>
      <c r="S328" s="197"/>
      <c r="T328" s="199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0" t="s">
        <v>155</v>
      </c>
      <c r="AT328" s="201" t="s">
        <v>72</v>
      </c>
      <c r="AU328" s="201" t="s">
        <v>73</v>
      </c>
      <c r="AY328" s="200" t="s">
        <v>124</v>
      </c>
      <c r="BK328" s="202">
        <f>BK329</f>
        <v>0</v>
      </c>
    </row>
    <row r="329" spans="1:63" s="12" customFormat="1" ht="22.8" customHeight="1">
      <c r="A329" s="12"/>
      <c r="B329" s="189"/>
      <c r="C329" s="190"/>
      <c r="D329" s="191" t="s">
        <v>72</v>
      </c>
      <c r="E329" s="203" t="s">
        <v>542</v>
      </c>
      <c r="F329" s="203" t="s">
        <v>543</v>
      </c>
      <c r="G329" s="190"/>
      <c r="H329" s="190"/>
      <c r="I329" s="193"/>
      <c r="J329" s="204">
        <f>BK329</f>
        <v>0</v>
      </c>
      <c r="K329" s="190"/>
      <c r="L329" s="195"/>
      <c r="M329" s="196"/>
      <c r="N329" s="197"/>
      <c r="O329" s="197"/>
      <c r="P329" s="198">
        <f>SUM(P330:P335)</f>
        <v>0</v>
      </c>
      <c r="Q329" s="197"/>
      <c r="R329" s="198">
        <f>SUM(R330:R335)</f>
        <v>0</v>
      </c>
      <c r="S329" s="197"/>
      <c r="T329" s="199">
        <f>SUM(T330:T335)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155</v>
      </c>
      <c r="AT329" s="201" t="s">
        <v>72</v>
      </c>
      <c r="AU329" s="201" t="s">
        <v>81</v>
      </c>
      <c r="AY329" s="200" t="s">
        <v>124</v>
      </c>
      <c r="BK329" s="202">
        <f>SUM(BK330:BK335)</f>
        <v>0</v>
      </c>
    </row>
    <row r="330" spans="1:65" s="2" customFormat="1" ht="16.5" customHeight="1">
      <c r="A330" s="39"/>
      <c r="B330" s="40"/>
      <c r="C330" s="205" t="s">
        <v>544</v>
      </c>
      <c r="D330" s="205" t="s">
        <v>127</v>
      </c>
      <c r="E330" s="206" t="s">
        <v>545</v>
      </c>
      <c r="F330" s="207" t="s">
        <v>546</v>
      </c>
      <c r="G330" s="208" t="s">
        <v>547</v>
      </c>
      <c r="H330" s="209">
        <v>1</v>
      </c>
      <c r="I330" s="210"/>
      <c r="J330" s="211">
        <f>ROUND(I330*H330,2)</f>
        <v>0</v>
      </c>
      <c r="K330" s="207" t="s">
        <v>19</v>
      </c>
      <c r="L330" s="45"/>
      <c r="M330" s="212" t="s">
        <v>19</v>
      </c>
      <c r="N330" s="213" t="s">
        <v>44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548</v>
      </c>
      <c r="AT330" s="216" t="s">
        <v>127</v>
      </c>
      <c r="AU330" s="216" t="s">
        <v>83</v>
      </c>
      <c r="AY330" s="18" t="s">
        <v>124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81</v>
      </c>
      <c r="BK330" s="217">
        <f>ROUND(I330*H330,2)</f>
        <v>0</v>
      </c>
      <c r="BL330" s="18" t="s">
        <v>548</v>
      </c>
      <c r="BM330" s="216" t="s">
        <v>549</v>
      </c>
    </row>
    <row r="331" spans="1:47" s="2" customFormat="1" ht="12">
      <c r="A331" s="39"/>
      <c r="B331" s="40"/>
      <c r="C331" s="41"/>
      <c r="D331" s="223" t="s">
        <v>136</v>
      </c>
      <c r="E331" s="41"/>
      <c r="F331" s="224" t="s">
        <v>550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136</v>
      </c>
      <c r="AU331" s="18" t="s">
        <v>83</v>
      </c>
    </row>
    <row r="332" spans="1:65" s="2" customFormat="1" ht="16.5" customHeight="1">
      <c r="A332" s="39"/>
      <c r="B332" s="40"/>
      <c r="C332" s="205" t="s">
        <v>551</v>
      </c>
      <c r="D332" s="205" t="s">
        <v>127</v>
      </c>
      <c r="E332" s="206" t="s">
        <v>552</v>
      </c>
      <c r="F332" s="207" t="s">
        <v>553</v>
      </c>
      <c r="G332" s="208" t="s">
        <v>547</v>
      </c>
      <c r="H332" s="209">
        <v>1</v>
      </c>
      <c r="I332" s="210"/>
      <c r="J332" s="211">
        <f>ROUND(I332*H332,2)</f>
        <v>0</v>
      </c>
      <c r="K332" s="207" t="s">
        <v>19</v>
      </c>
      <c r="L332" s="45"/>
      <c r="M332" s="212" t="s">
        <v>19</v>
      </c>
      <c r="N332" s="213" t="s">
        <v>44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548</v>
      </c>
      <c r="AT332" s="216" t="s">
        <v>127</v>
      </c>
      <c r="AU332" s="216" t="s">
        <v>83</v>
      </c>
      <c r="AY332" s="18" t="s">
        <v>124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81</v>
      </c>
      <c r="BK332" s="217">
        <f>ROUND(I332*H332,2)</f>
        <v>0</v>
      </c>
      <c r="BL332" s="18" t="s">
        <v>548</v>
      </c>
      <c r="BM332" s="216" t="s">
        <v>554</v>
      </c>
    </row>
    <row r="333" spans="1:65" s="2" customFormat="1" ht="16.5" customHeight="1">
      <c r="A333" s="39"/>
      <c r="B333" s="40"/>
      <c r="C333" s="205" t="s">
        <v>555</v>
      </c>
      <c r="D333" s="205" t="s">
        <v>127</v>
      </c>
      <c r="E333" s="206" t="s">
        <v>556</v>
      </c>
      <c r="F333" s="207" t="s">
        <v>557</v>
      </c>
      <c r="G333" s="208" t="s">
        <v>547</v>
      </c>
      <c r="H333" s="209">
        <v>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548</v>
      </c>
      <c r="AT333" s="216" t="s">
        <v>127</v>
      </c>
      <c r="AU333" s="216" t="s">
        <v>83</v>
      </c>
      <c r="AY333" s="18" t="s">
        <v>124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548</v>
      </c>
      <c r="BM333" s="216" t="s">
        <v>558</v>
      </c>
    </row>
    <row r="334" spans="1:65" s="2" customFormat="1" ht="16.5" customHeight="1">
      <c r="A334" s="39"/>
      <c r="B334" s="40"/>
      <c r="C334" s="205" t="s">
        <v>559</v>
      </c>
      <c r="D334" s="205" t="s">
        <v>127</v>
      </c>
      <c r="E334" s="206" t="s">
        <v>560</v>
      </c>
      <c r="F334" s="207" t="s">
        <v>561</v>
      </c>
      <c r="G334" s="208" t="s">
        <v>547</v>
      </c>
      <c r="H334" s="209">
        <v>1</v>
      </c>
      <c r="I334" s="210"/>
      <c r="J334" s="211">
        <f>ROUND(I334*H334,2)</f>
        <v>0</v>
      </c>
      <c r="K334" s="207" t="s">
        <v>19</v>
      </c>
      <c r="L334" s="45"/>
      <c r="M334" s="212" t="s">
        <v>19</v>
      </c>
      <c r="N334" s="213" t="s">
        <v>44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548</v>
      </c>
      <c r="AT334" s="216" t="s">
        <v>127</v>
      </c>
      <c r="AU334" s="216" t="s">
        <v>83</v>
      </c>
      <c r="AY334" s="18" t="s">
        <v>124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81</v>
      </c>
      <c r="BK334" s="217">
        <f>ROUND(I334*H334,2)</f>
        <v>0</v>
      </c>
      <c r="BL334" s="18" t="s">
        <v>548</v>
      </c>
      <c r="BM334" s="216" t="s">
        <v>562</v>
      </c>
    </row>
    <row r="335" spans="1:47" s="2" customFormat="1" ht="12">
      <c r="A335" s="39"/>
      <c r="B335" s="40"/>
      <c r="C335" s="41"/>
      <c r="D335" s="223" t="s">
        <v>136</v>
      </c>
      <c r="E335" s="41"/>
      <c r="F335" s="224" t="s">
        <v>563</v>
      </c>
      <c r="G335" s="41"/>
      <c r="H335" s="41"/>
      <c r="I335" s="220"/>
      <c r="J335" s="41"/>
      <c r="K335" s="41"/>
      <c r="L335" s="45"/>
      <c r="M335" s="257"/>
      <c r="N335" s="258"/>
      <c r="O335" s="259"/>
      <c r="P335" s="259"/>
      <c r="Q335" s="259"/>
      <c r="R335" s="259"/>
      <c r="S335" s="259"/>
      <c r="T335" s="260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136</v>
      </c>
      <c r="AU335" s="18" t="s">
        <v>83</v>
      </c>
    </row>
    <row r="336" spans="1:31" s="2" customFormat="1" ht="6.95" customHeight="1">
      <c r="A336" s="39"/>
      <c r="B336" s="60"/>
      <c r="C336" s="61"/>
      <c r="D336" s="61"/>
      <c r="E336" s="61"/>
      <c r="F336" s="61"/>
      <c r="G336" s="61"/>
      <c r="H336" s="61"/>
      <c r="I336" s="61"/>
      <c r="J336" s="61"/>
      <c r="K336" s="61"/>
      <c r="L336" s="45"/>
      <c r="M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</sheetData>
  <sheetProtection password="CC35" sheet="1" objects="1" scenarios="1" formatColumns="0" formatRows="0" autoFilter="0"/>
  <autoFilter ref="C87:K33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83403112"/>
    <hyperlink ref="F96" r:id="rId2" display="https://podminky.urs.cz/item/CS_URS_2024_01/183403114"/>
    <hyperlink ref="F99" r:id="rId3" display="https://podminky.urs.cz/item/CS_URS_2024_01/183403151"/>
    <hyperlink ref="F102" r:id="rId4" display="https://podminky.urs.cz/item/CS_URS_2024_01/183101115"/>
    <hyperlink ref="F105" r:id="rId5" display="https://podminky.urs.cz/item/CS_URS_2024_01/184102114"/>
    <hyperlink ref="F115" r:id="rId6" display="https://podminky.urs.cz/item/CS_URS_2024_01/185802114"/>
    <hyperlink ref="F121" r:id="rId7" display="https://podminky.urs.cz/item/CS_URS_2024_01/184215412"/>
    <hyperlink ref="F123" r:id="rId8" display="https://podminky.urs.cz/item/CS_URS_2024_01/184501141"/>
    <hyperlink ref="F129" r:id="rId9" display="https://podminky.urs.cz/item/CS_URS_2024_01/184215133"/>
    <hyperlink ref="F135" r:id="rId10" display="https://podminky.urs.cz/item/CS_URS_2024_01/184911111"/>
    <hyperlink ref="F138" r:id="rId11" display="https://podminky.urs.cz/item/CS_URS_2024_01/184911421"/>
    <hyperlink ref="F144" r:id="rId12" display="https://podminky.urs.cz/item/CS_URS_2024_01/184801121"/>
    <hyperlink ref="F147" r:id="rId13" display="https://podminky.urs.cz/item/CS_URS_2024_01/185804312"/>
    <hyperlink ref="F151" r:id="rId14" display="https://podminky.urs.cz/item/CS_URS_2024_01/185851121"/>
    <hyperlink ref="F153" r:id="rId15" display="https://podminky.urs.cz/item/CS_URS_2024_01/185851129"/>
    <hyperlink ref="F158" r:id="rId16" display="https://podminky.urs.cz/item/CS_URS_2024_01/183111114"/>
    <hyperlink ref="F163" r:id="rId17" display="https://podminky.urs.cz/item/CS_URS_2024_01/184102211"/>
    <hyperlink ref="F180" r:id="rId18" display="https://podminky.urs.cz/item/CS_URS_2024_01/184911421"/>
    <hyperlink ref="F187" r:id="rId19" display="https://podminky.urs.cz/item/CS_URS_2024_01/R-05.185804311"/>
    <hyperlink ref="F191" r:id="rId20" display="https://podminky.urs.cz/item/CS_URS_2024_01/R-05.185851121"/>
    <hyperlink ref="F193" r:id="rId21" display="https://podminky.urs.cz/item/CS_URS_2024_01/R01-185851129"/>
    <hyperlink ref="F197" r:id="rId22" display="https://podminky.urs.cz/item/CS_URS_2024_01/R-05.348951256"/>
    <hyperlink ref="F201" r:id="rId23" display="https://podminky.urs.cz/item/CS_URS_2024_01/184801131"/>
    <hyperlink ref="F205" r:id="rId24" display="https://podminky.urs.cz/item/CS_URS_2024_01/184851413.001"/>
    <hyperlink ref="F213" r:id="rId25" display="https://podminky.urs.cz/item/CS_URS_2024_01/184851423.001"/>
    <hyperlink ref="F229" r:id="rId26" display="https://podminky.urs.cz/item/CS_URS_2024_01/111151331"/>
    <hyperlink ref="F233" r:id="rId27" display="https://podminky.urs.cz/item/CS_URS_2024_01/R-07.008"/>
    <hyperlink ref="F239" r:id="rId28" display="https://podminky.urs.cz/item/CS_URS_2024_01/R-07.009"/>
    <hyperlink ref="F241" r:id="rId29" display="https://podminky.urs.cz/item/CS_URS_2024_01/R-07.010"/>
    <hyperlink ref="F256" r:id="rId30" display="https://podminky.urs.cz/item/CS_URS_2024_01/111151331"/>
    <hyperlink ref="F260" r:id="rId31" display="https://podminky.urs.cz/item/CS_URS_2024_01/R-08.008"/>
    <hyperlink ref="F266" r:id="rId32" display="https://podminky.urs.cz/item/CS_URS_2024_01/R-08.009"/>
    <hyperlink ref="F268" r:id="rId33" display="https://podminky.urs.cz/item/CS_URS_2024_01/R-08.010"/>
    <hyperlink ref="F273" r:id="rId34" display="https://podminky.urs.cz/item/CS_URS_2024_01/184215173.001"/>
    <hyperlink ref="F277" r:id="rId35" display="https://podminky.urs.cz/item/CS_URS_2024_01/184501181.001"/>
    <hyperlink ref="F281" r:id="rId36" display="https://podminky.urs.cz/item/CS_URS_2024_01/R-09.001"/>
    <hyperlink ref="F294" r:id="rId37" display="https://podminky.urs.cz/item/CS_URS_2024_01/R-09.004"/>
    <hyperlink ref="F298" r:id="rId38" display="https://podminky.urs.cz/item/CS_URS_2024_01/R-09.005"/>
    <hyperlink ref="F301" r:id="rId39" display="https://podminky.urs.cz/item/CS_URS_2024_01/R-09.006"/>
    <hyperlink ref="F310" r:id="rId40" display="https://podminky.urs.cz/item/CS_URS_2024_01/111151331"/>
    <hyperlink ref="F314" r:id="rId41" display="https://podminky.urs.cz/item/CS_URS_2024_01/R-09.008"/>
    <hyperlink ref="F320" r:id="rId42" display="https://podminky.urs.cz/item/CS_URS_2024_01/R-09.009"/>
    <hyperlink ref="F322" r:id="rId43" display="https://podminky.urs.cz/item/CS_URS_2024_01/R-09.010"/>
    <hyperlink ref="F327" r:id="rId44" display="https://podminky.urs.cz/item/CS_URS_2024_01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PD – Výsadby BK16d, BK17a, BK17b a BC10 v k.ú. Veselí-Předměstí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564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25. 11. 2023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ROUND(J89,2)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ROUND((SUM(BE89:BE378)),2)</f>
        <v>0</v>
      </c>
      <c r="G33" s="39"/>
      <c r="H33" s="39"/>
      <c r="I33" s="149">
        <v>0.21</v>
      </c>
      <c r="J33" s="148">
        <f>ROUND(((SUM(BE89:BE378))*I33),2)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ROUND((SUM(BF89:BF378)),2)</f>
        <v>0</v>
      </c>
      <c r="G34" s="39"/>
      <c r="H34" s="39"/>
      <c r="I34" s="149">
        <v>0.12</v>
      </c>
      <c r="J34" s="148">
        <f>ROUND(((SUM(BF89:BF378))*I34),2)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ROUND((SUM(BG89:BG378)),2)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ROUND((SUM(BH89:BH378)),2)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ROUND((SUM(BI89:BI378)),2)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PD – Výsadby BK16d, BK17a, BK17b a BC10 v k.ú. Veselí-Předměstí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BC10 - Biocentrum BC10 (oblast C)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Veselí nad Moravou</v>
      </c>
      <c r="G52" s="41"/>
      <c r="H52" s="41"/>
      <c r="I52" s="33" t="s">
        <v>23</v>
      </c>
      <c r="J52" s="73" t="str">
        <f>IF(J12="","",J12)</f>
        <v>25. 11. 2023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KPÚ pro JMK, pobočka Hodonín</v>
      </c>
      <c r="G54" s="41"/>
      <c r="H54" s="41"/>
      <c r="I54" s="33" t="s">
        <v>33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J90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J162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565</v>
      </c>
      <c r="E63" s="175"/>
      <c r="F63" s="175"/>
      <c r="G63" s="175"/>
      <c r="H63" s="175"/>
      <c r="I63" s="175"/>
      <c r="J63" s="176">
        <f>J212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J233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J278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105</v>
      </c>
      <c r="E66" s="175"/>
      <c r="F66" s="175"/>
      <c r="G66" s="175"/>
      <c r="H66" s="175"/>
      <c r="I66" s="175"/>
      <c r="J66" s="176">
        <f>J310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106</v>
      </c>
      <c r="E67" s="175"/>
      <c r="F67" s="175"/>
      <c r="G67" s="175"/>
      <c r="H67" s="175"/>
      <c r="I67" s="175"/>
      <c r="J67" s="176">
        <f>J369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107</v>
      </c>
      <c r="E68" s="169"/>
      <c r="F68" s="169"/>
      <c r="G68" s="169"/>
      <c r="H68" s="169"/>
      <c r="I68" s="169"/>
      <c r="J68" s="170">
        <f>J372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108</v>
      </c>
      <c r="E69" s="175"/>
      <c r="F69" s="175"/>
      <c r="G69" s="175"/>
      <c r="H69" s="175"/>
      <c r="I69" s="175"/>
      <c r="J69" s="176">
        <f>J373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109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61" t="str">
        <f>E7</f>
        <v>PD – Výsadby BK16d, BK17a, BK17b a BC10 v k.ú. Veselí-Předměstí</v>
      </c>
      <c r="F79" s="33"/>
      <c r="G79" s="33"/>
      <c r="H79" s="33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94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70" t="str">
        <f>E9</f>
        <v>BC10 - Biocentrum BC10 (oblast C)</v>
      </c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21</v>
      </c>
      <c r="D83" s="41"/>
      <c r="E83" s="41"/>
      <c r="F83" s="28" t="str">
        <f>F12</f>
        <v>Veselí nad Moravou</v>
      </c>
      <c r="G83" s="41"/>
      <c r="H83" s="41"/>
      <c r="I83" s="33" t="s">
        <v>23</v>
      </c>
      <c r="J83" s="73" t="str">
        <f>IF(J12="","",J12)</f>
        <v>25. 11. 2023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>KPÚ pro JMK, pobočka Hodonín</v>
      </c>
      <c r="G85" s="41"/>
      <c r="H85" s="41"/>
      <c r="I85" s="33" t="s">
        <v>33</v>
      </c>
      <c r="J85" s="37" t="str">
        <f>E21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5.15" customHeight="1">
      <c r="A86" s="39"/>
      <c r="B86" s="40"/>
      <c r="C86" s="33" t="s">
        <v>31</v>
      </c>
      <c r="D86" s="41"/>
      <c r="E86" s="41"/>
      <c r="F86" s="28" t="str">
        <f>IF(E18="","",E18)</f>
        <v>Vyplň údaj</v>
      </c>
      <c r="G86" s="41"/>
      <c r="H86" s="41"/>
      <c r="I86" s="33" t="s">
        <v>36</v>
      </c>
      <c r="J86" s="37" t="str">
        <f>E24</f>
        <v xml:space="preserve"> 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0.3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1" customFormat="1" ht="29.25" customHeight="1">
      <c r="A88" s="178"/>
      <c r="B88" s="179"/>
      <c r="C88" s="180" t="s">
        <v>110</v>
      </c>
      <c r="D88" s="181" t="s">
        <v>58</v>
      </c>
      <c r="E88" s="181" t="s">
        <v>54</v>
      </c>
      <c r="F88" s="181" t="s">
        <v>55</v>
      </c>
      <c r="G88" s="181" t="s">
        <v>111</v>
      </c>
      <c r="H88" s="181" t="s">
        <v>112</v>
      </c>
      <c r="I88" s="181" t="s">
        <v>113</v>
      </c>
      <c r="J88" s="181" t="s">
        <v>98</v>
      </c>
      <c r="K88" s="182" t="s">
        <v>114</v>
      </c>
      <c r="L88" s="183"/>
      <c r="M88" s="93" t="s">
        <v>19</v>
      </c>
      <c r="N88" s="94" t="s">
        <v>43</v>
      </c>
      <c r="O88" s="94" t="s">
        <v>115</v>
      </c>
      <c r="P88" s="94" t="s">
        <v>116</v>
      </c>
      <c r="Q88" s="94" t="s">
        <v>117</v>
      </c>
      <c r="R88" s="94" t="s">
        <v>118</v>
      </c>
      <c r="S88" s="94" t="s">
        <v>119</v>
      </c>
      <c r="T88" s="95" t="s">
        <v>120</v>
      </c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</row>
    <row r="89" spans="1:63" s="2" customFormat="1" ht="22.8" customHeight="1">
      <c r="A89" s="39"/>
      <c r="B89" s="40"/>
      <c r="C89" s="100" t="s">
        <v>121</v>
      </c>
      <c r="D89" s="41"/>
      <c r="E89" s="41"/>
      <c r="F89" s="41"/>
      <c r="G89" s="41"/>
      <c r="H89" s="41"/>
      <c r="I89" s="41"/>
      <c r="J89" s="184">
        <f>BK89</f>
        <v>0</v>
      </c>
      <c r="K89" s="41"/>
      <c r="L89" s="45"/>
      <c r="M89" s="96"/>
      <c r="N89" s="185"/>
      <c r="O89" s="97"/>
      <c r="P89" s="186">
        <f>P90+P372</f>
        <v>0</v>
      </c>
      <c r="Q89" s="97"/>
      <c r="R89" s="186">
        <f>R90+R372</f>
        <v>30.5628742</v>
      </c>
      <c r="S89" s="97"/>
      <c r="T89" s="187">
        <f>T90+T372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72</v>
      </c>
      <c r="AU89" s="18" t="s">
        <v>99</v>
      </c>
      <c r="BK89" s="188">
        <f>BK90+BK372</f>
        <v>0</v>
      </c>
    </row>
    <row r="90" spans="1:63" s="12" customFormat="1" ht="25.9" customHeight="1">
      <c r="A90" s="12"/>
      <c r="B90" s="189"/>
      <c r="C90" s="190"/>
      <c r="D90" s="191" t="s">
        <v>72</v>
      </c>
      <c r="E90" s="192" t="s">
        <v>122</v>
      </c>
      <c r="F90" s="192" t="s">
        <v>123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P91+P162+P212+P233+P278+P310+P369</f>
        <v>0</v>
      </c>
      <c r="Q90" s="197"/>
      <c r="R90" s="198">
        <f>R91+R162+R212+R233+R278+R310+R369</f>
        <v>30.5628742</v>
      </c>
      <c r="S90" s="197"/>
      <c r="T90" s="199">
        <f>T91+T162+T212+T233+T278+T310+T369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73</v>
      </c>
      <c r="AY90" s="200" t="s">
        <v>124</v>
      </c>
      <c r="BK90" s="202">
        <f>BK91+BK162+BK212+BK233+BK278+BK310+BK369</f>
        <v>0</v>
      </c>
    </row>
    <row r="91" spans="1:63" s="12" customFormat="1" ht="22.8" customHeight="1">
      <c r="A91" s="12"/>
      <c r="B91" s="189"/>
      <c r="C91" s="190"/>
      <c r="D91" s="191" t="s">
        <v>72</v>
      </c>
      <c r="E91" s="203" t="s">
        <v>125</v>
      </c>
      <c r="F91" s="203" t="s">
        <v>126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SUM(P92:P161)</f>
        <v>0</v>
      </c>
      <c r="Q91" s="197"/>
      <c r="R91" s="198">
        <f>SUM(R92:R161)</f>
        <v>11.120646699999998</v>
      </c>
      <c r="S91" s="197"/>
      <c r="T91" s="199">
        <f>SUM(T92:T161)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81</v>
      </c>
      <c r="AT91" s="201" t="s">
        <v>72</v>
      </c>
      <c r="AU91" s="201" t="s">
        <v>81</v>
      </c>
      <c r="AY91" s="200" t="s">
        <v>124</v>
      </c>
      <c r="BK91" s="202">
        <f>SUM(BK92:BK161)</f>
        <v>0</v>
      </c>
    </row>
    <row r="92" spans="1:65" s="2" customFormat="1" ht="16.5" customHeight="1">
      <c r="A92" s="39"/>
      <c r="B92" s="40"/>
      <c r="C92" s="205" t="s">
        <v>81</v>
      </c>
      <c r="D92" s="205" t="s">
        <v>127</v>
      </c>
      <c r="E92" s="206" t="s">
        <v>128</v>
      </c>
      <c r="F92" s="207" t="s">
        <v>566</v>
      </c>
      <c r="G92" s="208" t="s">
        <v>130</v>
      </c>
      <c r="H92" s="209">
        <v>15638</v>
      </c>
      <c r="I92" s="210"/>
      <c r="J92" s="211">
        <f>ROUND(I92*H92,2)</f>
        <v>0</v>
      </c>
      <c r="K92" s="207" t="s">
        <v>131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132</v>
      </c>
      <c r="AT92" s="216" t="s">
        <v>127</v>
      </c>
      <c r="AU92" s="216" t="s">
        <v>83</v>
      </c>
      <c r="AY92" s="18" t="s">
        <v>124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132</v>
      </c>
      <c r="BM92" s="216" t="s">
        <v>567</v>
      </c>
    </row>
    <row r="93" spans="1:47" s="2" customFormat="1" ht="12">
      <c r="A93" s="39"/>
      <c r="B93" s="40"/>
      <c r="C93" s="41"/>
      <c r="D93" s="218" t="s">
        <v>134</v>
      </c>
      <c r="E93" s="41"/>
      <c r="F93" s="219" t="s">
        <v>135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134</v>
      </c>
      <c r="AU93" s="18" t="s">
        <v>83</v>
      </c>
    </row>
    <row r="94" spans="1:47" s="2" customFormat="1" ht="12">
      <c r="A94" s="39"/>
      <c r="B94" s="40"/>
      <c r="C94" s="41"/>
      <c r="D94" s="223" t="s">
        <v>136</v>
      </c>
      <c r="E94" s="41"/>
      <c r="F94" s="224" t="s">
        <v>137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136</v>
      </c>
      <c r="AU94" s="18" t="s">
        <v>83</v>
      </c>
    </row>
    <row r="95" spans="1:51" s="13" customFormat="1" ht="12">
      <c r="A95" s="13"/>
      <c r="B95" s="225"/>
      <c r="C95" s="226"/>
      <c r="D95" s="223" t="s">
        <v>138</v>
      </c>
      <c r="E95" s="227" t="s">
        <v>19</v>
      </c>
      <c r="F95" s="228" t="s">
        <v>568</v>
      </c>
      <c r="G95" s="226"/>
      <c r="H95" s="229">
        <v>15638</v>
      </c>
      <c r="I95" s="230"/>
      <c r="J95" s="226"/>
      <c r="K95" s="226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138</v>
      </c>
      <c r="AU95" s="235" t="s">
        <v>83</v>
      </c>
      <c r="AV95" s="13" t="s">
        <v>83</v>
      </c>
      <c r="AW95" s="13" t="s">
        <v>35</v>
      </c>
      <c r="AX95" s="13" t="s">
        <v>81</v>
      </c>
      <c r="AY95" s="235" t="s">
        <v>124</v>
      </c>
    </row>
    <row r="96" spans="1:65" s="2" customFormat="1" ht="16.5" customHeight="1">
      <c r="A96" s="39"/>
      <c r="B96" s="40"/>
      <c r="C96" s="205" t="s">
        <v>83</v>
      </c>
      <c r="D96" s="205" t="s">
        <v>127</v>
      </c>
      <c r="E96" s="206" t="s">
        <v>140</v>
      </c>
      <c r="F96" s="207" t="s">
        <v>569</v>
      </c>
      <c r="G96" s="208" t="s">
        <v>130</v>
      </c>
      <c r="H96" s="209">
        <v>15638</v>
      </c>
      <c r="I96" s="210"/>
      <c r="J96" s="211">
        <f>ROUND(I96*H96,2)</f>
        <v>0</v>
      </c>
      <c r="K96" s="207" t="s">
        <v>131</v>
      </c>
      <c r="L96" s="45"/>
      <c r="M96" s="212" t="s">
        <v>19</v>
      </c>
      <c r="N96" s="213" t="s">
        <v>44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132</v>
      </c>
      <c r="AT96" s="216" t="s">
        <v>127</v>
      </c>
      <c r="AU96" s="216" t="s">
        <v>83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81</v>
      </c>
      <c r="BK96" s="217">
        <f>ROUND(I96*H96,2)</f>
        <v>0</v>
      </c>
      <c r="BL96" s="18" t="s">
        <v>132</v>
      </c>
      <c r="BM96" s="216" t="s">
        <v>570</v>
      </c>
    </row>
    <row r="97" spans="1:47" s="2" customFormat="1" ht="12">
      <c r="A97" s="39"/>
      <c r="B97" s="40"/>
      <c r="C97" s="41"/>
      <c r="D97" s="218" t="s">
        <v>134</v>
      </c>
      <c r="E97" s="41"/>
      <c r="F97" s="219" t="s">
        <v>143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134</v>
      </c>
      <c r="AU97" s="18" t="s">
        <v>83</v>
      </c>
    </row>
    <row r="98" spans="1:47" s="2" customFormat="1" ht="12">
      <c r="A98" s="39"/>
      <c r="B98" s="40"/>
      <c r="C98" s="41"/>
      <c r="D98" s="223" t="s">
        <v>136</v>
      </c>
      <c r="E98" s="41"/>
      <c r="F98" s="224" t="s">
        <v>137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136</v>
      </c>
      <c r="AU98" s="18" t="s">
        <v>83</v>
      </c>
    </row>
    <row r="99" spans="1:65" s="2" customFormat="1" ht="16.5" customHeight="1">
      <c r="A99" s="39"/>
      <c r="B99" s="40"/>
      <c r="C99" s="205" t="s">
        <v>144</v>
      </c>
      <c r="D99" s="205" t="s">
        <v>127</v>
      </c>
      <c r="E99" s="206" t="s">
        <v>145</v>
      </c>
      <c r="F99" s="207" t="s">
        <v>571</v>
      </c>
      <c r="G99" s="208" t="s">
        <v>130</v>
      </c>
      <c r="H99" s="209">
        <v>15638</v>
      </c>
      <c r="I99" s="210"/>
      <c r="J99" s="211">
        <f>ROUND(I99*H99,2)</f>
        <v>0</v>
      </c>
      <c r="K99" s="207" t="s">
        <v>131</v>
      </c>
      <c r="L99" s="45"/>
      <c r="M99" s="212" t="s">
        <v>19</v>
      </c>
      <c r="N99" s="213" t="s">
        <v>44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132</v>
      </c>
      <c r="AT99" s="216" t="s">
        <v>127</v>
      </c>
      <c r="AU99" s="216" t="s">
        <v>83</v>
      </c>
      <c r="AY99" s="18" t="s">
        <v>124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81</v>
      </c>
      <c r="BK99" s="217">
        <f>ROUND(I99*H99,2)</f>
        <v>0</v>
      </c>
      <c r="BL99" s="18" t="s">
        <v>132</v>
      </c>
      <c r="BM99" s="216" t="s">
        <v>572</v>
      </c>
    </row>
    <row r="100" spans="1:47" s="2" customFormat="1" ht="12">
      <c r="A100" s="39"/>
      <c r="B100" s="40"/>
      <c r="C100" s="41"/>
      <c r="D100" s="218" t="s">
        <v>134</v>
      </c>
      <c r="E100" s="41"/>
      <c r="F100" s="219" t="s">
        <v>148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134</v>
      </c>
      <c r="AU100" s="18" t="s">
        <v>83</v>
      </c>
    </row>
    <row r="101" spans="1:47" s="2" customFormat="1" ht="12">
      <c r="A101" s="39"/>
      <c r="B101" s="40"/>
      <c r="C101" s="41"/>
      <c r="D101" s="223" t="s">
        <v>136</v>
      </c>
      <c r="E101" s="41"/>
      <c r="F101" s="224" t="s">
        <v>137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136</v>
      </c>
      <c r="AU101" s="18" t="s">
        <v>83</v>
      </c>
    </row>
    <row r="102" spans="1:65" s="2" customFormat="1" ht="21.75" customHeight="1">
      <c r="A102" s="39"/>
      <c r="B102" s="40"/>
      <c r="C102" s="205" t="s">
        <v>132</v>
      </c>
      <c r="D102" s="205" t="s">
        <v>127</v>
      </c>
      <c r="E102" s="206" t="s">
        <v>149</v>
      </c>
      <c r="F102" s="207" t="s">
        <v>150</v>
      </c>
      <c r="G102" s="208" t="s">
        <v>151</v>
      </c>
      <c r="H102" s="209">
        <v>87</v>
      </c>
      <c r="I102" s="210"/>
      <c r="J102" s="211">
        <f>ROUND(I102*H102,2)</f>
        <v>0</v>
      </c>
      <c r="K102" s="207" t="s">
        <v>131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132</v>
      </c>
      <c r="AT102" s="216" t="s">
        <v>127</v>
      </c>
      <c r="AU102" s="216" t="s">
        <v>83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132</v>
      </c>
      <c r="BM102" s="216" t="s">
        <v>573</v>
      </c>
    </row>
    <row r="103" spans="1:47" s="2" customFormat="1" ht="12">
      <c r="A103" s="39"/>
      <c r="B103" s="40"/>
      <c r="C103" s="41"/>
      <c r="D103" s="218" t="s">
        <v>134</v>
      </c>
      <c r="E103" s="41"/>
      <c r="F103" s="219" t="s">
        <v>153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134</v>
      </c>
      <c r="AU103" s="18" t="s">
        <v>83</v>
      </c>
    </row>
    <row r="104" spans="1:51" s="13" customFormat="1" ht="12">
      <c r="A104" s="13"/>
      <c r="B104" s="225"/>
      <c r="C104" s="226"/>
      <c r="D104" s="223" t="s">
        <v>138</v>
      </c>
      <c r="E104" s="227" t="s">
        <v>19</v>
      </c>
      <c r="F104" s="228" t="s">
        <v>574</v>
      </c>
      <c r="G104" s="226"/>
      <c r="H104" s="229">
        <v>20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138</v>
      </c>
      <c r="AU104" s="235" t="s">
        <v>83</v>
      </c>
      <c r="AV104" s="13" t="s">
        <v>83</v>
      </c>
      <c r="AW104" s="13" t="s">
        <v>35</v>
      </c>
      <c r="AX104" s="13" t="s">
        <v>73</v>
      </c>
      <c r="AY104" s="235" t="s">
        <v>124</v>
      </c>
    </row>
    <row r="105" spans="1:51" s="13" customFormat="1" ht="12">
      <c r="A105" s="13"/>
      <c r="B105" s="225"/>
      <c r="C105" s="226"/>
      <c r="D105" s="223" t="s">
        <v>138</v>
      </c>
      <c r="E105" s="227" t="s">
        <v>19</v>
      </c>
      <c r="F105" s="228" t="s">
        <v>575</v>
      </c>
      <c r="G105" s="226"/>
      <c r="H105" s="229">
        <v>9</v>
      </c>
      <c r="I105" s="230"/>
      <c r="J105" s="226"/>
      <c r="K105" s="226"/>
      <c r="L105" s="231"/>
      <c r="M105" s="232"/>
      <c r="N105" s="233"/>
      <c r="O105" s="233"/>
      <c r="P105" s="233"/>
      <c r="Q105" s="233"/>
      <c r="R105" s="233"/>
      <c r="S105" s="233"/>
      <c r="T105" s="23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5" t="s">
        <v>138</v>
      </c>
      <c r="AU105" s="235" t="s">
        <v>83</v>
      </c>
      <c r="AV105" s="13" t="s">
        <v>83</v>
      </c>
      <c r="AW105" s="13" t="s">
        <v>35</v>
      </c>
      <c r="AX105" s="13" t="s">
        <v>73</v>
      </c>
      <c r="AY105" s="235" t="s">
        <v>124</v>
      </c>
    </row>
    <row r="106" spans="1:51" s="13" customFormat="1" ht="12">
      <c r="A106" s="13"/>
      <c r="B106" s="225"/>
      <c r="C106" s="226"/>
      <c r="D106" s="223" t="s">
        <v>138</v>
      </c>
      <c r="E106" s="227" t="s">
        <v>19</v>
      </c>
      <c r="F106" s="228" t="s">
        <v>576</v>
      </c>
      <c r="G106" s="226"/>
      <c r="H106" s="229">
        <v>20</v>
      </c>
      <c r="I106" s="230"/>
      <c r="J106" s="226"/>
      <c r="K106" s="226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138</v>
      </c>
      <c r="AU106" s="235" t="s">
        <v>83</v>
      </c>
      <c r="AV106" s="13" t="s">
        <v>83</v>
      </c>
      <c r="AW106" s="13" t="s">
        <v>35</v>
      </c>
      <c r="AX106" s="13" t="s">
        <v>73</v>
      </c>
      <c r="AY106" s="235" t="s">
        <v>124</v>
      </c>
    </row>
    <row r="107" spans="1:51" s="13" customFormat="1" ht="12">
      <c r="A107" s="13"/>
      <c r="B107" s="225"/>
      <c r="C107" s="226"/>
      <c r="D107" s="223" t="s">
        <v>138</v>
      </c>
      <c r="E107" s="227" t="s">
        <v>19</v>
      </c>
      <c r="F107" s="228" t="s">
        <v>577</v>
      </c>
      <c r="G107" s="226"/>
      <c r="H107" s="229">
        <v>19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138</v>
      </c>
      <c r="AU107" s="235" t="s">
        <v>83</v>
      </c>
      <c r="AV107" s="13" t="s">
        <v>83</v>
      </c>
      <c r="AW107" s="13" t="s">
        <v>35</v>
      </c>
      <c r="AX107" s="13" t="s">
        <v>73</v>
      </c>
      <c r="AY107" s="235" t="s">
        <v>124</v>
      </c>
    </row>
    <row r="108" spans="1:51" s="13" customFormat="1" ht="12">
      <c r="A108" s="13"/>
      <c r="B108" s="225"/>
      <c r="C108" s="226"/>
      <c r="D108" s="223" t="s">
        <v>138</v>
      </c>
      <c r="E108" s="227" t="s">
        <v>19</v>
      </c>
      <c r="F108" s="228" t="s">
        <v>578</v>
      </c>
      <c r="G108" s="226"/>
      <c r="H108" s="229">
        <v>19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138</v>
      </c>
      <c r="AU108" s="235" t="s">
        <v>83</v>
      </c>
      <c r="AV108" s="13" t="s">
        <v>83</v>
      </c>
      <c r="AW108" s="13" t="s">
        <v>35</v>
      </c>
      <c r="AX108" s="13" t="s">
        <v>73</v>
      </c>
      <c r="AY108" s="235" t="s">
        <v>124</v>
      </c>
    </row>
    <row r="109" spans="1:51" s="14" customFormat="1" ht="12">
      <c r="A109" s="14"/>
      <c r="B109" s="246"/>
      <c r="C109" s="247"/>
      <c r="D109" s="223" t="s">
        <v>138</v>
      </c>
      <c r="E109" s="248" t="s">
        <v>19</v>
      </c>
      <c r="F109" s="249" t="s">
        <v>278</v>
      </c>
      <c r="G109" s="247"/>
      <c r="H109" s="250">
        <v>87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6" t="s">
        <v>138</v>
      </c>
      <c r="AU109" s="256" t="s">
        <v>83</v>
      </c>
      <c r="AV109" s="14" t="s">
        <v>132</v>
      </c>
      <c r="AW109" s="14" t="s">
        <v>35</v>
      </c>
      <c r="AX109" s="14" t="s">
        <v>81</v>
      </c>
      <c r="AY109" s="256" t="s">
        <v>124</v>
      </c>
    </row>
    <row r="110" spans="1:65" s="2" customFormat="1" ht="16.5" customHeight="1">
      <c r="A110" s="39"/>
      <c r="B110" s="40"/>
      <c r="C110" s="205" t="s">
        <v>155</v>
      </c>
      <c r="D110" s="205" t="s">
        <v>127</v>
      </c>
      <c r="E110" s="206" t="s">
        <v>156</v>
      </c>
      <c r="F110" s="207" t="s">
        <v>157</v>
      </c>
      <c r="G110" s="208" t="s">
        <v>151</v>
      </c>
      <c r="H110" s="209">
        <v>87</v>
      </c>
      <c r="I110" s="210"/>
      <c r="J110" s="211">
        <f>ROUND(I110*H110,2)</f>
        <v>0</v>
      </c>
      <c r="K110" s="207" t="s">
        <v>131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132</v>
      </c>
      <c r="AT110" s="216" t="s">
        <v>127</v>
      </c>
      <c r="AU110" s="216" t="s">
        <v>83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132</v>
      </c>
      <c r="BM110" s="216" t="s">
        <v>579</v>
      </c>
    </row>
    <row r="111" spans="1:47" s="2" customFormat="1" ht="12">
      <c r="A111" s="39"/>
      <c r="B111" s="40"/>
      <c r="C111" s="41"/>
      <c r="D111" s="218" t="s">
        <v>134</v>
      </c>
      <c r="E111" s="41"/>
      <c r="F111" s="219" t="s">
        <v>159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134</v>
      </c>
      <c r="AU111" s="18" t="s">
        <v>83</v>
      </c>
    </row>
    <row r="112" spans="1:65" s="2" customFormat="1" ht="21.75" customHeight="1">
      <c r="A112" s="39"/>
      <c r="B112" s="40"/>
      <c r="C112" s="236" t="s">
        <v>160</v>
      </c>
      <c r="D112" s="236" t="s">
        <v>161</v>
      </c>
      <c r="E112" s="237" t="s">
        <v>162</v>
      </c>
      <c r="F112" s="238" t="s">
        <v>163</v>
      </c>
      <c r="G112" s="239" t="s">
        <v>151</v>
      </c>
      <c r="H112" s="240">
        <v>19</v>
      </c>
      <c r="I112" s="241"/>
      <c r="J112" s="242">
        <f>ROUND(I112*H112,2)</f>
        <v>0</v>
      </c>
      <c r="K112" s="238" t="s">
        <v>19</v>
      </c>
      <c r="L112" s="243"/>
      <c r="M112" s="244" t="s">
        <v>19</v>
      </c>
      <c r="N112" s="245" t="s">
        <v>44</v>
      </c>
      <c r="O112" s="85"/>
      <c r="P112" s="214">
        <f>O112*H112</f>
        <v>0</v>
      </c>
      <c r="Q112" s="214">
        <v>0.063</v>
      </c>
      <c r="R112" s="214">
        <f>Q112*H112</f>
        <v>1.197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164</v>
      </c>
      <c r="AT112" s="216" t="s">
        <v>161</v>
      </c>
      <c r="AU112" s="216" t="s">
        <v>83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81</v>
      </c>
      <c r="BK112" s="217">
        <f>ROUND(I112*H112,2)</f>
        <v>0</v>
      </c>
      <c r="BL112" s="18" t="s">
        <v>132</v>
      </c>
      <c r="BM112" s="216" t="s">
        <v>580</v>
      </c>
    </row>
    <row r="113" spans="1:65" s="2" customFormat="1" ht="21.75" customHeight="1">
      <c r="A113" s="39"/>
      <c r="B113" s="40"/>
      <c r="C113" s="236" t="s">
        <v>167</v>
      </c>
      <c r="D113" s="236" t="s">
        <v>161</v>
      </c>
      <c r="E113" s="237" t="s">
        <v>581</v>
      </c>
      <c r="F113" s="238" t="s">
        <v>582</v>
      </c>
      <c r="G113" s="239" t="s">
        <v>151</v>
      </c>
      <c r="H113" s="240">
        <v>19</v>
      </c>
      <c r="I113" s="241"/>
      <c r="J113" s="242">
        <f>ROUND(I113*H113,2)</f>
        <v>0</v>
      </c>
      <c r="K113" s="238" t="s">
        <v>19</v>
      </c>
      <c r="L113" s="243"/>
      <c r="M113" s="244" t="s">
        <v>19</v>
      </c>
      <c r="N113" s="245" t="s">
        <v>44</v>
      </c>
      <c r="O113" s="85"/>
      <c r="P113" s="214">
        <f>O113*H113</f>
        <v>0</v>
      </c>
      <c r="Q113" s="214">
        <v>0.063</v>
      </c>
      <c r="R113" s="214">
        <f>Q113*H113</f>
        <v>1.197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164</v>
      </c>
      <c r="AT113" s="216" t="s">
        <v>161</v>
      </c>
      <c r="AU113" s="216" t="s">
        <v>83</v>
      </c>
      <c r="AY113" s="18" t="s">
        <v>124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132</v>
      </c>
      <c r="BM113" s="216" t="s">
        <v>583</v>
      </c>
    </row>
    <row r="114" spans="1:65" s="2" customFormat="1" ht="21.75" customHeight="1">
      <c r="A114" s="39"/>
      <c r="B114" s="40"/>
      <c r="C114" s="236" t="s">
        <v>164</v>
      </c>
      <c r="D114" s="236" t="s">
        <v>161</v>
      </c>
      <c r="E114" s="237" t="s">
        <v>168</v>
      </c>
      <c r="F114" s="238" t="s">
        <v>169</v>
      </c>
      <c r="G114" s="239" t="s">
        <v>151</v>
      </c>
      <c r="H114" s="240">
        <v>20</v>
      </c>
      <c r="I114" s="241"/>
      <c r="J114" s="242">
        <f>ROUND(I114*H114,2)</f>
        <v>0</v>
      </c>
      <c r="K114" s="238" t="s">
        <v>19</v>
      </c>
      <c r="L114" s="243"/>
      <c r="M114" s="244" t="s">
        <v>19</v>
      </c>
      <c r="N114" s="245" t="s">
        <v>44</v>
      </c>
      <c r="O114" s="85"/>
      <c r="P114" s="214">
        <f>O114*H114</f>
        <v>0</v>
      </c>
      <c r="Q114" s="214">
        <v>0.063</v>
      </c>
      <c r="R114" s="214">
        <f>Q114*H114</f>
        <v>1.26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164</v>
      </c>
      <c r="AT114" s="216" t="s">
        <v>161</v>
      </c>
      <c r="AU114" s="216" t="s">
        <v>83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132</v>
      </c>
      <c r="BM114" s="216" t="s">
        <v>584</v>
      </c>
    </row>
    <row r="115" spans="1:65" s="2" customFormat="1" ht="16.5" customHeight="1">
      <c r="A115" s="39"/>
      <c r="B115" s="40"/>
      <c r="C115" s="236" t="s">
        <v>175</v>
      </c>
      <c r="D115" s="236" t="s">
        <v>161</v>
      </c>
      <c r="E115" s="237" t="s">
        <v>585</v>
      </c>
      <c r="F115" s="238" t="s">
        <v>586</v>
      </c>
      <c r="G115" s="239" t="s">
        <v>151</v>
      </c>
      <c r="H115" s="240">
        <v>9</v>
      </c>
      <c r="I115" s="241"/>
      <c r="J115" s="242">
        <f>ROUND(I115*H115,2)</f>
        <v>0</v>
      </c>
      <c r="K115" s="238" t="s">
        <v>19</v>
      </c>
      <c r="L115" s="243"/>
      <c r="M115" s="244" t="s">
        <v>19</v>
      </c>
      <c r="N115" s="245" t="s">
        <v>44</v>
      </c>
      <c r="O115" s="85"/>
      <c r="P115" s="214">
        <f>O115*H115</f>
        <v>0</v>
      </c>
      <c r="Q115" s="214">
        <v>0.063</v>
      </c>
      <c r="R115" s="214">
        <f>Q115*H115</f>
        <v>0.567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164</v>
      </c>
      <c r="AT115" s="216" t="s">
        <v>161</v>
      </c>
      <c r="AU115" s="216" t="s">
        <v>83</v>
      </c>
      <c r="AY115" s="18" t="s">
        <v>124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132</v>
      </c>
      <c r="BM115" s="216" t="s">
        <v>587</v>
      </c>
    </row>
    <row r="116" spans="1:65" s="2" customFormat="1" ht="21.75" customHeight="1">
      <c r="A116" s="39"/>
      <c r="B116" s="40"/>
      <c r="C116" s="236" t="s">
        <v>182</v>
      </c>
      <c r="D116" s="236" t="s">
        <v>161</v>
      </c>
      <c r="E116" s="237" t="s">
        <v>588</v>
      </c>
      <c r="F116" s="238" t="s">
        <v>589</v>
      </c>
      <c r="G116" s="239" t="s">
        <v>151</v>
      </c>
      <c r="H116" s="240">
        <v>20</v>
      </c>
      <c r="I116" s="241"/>
      <c r="J116" s="242">
        <f>ROUND(I116*H116,2)</f>
        <v>0</v>
      </c>
      <c r="K116" s="238" t="s">
        <v>19</v>
      </c>
      <c r="L116" s="243"/>
      <c r="M116" s="244" t="s">
        <v>19</v>
      </c>
      <c r="N116" s="245" t="s">
        <v>44</v>
      </c>
      <c r="O116" s="85"/>
      <c r="P116" s="214">
        <f>O116*H116</f>
        <v>0</v>
      </c>
      <c r="Q116" s="214">
        <v>0.063</v>
      </c>
      <c r="R116" s="214">
        <f>Q116*H116</f>
        <v>1.26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164</v>
      </c>
      <c r="AT116" s="216" t="s">
        <v>161</v>
      </c>
      <c r="AU116" s="216" t="s">
        <v>83</v>
      </c>
      <c r="AY116" s="18" t="s">
        <v>124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81</v>
      </c>
      <c r="BK116" s="217">
        <f>ROUND(I116*H116,2)</f>
        <v>0</v>
      </c>
      <c r="BL116" s="18" t="s">
        <v>132</v>
      </c>
      <c r="BM116" s="216" t="s">
        <v>590</v>
      </c>
    </row>
    <row r="117" spans="1:65" s="2" customFormat="1" ht="16.5" customHeight="1">
      <c r="A117" s="39"/>
      <c r="B117" s="40"/>
      <c r="C117" s="205" t="s">
        <v>190</v>
      </c>
      <c r="D117" s="205" t="s">
        <v>127</v>
      </c>
      <c r="E117" s="206" t="s">
        <v>172</v>
      </c>
      <c r="F117" s="207" t="s">
        <v>173</v>
      </c>
      <c r="G117" s="208" t="s">
        <v>151</v>
      </c>
      <c r="H117" s="209">
        <v>87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132</v>
      </c>
      <c r="AT117" s="216" t="s">
        <v>127</v>
      </c>
      <c r="AU117" s="216" t="s">
        <v>83</v>
      </c>
      <c r="AY117" s="18" t="s">
        <v>124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132</v>
      </c>
      <c r="BM117" s="216" t="s">
        <v>591</v>
      </c>
    </row>
    <row r="118" spans="1:65" s="2" customFormat="1" ht="16.5" customHeight="1">
      <c r="A118" s="39"/>
      <c r="B118" s="40"/>
      <c r="C118" s="236" t="s">
        <v>8</v>
      </c>
      <c r="D118" s="236" t="s">
        <v>161</v>
      </c>
      <c r="E118" s="237" t="s">
        <v>176</v>
      </c>
      <c r="F118" s="238" t="s">
        <v>177</v>
      </c>
      <c r="G118" s="239" t="s">
        <v>178</v>
      </c>
      <c r="H118" s="240">
        <v>3.48</v>
      </c>
      <c r="I118" s="241"/>
      <c r="J118" s="242">
        <f>ROUND(I118*H118,2)</f>
        <v>0</v>
      </c>
      <c r="K118" s="238" t="s">
        <v>19</v>
      </c>
      <c r="L118" s="243"/>
      <c r="M118" s="244" t="s">
        <v>19</v>
      </c>
      <c r="N118" s="245" t="s">
        <v>44</v>
      </c>
      <c r="O118" s="85"/>
      <c r="P118" s="214">
        <f>O118*H118</f>
        <v>0</v>
      </c>
      <c r="Q118" s="214">
        <v>0.001</v>
      </c>
      <c r="R118" s="214">
        <f>Q118*H118</f>
        <v>0.00348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164</v>
      </c>
      <c r="AT118" s="216" t="s">
        <v>161</v>
      </c>
      <c r="AU118" s="216" t="s">
        <v>83</v>
      </c>
      <c r="AY118" s="18" t="s">
        <v>124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81</v>
      </c>
      <c r="BK118" s="217">
        <f>ROUND(I118*H118,2)</f>
        <v>0</v>
      </c>
      <c r="BL118" s="18" t="s">
        <v>132</v>
      </c>
      <c r="BM118" s="216" t="s">
        <v>592</v>
      </c>
    </row>
    <row r="119" spans="1:47" s="2" customFormat="1" ht="12">
      <c r="A119" s="39"/>
      <c r="B119" s="40"/>
      <c r="C119" s="41"/>
      <c r="D119" s="223" t="s">
        <v>136</v>
      </c>
      <c r="E119" s="41"/>
      <c r="F119" s="224" t="s">
        <v>180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136</v>
      </c>
      <c r="AU119" s="18" t="s">
        <v>83</v>
      </c>
    </row>
    <row r="120" spans="1:51" s="13" customFormat="1" ht="12">
      <c r="A120" s="13"/>
      <c r="B120" s="225"/>
      <c r="C120" s="226"/>
      <c r="D120" s="223" t="s">
        <v>138</v>
      </c>
      <c r="E120" s="226"/>
      <c r="F120" s="228" t="s">
        <v>593</v>
      </c>
      <c r="G120" s="226"/>
      <c r="H120" s="229">
        <v>3.48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138</v>
      </c>
      <c r="AU120" s="235" t="s">
        <v>83</v>
      </c>
      <c r="AV120" s="13" t="s">
        <v>83</v>
      </c>
      <c r="AW120" s="13" t="s">
        <v>4</v>
      </c>
      <c r="AX120" s="13" t="s">
        <v>81</v>
      </c>
      <c r="AY120" s="235" t="s">
        <v>124</v>
      </c>
    </row>
    <row r="121" spans="1:65" s="2" customFormat="1" ht="16.5" customHeight="1">
      <c r="A121" s="39"/>
      <c r="B121" s="40"/>
      <c r="C121" s="205" t="s">
        <v>199</v>
      </c>
      <c r="D121" s="205" t="s">
        <v>127</v>
      </c>
      <c r="E121" s="206" t="s">
        <v>183</v>
      </c>
      <c r="F121" s="207" t="s">
        <v>184</v>
      </c>
      <c r="G121" s="208" t="s">
        <v>185</v>
      </c>
      <c r="H121" s="209">
        <v>0.013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132</v>
      </c>
      <c r="AT121" s="216" t="s">
        <v>127</v>
      </c>
      <c r="AU121" s="216" t="s">
        <v>83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132</v>
      </c>
      <c r="BM121" s="216" t="s">
        <v>594</v>
      </c>
    </row>
    <row r="122" spans="1:47" s="2" customFormat="1" ht="12">
      <c r="A122" s="39"/>
      <c r="B122" s="40"/>
      <c r="C122" s="41"/>
      <c r="D122" s="223" t="s">
        <v>136</v>
      </c>
      <c r="E122" s="41"/>
      <c r="F122" s="224" t="s">
        <v>188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136</v>
      </c>
      <c r="AU122" s="18" t="s">
        <v>83</v>
      </c>
    </row>
    <row r="123" spans="1:51" s="13" customFormat="1" ht="12">
      <c r="A123" s="13"/>
      <c r="B123" s="225"/>
      <c r="C123" s="226"/>
      <c r="D123" s="223" t="s">
        <v>138</v>
      </c>
      <c r="E123" s="227" t="s">
        <v>19</v>
      </c>
      <c r="F123" s="228" t="s">
        <v>595</v>
      </c>
      <c r="G123" s="226"/>
      <c r="H123" s="229">
        <v>0.013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138</v>
      </c>
      <c r="AU123" s="235" t="s">
        <v>83</v>
      </c>
      <c r="AV123" s="13" t="s">
        <v>83</v>
      </c>
      <c r="AW123" s="13" t="s">
        <v>35</v>
      </c>
      <c r="AX123" s="13" t="s">
        <v>81</v>
      </c>
      <c r="AY123" s="235" t="s">
        <v>124</v>
      </c>
    </row>
    <row r="124" spans="1:65" s="2" customFormat="1" ht="16.5" customHeight="1">
      <c r="A124" s="39"/>
      <c r="B124" s="40"/>
      <c r="C124" s="236" t="s">
        <v>206</v>
      </c>
      <c r="D124" s="236" t="s">
        <v>161</v>
      </c>
      <c r="E124" s="237" t="s">
        <v>191</v>
      </c>
      <c r="F124" s="238" t="s">
        <v>192</v>
      </c>
      <c r="G124" s="239" t="s">
        <v>178</v>
      </c>
      <c r="H124" s="240">
        <v>13</v>
      </c>
      <c r="I124" s="241"/>
      <c r="J124" s="242">
        <f>ROUND(I124*H124,2)</f>
        <v>0</v>
      </c>
      <c r="K124" s="238" t="s">
        <v>19</v>
      </c>
      <c r="L124" s="243"/>
      <c r="M124" s="244" t="s">
        <v>19</v>
      </c>
      <c r="N124" s="245" t="s">
        <v>44</v>
      </c>
      <c r="O124" s="85"/>
      <c r="P124" s="214">
        <f>O124*H124</f>
        <v>0</v>
      </c>
      <c r="Q124" s="214">
        <v>0.001</v>
      </c>
      <c r="R124" s="214">
        <f>Q124*H124</f>
        <v>0.013000000000000001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164</v>
      </c>
      <c r="AT124" s="216" t="s">
        <v>161</v>
      </c>
      <c r="AU124" s="216" t="s">
        <v>83</v>
      </c>
      <c r="AY124" s="18" t="s">
        <v>124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132</v>
      </c>
      <c r="BM124" s="216" t="s">
        <v>596</v>
      </c>
    </row>
    <row r="125" spans="1:51" s="13" customFormat="1" ht="12">
      <c r="A125" s="13"/>
      <c r="B125" s="225"/>
      <c r="C125" s="226"/>
      <c r="D125" s="223" t="s">
        <v>138</v>
      </c>
      <c r="E125" s="226"/>
      <c r="F125" s="228" t="s">
        <v>597</v>
      </c>
      <c r="G125" s="226"/>
      <c r="H125" s="229">
        <v>13</v>
      </c>
      <c r="I125" s="230"/>
      <c r="J125" s="226"/>
      <c r="K125" s="226"/>
      <c r="L125" s="231"/>
      <c r="M125" s="232"/>
      <c r="N125" s="233"/>
      <c r="O125" s="233"/>
      <c r="P125" s="233"/>
      <c r="Q125" s="233"/>
      <c r="R125" s="233"/>
      <c r="S125" s="233"/>
      <c r="T125" s="23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5" t="s">
        <v>138</v>
      </c>
      <c r="AU125" s="235" t="s">
        <v>83</v>
      </c>
      <c r="AV125" s="13" t="s">
        <v>83</v>
      </c>
      <c r="AW125" s="13" t="s">
        <v>4</v>
      </c>
      <c r="AX125" s="13" t="s">
        <v>81</v>
      </c>
      <c r="AY125" s="235" t="s">
        <v>124</v>
      </c>
    </row>
    <row r="126" spans="1:65" s="2" customFormat="1" ht="16.5" customHeight="1">
      <c r="A126" s="39"/>
      <c r="B126" s="40"/>
      <c r="C126" s="205" t="s">
        <v>211</v>
      </c>
      <c r="D126" s="205" t="s">
        <v>127</v>
      </c>
      <c r="E126" s="206" t="s">
        <v>195</v>
      </c>
      <c r="F126" s="207" t="s">
        <v>196</v>
      </c>
      <c r="G126" s="208" t="s">
        <v>151</v>
      </c>
      <c r="H126" s="209">
        <v>87</v>
      </c>
      <c r="I126" s="210"/>
      <c r="J126" s="211">
        <f>ROUND(I126*H126,2)</f>
        <v>0</v>
      </c>
      <c r="K126" s="207" t="s">
        <v>131</v>
      </c>
      <c r="L126" s="45"/>
      <c r="M126" s="212" t="s">
        <v>19</v>
      </c>
      <c r="N126" s="213" t="s">
        <v>44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132</v>
      </c>
      <c r="AT126" s="216" t="s">
        <v>127</v>
      </c>
      <c r="AU126" s="216" t="s">
        <v>83</v>
      </c>
      <c r="AY126" s="18" t="s">
        <v>124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81</v>
      </c>
      <c r="BK126" s="217">
        <f>ROUND(I126*H126,2)</f>
        <v>0</v>
      </c>
      <c r="BL126" s="18" t="s">
        <v>132</v>
      </c>
      <c r="BM126" s="216" t="s">
        <v>598</v>
      </c>
    </row>
    <row r="127" spans="1:47" s="2" customFormat="1" ht="12">
      <c r="A127" s="39"/>
      <c r="B127" s="40"/>
      <c r="C127" s="41"/>
      <c r="D127" s="218" t="s">
        <v>134</v>
      </c>
      <c r="E127" s="41"/>
      <c r="F127" s="219" t="s">
        <v>198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134</v>
      </c>
      <c r="AU127" s="18" t="s">
        <v>83</v>
      </c>
    </row>
    <row r="128" spans="1:65" s="2" customFormat="1" ht="16.5" customHeight="1">
      <c r="A128" s="39"/>
      <c r="B128" s="40"/>
      <c r="C128" s="205" t="s">
        <v>216</v>
      </c>
      <c r="D128" s="205" t="s">
        <v>127</v>
      </c>
      <c r="E128" s="206" t="s">
        <v>200</v>
      </c>
      <c r="F128" s="207" t="s">
        <v>201</v>
      </c>
      <c r="G128" s="208" t="s">
        <v>130</v>
      </c>
      <c r="H128" s="209">
        <v>36.54</v>
      </c>
      <c r="I128" s="210"/>
      <c r="J128" s="211">
        <f>ROUND(I128*H128,2)</f>
        <v>0</v>
      </c>
      <c r="K128" s="207" t="s">
        <v>131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3E-05</v>
      </c>
      <c r="R128" s="214">
        <f>Q128*H128</f>
        <v>0.0010962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132</v>
      </c>
      <c r="AT128" s="216" t="s">
        <v>127</v>
      </c>
      <c r="AU128" s="216" t="s">
        <v>83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132</v>
      </c>
      <c r="BM128" s="216" t="s">
        <v>599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203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83</v>
      </c>
    </row>
    <row r="130" spans="1:47" s="2" customFormat="1" ht="12">
      <c r="A130" s="39"/>
      <c r="B130" s="40"/>
      <c r="C130" s="41"/>
      <c r="D130" s="223" t="s">
        <v>136</v>
      </c>
      <c r="E130" s="41"/>
      <c r="F130" s="224" t="s">
        <v>204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136</v>
      </c>
      <c r="AU130" s="18" t="s">
        <v>83</v>
      </c>
    </row>
    <row r="131" spans="1:51" s="13" customFormat="1" ht="12">
      <c r="A131" s="13"/>
      <c r="B131" s="225"/>
      <c r="C131" s="226"/>
      <c r="D131" s="223" t="s">
        <v>138</v>
      </c>
      <c r="E131" s="227" t="s">
        <v>19</v>
      </c>
      <c r="F131" s="228" t="s">
        <v>600</v>
      </c>
      <c r="G131" s="226"/>
      <c r="H131" s="229">
        <v>36.54</v>
      </c>
      <c r="I131" s="230"/>
      <c r="J131" s="226"/>
      <c r="K131" s="226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138</v>
      </c>
      <c r="AU131" s="235" t="s">
        <v>83</v>
      </c>
      <c r="AV131" s="13" t="s">
        <v>83</v>
      </c>
      <c r="AW131" s="13" t="s">
        <v>35</v>
      </c>
      <c r="AX131" s="13" t="s">
        <v>81</v>
      </c>
      <c r="AY131" s="235" t="s">
        <v>124</v>
      </c>
    </row>
    <row r="132" spans="1:65" s="2" customFormat="1" ht="16.5" customHeight="1">
      <c r="A132" s="39"/>
      <c r="B132" s="40"/>
      <c r="C132" s="236" t="s">
        <v>221</v>
      </c>
      <c r="D132" s="236" t="s">
        <v>161</v>
      </c>
      <c r="E132" s="237" t="s">
        <v>207</v>
      </c>
      <c r="F132" s="238" t="s">
        <v>208</v>
      </c>
      <c r="G132" s="239" t="s">
        <v>130</v>
      </c>
      <c r="H132" s="240">
        <v>42.021</v>
      </c>
      <c r="I132" s="241"/>
      <c r="J132" s="242">
        <f>ROUND(I132*H132,2)</f>
        <v>0</v>
      </c>
      <c r="K132" s="238" t="s">
        <v>19</v>
      </c>
      <c r="L132" s="243"/>
      <c r="M132" s="244" t="s">
        <v>19</v>
      </c>
      <c r="N132" s="245" t="s">
        <v>44</v>
      </c>
      <c r="O132" s="85"/>
      <c r="P132" s="214">
        <f>O132*H132</f>
        <v>0</v>
      </c>
      <c r="Q132" s="214">
        <v>0.0005</v>
      </c>
      <c r="R132" s="214">
        <f>Q132*H132</f>
        <v>0.0210105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164</v>
      </c>
      <c r="AT132" s="216" t="s">
        <v>161</v>
      </c>
      <c r="AU132" s="216" t="s">
        <v>83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132</v>
      </c>
      <c r="BM132" s="216" t="s">
        <v>601</v>
      </c>
    </row>
    <row r="133" spans="1:51" s="13" customFormat="1" ht="12">
      <c r="A133" s="13"/>
      <c r="B133" s="225"/>
      <c r="C133" s="226"/>
      <c r="D133" s="223" t="s">
        <v>138</v>
      </c>
      <c r="E133" s="226"/>
      <c r="F133" s="228" t="s">
        <v>602</v>
      </c>
      <c r="G133" s="226"/>
      <c r="H133" s="229">
        <v>42.021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138</v>
      </c>
      <c r="AU133" s="235" t="s">
        <v>83</v>
      </c>
      <c r="AV133" s="13" t="s">
        <v>83</v>
      </c>
      <c r="AW133" s="13" t="s">
        <v>4</v>
      </c>
      <c r="AX133" s="13" t="s">
        <v>81</v>
      </c>
      <c r="AY133" s="235" t="s">
        <v>124</v>
      </c>
    </row>
    <row r="134" spans="1:65" s="2" customFormat="1" ht="16.5" customHeight="1">
      <c r="A134" s="39"/>
      <c r="B134" s="40"/>
      <c r="C134" s="205" t="s">
        <v>226</v>
      </c>
      <c r="D134" s="205" t="s">
        <v>127</v>
      </c>
      <c r="E134" s="206" t="s">
        <v>212</v>
      </c>
      <c r="F134" s="207" t="s">
        <v>213</v>
      </c>
      <c r="G134" s="208" t="s">
        <v>151</v>
      </c>
      <c r="H134" s="209">
        <v>87</v>
      </c>
      <c r="I134" s="210"/>
      <c r="J134" s="211">
        <f>ROUND(I134*H134,2)</f>
        <v>0</v>
      </c>
      <c r="K134" s="207" t="s">
        <v>131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6E-05</v>
      </c>
      <c r="R134" s="214">
        <f>Q134*H134</f>
        <v>0.00522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132</v>
      </c>
      <c r="AT134" s="216" t="s">
        <v>127</v>
      </c>
      <c r="AU134" s="216" t="s">
        <v>83</v>
      </c>
      <c r="AY134" s="18" t="s">
        <v>124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132</v>
      </c>
      <c r="BM134" s="216" t="s">
        <v>603</v>
      </c>
    </row>
    <row r="135" spans="1:47" s="2" customFormat="1" ht="12">
      <c r="A135" s="39"/>
      <c r="B135" s="40"/>
      <c r="C135" s="41"/>
      <c r="D135" s="218" t="s">
        <v>134</v>
      </c>
      <c r="E135" s="41"/>
      <c r="F135" s="219" t="s">
        <v>215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134</v>
      </c>
      <c r="AU135" s="18" t="s">
        <v>83</v>
      </c>
    </row>
    <row r="136" spans="1:65" s="2" customFormat="1" ht="16.5" customHeight="1">
      <c r="A136" s="39"/>
      <c r="B136" s="40"/>
      <c r="C136" s="236" t="s">
        <v>232</v>
      </c>
      <c r="D136" s="236" t="s">
        <v>161</v>
      </c>
      <c r="E136" s="237" t="s">
        <v>217</v>
      </c>
      <c r="F136" s="238" t="s">
        <v>218</v>
      </c>
      <c r="G136" s="239" t="s">
        <v>151</v>
      </c>
      <c r="H136" s="240">
        <v>261</v>
      </c>
      <c r="I136" s="241"/>
      <c r="J136" s="242">
        <f>ROUND(I136*H136,2)</f>
        <v>0</v>
      </c>
      <c r="K136" s="238" t="s">
        <v>19</v>
      </c>
      <c r="L136" s="243"/>
      <c r="M136" s="244" t="s">
        <v>19</v>
      </c>
      <c r="N136" s="245" t="s">
        <v>44</v>
      </c>
      <c r="O136" s="85"/>
      <c r="P136" s="214">
        <f>O136*H136</f>
        <v>0</v>
      </c>
      <c r="Q136" s="214">
        <v>0.0059</v>
      </c>
      <c r="R136" s="214">
        <f>Q136*H136</f>
        <v>1.5399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164</v>
      </c>
      <c r="AT136" s="216" t="s">
        <v>161</v>
      </c>
      <c r="AU136" s="216" t="s">
        <v>83</v>
      </c>
      <c r="AY136" s="18" t="s">
        <v>124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132</v>
      </c>
      <c r="BM136" s="216" t="s">
        <v>604</v>
      </c>
    </row>
    <row r="137" spans="1:51" s="13" customFormat="1" ht="12">
      <c r="A137" s="13"/>
      <c r="B137" s="225"/>
      <c r="C137" s="226"/>
      <c r="D137" s="223" t="s">
        <v>138</v>
      </c>
      <c r="E137" s="226"/>
      <c r="F137" s="228" t="s">
        <v>605</v>
      </c>
      <c r="G137" s="226"/>
      <c r="H137" s="229">
        <v>261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138</v>
      </c>
      <c r="AU137" s="235" t="s">
        <v>83</v>
      </c>
      <c r="AV137" s="13" t="s">
        <v>83</v>
      </c>
      <c r="AW137" s="13" t="s">
        <v>4</v>
      </c>
      <c r="AX137" s="13" t="s">
        <v>81</v>
      </c>
      <c r="AY137" s="235" t="s">
        <v>124</v>
      </c>
    </row>
    <row r="138" spans="1:65" s="2" customFormat="1" ht="16.5" customHeight="1">
      <c r="A138" s="39"/>
      <c r="B138" s="40"/>
      <c r="C138" s="236" t="s">
        <v>239</v>
      </c>
      <c r="D138" s="236" t="s">
        <v>161</v>
      </c>
      <c r="E138" s="237" t="s">
        <v>222</v>
      </c>
      <c r="F138" s="238" t="s">
        <v>223</v>
      </c>
      <c r="G138" s="239" t="s">
        <v>151</v>
      </c>
      <c r="H138" s="240">
        <v>261</v>
      </c>
      <c r="I138" s="241"/>
      <c r="J138" s="242">
        <f>ROUND(I138*H138,2)</f>
        <v>0</v>
      </c>
      <c r="K138" s="238" t="s">
        <v>19</v>
      </c>
      <c r="L138" s="243"/>
      <c r="M138" s="244" t="s">
        <v>19</v>
      </c>
      <c r="N138" s="245" t="s">
        <v>44</v>
      </c>
      <c r="O138" s="85"/>
      <c r="P138" s="214">
        <f>O138*H138</f>
        <v>0</v>
      </c>
      <c r="Q138" s="214">
        <v>0.0002</v>
      </c>
      <c r="R138" s="214">
        <f>Q138*H138</f>
        <v>0.0522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164</v>
      </c>
      <c r="AT138" s="216" t="s">
        <v>161</v>
      </c>
      <c r="AU138" s="216" t="s">
        <v>83</v>
      </c>
      <c r="AY138" s="18" t="s">
        <v>124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81</v>
      </c>
      <c r="BK138" s="217">
        <f>ROUND(I138*H138,2)</f>
        <v>0</v>
      </c>
      <c r="BL138" s="18" t="s">
        <v>132</v>
      </c>
      <c r="BM138" s="216" t="s">
        <v>606</v>
      </c>
    </row>
    <row r="139" spans="1:47" s="2" customFormat="1" ht="12">
      <c r="A139" s="39"/>
      <c r="B139" s="40"/>
      <c r="C139" s="41"/>
      <c r="D139" s="223" t="s">
        <v>136</v>
      </c>
      <c r="E139" s="41"/>
      <c r="F139" s="224" t="s">
        <v>225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136</v>
      </c>
      <c r="AU139" s="18" t="s">
        <v>83</v>
      </c>
    </row>
    <row r="140" spans="1:65" s="2" customFormat="1" ht="16.5" customHeight="1">
      <c r="A140" s="39"/>
      <c r="B140" s="40"/>
      <c r="C140" s="205" t="s">
        <v>7</v>
      </c>
      <c r="D140" s="205" t="s">
        <v>127</v>
      </c>
      <c r="E140" s="206" t="s">
        <v>227</v>
      </c>
      <c r="F140" s="207" t="s">
        <v>228</v>
      </c>
      <c r="G140" s="208" t="s">
        <v>151</v>
      </c>
      <c r="H140" s="209">
        <v>87</v>
      </c>
      <c r="I140" s="210"/>
      <c r="J140" s="211">
        <f>ROUND(I140*H140,2)</f>
        <v>0</v>
      </c>
      <c r="K140" s="207" t="s">
        <v>131</v>
      </c>
      <c r="L140" s="45"/>
      <c r="M140" s="212" t="s">
        <v>19</v>
      </c>
      <c r="N140" s="213" t="s">
        <v>44</v>
      </c>
      <c r="O140" s="85"/>
      <c r="P140" s="214">
        <f>O140*H140</f>
        <v>0</v>
      </c>
      <c r="Q140" s="214">
        <v>2E-05</v>
      </c>
      <c r="R140" s="214">
        <f>Q140*H140</f>
        <v>0.0017400000000000002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132</v>
      </c>
      <c r="AT140" s="216" t="s">
        <v>127</v>
      </c>
      <c r="AU140" s="216" t="s">
        <v>83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132</v>
      </c>
      <c r="BM140" s="216" t="s">
        <v>607</v>
      </c>
    </row>
    <row r="141" spans="1:47" s="2" customFormat="1" ht="12">
      <c r="A141" s="39"/>
      <c r="B141" s="40"/>
      <c r="C141" s="41"/>
      <c r="D141" s="218" t="s">
        <v>134</v>
      </c>
      <c r="E141" s="41"/>
      <c r="F141" s="219" t="s">
        <v>230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83</v>
      </c>
    </row>
    <row r="142" spans="1:47" s="2" customFormat="1" ht="12">
      <c r="A142" s="39"/>
      <c r="B142" s="40"/>
      <c r="C142" s="41"/>
      <c r="D142" s="223" t="s">
        <v>136</v>
      </c>
      <c r="E142" s="41"/>
      <c r="F142" s="224" t="s">
        <v>231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136</v>
      </c>
      <c r="AU142" s="18" t="s">
        <v>83</v>
      </c>
    </row>
    <row r="143" spans="1:65" s="2" customFormat="1" ht="16.5" customHeight="1">
      <c r="A143" s="39"/>
      <c r="B143" s="40"/>
      <c r="C143" s="205" t="s">
        <v>250</v>
      </c>
      <c r="D143" s="205" t="s">
        <v>127</v>
      </c>
      <c r="E143" s="206" t="s">
        <v>233</v>
      </c>
      <c r="F143" s="207" t="s">
        <v>234</v>
      </c>
      <c r="G143" s="208" t="s">
        <v>130</v>
      </c>
      <c r="H143" s="209">
        <v>69.6</v>
      </c>
      <c r="I143" s="210"/>
      <c r="J143" s="211">
        <f>ROUND(I143*H143,2)</f>
        <v>0</v>
      </c>
      <c r="K143" s="207" t="s">
        <v>131</v>
      </c>
      <c r="L143" s="45"/>
      <c r="M143" s="212" t="s">
        <v>19</v>
      </c>
      <c r="N143" s="213" t="s">
        <v>44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132</v>
      </c>
      <c r="AT143" s="216" t="s">
        <v>127</v>
      </c>
      <c r="AU143" s="216" t="s">
        <v>83</v>
      </c>
      <c r="AY143" s="18" t="s">
        <v>124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81</v>
      </c>
      <c r="BK143" s="217">
        <f>ROUND(I143*H143,2)</f>
        <v>0</v>
      </c>
      <c r="BL143" s="18" t="s">
        <v>132</v>
      </c>
      <c r="BM143" s="216" t="s">
        <v>608</v>
      </c>
    </row>
    <row r="144" spans="1:47" s="2" customFormat="1" ht="12">
      <c r="A144" s="39"/>
      <c r="B144" s="40"/>
      <c r="C144" s="41"/>
      <c r="D144" s="218" t="s">
        <v>134</v>
      </c>
      <c r="E144" s="41"/>
      <c r="F144" s="219" t="s">
        <v>236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134</v>
      </c>
      <c r="AU144" s="18" t="s">
        <v>83</v>
      </c>
    </row>
    <row r="145" spans="1:47" s="2" customFormat="1" ht="12">
      <c r="A145" s="39"/>
      <c r="B145" s="40"/>
      <c r="C145" s="41"/>
      <c r="D145" s="223" t="s">
        <v>136</v>
      </c>
      <c r="E145" s="41"/>
      <c r="F145" s="224" t="s">
        <v>237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136</v>
      </c>
      <c r="AU145" s="18" t="s">
        <v>83</v>
      </c>
    </row>
    <row r="146" spans="1:51" s="13" customFormat="1" ht="12">
      <c r="A146" s="13"/>
      <c r="B146" s="225"/>
      <c r="C146" s="226"/>
      <c r="D146" s="223" t="s">
        <v>138</v>
      </c>
      <c r="E146" s="227" t="s">
        <v>19</v>
      </c>
      <c r="F146" s="228" t="s">
        <v>609</v>
      </c>
      <c r="G146" s="226"/>
      <c r="H146" s="229">
        <v>69.6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138</v>
      </c>
      <c r="AU146" s="235" t="s">
        <v>83</v>
      </c>
      <c r="AV146" s="13" t="s">
        <v>83</v>
      </c>
      <c r="AW146" s="13" t="s">
        <v>35</v>
      </c>
      <c r="AX146" s="13" t="s">
        <v>81</v>
      </c>
      <c r="AY146" s="235" t="s">
        <v>124</v>
      </c>
    </row>
    <row r="147" spans="1:65" s="2" customFormat="1" ht="16.5" customHeight="1">
      <c r="A147" s="39"/>
      <c r="B147" s="40"/>
      <c r="C147" s="236" t="s">
        <v>257</v>
      </c>
      <c r="D147" s="236" t="s">
        <v>161</v>
      </c>
      <c r="E147" s="237" t="s">
        <v>240</v>
      </c>
      <c r="F147" s="238" t="s">
        <v>241</v>
      </c>
      <c r="G147" s="239" t="s">
        <v>242</v>
      </c>
      <c r="H147" s="240">
        <v>8.004</v>
      </c>
      <c r="I147" s="241"/>
      <c r="J147" s="242">
        <f>ROUND(I147*H147,2)</f>
        <v>0</v>
      </c>
      <c r="K147" s="238" t="s">
        <v>19</v>
      </c>
      <c r="L147" s="243"/>
      <c r="M147" s="244" t="s">
        <v>19</v>
      </c>
      <c r="N147" s="245" t="s">
        <v>44</v>
      </c>
      <c r="O147" s="85"/>
      <c r="P147" s="214">
        <f>O147*H147</f>
        <v>0</v>
      </c>
      <c r="Q147" s="214">
        <v>0.5</v>
      </c>
      <c r="R147" s="214">
        <f>Q147*H147</f>
        <v>4.002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164</v>
      </c>
      <c r="AT147" s="216" t="s">
        <v>161</v>
      </c>
      <c r="AU147" s="216" t="s">
        <v>83</v>
      </c>
      <c r="AY147" s="18" t="s">
        <v>124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81</v>
      </c>
      <c r="BK147" s="217">
        <f>ROUND(I147*H147,2)</f>
        <v>0</v>
      </c>
      <c r="BL147" s="18" t="s">
        <v>132</v>
      </c>
      <c r="BM147" s="216" t="s">
        <v>610</v>
      </c>
    </row>
    <row r="148" spans="1:51" s="13" customFormat="1" ht="12">
      <c r="A148" s="13"/>
      <c r="B148" s="225"/>
      <c r="C148" s="226"/>
      <c r="D148" s="223" t="s">
        <v>138</v>
      </c>
      <c r="E148" s="226"/>
      <c r="F148" s="228" t="s">
        <v>611</v>
      </c>
      <c r="G148" s="226"/>
      <c r="H148" s="229">
        <v>8.004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138</v>
      </c>
      <c r="AU148" s="235" t="s">
        <v>83</v>
      </c>
      <c r="AV148" s="13" t="s">
        <v>83</v>
      </c>
      <c r="AW148" s="13" t="s">
        <v>4</v>
      </c>
      <c r="AX148" s="13" t="s">
        <v>81</v>
      </c>
      <c r="AY148" s="235" t="s">
        <v>124</v>
      </c>
    </row>
    <row r="149" spans="1:65" s="2" customFormat="1" ht="16.5" customHeight="1">
      <c r="A149" s="39"/>
      <c r="B149" s="40"/>
      <c r="C149" s="205" t="s">
        <v>262</v>
      </c>
      <c r="D149" s="205" t="s">
        <v>127</v>
      </c>
      <c r="E149" s="206" t="s">
        <v>245</v>
      </c>
      <c r="F149" s="207" t="s">
        <v>612</v>
      </c>
      <c r="G149" s="208" t="s">
        <v>151</v>
      </c>
      <c r="H149" s="209">
        <v>87</v>
      </c>
      <c r="I149" s="210"/>
      <c r="J149" s="211">
        <f>ROUND(I149*H149,2)</f>
        <v>0</v>
      </c>
      <c r="K149" s="207" t="s">
        <v>131</v>
      </c>
      <c r="L149" s="45"/>
      <c r="M149" s="212" t="s">
        <v>19</v>
      </c>
      <c r="N149" s="213" t="s">
        <v>44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132</v>
      </c>
      <c r="AT149" s="216" t="s">
        <v>127</v>
      </c>
      <c r="AU149" s="216" t="s">
        <v>83</v>
      </c>
      <c r="AY149" s="18" t="s">
        <v>124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81</v>
      </c>
      <c r="BK149" s="217">
        <f>ROUND(I149*H149,2)</f>
        <v>0</v>
      </c>
      <c r="BL149" s="18" t="s">
        <v>132</v>
      </c>
      <c r="BM149" s="216" t="s">
        <v>613</v>
      </c>
    </row>
    <row r="150" spans="1:47" s="2" customFormat="1" ht="12">
      <c r="A150" s="39"/>
      <c r="B150" s="40"/>
      <c r="C150" s="41"/>
      <c r="D150" s="218" t="s">
        <v>134</v>
      </c>
      <c r="E150" s="41"/>
      <c r="F150" s="219" t="s">
        <v>248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134</v>
      </c>
      <c r="AU150" s="18" t="s">
        <v>83</v>
      </c>
    </row>
    <row r="151" spans="1:47" s="2" customFormat="1" ht="12">
      <c r="A151" s="39"/>
      <c r="B151" s="40"/>
      <c r="C151" s="41"/>
      <c r="D151" s="223" t="s">
        <v>136</v>
      </c>
      <c r="E151" s="41"/>
      <c r="F151" s="224" t="s">
        <v>249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136</v>
      </c>
      <c r="AU151" s="18" t="s">
        <v>83</v>
      </c>
    </row>
    <row r="152" spans="1:65" s="2" customFormat="1" ht="16.5" customHeight="1">
      <c r="A152" s="39"/>
      <c r="B152" s="40"/>
      <c r="C152" s="205" t="s">
        <v>271</v>
      </c>
      <c r="D152" s="205" t="s">
        <v>127</v>
      </c>
      <c r="E152" s="206" t="s">
        <v>251</v>
      </c>
      <c r="F152" s="207" t="s">
        <v>252</v>
      </c>
      <c r="G152" s="208" t="s">
        <v>242</v>
      </c>
      <c r="H152" s="209">
        <v>5.22</v>
      </c>
      <c r="I152" s="210"/>
      <c r="J152" s="211">
        <f>ROUND(I152*H152,2)</f>
        <v>0</v>
      </c>
      <c r="K152" s="207" t="s">
        <v>131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132</v>
      </c>
      <c r="AT152" s="216" t="s">
        <v>127</v>
      </c>
      <c r="AU152" s="216" t="s">
        <v>83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132</v>
      </c>
      <c r="BM152" s="216" t="s">
        <v>614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254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83</v>
      </c>
    </row>
    <row r="154" spans="1:47" s="2" customFormat="1" ht="12">
      <c r="A154" s="39"/>
      <c r="B154" s="40"/>
      <c r="C154" s="41"/>
      <c r="D154" s="223" t="s">
        <v>136</v>
      </c>
      <c r="E154" s="41"/>
      <c r="F154" s="224" t="s">
        <v>255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136</v>
      </c>
      <c r="AU154" s="18" t="s">
        <v>83</v>
      </c>
    </row>
    <row r="155" spans="1:51" s="13" customFormat="1" ht="12">
      <c r="A155" s="13"/>
      <c r="B155" s="225"/>
      <c r="C155" s="226"/>
      <c r="D155" s="223" t="s">
        <v>138</v>
      </c>
      <c r="E155" s="227" t="s">
        <v>19</v>
      </c>
      <c r="F155" s="228" t="s">
        <v>615</v>
      </c>
      <c r="G155" s="226"/>
      <c r="H155" s="229">
        <v>5.22</v>
      </c>
      <c r="I155" s="230"/>
      <c r="J155" s="226"/>
      <c r="K155" s="226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138</v>
      </c>
      <c r="AU155" s="235" t="s">
        <v>83</v>
      </c>
      <c r="AV155" s="13" t="s">
        <v>83</v>
      </c>
      <c r="AW155" s="13" t="s">
        <v>35</v>
      </c>
      <c r="AX155" s="13" t="s">
        <v>81</v>
      </c>
      <c r="AY155" s="235" t="s">
        <v>124</v>
      </c>
    </row>
    <row r="156" spans="1:65" s="2" customFormat="1" ht="16.5" customHeight="1">
      <c r="A156" s="39"/>
      <c r="B156" s="40"/>
      <c r="C156" s="205" t="s">
        <v>279</v>
      </c>
      <c r="D156" s="205" t="s">
        <v>127</v>
      </c>
      <c r="E156" s="206" t="s">
        <v>258</v>
      </c>
      <c r="F156" s="207" t="s">
        <v>259</v>
      </c>
      <c r="G156" s="208" t="s">
        <v>242</v>
      </c>
      <c r="H156" s="209">
        <v>5.22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132</v>
      </c>
      <c r="AT156" s="216" t="s">
        <v>127</v>
      </c>
      <c r="AU156" s="216" t="s">
        <v>83</v>
      </c>
      <c r="AY156" s="18" t="s">
        <v>124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132</v>
      </c>
      <c r="BM156" s="216" t="s">
        <v>616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261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83</v>
      </c>
    </row>
    <row r="158" spans="1:65" s="2" customFormat="1" ht="16.5" customHeight="1">
      <c r="A158" s="39"/>
      <c r="B158" s="40"/>
      <c r="C158" s="205" t="s">
        <v>284</v>
      </c>
      <c r="D158" s="205" t="s">
        <v>127</v>
      </c>
      <c r="E158" s="206" t="s">
        <v>263</v>
      </c>
      <c r="F158" s="207" t="s">
        <v>264</v>
      </c>
      <c r="G158" s="208" t="s">
        <v>242</v>
      </c>
      <c r="H158" s="209">
        <v>26.1</v>
      </c>
      <c r="I158" s="210"/>
      <c r="J158" s="211">
        <f>ROUND(I158*H158,2)</f>
        <v>0</v>
      </c>
      <c r="K158" s="207" t="s">
        <v>131</v>
      </c>
      <c r="L158" s="45"/>
      <c r="M158" s="212" t="s">
        <v>19</v>
      </c>
      <c r="N158" s="213" t="s">
        <v>44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132</v>
      </c>
      <c r="AT158" s="216" t="s">
        <v>127</v>
      </c>
      <c r="AU158" s="216" t="s">
        <v>83</v>
      </c>
      <c r="AY158" s="18" t="s">
        <v>124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81</v>
      </c>
      <c r="BK158" s="217">
        <f>ROUND(I158*H158,2)</f>
        <v>0</v>
      </c>
      <c r="BL158" s="18" t="s">
        <v>132</v>
      </c>
      <c r="BM158" s="216" t="s">
        <v>617</v>
      </c>
    </row>
    <row r="159" spans="1:47" s="2" customFormat="1" ht="12">
      <c r="A159" s="39"/>
      <c r="B159" s="40"/>
      <c r="C159" s="41"/>
      <c r="D159" s="218" t="s">
        <v>134</v>
      </c>
      <c r="E159" s="41"/>
      <c r="F159" s="219" t="s">
        <v>266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83</v>
      </c>
    </row>
    <row r="160" spans="1:47" s="2" customFormat="1" ht="12">
      <c r="A160" s="39"/>
      <c r="B160" s="40"/>
      <c r="C160" s="41"/>
      <c r="D160" s="223" t="s">
        <v>136</v>
      </c>
      <c r="E160" s="41"/>
      <c r="F160" s="224" t="s">
        <v>267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136</v>
      </c>
      <c r="AU160" s="18" t="s">
        <v>83</v>
      </c>
    </row>
    <row r="161" spans="1:51" s="13" customFormat="1" ht="12">
      <c r="A161" s="13"/>
      <c r="B161" s="225"/>
      <c r="C161" s="226"/>
      <c r="D161" s="223" t="s">
        <v>138</v>
      </c>
      <c r="E161" s="227" t="s">
        <v>19</v>
      </c>
      <c r="F161" s="228" t="s">
        <v>618</v>
      </c>
      <c r="G161" s="226"/>
      <c r="H161" s="229">
        <v>26.1</v>
      </c>
      <c r="I161" s="230"/>
      <c r="J161" s="226"/>
      <c r="K161" s="226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138</v>
      </c>
      <c r="AU161" s="235" t="s">
        <v>83</v>
      </c>
      <c r="AV161" s="13" t="s">
        <v>83</v>
      </c>
      <c r="AW161" s="13" t="s">
        <v>35</v>
      </c>
      <c r="AX161" s="13" t="s">
        <v>81</v>
      </c>
      <c r="AY161" s="235" t="s">
        <v>124</v>
      </c>
    </row>
    <row r="162" spans="1:63" s="12" customFormat="1" ht="22.8" customHeight="1">
      <c r="A162" s="12"/>
      <c r="B162" s="189"/>
      <c r="C162" s="190"/>
      <c r="D162" s="191" t="s">
        <v>72</v>
      </c>
      <c r="E162" s="203" t="s">
        <v>269</v>
      </c>
      <c r="F162" s="203" t="s">
        <v>270</v>
      </c>
      <c r="G162" s="190"/>
      <c r="H162" s="190"/>
      <c r="I162" s="193"/>
      <c r="J162" s="204">
        <f>BK162</f>
        <v>0</v>
      </c>
      <c r="K162" s="190"/>
      <c r="L162" s="195"/>
      <c r="M162" s="196"/>
      <c r="N162" s="197"/>
      <c r="O162" s="197"/>
      <c r="P162" s="198">
        <f>SUM(P163:P211)</f>
        <v>0</v>
      </c>
      <c r="Q162" s="197"/>
      <c r="R162" s="198">
        <f>SUM(R163:R211)</f>
        <v>19.432437500000002</v>
      </c>
      <c r="S162" s="197"/>
      <c r="T162" s="199">
        <f>SUM(T163:T211)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0" t="s">
        <v>81</v>
      </c>
      <c r="AT162" s="201" t="s">
        <v>72</v>
      </c>
      <c r="AU162" s="201" t="s">
        <v>81</v>
      </c>
      <c r="AY162" s="200" t="s">
        <v>124</v>
      </c>
      <c r="BK162" s="202">
        <f>SUM(BK163:BK211)</f>
        <v>0</v>
      </c>
    </row>
    <row r="163" spans="1:65" s="2" customFormat="1" ht="21.75" customHeight="1">
      <c r="A163" s="39"/>
      <c r="B163" s="40"/>
      <c r="C163" s="205" t="s">
        <v>288</v>
      </c>
      <c r="D163" s="205" t="s">
        <v>127</v>
      </c>
      <c r="E163" s="206" t="s">
        <v>272</v>
      </c>
      <c r="F163" s="207" t="s">
        <v>273</v>
      </c>
      <c r="G163" s="208" t="s">
        <v>151</v>
      </c>
      <c r="H163" s="209">
        <v>527</v>
      </c>
      <c r="I163" s="210"/>
      <c r="J163" s="211">
        <f>ROUND(I163*H163,2)</f>
        <v>0</v>
      </c>
      <c r="K163" s="207" t="s">
        <v>131</v>
      </c>
      <c r="L163" s="45"/>
      <c r="M163" s="212" t="s">
        <v>19</v>
      </c>
      <c r="N163" s="213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132</v>
      </c>
      <c r="AT163" s="216" t="s">
        <v>127</v>
      </c>
      <c r="AU163" s="216" t="s">
        <v>83</v>
      </c>
      <c r="AY163" s="18" t="s">
        <v>124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132</v>
      </c>
      <c r="BM163" s="216" t="s">
        <v>619</v>
      </c>
    </row>
    <row r="164" spans="1:47" s="2" customFormat="1" ht="12">
      <c r="A164" s="39"/>
      <c r="B164" s="40"/>
      <c r="C164" s="41"/>
      <c r="D164" s="218" t="s">
        <v>134</v>
      </c>
      <c r="E164" s="41"/>
      <c r="F164" s="219" t="s">
        <v>275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134</v>
      </c>
      <c r="AU164" s="18" t="s">
        <v>83</v>
      </c>
    </row>
    <row r="165" spans="1:51" s="13" customFormat="1" ht="12">
      <c r="A165" s="13"/>
      <c r="B165" s="225"/>
      <c r="C165" s="226"/>
      <c r="D165" s="223" t="s">
        <v>138</v>
      </c>
      <c r="E165" s="227" t="s">
        <v>19</v>
      </c>
      <c r="F165" s="228" t="s">
        <v>620</v>
      </c>
      <c r="G165" s="226"/>
      <c r="H165" s="229">
        <v>330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138</v>
      </c>
      <c r="AU165" s="235" t="s">
        <v>83</v>
      </c>
      <c r="AV165" s="13" t="s">
        <v>83</v>
      </c>
      <c r="AW165" s="13" t="s">
        <v>35</v>
      </c>
      <c r="AX165" s="13" t="s">
        <v>73</v>
      </c>
      <c r="AY165" s="235" t="s">
        <v>124</v>
      </c>
    </row>
    <row r="166" spans="1:51" s="13" customFormat="1" ht="12">
      <c r="A166" s="13"/>
      <c r="B166" s="225"/>
      <c r="C166" s="226"/>
      <c r="D166" s="223" t="s">
        <v>138</v>
      </c>
      <c r="E166" s="227" t="s">
        <v>19</v>
      </c>
      <c r="F166" s="228" t="s">
        <v>621</v>
      </c>
      <c r="G166" s="226"/>
      <c r="H166" s="229">
        <v>197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138</v>
      </c>
      <c r="AU166" s="235" t="s">
        <v>83</v>
      </c>
      <c r="AV166" s="13" t="s">
        <v>83</v>
      </c>
      <c r="AW166" s="13" t="s">
        <v>35</v>
      </c>
      <c r="AX166" s="13" t="s">
        <v>73</v>
      </c>
      <c r="AY166" s="235" t="s">
        <v>124</v>
      </c>
    </row>
    <row r="167" spans="1:51" s="14" customFormat="1" ht="12">
      <c r="A167" s="14"/>
      <c r="B167" s="246"/>
      <c r="C167" s="247"/>
      <c r="D167" s="223" t="s">
        <v>138</v>
      </c>
      <c r="E167" s="248" t="s">
        <v>19</v>
      </c>
      <c r="F167" s="249" t="s">
        <v>278</v>
      </c>
      <c r="G167" s="247"/>
      <c r="H167" s="250">
        <v>527</v>
      </c>
      <c r="I167" s="251"/>
      <c r="J167" s="247"/>
      <c r="K167" s="247"/>
      <c r="L167" s="252"/>
      <c r="M167" s="253"/>
      <c r="N167" s="254"/>
      <c r="O167" s="254"/>
      <c r="P167" s="254"/>
      <c r="Q167" s="254"/>
      <c r="R167" s="254"/>
      <c r="S167" s="254"/>
      <c r="T167" s="25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6" t="s">
        <v>138</v>
      </c>
      <c r="AU167" s="256" t="s">
        <v>83</v>
      </c>
      <c r="AV167" s="14" t="s">
        <v>132</v>
      </c>
      <c r="AW167" s="14" t="s">
        <v>35</v>
      </c>
      <c r="AX167" s="14" t="s">
        <v>81</v>
      </c>
      <c r="AY167" s="256" t="s">
        <v>124</v>
      </c>
    </row>
    <row r="168" spans="1:65" s="2" customFormat="1" ht="21.75" customHeight="1">
      <c r="A168" s="39"/>
      <c r="B168" s="40"/>
      <c r="C168" s="205" t="s">
        <v>292</v>
      </c>
      <c r="D168" s="205" t="s">
        <v>127</v>
      </c>
      <c r="E168" s="206" t="s">
        <v>280</v>
      </c>
      <c r="F168" s="207" t="s">
        <v>281</v>
      </c>
      <c r="G168" s="208" t="s">
        <v>151</v>
      </c>
      <c r="H168" s="209">
        <v>527</v>
      </c>
      <c r="I168" s="210"/>
      <c r="J168" s="211">
        <f>ROUND(I168*H168,2)</f>
        <v>0</v>
      </c>
      <c r="K168" s="207" t="s">
        <v>131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132</v>
      </c>
      <c r="AT168" s="216" t="s">
        <v>127</v>
      </c>
      <c r="AU168" s="216" t="s">
        <v>83</v>
      </c>
      <c r="AY168" s="18" t="s">
        <v>124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132</v>
      </c>
      <c r="BM168" s="216" t="s">
        <v>622</v>
      </c>
    </row>
    <row r="169" spans="1:47" s="2" customFormat="1" ht="12">
      <c r="A169" s="39"/>
      <c r="B169" s="40"/>
      <c r="C169" s="41"/>
      <c r="D169" s="218" t="s">
        <v>134</v>
      </c>
      <c r="E169" s="41"/>
      <c r="F169" s="219" t="s">
        <v>283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134</v>
      </c>
      <c r="AU169" s="18" t="s">
        <v>83</v>
      </c>
    </row>
    <row r="170" spans="1:65" s="2" customFormat="1" ht="16.5" customHeight="1">
      <c r="A170" s="39"/>
      <c r="B170" s="40"/>
      <c r="C170" s="236" t="s">
        <v>296</v>
      </c>
      <c r="D170" s="236" t="s">
        <v>161</v>
      </c>
      <c r="E170" s="237" t="s">
        <v>285</v>
      </c>
      <c r="F170" s="238" t="s">
        <v>286</v>
      </c>
      <c r="G170" s="239" t="s">
        <v>151</v>
      </c>
      <c r="H170" s="240">
        <v>108</v>
      </c>
      <c r="I170" s="241"/>
      <c r="J170" s="242">
        <f>ROUND(I170*H170,2)</f>
        <v>0</v>
      </c>
      <c r="K170" s="238" t="s">
        <v>19</v>
      </c>
      <c r="L170" s="243"/>
      <c r="M170" s="244" t="s">
        <v>19</v>
      </c>
      <c r="N170" s="245" t="s">
        <v>44</v>
      </c>
      <c r="O170" s="85"/>
      <c r="P170" s="214">
        <f>O170*H170</f>
        <v>0</v>
      </c>
      <c r="Q170" s="214">
        <v>0.01</v>
      </c>
      <c r="R170" s="214">
        <f>Q170*H170</f>
        <v>1.08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164</v>
      </c>
      <c r="AT170" s="216" t="s">
        <v>161</v>
      </c>
      <c r="AU170" s="216" t="s">
        <v>83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132</v>
      </c>
      <c r="BM170" s="216" t="s">
        <v>623</v>
      </c>
    </row>
    <row r="171" spans="1:65" s="2" customFormat="1" ht="16.5" customHeight="1">
      <c r="A171" s="39"/>
      <c r="B171" s="40"/>
      <c r="C171" s="236" t="s">
        <v>300</v>
      </c>
      <c r="D171" s="236" t="s">
        <v>161</v>
      </c>
      <c r="E171" s="237" t="s">
        <v>289</v>
      </c>
      <c r="F171" s="238" t="s">
        <v>290</v>
      </c>
      <c r="G171" s="239" t="s">
        <v>151</v>
      </c>
      <c r="H171" s="240">
        <v>108</v>
      </c>
      <c r="I171" s="241"/>
      <c r="J171" s="242">
        <f>ROUND(I171*H171,2)</f>
        <v>0</v>
      </c>
      <c r="K171" s="238" t="s">
        <v>19</v>
      </c>
      <c r="L171" s="243"/>
      <c r="M171" s="244" t="s">
        <v>19</v>
      </c>
      <c r="N171" s="245" t="s">
        <v>44</v>
      </c>
      <c r="O171" s="85"/>
      <c r="P171" s="214">
        <f>O171*H171</f>
        <v>0</v>
      </c>
      <c r="Q171" s="214">
        <v>0.01</v>
      </c>
      <c r="R171" s="214">
        <f>Q171*H171</f>
        <v>1.08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164</v>
      </c>
      <c r="AT171" s="216" t="s">
        <v>161</v>
      </c>
      <c r="AU171" s="216" t="s">
        <v>83</v>
      </c>
      <c r="AY171" s="18" t="s">
        <v>124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81</v>
      </c>
      <c r="BK171" s="217">
        <f>ROUND(I171*H171,2)</f>
        <v>0</v>
      </c>
      <c r="BL171" s="18" t="s">
        <v>132</v>
      </c>
      <c r="BM171" s="216" t="s">
        <v>624</v>
      </c>
    </row>
    <row r="172" spans="1:65" s="2" customFormat="1" ht="16.5" customHeight="1">
      <c r="A172" s="39"/>
      <c r="B172" s="40"/>
      <c r="C172" s="236" t="s">
        <v>304</v>
      </c>
      <c r="D172" s="236" t="s">
        <v>161</v>
      </c>
      <c r="E172" s="237" t="s">
        <v>293</v>
      </c>
      <c r="F172" s="238" t="s">
        <v>294</v>
      </c>
      <c r="G172" s="239" t="s">
        <v>151</v>
      </c>
      <c r="H172" s="240">
        <v>114</v>
      </c>
      <c r="I172" s="241"/>
      <c r="J172" s="242">
        <f>ROUND(I172*H172,2)</f>
        <v>0</v>
      </c>
      <c r="K172" s="238" t="s">
        <v>19</v>
      </c>
      <c r="L172" s="243"/>
      <c r="M172" s="244" t="s">
        <v>19</v>
      </c>
      <c r="N172" s="245" t="s">
        <v>44</v>
      </c>
      <c r="O172" s="85"/>
      <c r="P172" s="214">
        <f>O172*H172</f>
        <v>0</v>
      </c>
      <c r="Q172" s="214">
        <v>0.01</v>
      </c>
      <c r="R172" s="214">
        <f>Q172*H172</f>
        <v>1.1400000000000001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164</v>
      </c>
      <c r="AT172" s="216" t="s">
        <v>161</v>
      </c>
      <c r="AU172" s="216" t="s">
        <v>83</v>
      </c>
      <c r="AY172" s="18" t="s">
        <v>124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132</v>
      </c>
      <c r="BM172" s="216" t="s">
        <v>625</v>
      </c>
    </row>
    <row r="173" spans="1:65" s="2" customFormat="1" ht="16.5" customHeight="1">
      <c r="A173" s="39"/>
      <c r="B173" s="40"/>
      <c r="C173" s="236" t="s">
        <v>308</v>
      </c>
      <c r="D173" s="236" t="s">
        <v>161</v>
      </c>
      <c r="E173" s="237" t="s">
        <v>297</v>
      </c>
      <c r="F173" s="238" t="s">
        <v>298</v>
      </c>
      <c r="G173" s="239" t="s">
        <v>151</v>
      </c>
      <c r="H173" s="240">
        <v>65</v>
      </c>
      <c r="I173" s="241"/>
      <c r="J173" s="242">
        <f>ROUND(I173*H173,2)</f>
        <v>0</v>
      </c>
      <c r="K173" s="238" t="s">
        <v>19</v>
      </c>
      <c r="L173" s="243"/>
      <c r="M173" s="244" t="s">
        <v>19</v>
      </c>
      <c r="N173" s="245" t="s">
        <v>44</v>
      </c>
      <c r="O173" s="85"/>
      <c r="P173" s="214">
        <f>O173*H173</f>
        <v>0</v>
      </c>
      <c r="Q173" s="214">
        <v>0.01</v>
      </c>
      <c r="R173" s="214">
        <f>Q173*H173</f>
        <v>0.65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164</v>
      </c>
      <c r="AT173" s="216" t="s">
        <v>161</v>
      </c>
      <c r="AU173" s="216" t="s">
        <v>83</v>
      </c>
      <c r="AY173" s="18" t="s">
        <v>124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132</v>
      </c>
      <c r="BM173" s="216" t="s">
        <v>626</v>
      </c>
    </row>
    <row r="174" spans="1:65" s="2" customFormat="1" ht="16.5" customHeight="1">
      <c r="A174" s="39"/>
      <c r="B174" s="40"/>
      <c r="C174" s="236" t="s">
        <v>312</v>
      </c>
      <c r="D174" s="236" t="s">
        <v>161</v>
      </c>
      <c r="E174" s="237" t="s">
        <v>301</v>
      </c>
      <c r="F174" s="238" t="s">
        <v>302</v>
      </c>
      <c r="G174" s="239" t="s">
        <v>151</v>
      </c>
      <c r="H174" s="240">
        <v>65</v>
      </c>
      <c r="I174" s="241"/>
      <c r="J174" s="242">
        <f>ROUND(I174*H174,2)</f>
        <v>0</v>
      </c>
      <c r="K174" s="238" t="s">
        <v>19</v>
      </c>
      <c r="L174" s="243"/>
      <c r="M174" s="244" t="s">
        <v>19</v>
      </c>
      <c r="N174" s="245" t="s">
        <v>44</v>
      </c>
      <c r="O174" s="85"/>
      <c r="P174" s="214">
        <f>O174*H174</f>
        <v>0</v>
      </c>
      <c r="Q174" s="214">
        <v>0.01</v>
      </c>
      <c r="R174" s="214">
        <f>Q174*H174</f>
        <v>0.65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164</v>
      </c>
      <c r="AT174" s="216" t="s">
        <v>161</v>
      </c>
      <c r="AU174" s="216" t="s">
        <v>83</v>
      </c>
      <c r="AY174" s="18" t="s">
        <v>124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81</v>
      </c>
      <c r="BK174" s="217">
        <f>ROUND(I174*H174,2)</f>
        <v>0</v>
      </c>
      <c r="BL174" s="18" t="s">
        <v>132</v>
      </c>
      <c r="BM174" s="216" t="s">
        <v>627</v>
      </c>
    </row>
    <row r="175" spans="1:65" s="2" customFormat="1" ht="16.5" customHeight="1">
      <c r="A175" s="39"/>
      <c r="B175" s="40"/>
      <c r="C175" s="236" t="s">
        <v>317</v>
      </c>
      <c r="D175" s="236" t="s">
        <v>161</v>
      </c>
      <c r="E175" s="237" t="s">
        <v>305</v>
      </c>
      <c r="F175" s="238" t="s">
        <v>306</v>
      </c>
      <c r="G175" s="239" t="s">
        <v>151</v>
      </c>
      <c r="H175" s="240">
        <v>67</v>
      </c>
      <c r="I175" s="241"/>
      <c r="J175" s="242">
        <f>ROUND(I175*H175,2)</f>
        <v>0</v>
      </c>
      <c r="K175" s="238" t="s">
        <v>19</v>
      </c>
      <c r="L175" s="243"/>
      <c r="M175" s="244" t="s">
        <v>19</v>
      </c>
      <c r="N175" s="245" t="s">
        <v>44</v>
      </c>
      <c r="O175" s="85"/>
      <c r="P175" s="214">
        <f>O175*H175</f>
        <v>0</v>
      </c>
      <c r="Q175" s="214">
        <v>0.01</v>
      </c>
      <c r="R175" s="214">
        <f>Q175*H175</f>
        <v>0.67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164</v>
      </c>
      <c r="AT175" s="216" t="s">
        <v>161</v>
      </c>
      <c r="AU175" s="216" t="s">
        <v>83</v>
      </c>
      <c r="AY175" s="18" t="s">
        <v>124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81</v>
      </c>
      <c r="BK175" s="217">
        <f>ROUND(I175*H175,2)</f>
        <v>0</v>
      </c>
      <c r="BL175" s="18" t="s">
        <v>132</v>
      </c>
      <c r="BM175" s="216" t="s">
        <v>628</v>
      </c>
    </row>
    <row r="176" spans="1:65" s="2" customFormat="1" ht="16.5" customHeight="1">
      <c r="A176" s="39"/>
      <c r="B176" s="40"/>
      <c r="C176" s="205" t="s">
        <v>323</v>
      </c>
      <c r="D176" s="205" t="s">
        <v>127</v>
      </c>
      <c r="E176" s="206" t="s">
        <v>309</v>
      </c>
      <c r="F176" s="207" t="s">
        <v>310</v>
      </c>
      <c r="G176" s="208" t="s">
        <v>151</v>
      </c>
      <c r="H176" s="209">
        <v>527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44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132</v>
      </c>
      <c r="AT176" s="216" t="s">
        <v>127</v>
      </c>
      <c r="AU176" s="216" t="s">
        <v>83</v>
      </c>
      <c r="AY176" s="18" t="s">
        <v>124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132</v>
      </c>
      <c r="BM176" s="216" t="s">
        <v>629</v>
      </c>
    </row>
    <row r="177" spans="1:65" s="2" customFormat="1" ht="16.5" customHeight="1">
      <c r="A177" s="39"/>
      <c r="B177" s="40"/>
      <c r="C177" s="236" t="s">
        <v>327</v>
      </c>
      <c r="D177" s="236" t="s">
        <v>161</v>
      </c>
      <c r="E177" s="237" t="s">
        <v>313</v>
      </c>
      <c r="F177" s="238" t="s">
        <v>177</v>
      </c>
      <c r="G177" s="239" t="s">
        <v>178</v>
      </c>
      <c r="H177" s="240">
        <v>10.54</v>
      </c>
      <c r="I177" s="241"/>
      <c r="J177" s="242">
        <f>ROUND(I177*H177,2)</f>
        <v>0</v>
      </c>
      <c r="K177" s="238" t="s">
        <v>19</v>
      </c>
      <c r="L177" s="243"/>
      <c r="M177" s="244" t="s">
        <v>19</v>
      </c>
      <c r="N177" s="245" t="s">
        <v>44</v>
      </c>
      <c r="O177" s="85"/>
      <c r="P177" s="214">
        <f>O177*H177</f>
        <v>0</v>
      </c>
      <c r="Q177" s="214">
        <v>0.001</v>
      </c>
      <c r="R177" s="214">
        <f>Q177*H177</f>
        <v>0.010539999999999999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164</v>
      </c>
      <c r="AT177" s="216" t="s">
        <v>161</v>
      </c>
      <c r="AU177" s="216" t="s">
        <v>83</v>
      </c>
      <c r="AY177" s="18" t="s">
        <v>124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132</v>
      </c>
      <c r="BM177" s="216" t="s">
        <v>630</v>
      </c>
    </row>
    <row r="178" spans="1:47" s="2" customFormat="1" ht="12">
      <c r="A178" s="39"/>
      <c r="B178" s="40"/>
      <c r="C178" s="41"/>
      <c r="D178" s="223" t="s">
        <v>136</v>
      </c>
      <c r="E178" s="41"/>
      <c r="F178" s="224" t="s">
        <v>315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136</v>
      </c>
      <c r="AU178" s="18" t="s">
        <v>83</v>
      </c>
    </row>
    <row r="179" spans="1:51" s="13" customFormat="1" ht="12">
      <c r="A179" s="13"/>
      <c r="B179" s="225"/>
      <c r="C179" s="226"/>
      <c r="D179" s="223" t="s">
        <v>138</v>
      </c>
      <c r="E179" s="226"/>
      <c r="F179" s="228" t="s">
        <v>631</v>
      </c>
      <c r="G179" s="226"/>
      <c r="H179" s="229">
        <v>10.54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138</v>
      </c>
      <c r="AU179" s="235" t="s">
        <v>83</v>
      </c>
      <c r="AV179" s="13" t="s">
        <v>83</v>
      </c>
      <c r="AW179" s="13" t="s">
        <v>4</v>
      </c>
      <c r="AX179" s="13" t="s">
        <v>81</v>
      </c>
      <c r="AY179" s="235" t="s">
        <v>124</v>
      </c>
    </row>
    <row r="180" spans="1:65" s="2" customFormat="1" ht="16.5" customHeight="1">
      <c r="A180" s="39"/>
      <c r="B180" s="40"/>
      <c r="C180" s="205" t="s">
        <v>331</v>
      </c>
      <c r="D180" s="205" t="s">
        <v>127</v>
      </c>
      <c r="E180" s="206" t="s">
        <v>318</v>
      </c>
      <c r="F180" s="207" t="s">
        <v>319</v>
      </c>
      <c r="G180" s="208" t="s">
        <v>185</v>
      </c>
      <c r="H180" s="209">
        <v>0.016</v>
      </c>
      <c r="I180" s="210"/>
      <c r="J180" s="211">
        <f>ROUND(I180*H180,2)</f>
        <v>0</v>
      </c>
      <c r="K180" s="207" t="s">
        <v>19</v>
      </c>
      <c r="L180" s="45"/>
      <c r="M180" s="212" t="s">
        <v>19</v>
      </c>
      <c r="N180" s="213" t="s">
        <v>44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132</v>
      </c>
      <c r="AT180" s="216" t="s">
        <v>127</v>
      </c>
      <c r="AU180" s="216" t="s">
        <v>83</v>
      </c>
      <c r="AY180" s="18" t="s">
        <v>124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81</v>
      </c>
      <c r="BK180" s="217">
        <f>ROUND(I180*H180,2)</f>
        <v>0</v>
      </c>
      <c r="BL180" s="18" t="s">
        <v>132</v>
      </c>
      <c r="BM180" s="216" t="s">
        <v>632</v>
      </c>
    </row>
    <row r="181" spans="1:47" s="2" customFormat="1" ht="12">
      <c r="A181" s="39"/>
      <c r="B181" s="40"/>
      <c r="C181" s="41"/>
      <c r="D181" s="223" t="s">
        <v>136</v>
      </c>
      <c r="E181" s="41"/>
      <c r="F181" s="224" t="s">
        <v>321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136</v>
      </c>
      <c r="AU181" s="18" t="s">
        <v>83</v>
      </c>
    </row>
    <row r="182" spans="1:51" s="13" customFormat="1" ht="12">
      <c r="A182" s="13"/>
      <c r="B182" s="225"/>
      <c r="C182" s="226"/>
      <c r="D182" s="223" t="s">
        <v>138</v>
      </c>
      <c r="E182" s="227" t="s">
        <v>19</v>
      </c>
      <c r="F182" s="228" t="s">
        <v>633</v>
      </c>
      <c r="G182" s="226"/>
      <c r="H182" s="229">
        <v>0.016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138</v>
      </c>
      <c r="AU182" s="235" t="s">
        <v>83</v>
      </c>
      <c r="AV182" s="13" t="s">
        <v>83</v>
      </c>
      <c r="AW182" s="13" t="s">
        <v>35</v>
      </c>
      <c r="AX182" s="13" t="s">
        <v>81</v>
      </c>
      <c r="AY182" s="235" t="s">
        <v>124</v>
      </c>
    </row>
    <row r="183" spans="1:65" s="2" customFormat="1" ht="16.5" customHeight="1">
      <c r="A183" s="39"/>
      <c r="B183" s="40"/>
      <c r="C183" s="236" t="s">
        <v>334</v>
      </c>
      <c r="D183" s="236" t="s">
        <v>161</v>
      </c>
      <c r="E183" s="237" t="s">
        <v>324</v>
      </c>
      <c r="F183" s="238" t="s">
        <v>192</v>
      </c>
      <c r="G183" s="239" t="s">
        <v>178</v>
      </c>
      <c r="H183" s="240">
        <v>16</v>
      </c>
      <c r="I183" s="241"/>
      <c r="J183" s="242">
        <f>ROUND(I183*H183,2)</f>
        <v>0</v>
      </c>
      <c r="K183" s="238" t="s">
        <v>19</v>
      </c>
      <c r="L183" s="243"/>
      <c r="M183" s="244" t="s">
        <v>19</v>
      </c>
      <c r="N183" s="245" t="s">
        <v>44</v>
      </c>
      <c r="O183" s="85"/>
      <c r="P183" s="214">
        <f>O183*H183</f>
        <v>0</v>
      </c>
      <c r="Q183" s="214">
        <v>0.001</v>
      </c>
      <c r="R183" s="214">
        <f>Q183*H183</f>
        <v>0.016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164</v>
      </c>
      <c r="AT183" s="216" t="s">
        <v>161</v>
      </c>
      <c r="AU183" s="216" t="s">
        <v>83</v>
      </c>
      <c r="AY183" s="18" t="s">
        <v>124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81</v>
      </c>
      <c r="BK183" s="217">
        <f>ROUND(I183*H183,2)</f>
        <v>0</v>
      </c>
      <c r="BL183" s="18" t="s">
        <v>132</v>
      </c>
      <c r="BM183" s="216" t="s">
        <v>634</v>
      </c>
    </row>
    <row r="184" spans="1:51" s="13" customFormat="1" ht="12">
      <c r="A184" s="13"/>
      <c r="B184" s="225"/>
      <c r="C184" s="226"/>
      <c r="D184" s="223" t="s">
        <v>138</v>
      </c>
      <c r="E184" s="226"/>
      <c r="F184" s="228" t="s">
        <v>326</v>
      </c>
      <c r="G184" s="226"/>
      <c r="H184" s="229">
        <v>16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138</v>
      </c>
      <c r="AU184" s="235" t="s">
        <v>83</v>
      </c>
      <c r="AV184" s="13" t="s">
        <v>83</v>
      </c>
      <c r="AW184" s="13" t="s">
        <v>4</v>
      </c>
      <c r="AX184" s="13" t="s">
        <v>81</v>
      </c>
      <c r="AY184" s="235" t="s">
        <v>124</v>
      </c>
    </row>
    <row r="185" spans="1:65" s="2" customFormat="1" ht="16.5" customHeight="1">
      <c r="A185" s="39"/>
      <c r="B185" s="40"/>
      <c r="C185" s="205" t="s">
        <v>338</v>
      </c>
      <c r="D185" s="205" t="s">
        <v>127</v>
      </c>
      <c r="E185" s="206" t="s">
        <v>233</v>
      </c>
      <c r="F185" s="207" t="s">
        <v>234</v>
      </c>
      <c r="G185" s="208" t="s">
        <v>130</v>
      </c>
      <c r="H185" s="209">
        <v>210.8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83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132</v>
      </c>
      <c r="BM185" s="216" t="s">
        <v>635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236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83</v>
      </c>
    </row>
    <row r="187" spans="1:47" s="2" customFormat="1" ht="12">
      <c r="A187" s="39"/>
      <c r="B187" s="40"/>
      <c r="C187" s="41"/>
      <c r="D187" s="223" t="s">
        <v>136</v>
      </c>
      <c r="E187" s="41"/>
      <c r="F187" s="224" t="s">
        <v>329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136</v>
      </c>
      <c r="AU187" s="18" t="s">
        <v>83</v>
      </c>
    </row>
    <row r="188" spans="1:51" s="13" customFormat="1" ht="12">
      <c r="A188" s="13"/>
      <c r="B188" s="225"/>
      <c r="C188" s="226"/>
      <c r="D188" s="223" t="s">
        <v>138</v>
      </c>
      <c r="E188" s="227" t="s">
        <v>19</v>
      </c>
      <c r="F188" s="228" t="s">
        <v>636</v>
      </c>
      <c r="G188" s="226"/>
      <c r="H188" s="229">
        <v>210.8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83</v>
      </c>
      <c r="AV188" s="13" t="s">
        <v>83</v>
      </c>
      <c r="AW188" s="13" t="s">
        <v>35</v>
      </c>
      <c r="AX188" s="13" t="s">
        <v>81</v>
      </c>
      <c r="AY188" s="235" t="s">
        <v>124</v>
      </c>
    </row>
    <row r="189" spans="1:65" s="2" customFormat="1" ht="16.5" customHeight="1">
      <c r="A189" s="39"/>
      <c r="B189" s="40"/>
      <c r="C189" s="236" t="s">
        <v>345</v>
      </c>
      <c r="D189" s="236" t="s">
        <v>161</v>
      </c>
      <c r="E189" s="237" t="s">
        <v>240</v>
      </c>
      <c r="F189" s="238" t="s">
        <v>241</v>
      </c>
      <c r="G189" s="239" t="s">
        <v>242</v>
      </c>
      <c r="H189" s="240">
        <v>24.242</v>
      </c>
      <c r="I189" s="241"/>
      <c r="J189" s="242">
        <f>ROUND(I189*H189,2)</f>
        <v>0</v>
      </c>
      <c r="K189" s="238" t="s">
        <v>19</v>
      </c>
      <c r="L189" s="243"/>
      <c r="M189" s="244" t="s">
        <v>19</v>
      </c>
      <c r="N189" s="245" t="s">
        <v>44</v>
      </c>
      <c r="O189" s="85"/>
      <c r="P189" s="214">
        <f>O189*H189</f>
        <v>0</v>
      </c>
      <c r="Q189" s="214">
        <v>0.5</v>
      </c>
      <c r="R189" s="214">
        <f>Q189*H189</f>
        <v>12.121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164</v>
      </c>
      <c r="AT189" s="216" t="s">
        <v>161</v>
      </c>
      <c r="AU189" s="216" t="s">
        <v>83</v>
      </c>
      <c r="AY189" s="18" t="s">
        <v>124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81</v>
      </c>
      <c r="BK189" s="217">
        <f>ROUND(I189*H189,2)</f>
        <v>0</v>
      </c>
      <c r="BL189" s="18" t="s">
        <v>132</v>
      </c>
      <c r="BM189" s="216" t="s">
        <v>637</v>
      </c>
    </row>
    <row r="190" spans="1:51" s="13" customFormat="1" ht="12">
      <c r="A190" s="13"/>
      <c r="B190" s="225"/>
      <c r="C190" s="226"/>
      <c r="D190" s="223" t="s">
        <v>138</v>
      </c>
      <c r="E190" s="226"/>
      <c r="F190" s="228" t="s">
        <v>638</v>
      </c>
      <c r="G190" s="226"/>
      <c r="H190" s="229">
        <v>24.242</v>
      </c>
      <c r="I190" s="230"/>
      <c r="J190" s="226"/>
      <c r="K190" s="226"/>
      <c r="L190" s="231"/>
      <c r="M190" s="232"/>
      <c r="N190" s="233"/>
      <c r="O190" s="233"/>
      <c r="P190" s="233"/>
      <c r="Q190" s="233"/>
      <c r="R190" s="233"/>
      <c r="S190" s="233"/>
      <c r="T190" s="23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5" t="s">
        <v>138</v>
      </c>
      <c r="AU190" s="235" t="s">
        <v>83</v>
      </c>
      <c r="AV190" s="13" t="s">
        <v>83</v>
      </c>
      <c r="AW190" s="13" t="s">
        <v>4</v>
      </c>
      <c r="AX190" s="13" t="s">
        <v>81</v>
      </c>
      <c r="AY190" s="235" t="s">
        <v>124</v>
      </c>
    </row>
    <row r="191" spans="1:65" s="2" customFormat="1" ht="16.5" customHeight="1">
      <c r="A191" s="39"/>
      <c r="B191" s="40"/>
      <c r="C191" s="205" t="s">
        <v>350</v>
      </c>
      <c r="D191" s="205" t="s">
        <v>127</v>
      </c>
      <c r="E191" s="206" t="s">
        <v>335</v>
      </c>
      <c r="F191" s="207" t="s">
        <v>336</v>
      </c>
      <c r="G191" s="208" t="s">
        <v>151</v>
      </c>
      <c r="H191" s="209">
        <v>527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0.0007425</v>
      </c>
      <c r="R191" s="214">
        <f>Q191*H191</f>
        <v>0.3912975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132</v>
      </c>
      <c r="AT191" s="216" t="s">
        <v>127</v>
      </c>
      <c r="AU191" s="216" t="s">
        <v>83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132</v>
      </c>
      <c r="BM191" s="216" t="s">
        <v>639</v>
      </c>
    </row>
    <row r="192" spans="1:65" s="2" customFormat="1" ht="16.5" customHeight="1">
      <c r="A192" s="39"/>
      <c r="B192" s="40"/>
      <c r="C192" s="205" t="s">
        <v>355</v>
      </c>
      <c r="D192" s="205" t="s">
        <v>127</v>
      </c>
      <c r="E192" s="206" t="s">
        <v>339</v>
      </c>
      <c r="F192" s="207" t="s">
        <v>340</v>
      </c>
      <c r="G192" s="208" t="s">
        <v>242</v>
      </c>
      <c r="H192" s="209">
        <v>10.54</v>
      </c>
      <c r="I192" s="210"/>
      <c r="J192" s="211">
        <f>ROUND(I192*H192,2)</f>
        <v>0</v>
      </c>
      <c r="K192" s="207" t="s">
        <v>131</v>
      </c>
      <c r="L192" s="45"/>
      <c r="M192" s="212" t="s">
        <v>19</v>
      </c>
      <c r="N192" s="213" t="s">
        <v>44</v>
      </c>
      <c r="O192" s="85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132</v>
      </c>
      <c r="AT192" s="216" t="s">
        <v>127</v>
      </c>
      <c r="AU192" s="216" t="s">
        <v>83</v>
      </c>
      <c r="AY192" s="18" t="s">
        <v>124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81</v>
      </c>
      <c r="BK192" s="217">
        <f>ROUND(I192*H192,2)</f>
        <v>0</v>
      </c>
      <c r="BL192" s="18" t="s">
        <v>132</v>
      </c>
      <c r="BM192" s="216" t="s">
        <v>640</v>
      </c>
    </row>
    <row r="193" spans="1:47" s="2" customFormat="1" ht="12">
      <c r="A193" s="39"/>
      <c r="B193" s="40"/>
      <c r="C193" s="41"/>
      <c r="D193" s="218" t="s">
        <v>134</v>
      </c>
      <c r="E193" s="41"/>
      <c r="F193" s="219" t="s">
        <v>342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134</v>
      </c>
      <c r="AU193" s="18" t="s">
        <v>83</v>
      </c>
    </row>
    <row r="194" spans="1:47" s="2" customFormat="1" ht="12">
      <c r="A194" s="39"/>
      <c r="B194" s="40"/>
      <c r="C194" s="41"/>
      <c r="D194" s="223" t="s">
        <v>136</v>
      </c>
      <c r="E194" s="41"/>
      <c r="F194" s="224" t="s">
        <v>343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136</v>
      </c>
      <c r="AU194" s="18" t="s">
        <v>83</v>
      </c>
    </row>
    <row r="195" spans="1:51" s="13" customFormat="1" ht="12">
      <c r="A195" s="13"/>
      <c r="B195" s="225"/>
      <c r="C195" s="226"/>
      <c r="D195" s="223" t="s">
        <v>138</v>
      </c>
      <c r="E195" s="227" t="s">
        <v>19</v>
      </c>
      <c r="F195" s="228" t="s">
        <v>641</v>
      </c>
      <c r="G195" s="226"/>
      <c r="H195" s="229">
        <v>10.54</v>
      </c>
      <c r="I195" s="230"/>
      <c r="J195" s="226"/>
      <c r="K195" s="226"/>
      <c r="L195" s="231"/>
      <c r="M195" s="232"/>
      <c r="N195" s="233"/>
      <c r="O195" s="233"/>
      <c r="P195" s="233"/>
      <c r="Q195" s="233"/>
      <c r="R195" s="233"/>
      <c r="S195" s="233"/>
      <c r="T195" s="23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5" t="s">
        <v>138</v>
      </c>
      <c r="AU195" s="235" t="s">
        <v>83</v>
      </c>
      <c r="AV195" s="13" t="s">
        <v>83</v>
      </c>
      <c r="AW195" s="13" t="s">
        <v>35</v>
      </c>
      <c r="AX195" s="13" t="s">
        <v>81</v>
      </c>
      <c r="AY195" s="235" t="s">
        <v>124</v>
      </c>
    </row>
    <row r="196" spans="1:65" s="2" customFormat="1" ht="16.5" customHeight="1">
      <c r="A196" s="39"/>
      <c r="B196" s="40"/>
      <c r="C196" s="205" t="s">
        <v>363</v>
      </c>
      <c r="D196" s="205" t="s">
        <v>127</v>
      </c>
      <c r="E196" s="206" t="s">
        <v>346</v>
      </c>
      <c r="F196" s="207" t="s">
        <v>347</v>
      </c>
      <c r="G196" s="208" t="s">
        <v>242</v>
      </c>
      <c r="H196" s="209">
        <v>10.54</v>
      </c>
      <c r="I196" s="210"/>
      <c r="J196" s="211">
        <f>ROUND(I196*H196,2)</f>
        <v>0</v>
      </c>
      <c r="K196" s="207" t="s">
        <v>131</v>
      </c>
      <c r="L196" s="45"/>
      <c r="M196" s="212" t="s">
        <v>19</v>
      </c>
      <c r="N196" s="213" t="s">
        <v>44</v>
      </c>
      <c r="O196" s="85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132</v>
      </c>
      <c r="AT196" s="216" t="s">
        <v>127</v>
      </c>
      <c r="AU196" s="216" t="s">
        <v>83</v>
      </c>
      <c r="AY196" s="18" t="s">
        <v>124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81</v>
      </c>
      <c r="BK196" s="217">
        <f>ROUND(I196*H196,2)</f>
        <v>0</v>
      </c>
      <c r="BL196" s="18" t="s">
        <v>132</v>
      </c>
      <c r="BM196" s="216" t="s">
        <v>642</v>
      </c>
    </row>
    <row r="197" spans="1:47" s="2" customFormat="1" ht="12">
      <c r="A197" s="39"/>
      <c r="B197" s="40"/>
      <c r="C197" s="41"/>
      <c r="D197" s="218" t="s">
        <v>134</v>
      </c>
      <c r="E197" s="41"/>
      <c r="F197" s="219" t="s">
        <v>349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134</v>
      </c>
      <c r="AU197" s="18" t="s">
        <v>83</v>
      </c>
    </row>
    <row r="198" spans="1:65" s="2" customFormat="1" ht="16.5" customHeight="1">
      <c r="A198" s="39"/>
      <c r="B198" s="40"/>
      <c r="C198" s="205" t="s">
        <v>371</v>
      </c>
      <c r="D198" s="205" t="s">
        <v>127</v>
      </c>
      <c r="E198" s="206" t="s">
        <v>351</v>
      </c>
      <c r="F198" s="207" t="s">
        <v>264</v>
      </c>
      <c r="G198" s="208" t="s">
        <v>242</v>
      </c>
      <c r="H198" s="209">
        <v>52.7</v>
      </c>
      <c r="I198" s="210"/>
      <c r="J198" s="211">
        <f>ROUND(I198*H198,2)</f>
        <v>0</v>
      </c>
      <c r="K198" s="207" t="s">
        <v>131</v>
      </c>
      <c r="L198" s="45"/>
      <c r="M198" s="212" t="s">
        <v>19</v>
      </c>
      <c r="N198" s="213" t="s">
        <v>44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132</v>
      </c>
      <c r="AT198" s="216" t="s">
        <v>127</v>
      </c>
      <c r="AU198" s="216" t="s">
        <v>83</v>
      </c>
      <c r="AY198" s="18" t="s">
        <v>124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81</v>
      </c>
      <c r="BK198" s="217">
        <f>ROUND(I198*H198,2)</f>
        <v>0</v>
      </c>
      <c r="BL198" s="18" t="s">
        <v>132</v>
      </c>
      <c r="BM198" s="216" t="s">
        <v>643</v>
      </c>
    </row>
    <row r="199" spans="1:47" s="2" customFormat="1" ht="12">
      <c r="A199" s="39"/>
      <c r="B199" s="40"/>
      <c r="C199" s="41"/>
      <c r="D199" s="218" t="s">
        <v>134</v>
      </c>
      <c r="E199" s="41"/>
      <c r="F199" s="219" t="s">
        <v>353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134</v>
      </c>
      <c r="AU199" s="18" t="s">
        <v>83</v>
      </c>
    </row>
    <row r="200" spans="1:47" s="2" customFormat="1" ht="12">
      <c r="A200" s="39"/>
      <c r="B200" s="40"/>
      <c r="C200" s="41"/>
      <c r="D200" s="223" t="s">
        <v>136</v>
      </c>
      <c r="E200" s="41"/>
      <c r="F200" s="224" t="s">
        <v>267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136</v>
      </c>
      <c r="AU200" s="18" t="s">
        <v>83</v>
      </c>
    </row>
    <row r="201" spans="1:51" s="13" customFormat="1" ht="12">
      <c r="A201" s="13"/>
      <c r="B201" s="225"/>
      <c r="C201" s="226"/>
      <c r="D201" s="223" t="s">
        <v>138</v>
      </c>
      <c r="E201" s="227" t="s">
        <v>19</v>
      </c>
      <c r="F201" s="228" t="s">
        <v>644</v>
      </c>
      <c r="G201" s="226"/>
      <c r="H201" s="229">
        <v>52.7</v>
      </c>
      <c r="I201" s="230"/>
      <c r="J201" s="226"/>
      <c r="K201" s="226"/>
      <c r="L201" s="231"/>
      <c r="M201" s="232"/>
      <c r="N201" s="233"/>
      <c r="O201" s="233"/>
      <c r="P201" s="233"/>
      <c r="Q201" s="233"/>
      <c r="R201" s="233"/>
      <c r="S201" s="233"/>
      <c r="T201" s="23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5" t="s">
        <v>138</v>
      </c>
      <c r="AU201" s="235" t="s">
        <v>83</v>
      </c>
      <c r="AV201" s="13" t="s">
        <v>83</v>
      </c>
      <c r="AW201" s="13" t="s">
        <v>35</v>
      </c>
      <c r="AX201" s="13" t="s">
        <v>81</v>
      </c>
      <c r="AY201" s="235" t="s">
        <v>124</v>
      </c>
    </row>
    <row r="202" spans="1:65" s="2" customFormat="1" ht="24.15" customHeight="1">
      <c r="A202" s="39"/>
      <c r="B202" s="40"/>
      <c r="C202" s="205" t="s">
        <v>645</v>
      </c>
      <c r="D202" s="205" t="s">
        <v>127</v>
      </c>
      <c r="E202" s="206" t="s">
        <v>356</v>
      </c>
      <c r="F202" s="207" t="s">
        <v>357</v>
      </c>
      <c r="G202" s="208" t="s">
        <v>358</v>
      </c>
      <c r="H202" s="209">
        <v>1320</v>
      </c>
      <c r="I202" s="210"/>
      <c r="J202" s="211">
        <f>ROUND(I202*H202,2)</f>
        <v>0</v>
      </c>
      <c r="K202" s="207" t="s">
        <v>131</v>
      </c>
      <c r="L202" s="45"/>
      <c r="M202" s="212" t="s">
        <v>19</v>
      </c>
      <c r="N202" s="213" t="s">
        <v>44</v>
      </c>
      <c r="O202" s="85"/>
      <c r="P202" s="214">
        <f>O202*H202</f>
        <v>0</v>
      </c>
      <c r="Q202" s="214">
        <v>0.00123</v>
      </c>
      <c r="R202" s="214">
        <f>Q202*H202</f>
        <v>1.6236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132</v>
      </c>
      <c r="AT202" s="216" t="s">
        <v>127</v>
      </c>
      <c r="AU202" s="216" t="s">
        <v>83</v>
      </c>
      <c r="AY202" s="18" t="s">
        <v>124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81</v>
      </c>
      <c r="BK202" s="217">
        <f>ROUND(I202*H202,2)</f>
        <v>0</v>
      </c>
      <c r="BL202" s="18" t="s">
        <v>132</v>
      </c>
      <c r="BM202" s="216" t="s">
        <v>646</v>
      </c>
    </row>
    <row r="203" spans="1:47" s="2" customFormat="1" ht="12">
      <c r="A203" s="39"/>
      <c r="B203" s="40"/>
      <c r="C203" s="41"/>
      <c r="D203" s="218" t="s">
        <v>134</v>
      </c>
      <c r="E203" s="41"/>
      <c r="F203" s="219" t="s">
        <v>360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134</v>
      </c>
      <c r="AU203" s="18" t="s">
        <v>83</v>
      </c>
    </row>
    <row r="204" spans="1:47" s="2" customFormat="1" ht="12">
      <c r="A204" s="39"/>
      <c r="B204" s="40"/>
      <c r="C204" s="41"/>
      <c r="D204" s="223" t="s">
        <v>136</v>
      </c>
      <c r="E204" s="41"/>
      <c r="F204" s="224" t="s">
        <v>361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136</v>
      </c>
      <c r="AU204" s="18" t="s">
        <v>83</v>
      </c>
    </row>
    <row r="205" spans="1:51" s="13" customFormat="1" ht="12">
      <c r="A205" s="13"/>
      <c r="B205" s="225"/>
      <c r="C205" s="226"/>
      <c r="D205" s="223" t="s">
        <v>138</v>
      </c>
      <c r="E205" s="227" t="s">
        <v>19</v>
      </c>
      <c r="F205" s="228" t="s">
        <v>647</v>
      </c>
      <c r="G205" s="226"/>
      <c r="H205" s="229">
        <v>1080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138</v>
      </c>
      <c r="AU205" s="235" t="s">
        <v>83</v>
      </c>
      <c r="AV205" s="13" t="s">
        <v>83</v>
      </c>
      <c r="AW205" s="13" t="s">
        <v>35</v>
      </c>
      <c r="AX205" s="13" t="s">
        <v>73</v>
      </c>
      <c r="AY205" s="235" t="s">
        <v>124</v>
      </c>
    </row>
    <row r="206" spans="1:51" s="13" customFormat="1" ht="12">
      <c r="A206" s="13"/>
      <c r="B206" s="225"/>
      <c r="C206" s="226"/>
      <c r="D206" s="223" t="s">
        <v>138</v>
      </c>
      <c r="E206" s="227" t="s">
        <v>19</v>
      </c>
      <c r="F206" s="228" t="s">
        <v>648</v>
      </c>
      <c r="G206" s="226"/>
      <c r="H206" s="229">
        <v>80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138</v>
      </c>
      <c r="AU206" s="235" t="s">
        <v>83</v>
      </c>
      <c r="AV206" s="13" t="s">
        <v>83</v>
      </c>
      <c r="AW206" s="13" t="s">
        <v>35</v>
      </c>
      <c r="AX206" s="13" t="s">
        <v>73</v>
      </c>
      <c r="AY206" s="235" t="s">
        <v>124</v>
      </c>
    </row>
    <row r="207" spans="1:51" s="13" customFormat="1" ht="12">
      <c r="A207" s="13"/>
      <c r="B207" s="225"/>
      <c r="C207" s="226"/>
      <c r="D207" s="223" t="s">
        <v>138</v>
      </c>
      <c r="E207" s="227" t="s">
        <v>19</v>
      </c>
      <c r="F207" s="228" t="s">
        <v>649</v>
      </c>
      <c r="G207" s="226"/>
      <c r="H207" s="229">
        <v>160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83</v>
      </c>
      <c r="AV207" s="13" t="s">
        <v>83</v>
      </c>
      <c r="AW207" s="13" t="s">
        <v>35</v>
      </c>
      <c r="AX207" s="13" t="s">
        <v>73</v>
      </c>
      <c r="AY207" s="235" t="s">
        <v>124</v>
      </c>
    </row>
    <row r="208" spans="1:51" s="14" customFormat="1" ht="12">
      <c r="A208" s="14"/>
      <c r="B208" s="246"/>
      <c r="C208" s="247"/>
      <c r="D208" s="223" t="s">
        <v>138</v>
      </c>
      <c r="E208" s="248" t="s">
        <v>19</v>
      </c>
      <c r="F208" s="249" t="s">
        <v>278</v>
      </c>
      <c r="G208" s="247"/>
      <c r="H208" s="250">
        <v>1320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6" t="s">
        <v>138</v>
      </c>
      <c r="AU208" s="256" t="s">
        <v>83</v>
      </c>
      <c r="AV208" s="14" t="s">
        <v>132</v>
      </c>
      <c r="AW208" s="14" t="s">
        <v>35</v>
      </c>
      <c r="AX208" s="14" t="s">
        <v>81</v>
      </c>
      <c r="AY208" s="256" t="s">
        <v>124</v>
      </c>
    </row>
    <row r="209" spans="1:65" s="2" customFormat="1" ht="16.5" customHeight="1">
      <c r="A209" s="39"/>
      <c r="B209" s="40"/>
      <c r="C209" s="205" t="s">
        <v>388</v>
      </c>
      <c r="D209" s="205" t="s">
        <v>127</v>
      </c>
      <c r="E209" s="206" t="s">
        <v>364</v>
      </c>
      <c r="F209" s="207" t="s">
        <v>365</v>
      </c>
      <c r="G209" s="208" t="s">
        <v>151</v>
      </c>
      <c r="H209" s="209">
        <v>527</v>
      </c>
      <c r="I209" s="210"/>
      <c r="J209" s="211">
        <f>ROUND(I209*H209,2)</f>
        <v>0</v>
      </c>
      <c r="K209" s="207" t="s">
        <v>131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132</v>
      </c>
      <c r="AT209" s="216" t="s">
        <v>127</v>
      </c>
      <c r="AU209" s="216" t="s">
        <v>83</v>
      </c>
      <c r="AY209" s="18" t="s">
        <v>124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132</v>
      </c>
      <c r="BM209" s="216" t="s">
        <v>650</v>
      </c>
    </row>
    <row r="210" spans="1:47" s="2" customFormat="1" ht="12">
      <c r="A210" s="39"/>
      <c r="B210" s="40"/>
      <c r="C210" s="41"/>
      <c r="D210" s="218" t="s">
        <v>134</v>
      </c>
      <c r="E210" s="41"/>
      <c r="F210" s="219" t="s">
        <v>367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134</v>
      </c>
      <c r="AU210" s="18" t="s">
        <v>83</v>
      </c>
    </row>
    <row r="211" spans="1:47" s="2" customFormat="1" ht="12">
      <c r="A211" s="39"/>
      <c r="B211" s="40"/>
      <c r="C211" s="41"/>
      <c r="D211" s="223" t="s">
        <v>136</v>
      </c>
      <c r="E211" s="41"/>
      <c r="F211" s="224" t="s">
        <v>368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136</v>
      </c>
      <c r="AU211" s="18" t="s">
        <v>83</v>
      </c>
    </row>
    <row r="212" spans="1:63" s="12" customFormat="1" ht="22.8" customHeight="1">
      <c r="A212" s="12"/>
      <c r="B212" s="189"/>
      <c r="C212" s="190"/>
      <c r="D212" s="191" t="s">
        <v>72</v>
      </c>
      <c r="E212" s="203" t="s">
        <v>651</v>
      </c>
      <c r="F212" s="203" t="s">
        <v>652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SUM(P213:P232)</f>
        <v>0</v>
      </c>
      <c r="Q212" s="197"/>
      <c r="R212" s="198">
        <f>SUM(R213:R232)</f>
        <v>0.00979</v>
      </c>
      <c r="S212" s="197"/>
      <c r="T212" s="199">
        <f>SUM(T213:T232)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81</v>
      </c>
      <c r="AT212" s="201" t="s">
        <v>72</v>
      </c>
      <c r="AU212" s="201" t="s">
        <v>81</v>
      </c>
      <c r="AY212" s="200" t="s">
        <v>124</v>
      </c>
      <c r="BK212" s="202">
        <f>SUM(BK213:BK232)</f>
        <v>0</v>
      </c>
    </row>
    <row r="213" spans="1:65" s="2" customFormat="1" ht="16.5" customHeight="1">
      <c r="A213" s="39"/>
      <c r="B213" s="40"/>
      <c r="C213" s="205" t="s">
        <v>393</v>
      </c>
      <c r="D213" s="205" t="s">
        <v>127</v>
      </c>
      <c r="E213" s="206" t="s">
        <v>128</v>
      </c>
      <c r="F213" s="207" t="s">
        <v>566</v>
      </c>
      <c r="G213" s="208" t="s">
        <v>130</v>
      </c>
      <c r="H213" s="209">
        <v>4450</v>
      </c>
      <c r="I213" s="210"/>
      <c r="J213" s="211">
        <f>ROUND(I213*H213,2)</f>
        <v>0</v>
      </c>
      <c r="K213" s="207" t="s">
        <v>131</v>
      </c>
      <c r="L213" s="45"/>
      <c r="M213" s="212" t="s">
        <v>19</v>
      </c>
      <c r="N213" s="213" t="s">
        <v>44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132</v>
      </c>
      <c r="AT213" s="216" t="s">
        <v>127</v>
      </c>
      <c r="AU213" s="216" t="s">
        <v>83</v>
      </c>
      <c r="AY213" s="18" t="s">
        <v>124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81</v>
      </c>
      <c r="BK213" s="217">
        <f>ROUND(I213*H213,2)</f>
        <v>0</v>
      </c>
      <c r="BL213" s="18" t="s">
        <v>132</v>
      </c>
      <c r="BM213" s="216" t="s">
        <v>653</v>
      </c>
    </row>
    <row r="214" spans="1:47" s="2" customFormat="1" ht="12">
      <c r="A214" s="39"/>
      <c r="B214" s="40"/>
      <c r="C214" s="41"/>
      <c r="D214" s="218" t="s">
        <v>134</v>
      </c>
      <c r="E214" s="41"/>
      <c r="F214" s="219" t="s">
        <v>135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134</v>
      </c>
      <c r="AU214" s="18" t="s">
        <v>83</v>
      </c>
    </row>
    <row r="215" spans="1:51" s="13" customFormat="1" ht="12">
      <c r="A215" s="13"/>
      <c r="B215" s="225"/>
      <c r="C215" s="226"/>
      <c r="D215" s="223" t="s">
        <v>138</v>
      </c>
      <c r="E215" s="227" t="s">
        <v>19</v>
      </c>
      <c r="F215" s="228" t="s">
        <v>654</v>
      </c>
      <c r="G215" s="226"/>
      <c r="H215" s="229">
        <v>3842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83</v>
      </c>
      <c r="AV215" s="13" t="s">
        <v>83</v>
      </c>
      <c r="AW215" s="13" t="s">
        <v>35</v>
      </c>
      <c r="AX215" s="13" t="s">
        <v>73</v>
      </c>
      <c r="AY215" s="235" t="s">
        <v>124</v>
      </c>
    </row>
    <row r="216" spans="1:51" s="13" customFormat="1" ht="12">
      <c r="A216" s="13"/>
      <c r="B216" s="225"/>
      <c r="C216" s="226"/>
      <c r="D216" s="223" t="s">
        <v>138</v>
      </c>
      <c r="E216" s="227" t="s">
        <v>19</v>
      </c>
      <c r="F216" s="228" t="s">
        <v>655</v>
      </c>
      <c r="G216" s="226"/>
      <c r="H216" s="229">
        <v>608</v>
      </c>
      <c r="I216" s="230"/>
      <c r="J216" s="226"/>
      <c r="K216" s="226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138</v>
      </c>
      <c r="AU216" s="235" t="s">
        <v>83</v>
      </c>
      <c r="AV216" s="13" t="s">
        <v>83</v>
      </c>
      <c r="AW216" s="13" t="s">
        <v>35</v>
      </c>
      <c r="AX216" s="13" t="s">
        <v>73</v>
      </c>
      <c r="AY216" s="235" t="s">
        <v>124</v>
      </c>
    </row>
    <row r="217" spans="1:51" s="14" customFormat="1" ht="12">
      <c r="A217" s="14"/>
      <c r="B217" s="246"/>
      <c r="C217" s="247"/>
      <c r="D217" s="223" t="s">
        <v>138</v>
      </c>
      <c r="E217" s="248" t="s">
        <v>19</v>
      </c>
      <c r="F217" s="249" t="s">
        <v>278</v>
      </c>
      <c r="G217" s="247"/>
      <c r="H217" s="250">
        <v>4450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138</v>
      </c>
      <c r="AU217" s="256" t="s">
        <v>83</v>
      </c>
      <c r="AV217" s="14" t="s">
        <v>132</v>
      </c>
      <c r="AW217" s="14" t="s">
        <v>35</v>
      </c>
      <c r="AX217" s="14" t="s">
        <v>81</v>
      </c>
      <c r="AY217" s="256" t="s">
        <v>124</v>
      </c>
    </row>
    <row r="218" spans="1:65" s="2" customFormat="1" ht="16.5" customHeight="1">
      <c r="A218" s="39"/>
      <c r="B218" s="40"/>
      <c r="C218" s="205" t="s">
        <v>400</v>
      </c>
      <c r="D218" s="205" t="s">
        <v>127</v>
      </c>
      <c r="E218" s="206" t="s">
        <v>140</v>
      </c>
      <c r="F218" s="207" t="s">
        <v>569</v>
      </c>
      <c r="G218" s="208" t="s">
        <v>130</v>
      </c>
      <c r="H218" s="209">
        <v>4450</v>
      </c>
      <c r="I218" s="210"/>
      <c r="J218" s="211">
        <f>ROUND(I218*H218,2)</f>
        <v>0</v>
      </c>
      <c r="K218" s="207" t="s">
        <v>131</v>
      </c>
      <c r="L218" s="45"/>
      <c r="M218" s="212" t="s">
        <v>19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132</v>
      </c>
      <c r="AT218" s="216" t="s">
        <v>127</v>
      </c>
      <c r="AU218" s="216" t="s">
        <v>83</v>
      </c>
      <c r="AY218" s="18" t="s">
        <v>124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81</v>
      </c>
      <c r="BK218" s="217">
        <f>ROUND(I218*H218,2)</f>
        <v>0</v>
      </c>
      <c r="BL218" s="18" t="s">
        <v>132</v>
      </c>
      <c r="BM218" s="216" t="s">
        <v>656</v>
      </c>
    </row>
    <row r="219" spans="1:47" s="2" customFormat="1" ht="12">
      <c r="A219" s="39"/>
      <c r="B219" s="40"/>
      <c r="C219" s="41"/>
      <c r="D219" s="218" t="s">
        <v>134</v>
      </c>
      <c r="E219" s="41"/>
      <c r="F219" s="219" t="s">
        <v>143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134</v>
      </c>
      <c r="AU219" s="18" t="s">
        <v>83</v>
      </c>
    </row>
    <row r="220" spans="1:65" s="2" customFormat="1" ht="16.5" customHeight="1">
      <c r="A220" s="39"/>
      <c r="B220" s="40"/>
      <c r="C220" s="205" t="s">
        <v>405</v>
      </c>
      <c r="D220" s="205" t="s">
        <v>127</v>
      </c>
      <c r="E220" s="206" t="s">
        <v>145</v>
      </c>
      <c r="F220" s="207" t="s">
        <v>571</v>
      </c>
      <c r="G220" s="208" t="s">
        <v>130</v>
      </c>
      <c r="H220" s="209">
        <v>4450</v>
      </c>
      <c r="I220" s="210"/>
      <c r="J220" s="211">
        <f>ROUND(I220*H220,2)</f>
        <v>0</v>
      </c>
      <c r="K220" s="207" t="s">
        <v>131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132</v>
      </c>
      <c r="AT220" s="216" t="s">
        <v>127</v>
      </c>
      <c r="AU220" s="216" t="s">
        <v>83</v>
      </c>
      <c r="AY220" s="18" t="s">
        <v>124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132</v>
      </c>
      <c r="BM220" s="216" t="s">
        <v>657</v>
      </c>
    </row>
    <row r="221" spans="1:47" s="2" customFormat="1" ht="12">
      <c r="A221" s="39"/>
      <c r="B221" s="40"/>
      <c r="C221" s="41"/>
      <c r="D221" s="218" t="s">
        <v>134</v>
      </c>
      <c r="E221" s="41"/>
      <c r="F221" s="219" t="s">
        <v>148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134</v>
      </c>
      <c r="AU221" s="18" t="s">
        <v>83</v>
      </c>
    </row>
    <row r="222" spans="1:65" s="2" customFormat="1" ht="21.75" customHeight="1">
      <c r="A222" s="39"/>
      <c r="B222" s="40"/>
      <c r="C222" s="205" t="s">
        <v>412</v>
      </c>
      <c r="D222" s="205" t="s">
        <v>127</v>
      </c>
      <c r="E222" s="206" t="s">
        <v>658</v>
      </c>
      <c r="F222" s="207" t="s">
        <v>659</v>
      </c>
      <c r="G222" s="208" t="s">
        <v>130</v>
      </c>
      <c r="H222" s="209">
        <v>4450</v>
      </c>
      <c r="I222" s="210"/>
      <c r="J222" s="211">
        <f>ROUND(I222*H222,2)</f>
        <v>0</v>
      </c>
      <c r="K222" s="207" t="s">
        <v>131</v>
      </c>
      <c r="L222" s="45"/>
      <c r="M222" s="212" t="s">
        <v>19</v>
      </c>
      <c r="N222" s="213" t="s">
        <v>44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132</v>
      </c>
      <c r="AT222" s="216" t="s">
        <v>127</v>
      </c>
      <c r="AU222" s="216" t="s">
        <v>83</v>
      </c>
      <c r="AY222" s="18" t="s">
        <v>124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81</v>
      </c>
      <c r="BK222" s="217">
        <f>ROUND(I222*H222,2)</f>
        <v>0</v>
      </c>
      <c r="BL222" s="18" t="s">
        <v>132</v>
      </c>
      <c r="BM222" s="216" t="s">
        <v>660</v>
      </c>
    </row>
    <row r="223" spans="1:47" s="2" customFormat="1" ht="12">
      <c r="A223" s="39"/>
      <c r="B223" s="40"/>
      <c r="C223" s="41"/>
      <c r="D223" s="218" t="s">
        <v>134</v>
      </c>
      <c r="E223" s="41"/>
      <c r="F223" s="219" t="s">
        <v>661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134</v>
      </c>
      <c r="AU223" s="18" t="s">
        <v>83</v>
      </c>
    </row>
    <row r="224" spans="1:65" s="2" customFormat="1" ht="16.5" customHeight="1">
      <c r="A224" s="39"/>
      <c r="B224" s="40"/>
      <c r="C224" s="205" t="s">
        <v>420</v>
      </c>
      <c r="D224" s="205" t="s">
        <v>127</v>
      </c>
      <c r="E224" s="206" t="s">
        <v>662</v>
      </c>
      <c r="F224" s="207" t="s">
        <v>663</v>
      </c>
      <c r="G224" s="208" t="s">
        <v>130</v>
      </c>
      <c r="H224" s="209">
        <v>4450</v>
      </c>
      <c r="I224" s="210"/>
      <c r="J224" s="211">
        <f>ROUND(I224*H224,2)</f>
        <v>0</v>
      </c>
      <c r="K224" s="207" t="s">
        <v>131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132</v>
      </c>
      <c r="AT224" s="216" t="s">
        <v>127</v>
      </c>
      <c r="AU224" s="216" t="s">
        <v>83</v>
      </c>
      <c r="AY224" s="18" t="s">
        <v>124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132</v>
      </c>
      <c r="BM224" s="216" t="s">
        <v>664</v>
      </c>
    </row>
    <row r="225" spans="1:47" s="2" customFormat="1" ht="12">
      <c r="A225" s="39"/>
      <c r="B225" s="40"/>
      <c r="C225" s="41"/>
      <c r="D225" s="218" t="s">
        <v>134</v>
      </c>
      <c r="E225" s="41"/>
      <c r="F225" s="219" t="s">
        <v>665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134</v>
      </c>
      <c r="AU225" s="18" t="s">
        <v>83</v>
      </c>
    </row>
    <row r="226" spans="1:65" s="2" customFormat="1" ht="16.5" customHeight="1">
      <c r="A226" s="39"/>
      <c r="B226" s="40"/>
      <c r="C226" s="205" t="s">
        <v>425</v>
      </c>
      <c r="D226" s="205" t="s">
        <v>127</v>
      </c>
      <c r="E226" s="206" t="s">
        <v>666</v>
      </c>
      <c r="F226" s="207" t="s">
        <v>667</v>
      </c>
      <c r="G226" s="208" t="s">
        <v>130</v>
      </c>
      <c r="H226" s="209">
        <v>4450</v>
      </c>
      <c r="I226" s="210"/>
      <c r="J226" s="211">
        <f>ROUND(I226*H226,2)</f>
        <v>0</v>
      </c>
      <c r="K226" s="207" t="s">
        <v>131</v>
      </c>
      <c r="L226" s="45"/>
      <c r="M226" s="212" t="s">
        <v>19</v>
      </c>
      <c r="N226" s="213" t="s">
        <v>44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132</v>
      </c>
      <c r="AT226" s="216" t="s">
        <v>127</v>
      </c>
      <c r="AU226" s="216" t="s">
        <v>83</v>
      </c>
      <c r="AY226" s="18" t="s">
        <v>124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81</v>
      </c>
      <c r="BK226" s="217">
        <f>ROUND(I226*H226,2)</f>
        <v>0</v>
      </c>
      <c r="BL226" s="18" t="s">
        <v>132</v>
      </c>
      <c r="BM226" s="216" t="s">
        <v>668</v>
      </c>
    </row>
    <row r="227" spans="1:47" s="2" customFormat="1" ht="12">
      <c r="A227" s="39"/>
      <c r="B227" s="40"/>
      <c r="C227" s="41"/>
      <c r="D227" s="218" t="s">
        <v>134</v>
      </c>
      <c r="E227" s="41"/>
      <c r="F227" s="219" t="s">
        <v>669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134</v>
      </c>
      <c r="AU227" s="18" t="s">
        <v>83</v>
      </c>
    </row>
    <row r="228" spans="1:65" s="2" customFormat="1" ht="16.5" customHeight="1">
      <c r="A228" s="39"/>
      <c r="B228" s="40"/>
      <c r="C228" s="236" t="s">
        <v>433</v>
      </c>
      <c r="D228" s="236" t="s">
        <v>161</v>
      </c>
      <c r="E228" s="237" t="s">
        <v>670</v>
      </c>
      <c r="F228" s="238" t="s">
        <v>671</v>
      </c>
      <c r="G228" s="239" t="s">
        <v>178</v>
      </c>
      <c r="H228" s="240">
        <v>9.79</v>
      </c>
      <c r="I228" s="241"/>
      <c r="J228" s="242">
        <f>ROUND(I228*H228,2)</f>
        <v>0</v>
      </c>
      <c r="K228" s="238" t="s">
        <v>19</v>
      </c>
      <c r="L228" s="243"/>
      <c r="M228" s="244" t="s">
        <v>19</v>
      </c>
      <c r="N228" s="245" t="s">
        <v>44</v>
      </c>
      <c r="O228" s="85"/>
      <c r="P228" s="214">
        <f>O228*H228</f>
        <v>0</v>
      </c>
      <c r="Q228" s="214">
        <v>0.001</v>
      </c>
      <c r="R228" s="214">
        <f>Q228*H228</f>
        <v>0.00979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164</v>
      </c>
      <c r="AT228" s="216" t="s">
        <v>161</v>
      </c>
      <c r="AU228" s="216" t="s">
        <v>83</v>
      </c>
      <c r="AY228" s="18" t="s">
        <v>124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132</v>
      </c>
      <c r="BM228" s="216" t="s">
        <v>672</v>
      </c>
    </row>
    <row r="229" spans="1:47" s="2" customFormat="1" ht="12">
      <c r="A229" s="39"/>
      <c r="B229" s="40"/>
      <c r="C229" s="41"/>
      <c r="D229" s="223" t="s">
        <v>136</v>
      </c>
      <c r="E229" s="41"/>
      <c r="F229" s="224" t="s">
        <v>673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136</v>
      </c>
      <c r="AU229" s="18" t="s">
        <v>83</v>
      </c>
    </row>
    <row r="230" spans="1:51" s="13" customFormat="1" ht="12">
      <c r="A230" s="13"/>
      <c r="B230" s="225"/>
      <c r="C230" s="226"/>
      <c r="D230" s="223" t="s">
        <v>138</v>
      </c>
      <c r="E230" s="227" t="s">
        <v>19</v>
      </c>
      <c r="F230" s="228" t="s">
        <v>674</v>
      </c>
      <c r="G230" s="226"/>
      <c r="H230" s="229">
        <v>9.79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138</v>
      </c>
      <c r="AU230" s="235" t="s">
        <v>83</v>
      </c>
      <c r="AV230" s="13" t="s">
        <v>83</v>
      </c>
      <c r="AW230" s="13" t="s">
        <v>35</v>
      </c>
      <c r="AX230" s="13" t="s">
        <v>81</v>
      </c>
      <c r="AY230" s="235" t="s">
        <v>124</v>
      </c>
    </row>
    <row r="231" spans="1:65" s="2" customFormat="1" ht="16.5" customHeight="1">
      <c r="A231" s="39"/>
      <c r="B231" s="40"/>
      <c r="C231" s="205" t="s">
        <v>436</v>
      </c>
      <c r="D231" s="205" t="s">
        <v>127</v>
      </c>
      <c r="E231" s="206" t="s">
        <v>675</v>
      </c>
      <c r="F231" s="207" t="s">
        <v>676</v>
      </c>
      <c r="G231" s="208" t="s">
        <v>130</v>
      </c>
      <c r="H231" s="209">
        <v>4450</v>
      </c>
      <c r="I231" s="210"/>
      <c r="J231" s="211">
        <f>ROUND(I231*H231,2)</f>
        <v>0</v>
      </c>
      <c r="K231" s="207" t="s">
        <v>131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132</v>
      </c>
      <c r="AT231" s="216" t="s">
        <v>127</v>
      </c>
      <c r="AU231" s="216" t="s">
        <v>83</v>
      </c>
      <c r="AY231" s="18" t="s">
        <v>124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132</v>
      </c>
      <c r="BM231" s="216" t="s">
        <v>677</v>
      </c>
    </row>
    <row r="232" spans="1:47" s="2" customFormat="1" ht="12">
      <c r="A232" s="39"/>
      <c r="B232" s="40"/>
      <c r="C232" s="41"/>
      <c r="D232" s="218" t="s">
        <v>134</v>
      </c>
      <c r="E232" s="41"/>
      <c r="F232" s="219" t="s">
        <v>678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134</v>
      </c>
      <c r="AU232" s="18" t="s">
        <v>83</v>
      </c>
    </row>
    <row r="233" spans="1:63" s="12" customFormat="1" ht="22.8" customHeight="1">
      <c r="A233" s="12"/>
      <c r="B233" s="189"/>
      <c r="C233" s="190"/>
      <c r="D233" s="191" t="s">
        <v>72</v>
      </c>
      <c r="E233" s="203" t="s">
        <v>369</v>
      </c>
      <c r="F233" s="203" t="s">
        <v>370</v>
      </c>
      <c r="G233" s="190"/>
      <c r="H233" s="190"/>
      <c r="I233" s="193"/>
      <c r="J233" s="204">
        <f>BK233</f>
        <v>0</v>
      </c>
      <c r="K233" s="190"/>
      <c r="L233" s="195"/>
      <c r="M233" s="196"/>
      <c r="N233" s="197"/>
      <c r="O233" s="197"/>
      <c r="P233" s="198">
        <f>SUM(P234:P277)</f>
        <v>0</v>
      </c>
      <c r="Q233" s="197"/>
      <c r="R233" s="198">
        <f>SUM(R234:R277)</f>
        <v>0</v>
      </c>
      <c r="S233" s="197"/>
      <c r="T233" s="199">
        <f>SUM(T234:T277)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0" t="s">
        <v>81</v>
      </c>
      <c r="AT233" s="201" t="s">
        <v>72</v>
      </c>
      <c r="AU233" s="201" t="s">
        <v>81</v>
      </c>
      <c r="AY233" s="200" t="s">
        <v>124</v>
      </c>
      <c r="BK233" s="202">
        <f>SUM(BK234:BK277)</f>
        <v>0</v>
      </c>
    </row>
    <row r="234" spans="1:65" s="2" customFormat="1" ht="16.5" customHeight="1">
      <c r="A234" s="39"/>
      <c r="B234" s="40"/>
      <c r="C234" s="205" t="s">
        <v>439</v>
      </c>
      <c r="D234" s="205" t="s">
        <v>127</v>
      </c>
      <c r="E234" s="206" t="s">
        <v>372</v>
      </c>
      <c r="F234" s="207" t="s">
        <v>373</v>
      </c>
      <c r="G234" s="208" t="s">
        <v>151</v>
      </c>
      <c r="H234" s="209">
        <v>708</v>
      </c>
      <c r="I234" s="210"/>
      <c r="J234" s="211">
        <f>ROUND(I234*H234,2)</f>
        <v>0</v>
      </c>
      <c r="K234" s="207" t="s">
        <v>131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132</v>
      </c>
      <c r="AT234" s="216" t="s">
        <v>127</v>
      </c>
      <c r="AU234" s="216" t="s">
        <v>83</v>
      </c>
      <c r="AY234" s="18" t="s">
        <v>124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132</v>
      </c>
      <c r="BM234" s="216" t="s">
        <v>679</v>
      </c>
    </row>
    <row r="235" spans="1:47" s="2" customFormat="1" ht="12">
      <c r="A235" s="39"/>
      <c r="B235" s="40"/>
      <c r="C235" s="41"/>
      <c r="D235" s="218" t="s">
        <v>134</v>
      </c>
      <c r="E235" s="41"/>
      <c r="F235" s="219" t="s">
        <v>375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134</v>
      </c>
      <c r="AU235" s="18" t="s">
        <v>83</v>
      </c>
    </row>
    <row r="236" spans="1:47" s="2" customFormat="1" ht="12">
      <c r="A236" s="39"/>
      <c r="B236" s="40"/>
      <c r="C236" s="41"/>
      <c r="D236" s="223" t="s">
        <v>136</v>
      </c>
      <c r="E236" s="41"/>
      <c r="F236" s="224" t="s">
        <v>376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136</v>
      </c>
      <c r="AU236" s="18" t="s">
        <v>83</v>
      </c>
    </row>
    <row r="237" spans="1:51" s="13" customFormat="1" ht="12">
      <c r="A237" s="13"/>
      <c r="B237" s="225"/>
      <c r="C237" s="226"/>
      <c r="D237" s="223" t="s">
        <v>138</v>
      </c>
      <c r="E237" s="227" t="s">
        <v>19</v>
      </c>
      <c r="F237" s="228" t="s">
        <v>680</v>
      </c>
      <c r="G237" s="226"/>
      <c r="H237" s="229">
        <v>216</v>
      </c>
      <c r="I237" s="230"/>
      <c r="J237" s="226"/>
      <c r="K237" s="226"/>
      <c r="L237" s="231"/>
      <c r="M237" s="232"/>
      <c r="N237" s="233"/>
      <c r="O237" s="233"/>
      <c r="P237" s="233"/>
      <c r="Q237" s="233"/>
      <c r="R237" s="233"/>
      <c r="S237" s="233"/>
      <c r="T237" s="23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5" t="s">
        <v>138</v>
      </c>
      <c r="AU237" s="235" t="s">
        <v>83</v>
      </c>
      <c r="AV237" s="13" t="s">
        <v>83</v>
      </c>
      <c r="AW237" s="13" t="s">
        <v>35</v>
      </c>
      <c r="AX237" s="13" t="s">
        <v>73</v>
      </c>
      <c r="AY237" s="235" t="s">
        <v>124</v>
      </c>
    </row>
    <row r="238" spans="1:51" s="13" customFormat="1" ht="12">
      <c r="A238" s="13"/>
      <c r="B238" s="225"/>
      <c r="C238" s="226"/>
      <c r="D238" s="223" t="s">
        <v>138</v>
      </c>
      <c r="E238" s="227" t="s">
        <v>19</v>
      </c>
      <c r="F238" s="228" t="s">
        <v>681</v>
      </c>
      <c r="G238" s="226"/>
      <c r="H238" s="229">
        <v>228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5" t="s">
        <v>138</v>
      </c>
      <c r="AU238" s="235" t="s">
        <v>83</v>
      </c>
      <c r="AV238" s="13" t="s">
        <v>83</v>
      </c>
      <c r="AW238" s="13" t="s">
        <v>35</v>
      </c>
      <c r="AX238" s="13" t="s">
        <v>73</v>
      </c>
      <c r="AY238" s="235" t="s">
        <v>124</v>
      </c>
    </row>
    <row r="239" spans="1:51" s="13" customFormat="1" ht="12">
      <c r="A239" s="13"/>
      <c r="B239" s="225"/>
      <c r="C239" s="226"/>
      <c r="D239" s="223" t="s">
        <v>138</v>
      </c>
      <c r="E239" s="227" t="s">
        <v>19</v>
      </c>
      <c r="F239" s="228" t="s">
        <v>682</v>
      </c>
      <c r="G239" s="226"/>
      <c r="H239" s="229">
        <v>134</v>
      </c>
      <c r="I239" s="230"/>
      <c r="J239" s="226"/>
      <c r="K239" s="226"/>
      <c r="L239" s="231"/>
      <c r="M239" s="232"/>
      <c r="N239" s="233"/>
      <c r="O239" s="233"/>
      <c r="P239" s="233"/>
      <c r="Q239" s="233"/>
      <c r="R239" s="233"/>
      <c r="S239" s="233"/>
      <c r="T239" s="23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5" t="s">
        <v>138</v>
      </c>
      <c r="AU239" s="235" t="s">
        <v>83</v>
      </c>
      <c r="AV239" s="13" t="s">
        <v>83</v>
      </c>
      <c r="AW239" s="13" t="s">
        <v>35</v>
      </c>
      <c r="AX239" s="13" t="s">
        <v>73</v>
      </c>
      <c r="AY239" s="235" t="s">
        <v>124</v>
      </c>
    </row>
    <row r="240" spans="1:51" s="13" customFormat="1" ht="12">
      <c r="A240" s="13"/>
      <c r="B240" s="225"/>
      <c r="C240" s="226"/>
      <c r="D240" s="223" t="s">
        <v>138</v>
      </c>
      <c r="E240" s="227" t="s">
        <v>19</v>
      </c>
      <c r="F240" s="228" t="s">
        <v>683</v>
      </c>
      <c r="G240" s="226"/>
      <c r="H240" s="229">
        <v>130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138</v>
      </c>
      <c r="AU240" s="235" t="s">
        <v>83</v>
      </c>
      <c r="AV240" s="13" t="s">
        <v>83</v>
      </c>
      <c r="AW240" s="13" t="s">
        <v>35</v>
      </c>
      <c r="AX240" s="13" t="s">
        <v>73</v>
      </c>
      <c r="AY240" s="235" t="s">
        <v>124</v>
      </c>
    </row>
    <row r="241" spans="1:51" s="14" customFormat="1" ht="12">
      <c r="A241" s="14"/>
      <c r="B241" s="246"/>
      <c r="C241" s="247"/>
      <c r="D241" s="223" t="s">
        <v>138</v>
      </c>
      <c r="E241" s="248" t="s">
        <v>19</v>
      </c>
      <c r="F241" s="249" t="s">
        <v>278</v>
      </c>
      <c r="G241" s="247"/>
      <c r="H241" s="250">
        <v>708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138</v>
      </c>
      <c r="AU241" s="256" t="s">
        <v>83</v>
      </c>
      <c r="AV241" s="14" t="s">
        <v>132</v>
      </c>
      <c r="AW241" s="14" t="s">
        <v>35</v>
      </c>
      <c r="AX241" s="14" t="s">
        <v>81</v>
      </c>
      <c r="AY241" s="256" t="s">
        <v>124</v>
      </c>
    </row>
    <row r="242" spans="1:65" s="2" customFormat="1" ht="16.5" customHeight="1">
      <c r="A242" s="39"/>
      <c r="B242" s="40"/>
      <c r="C242" s="205" t="s">
        <v>442</v>
      </c>
      <c r="D242" s="205" t="s">
        <v>127</v>
      </c>
      <c r="E242" s="206" t="s">
        <v>382</v>
      </c>
      <c r="F242" s="207" t="s">
        <v>383</v>
      </c>
      <c r="G242" s="208" t="s">
        <v>151</v>
      </c>
      <c r="H242" s="209">
        <v>346</v>
      </c>
      <c r="I242" s="210"/>
      <c r="J242" s="211">
        <f>ROUND(I242*H242,2)</f>
        <v>0</v>
      </c>
      <c r="K242" s="207" t="s">
        <v>131</v>
      </c>
      <c r="L242" s="45"/>
      <c r="M242" s="212" t="s">
        <v>19</v>
      </c>
      <c r="N242" s="213" t="s">
        <v>44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132</v>
      </c>
      <c r="AT242" s="216" t="s">
        <v>127</v>
      </c>
      <c r="AU242" s="216" t="s">
        <v>83</v>
      </c>
      <c r="AY242" s="18" t="s">
        <v>124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81</v>
      </c>
      <c r="BK242" s="217">
        <f>ROUND(I242*H242,2)</f>
        <v>0</v>
      </c>
      <c r="BL242" s="18" t="s">
        <v>132</v>
      </c>
      <c r="BM242" s="216" t="s">
        <v>684</v>
      </c>
    </row>
    <row r="243" spans="1:47" s="2" customFormat="1" ht="12">
      <c r="A243" s="39"/>
      <c r="B243" s="40"/>
      <c r="C243" s="41"/>
      <c r="D243" s="218" t="s">
        <v>134</v>
      </c>
      <c r="E243" s="41"/>
      <c r="F243" s="219" t="s">
        <v>385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134</v>
      </c>
      <c r="AU243" s="18" t="s">
        <v>83</v>
      </c>
    </row>
    <row r="244" spans="1:47" s="2" customFormat="1" ht="12">
      <c r="A244" s="39"/>
      <c r="B244" s="40"/>
      <c r="C244" s="41"/>
      <c r="D244" s="223" t="s">
        <v>136</v>
      </c>
      <c r="E244" s="41"/>
      <c r="F244" s="224" t="s">
        <v>376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136</v>
      </c>
      <c r="AU244" s="18" t="s">
        <v>83</v>
      </c>
    </row>
    <row r="245" spans="1:51" s="13" customFormat="1" ht="12">
      <c r="A245" s="13"/>
      <c r="B245" s="225"/>
      <c r="C245" s="226"/>
      <c r="D245" s="223" t="s">
        <v>138</v>
      </c>
      <c r="E245" s="227" t="s">
        <v>19</v>
      </c>
      <c r="F245" s="228" t="s">
        <v>685</v>
      </c>
      <c r="G245" s="226"/>
      <c r="H245" s="229">
        <v>216</v>
      </c>
      <c r="I245" s="230"/>
      <c r="J245" s="226"/>
      <c r="K245" s="226"/>
      <c r="L245" s="231"/>
      <c r="M245" s="232"/>
      <c r="N245" s="233"/>
      <c r="O245" s="233"/>
      <c r="P245" s="233"/>
      <c r="Q245" s="233"/>
      <c r="R245" s="233"/>
      <c r="S245" s="233"/>
      <c r="T245" s="23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5" t="s">
        <v>138</v>
      </c>
      <c r="AU245" s="235" t="s">
        <v>83</v>
      </c>
      <c r="AV245" s="13" t="s">
        <v>83</v>
      </c>
      <c r="AW245" s="13" t="s">
        <v>35</v>
      </c>
      <c r="AX245" s="13" t="s">
        <v>73</v>
      </c>
      <c r="AY245" s="235" t="s">
        <v>124</v>
      </c>
    </row>
    <row r="246" spans="1:51" s="13" customFormat="1" ht="12">
      <c r="A246" s="13"/>
      <c r="B246" s="225"/>
      <c r="C246" s="226"/>
      <c r="D246" s="223" t="s">
        <v>138</v>
      </c>
      <c r="E246" s="227" t="s">
        <v>19</v>
      </c>
      <c r="F246" s="228" t="s">
        <v>686</v>
      </c>
      <c r="G246" s="226"/>
      <c r="H246" s="229">
        <v>130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138</v>
      </c>
      <c r="AU246" s="235" t="s">
        <v>83</v>
      </c>
      <c r="AV246" s="13" t="s">
        <v>83</v>
      </c>
      <c r="AW246" s="13" t="s">
        <v>35</v>
      </c>
      <c r="AX246" s="13" t="s">
        <v>73</v>
      </c>
      <c r="AY246" s="235" t="s">
        <v>124</v>
      </c>
    </row>
    <row r="247" spans="1:51" s="14" customFormat="1" ht="12">
      <c r="A247" s="14"/>
      <c r="B247" s="246"/>
      <c r="C247" s="247"/>
      <c r="D247" s="223" t="s">
        <v>138</v>
      </c>
      <c r="E247" s="248" t="s">
        <v>19</v>
      </c>
      <c r="F247" s="249" t="s">
        <v>278</v>
      </c>
      <c r="G247" s="247"/>
      <c r="H247" s="250">
        <v>346</v>
      </c>
      <c r="I247" s="251"/>
      <c r="J247" s="247"/>
      <c r="K247" s="247"/>
      <c r="L247" s="252"/>
      <c r="M247" s="253"/>
      <c r="N247" s="254"/>
      <c r="O247" s="254"/>
      <c r="P247" s="254"/>
      <c r="Q247" s="254"/>
      <c r="R247" s="254"/>
      <c r="S247" s="254"/>
      <c r="T247" s="25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6" t="s">
        <v>138</v>
      </c>
      <c r="AU247" s="256" t="s">
        <v>83</v>
      </c>
      <c r="AV247" s="14" t="s">
        <v>132</v>
      </c>
      <c r="AW247" s="14" t="s">
        <v>35</v>
      </c>
      <c r="AX247" s="14" t="s">
        <v>81</v>
      </c>
      <c r="AY247" s="256" t="s">
        <v>124</v>
      </c>
    </row>
    <row r="248" spans="1:65" s="2" customFormat="1" ht="16.5" customHeight="1">
      <c r="A248" s="39"/>
      <c r="B248" s="40"/>
      <c r="C248" s="205" t="s">
        <v>444</v>
      </c>
      <c r="D248" s="205" t="s">
        <v>127</v>
      </c>
      <c r="E248" s="206" t="s">
        <v>389</v>
      </c>
      <c r="F248" s="207" t="s">
        <v>390</v>
      </c>
      <c r="G248" s="208" t="s">
        <v>151</v>
      </c>
      <c r="H248" s="209">
        <v>87</v>
      </c>
      <c r="I248" s="210"/>
      <c r="J248" s="211">
        <f>ROUND(I248*H248,2)</f>
        <v>0</v>
      </c>
      <c r="K248" s="207" t="s">
        <v>19</v>
      </c>
      <c r="L248" s="45"/>
      <c r="M248" s="212" t="s">
        <v>19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132</v>
      </c>
      <c r="AT248" s="216" t="s">
        <v>127</v>
      </c>
      <c r="AU248" s="216" t="s">
        <v>83</v>
      </c>
      <c r="AY248" s="18" t="s">
        <v>124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81</v>
      </c>
      <c r="BK248" s="217">
        <f>ROUND(I248*H248,2)</f>
        <v>0</v>
      </c>
      <c r="BL248" s="18" t="s">
        <v>132</v>
      </c>
      <c r="BM248" s="216" t="s">
        <v>687</v>
      </c>
    </row>
    <row r="249" spans="1:47" s="2" customFormat="1" ht="12">
      <c r="A249" s="39"/>
      <c r="B249" s="40"/>
      <c r="C249" s="41"/>
      <c r="D249" s="223" t="s">
        <v>136</v>
      </c>
      <c r="E249" s="41"/>
      <c r="F249" s="224" t="s">
        <v>392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136</v>
      </c>
      <c r="AU249" s="18" t="s">
        <v>83</v>
      </c>
    </row>
    <row r="250" spans="1:65" s="2" customFormat="1" ht="24.15" customHeight="1">
      <c r="A250" s="39"/>
      <c r="B250" s="40"/>
      <c r="C250" s="205" t="s">
        <v>450</v>
      </c>
      <c r="D250" s="205" t="s">
        <v>127</v>
      </c>
      <c r="E250" s="206" t="s">
        <v>394</v>
      </c>
      <c r="F250" s="207" t="s">
        <v>395</v>
      </c>
      <c r="G250" s="208" t="s">
        <v>151</v>
      </c>
      <c r="H250" s="209">
        <v>1228</v>
      </c>
      <c r="I250" s="210"/>
      <c r="J250" s="211">
        <f>ROUND(I250*H250,2)</f>
        <v>0</v>
      </c>
      <c r="K250" s="207" t="s">
        <v>19</v>
      </c>
      <c r="L250" s="45"/>
      <c r="M250" s="212" t="s">
        <v>19</v>
      </c>
      <c r="N250" s="213" t="s">
        <v>44</v>
      </c>
      <c r="O250" s="85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132</v>
      </c>
      <c r="AT250" s="216" t="s">
        <v>127</v>
      </c>
      <c r="AU250" s="216" t="s">
        <v>83</v>
      </c>
      <c r="AY250" s="18" t="s">
        <v>124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81</v>
      </c>
      <c r="BK250" s="217">
        <f>ROUND(I250*H250,2)</f>
        <v>0</v>
      </c>
      <c r="BL250" s="18" t="s">
        <v>132</v>
      </c>
      <c r="BM250" s="216" t="s">
        <v>688</v>
      </c>
    </row>
    <row r="251" spans="1:47" s="2" customFormat="1" ht="12">
      <c r="A251" s="39"/>
      <c r="B251" s="40"/>
      <c r="C251" s="41"/>
      <c r="D251" s="223" t="s">
        <v>136</v>
      </c>
      <c r="E251" s="41"/>
      <c r="F251" s="224" t="s">
        <v>397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136</v>
      </c>
      <c r="AU251" s="18" t="s">
        <v>83</v>
      </c>
    </row>
    <row r="252" spans="1:51" s="13" customFormat="1" ht="12">
      <c r="A252" s="13"/>
      <c r="B252" s="225"/>
      <c r="C252" s="226"/>
      <c r="D252" s="223" t="s">
        <v>138</v>
      </c>
      <c r="E252" s="227" t="s">
        <v>19</v>
      </c>
      <c r="F252" s="228" t="s">
        <v>689</v>
      </c>
      <c r="G252" s="226"/>
      <c r="H252" s="229">
        <v>174</v>
      </c>
      <c r="I252" s="230"/>
      <c r="J252" s="226"/>
      <c r="K252" s="226"/>
      <c r="L252" s="231"/>
      <c r="M252" s="232"/>
      <c r="N252" s="233"/>
      <c r="O252" s="233"/>
      <c r="P252" s="233"/>
      <c r="Q252" s="233"/>
      <c r="R252" s="233"/>
      <c r="S252" s="233"/>
      <c r="T252" s="23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5" t="s">
        <v>138</v>
      </c>
      <c r="AU252" s="235" t="s">
        <v>83</v>
      </c>
      <c r="AV252" s="13" t="s">
        <v>83</v>
      </c>
      <c r="AW252" s="13" t="s">
        <v>35</v>
      </c>
      <c r="AX252" s="13" t="s">
        <v>73</v>
      </c>
      <c r="AY252" s="235" t="s">
        <v>124</v>
      </c>
    </row>
    <row r="253" spans="1:51" s="13" customFormat="1" ht="12">
      <c r="A253" s="13"/>
      <c r="B253" s="225"/>
      <c r="C253" s="226"/>
      <c r="D253" s="223" t="s">
        <v>138</v>
      </c>
      <c r="E253" s="227" t="s">
        <v>19</v>
      </c>
      <c r="F253" s="228" t="s">
        <v>690</v>
      </c>
      <c r="G253" s="226"/>
      <c r="H253" s="229">
        <v>1054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138</v>
      </c>
      <c r="AU253" s="235" t="s">
        <v>83</v>
      </c>
      <c r="AV253" s="13" t="s">
        <v>83</v>
      </c>
      <c r="AW253" s="13" t="s">
        <v>35</v>
      </c>
      <c r="AX253" s="13" t="s">
        <v>73</v>
      </c>
      <c r="AY253" s="235" t="s">
        <v>124</v>
      </c>
    </row>
    <row r="254" spans="1:51" s="14" customFormat="1" ht="12">
      <c r="A254" s="14"/>
      <c r="B254" s="246"/>
      <c r="C254" s="247"/>
      <c r="D254" s="223" t="s">
        <v>138</v>
      </c>
      <c r="E254" s="248" t="s">
        <v>19</v>
      </c>
      <c r="F254" s="249" t="s">
        <v>278</v>
      </c>
      <c r="G254" s="247"/>
      <c r="H254" s="250">
        <v>1228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138</v>
      </c>
      <c r="AU254" s="256" t="s">
        <v>83</v>
      </c>
      <c r="AV254" s="14" t="s">
        <v>132</v>
      </c>
      <c r="AW254" s="14" t="s">
        <v>35</v>
      </c>
      <c r="AX254" s="14" t="s">
        <v>81</v>
      </c>
      <c r="AY254" s="256" t="s">
        <v>124</v>
      </c>
    </row>
    <row r="255" spans="1:65" s="2" customFormat="1" ht="16.5" customHeight="1">
      <c r="A255" s="39"/>
      <c r="B255" s="40"/>
      <c r="C255" s="205" t="s">
        <v>454</v>
      </c>
      <c r="D255" s="205" t="s">
        <v>127</v>
      </c>
      <c r="E255" s="206" t="s">
        <v>691</v>
      </c>
      <c r="F255" s="207" t="s">
        <v>402</v>
      </c>
      <c r="G255" s="208" t="s">
        <v>358</v>
      </c>
      <c r="H255" s="209">
        <v>2640</v>
      </c>
      <c r="I255" s="210"/>
      <c r="J255" s="211">
        <f>ROUND(I255*H255,2)</f>
        <v>0</v>
      </c>
      <c r="K255" s="207" t="s">
        <v>19</v>
      </c>
      <c r="L255" s="45"/>
      <c r="M255" s="212" t="s">
        <v>19</v>
      </c>
      <c r="N255" s="213" t="s">
        <v>44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132</v>
      </c>
      <c r="AT255" s="216" t="s">
        <v>127</v>
      </c>
      <c r="AU255" s="216" t="s">
        <v>83</v>
      </c>
      <c r="AY255" s="18" t="s">
        <v>124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81</v>
      </c>
      <c r="BK255" s="217">
        <f>ROUND(I255*H255,2)</f>
        <v>0</v>
      </c>
      <c r="BL255" s="18" t="s">
        <v>132</v>
      </c>
      <c r="BM255" s="216" t="s">
        <v>692</v>
      </c>
    </row>
    <row r="256" spans="1:47" s="2" customFormat="1" ht="12">
      <c r="A256" s="39"/>
      <c r="B256" s="40"/>
      <c r="C256" s="41"/>
      <c r="D256" s="223" t="s">
        <v>136</v>
      </c>
      <c r="E256" s="41"/>
      <c r="F256" s="224" t="s">
        <v>397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136</v>
      </c>
      <c r="AU256" s="18" t="s">
        <v>83</v>
      </c>
    </row>
    <row r="257" spans="1:51" s="13" customFormat="1" ht="12">
      <c r="A257" s="13"/>
      <c r="B257" s="225"/>
      <c r="C257" s="226"/>
      <c r="D257" s="223" t="s">
        <v>138</v>
      </c>
      <c r="E257" s="227" t="s">
        <v>19</v>
      </c>
      <c r="F257" s="228" t="s">
        <v>693</v>
      </c>
      <c r="G257" s="226"/>
      <c r="H257" s="229">
        <v>2640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138</v>
      </c>
      <c r="AU257" s="235" t="s">
        <v>83</v>
      </c>
      <c r="AV257" s="13" t="s">
        <v>83</v>
      </c>
      <c r="AW257" s="13" t="s">
        <v>35</v>
      </c>
      <c r="AX257" s="13" t="s">
        <v>81</v>
      </c>
      <c r="AY257" s="235" t="s">
        <v>124</v>
      </c>
    </row>
    <row r="258" spans="1:65" s="2" customFormat="1" ht="16.5" customHeight="1">
      <c r="A258" s="39"/>
      <c r="B258" s="40"/>
      <c r="C258" s="205" t="s">
        <v>461</v>
      </c>
      <c r="D258" s="205" t="s">
        <v>127</v>
      </c>
      <c r="E258" s="206" t="s">
        <v>406</v>
      </c>
      <c r="F258" s="207" t="s">
        <v>407</v>
      </c>
      <c r="G258" s="208" t="s">
        <v>130</v>
      </c>
      <c r="H258" s="209">
        <v>40176</v>
      </c>
      <c r="I258" s="210"/>
      <c r="J258" s="211">
        <f>ROUND(I258*H258,2)</f>
        <v>0</v>
      </c>
      <c r="K258" s="207" t="s">
        <v>131</v>
      </c>
      <c r="L258" s="45"/>
      <c r="M258" s="212" t="s">
        <v>19</v>
      </c>
      <c r="N258" s="213" t="s">
        <v>44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132</v>
      </c>
      <c r="AT258" s="216" t="s">
        <v>127</v>
      </c>
      <c r="AU258" s="216" t="s">
        <v>83</v>
      </c>
      <c r="AY258" s="18" t="s">
        <v>124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81</v>
      </c>
      <c r="BK258" s="217">
        <f>ROUND(I258*H258,2)</f>
        <v>0</v>
      </c>
      <c r="BL258" s="18" t="s">
        <v>132</v>
      </c>
      <c r="BM258" s="216" t="s">
        <v>694</v>
      </c>
    </row>
    <row r="259" spans="1:47" s="2" customFormat="1" ht="12">
      <c r="A259" s="39"/>
      <c r="B259" s="40"/>
      <c r="C259" s="41"/>
      <c r="D259" s="218" t="s">
        <v>134</v>
      </c>
      <c r="E259" s="41"/>
      <c r="F259" s="219" t="s">
        <v>409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134</v>
      </c>
      <c r="AU259" s="18" t="s">
        <v>83</v>
      </c>
    </row>
    <row r="260" spans="1:47" s="2" customFormat="1" ht="12">
      <c r="A260" s="39"/>
      <c r="B260" s="40"/>
      <c r="C260" s="41"/>
      <c r="D260" s="223" t="s">
        <v>136</v>
      </c>
      <c r="E260" s="41"/>
      <c r="F260" s="224" t="s">
        <v>410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136</v>
      </c>
      <c r="AU260" s="18" t="s">
        <v>83</v>
      </c>
    </row>
    <row r="261" spans="1:51" s="13" customFormat="1" ht="12">
      <c r="A261" s="13"/>
      <c r="B261" s="225"/>
      <c r="C261" s="226"/>
      <c r="D261" s="223" t="s">
        <v>138</v>
      </c>
      <c r="E261" s="227" t="s">
        <v>19</v>
      </c>
      <c r="F261" s="228" t="s">
        <v>695</v>
      </c>
      <c r="G261" s="226"/>
      <c r="H261" s="229">
        <v>40176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138</v>
      </c>
      <c r="AU261" s="235" t="s">
        <v>83</v>
      </c>
      <c r="AV261" s="13" t="s">
        <v>83</v>
      </c>
      <c r="AW261" s="13" t="s">
        <v>35</v>
      </c>
      <c r="AX261" s="13" t="s">
        <v>81</v>
      </c>
      <c r="AY261" s="235" t="s">
        <v>124</v>
      </c>
    </row>
    <row r="262" spans="1:65" s="2" customFormat="1" ht="16.5" customHeight="1">
      <c r="A262" s="39"/>
      <c r="B262" s="40"/>
      <c r="C262" s="205" t="s">
        <v>467</v>
      </c>
      <c r="D262" s="205" t="s">
        <v>127</v>
      </c>
      <c r="E262" s="206" t="s">
        <v>696</v>
      </c>
      <c r="F262" s="207" t="s">
        <v>697</v>
      </c>
      <c r="G262" s="208" t="s">
        <v>130</v>
      </c>
      <c r="H262" s="209">
        <v>8900</v>
      </c>
      <c r="I262" s="210"/>
      <c r="J262" s="211">
        <f>ROUND(I262*H262,2)</f>
        <v>0</v>
      </c>
      <c r="K262" s="207" t="s">
        <v>131</v>
      </c>
      <c r="L262" s="45"/>
      <c r="M262" s="212" t="s">
        <v>19</v>
      </c>
      <c r="N262" s="213" t="s">
        <v>44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132</v>
      </c>
      <c r="AT262" s="216" t="s">
        <v>127</v>
      </c>
      <c r="AU262" s="216" t="s">
        <v>83</v>
      </c>
      <c r="AY262" s="18" t="s">
        <v>124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81</v>
      </c>
      <c r="BK262" s="217">
        <f>ROUND(I262*H262,2)</f>
        <v>0</v>
      </c>
      <c r="BL262" s="18" t="s">
        <v>132</v>
      </c>
      <c r="BM262" s="216" t="s">
        <v>698</v>
      </c>
    </row>
    <row r="263" spans="1:47" s="2" customFormat="1" ht="12">
      <c r="A263" s="39"/>
      <c r="B263" s="40"/>
      <c r="C263" s="41"/>
      <c r="D263" s="218" t="s">
        <v>134</v>
      </c>
      <c r="E263" s="41"/>
      <c r="F263" s="219" t="s">
        <v>699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134</v>
      </c>
      <c r="AU263" s="18" t="s">
        <v>83</v>
      </c>
    </row>
    <row r="264" spans="1:47" s="2" customFormat="1" ht="12">
      <c r="A264" s="39"/>
      <c r="B264" s="40"/>
      <c r="C264" s="41"/>
      <c r="D264" s="223" t="s">
        <v>136</v>
      </c>
      <c r="E264" s="41"/>
      <c r="F264" s="224" t="s">
        <v>700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136</v>
      </c>
      <c r="AU264" s="18" t="s">
        <v>83</v>
      </c>
    </row>
    <row r="265" spans="1:51" s="13" customFormat="1" ht="12">
      <c r="A265" s="13"/>
      <c r="B265" s="225"/>
      <c r="C265" s="226"/>
      <c r="D265" s="223" t="s">
        <v>138</v>
      </c>
      <c r="E265" s="227" t="s">
        <v>19</v>
      </c>
      <c r="F265" s="228" t="s">
        <v>701</v>
      </c>
      <c r="G265" s="226"/>
      <c r="H265" s="229">
        <v>8900</v>
      </c>
      <c r="I265" s="230"/>
      <c r="J265" s="226"/>
      <c r="K265" s="226"/>
      <c r="L265" s="231"/>
      <c r="M265" s="232"/>
      <c r="N265" s="233"/>
      <c r="O265" s="233"/>
      <c r="P265" s="233"/>
      <c r="Q265" s="233"/>
      <c r="R265" s="233"/>
      <c r="S265" s="233"/>
      <c r="T265" s="23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5" t="s">
        <v>138</v>
      </c>
      <c r="AU265" s="235" t="s">
        <v>83</v>
      </c>
      <c r="AV265" s="13" t="s">
        <v>83</v>
      </c>
      <c r="AW265" s="13" t="s">
        <v>35</v>
      </c>
      <c r="AX265" s="13" t="s">
        <v>81</v>
      </c>
      <c r="AY265" s="235" t="s">
        <v>124</v>
      </c>
    </row>
    <row r="266" spans="1:65" s="2" customFormat="1" ht="16.5" customHeight="1">
      <c r="A266" s="39"/>
      <c r="B266" s="40"/>
      <c r="C266" s="205" t="s">
        <v>471</v>
      </c>
      <c r="D266" s="205" t="s">
        <v>127</v>
      </c>
      <c r="E266" s="206" t="s">
        <v>413</v>
      </c>
      <c r="F266" s="207" t="s">
        <v>414</v>
      </c>
      <c r="G266" s="208" t="s">
        <v>242</v>
      </c>
      <c r="H266" s="209">
        <v>119.12</v>
      </c>
      <c r="I266" s="210"/>
      <c r="J266" s="211">
        <f>ROUND(I266*H266,2)</f>
        <v>0</v>
      </c>
      <c r="K266" s="207" t="s">
        <v>131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132</v>
      </c>
      <c r="AT266" s="216" t="s">
        <v>127</v>
      </c>
      <c r="AU266" s="216" t="s">
        <v>83</v>
      </c>
      <c r="AY266" s="18" t="s">
        <v>124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132</v>
      </c>
      <c r="BM266" s="216" t="s">
        <v>702</v>
      </c>
    </row>
    <row r="267" spans="1:47" s="2" customFormat="1" ht="12">
      <c r="A267" s="39"/>
      <c r="B267" s="40"/>
      <c r="C267" s="41"/>
      <c r="D267" s="218" t="s">
        <v>134</v>
      </c>
      <c r="E267" s="41"/>
      <c r="F267" s="219" t="s">
        <v>416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134</v>
      </c>
      <c r="AU267" s="18" t="s">
        <v>83</v>
      </c>
    </row>
    <row r="268" spans="1:47" s="2" customFormat="1" ht="12">
      <c r="A268" s="39"/>
      <c r="B268" s="40"/>
      <c r="C268" s="41"/>
      <c r="D268" s="223" t="s">
        <v>136</v>
      </c>
      <c r="E268" s="41"/>
      <c r="F268" s="224" t="s">
        <v>417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136</v>
      </c>
      <c r="AU268" s="18" t="s">
        <v>83</v>
      </c>
    </row>
    <row r="269" spans="1:51" s="13" customFormat="1" ht="12">
      <c r="A269" s="13"/>
      <c r="B269" s="225"/>
      <c r="C269" s="226"/>
      <c r="D269" s="223" t="s">
        <v>138</v>
      </c>
      <c r="E269" s="227" t="s">
        <v>19</v>
      </c>
      <c r="F269" s="228" t="s">
        <v>703</v>
      </c>
      <c r="G269" s="226"/>
      <c r="H269" s="229">
        <v>34.8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138</v>
      </c>
      <c r="AU269" s="235" t="s">
        <v>83</v>
      </c>
      <c r="AV269" s="13" t="s">
        <v>83</v>
      </c>
      <c r="AW269" s="13" t="s">
        <v>35</v>
      </c>
      <c r="AX269" s="13" t="s">
        <v>73</v>
      </c>
      <c r="AY269" s="235" t="s">
        <v>124</v>
      </c>
    </row>
    <row r="270" spans="1:51" s="13" customFormat="1" ht="12">
      <c r="A270" s="13"/>
      <c r="B270" s="225"/>
      <c r="C270" s="226"/>
      <c r="D270" s="223" t="s">
        <v>138</v>
      </c>
      <c r="E270" s="227" t="s">
        <v>19</v>
      </c>
      <c r="F270" s="228" t="s">
        <v>704</v>
      </c>
      <c r="G270" s="226"/>
      <c r="H270" s="229">
        <v>84.32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138</v>
      </c>
      <c r="AU270" s="235" t="s">
        <v>83</v>
      </c>
      <c r="AV270" s="13" t="s">
        <v>83</v>
      </c>
      <c r="AW270" s="13" t="s">
        <v>35</v>
      </c>
      <c r="AX270" s="13" t="s">
        <v>73</v>
      </c>
      <c r="AY270" s="235" t="s">
        <v>124</v>
      </c>
    </row>
    <row r="271" spans="1:51" s="14" customFormat="1" ht="12">
      <c r="A271" s="14"/>
      <c r="B271" s="246"/>
      <c r="C271" s="247"/>
      <c r="D271" s="223" t="s">
        <v>138</v>
      </c>
      <c r="E271" s="248" t="s">
        <v>19</v>
      </c>
      <c r="F271" s="249" t="s">
        <v>278</v>
      </c>
      <c r="G271" s="247"/>
      <c r="H271" s="250">
        <v>119.11999999999999</v>
      </c>
      <c r="I271" s="251"/>
      <c r="J271" s="247"/>
      <c r="K271" s="247"/>
      <c r="L271" s="252"/>
      <c r="M271" s="253"/>
      <c r="N271" s="254"/>
      <c r="O271" s="254"/>
      <c r="P271" s="254"/>
      <c r="Q271" s="254"/>
      <c r="R271" s="254"/>
      <c r="S271" s="254"/>
      <c r="T271" s="25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6" t="s">
        <v>138</v>
      </c>
      <c r="AU271" s="256" t="s">
        <v>83</v>
      </c>
      <c r="AV271" s="14" t="s">
        <v>132</v>
      </c>
      <c r="AW271" s="14" t="s">
        <v>35</v>
      </c>
      <c r="AX271" s="14" t="s">
        <v>81</v>
      </c>
      <c r="AY271" s="256" t="s">
        <v>124</v>
      </c>
    </row>
    <row r="272" spans="1:65" s="2" customFormat="1" ht="16.5" customHeight="1">
      <c r="A272" s="39"/>
      <c r="B272" s="40"/>
      <c r="C272" s="205" t="s">
        <v>477</v>
      </c>
      <c r="D272" s="205" t="s">
        <v>127</v>
      </c>
      <c r="E272" s="206" t="s">
        <v>421</v>
      </c>
      <c r="F272" s="207" t="s">
        <v>422</v>
      </c>
      <c r="G272" s="208" t="s">
        <v>242</v>
      </c>
      <c r="H272" s="209">
        <v>119.12</v>
      </c>
      <c r="I272" s="210"/>
      <c r="J272" s="211">
        <f>ROUND(I272*H272,2)</f>
        <v>0</v>
      </c>
      <c r="K272" s="207" t="s">
        <v>131</v>
      </c>
      <c r="L272" s="45"/>
      <c r="M272" s="212" t="s">
        <v>19</v>
      </c>
      <c r="N272" s="213" t="s">
        <v>44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132</v>
      </c>
      <c r="AT272" s="216" t="s">
        <v>127</v>
      </c>
      <c r="AU272" s="216" t="s">
        <v>83</v>
      </c>
      <c r="AY272" s="18" t="s">
        <v>124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81</v>
      </c>
      <c r="BK272" s="217">
        <f>ROUND(I272*H272,2)</f>
        <v>0</v>
      </c>
      <c r="BL272" s="18" t="s">
        <v>132</v>
      </c>
      <c r="BM272" s="216" t="s">
        <v>705</v>
      </c>
    </row>
    <row r="273" spans="1:47" s="2" customFormat="1" ht="12">
      <c r="A273" s="39"/>
      <c r="B273" s="40"/>
      <c r="C273" s="41"/>
      <c r="D273" s="218" t="s">
        <v>134</v>
      </c>
      <c r="E273" s="41"/>
      <c r="F273" s="219" t="s">
        <v>424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83</v>
      </c>
    </row>
    <row r="274" spans="1:65" s="2" customFormat="1" ht="16.5" customHeight="1">
      <c r="A274" s="39"/>
      <c r="B274" s="40"/>
      <c r="C274" s="205" t="s">
        <v>483</v>
      </c>
      <c r="D274" s="205" t="s">
        <v>127</v>
      </c>
      <c r="E274" s="206" t="s">
        <v>426</v>
      </c>
      <c r="F274" s="207" t="s">
        <v>264</v>
      </c>
      <c r="G274" s="208" t="s">
        <v>242</v>
      </c>
      <c r="H274" s="209">
        <v>595.6</v>
      </c>
      <c r="I274" s="210"/>
      <c r="J274" s="211">
        <f>ROUND(I274*H274,2)</f>
        <v>0</v>
      </c>
      <c r="K274" s="207" t="s">
        <v>131</v>
      </c>
      <c r="L274" s="45"/>
      <c r="M274" s="212" t="s">
        <v>19</v>
      </c>
      <c r="N274" s="213" t="s">
        <v>44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132</v>
      </c>
      <c r="AT274" s="216" t="s">
        <v>127</v>
      </c>
      <c r="AU274" s="216" t="s">
        <v>83</v>
      </c>
      <c r="AY274" s="18" t="s">
        <v>124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81</v>
      </c>
      <c r="BK274" s="217">
        <f>ROUND(I274*H274,2)</f>
        <v>0</v>
      </c>
      <c r="BL274" s="18" t="s">
        <v>132</v>
      </c>
      <c r="BM274" s="216" t="s">
        <v>706</v>
      </c>
    </row>
    <row r="275" spans="1:47" s="2" customFormat="1" ht="12">
      <c r="A275" s="39"/>
      <c r="B275" s="40"/>
      <c r="C275" s="41"/>
      <c r="D275" s="218" t="s">
        <v>134</v>
      </c>
      <c r="E275" s="41"/>
      <c r="F275" s="219" t="s">
        <v>428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134</v>
      </c>
      <c r="AU275" s="18" t="s">
        <v>83</v>
      </c>
    </row>
    <row r="276" spans="1:47" s="2" customFormat="1" ht="12">
      <c r="A276" s="39"/>
      <c r="B276" s="40"/>
      <c r="C276" s="41"/>
      <c r="D276" s="223" t="s">
        <v>136</v>
      </c>
      <c r="E276" s="41"/>
      <c r="F276" s="224" t="s">
        <v>429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136</v>
      </c>
      <c r="AU276" s="18" t="s">
        <v>83</v>
      </c>
    </row>
    <row r="277" spans="1:51" s="13" customFormat="1" ht="12">
      <c r="A277" s="13"/>
      <c r="B277" s="225"/>
      <c r="C277" s="226"/>
      <c r="D277" s="223" t="s">
        <v>138</v>
      </c>
      <c r="E277" s="227" t="s">
        <v>19</v>
      </c>
      <c r="F277" s="228" t="s">
        <v>707</v>
      </c>
      <c r="G277" s="226"/>
      <c r="H277" s="229">
        <v>595.6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5" t="s">
        <v>138</v>
      </c>
      <c r="AU277" s="235" t="s">
        <v>83</v>
      </c>
      <c r="AV277" s="13" t="s">
        <v>83</v>
      </c>
      <c r="AW277" s="13" t="s">
        <v>35</v>
      </c>
      <c r="AX277" s="13" t="s">
        <v>81</v>
      </c>
      <c r="AY277" s="235" t="s">
        <v>124</v>
      </c>
    </row>
    <row r="278" spans="1:63" s="12" customFormat="1" ht="22.8" customHeight="1">
      <c r="A278" s="12"/>
      <c r="B278" s="189"/>
      <c r="C278" s="190"/>
      <c r="D278" s="191" t="s">
        <v>72</v>
      </c>
      <c r="E278" s="203" t="s">
        <v>431</v>
      </c>
      <c r="F278" s="203" t="s">
        <v>432</v>
      </c>
      <c r="G278" s="190"/>
      <c r="H278" s="190"/>
      <c r="I278" s="193"/>
      <c r="J278" s="204">
        <f>BK278</f>
        <v>0</v>
      </c>
      <c r="K278" s="190"/>
      <c r="L278" s="195"/>
      <c r="M278" s="196"/>
      <c r="N278" s="197"/>
      <c r="O278" s="197"/>
      <c r="P278" s="198">
        <f>SUM(P279:P309)</f>
        <v>0</v>
      </c>
      <c r="Q278" s="197"/>
      <c r="R278" s="198">
        <f>SUM(R279:R309)</f>
        <v>0</v>
      </c>
      <c r="S278" s="197"/>
      <c r="T278" s="199">
        <f>SUM(T279:T309)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0" t="s">
        <v>81</v>
      </c>
      <c r="AT278" s="201" t="s">
        <v>72</v>
      </c>
      <c r="AU278" s="201" t="s">
        <v>81</v>
      </c>
      <c r="AY278" s="200" t="s">
        <v>124</v>
      </c>
      <c r="BK278" s="202">
        <f>SUM(BK279:BK309)</f>
        <v>0</v>
      </c>
    </row>
    <row r="279" spans="1:65" s="2" customFormat="1" ht="16.5" customHeight="1">
      <c r="A279" s="39"/>
      <c r="B279" s="40"/>
      <c r="C279" s="205" t="s">
        <v>486</v>
      </c>
      <c r="D279" s="205" t="s">
        <v>127</v>
      </c>
      <c r="E279" s="206" t="s">
        <v>434</v>
      </c>
      <c r="F279" s="207" t="s">
        <v>390</v>
      </c>
      <c r="G279" s="208" t="s">
        <v>151</v>
      </c>
      <c r="H279" s="209">
        <v>87</v>
      </c>
      <c r="I279" s="210"/>
      <c r="J279" s="211">
        <f>ROUND(I279*H279,2)</f>
        <v>0</v>
      </c>
      <c r="K279" s="207" t="s">
        <v>19</v>
      </c>
      <c r="L279" s="45"/>
      <c r="M279" s="212" t="s">
        <v>19</v>
      </c>
      <c r="N279" s="213" t="s">
        <v>44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132</v>
      </c>
      <c r="AT279" s="216" t="s">
        <v>127</v>
      </c>
      <c r="AU279" s="216" t="s">
        <v>83</v>
      </c>
      <c r="AY279" s="18" t="s">
        <v>124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81</v>
      </c>
      <c r="BK279" s="217">
        <f>ROUND(I279*H279,2)</f>
        <v>0</v>
      </c>
      <c r="BL279" s="18" t="s">
        <v>132</v>
      </c>
      <c r="BM279" s="216" t="s">
        <v>708</v>
      </c>
    </row>
    <row r="280" spans="1:47" s="2" customFormat="1" ht="12">
      <c r="A280" s="39"/>
      <c r="B280" s="40"/>
      <c r="C280" s="41"/>
      <c r="D280" s="223" t="s">
        <v>136</v>
      </c>
      <c r="E280" s="41"/>
      <c r="F280" s="224" t="s">
        <v>392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136</v>
      </c>
      <c r="AU280" s="18" t="s">
        <v>83</v>
      </c>
    </row>
    <row r="281" spans="1:51" s="13" customFormat="1" ht="12">
      <c r="A281" s="13"/>
      <c r="B281" s="225"/>
      <c r="C281" s="226"/>
      <c r="D281" s="223" t="s">
        <v>138</v>
      </c>
      <c r="E281" s="227" t="s">
        <v>19</v>
      </c>
      <c r="F281" s="228" t="s">
        <v>709</v>
      </c>
      <c r="G281" s="226"/>
      <c r="H281" s="229">
        <v>87</v>
      </c>
      <c r="I281" s="230"/>
      <c r="J281" s="226"/>
      <c r="K281" s="226"/>
      <c r="L281" s="231"/>
      <c r="M281" s="232"/>
      <c r="N281" s="233"/>
      <c r="O281" s="233"/>
      <c r="P281" s="233"/>
      <c r="Q281" s="233"/>
      <c r="R281" s="233"/>
      <c r="S281" s="233"/>
      <c r="T281" s="23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5" t="s">
        <v>138</v>
      </c>
      <c r="AU281" s="235" t="s">
        <v>83</v>
      </c>
      <c r="AV281" s="13" t="s">
        <v>83</v>
      </c>
      <c r="AW281" s="13" t="s">
        <v>35</v>
      </c>
      <c r="AX281" s="13" t="s">
        <v>81</v>
      </c>
      <c r="AY281" s="235" t="s">
        <v>124</v>
      </c>
    </row>
    <row r="282" spans="1:65" s="2" customFormat="1" ht="24.15" customHeight="1">
      <c r="A282" s="39"/>
      <c r="B282" s="40"/>
      <c r="C282" s="205" t="s">
        <v>489</v>
      </c>
      <c r="D282" s="205" t="s">
        <v>127</v>
      </c>
      <c r="E282" s="206" t="s">
        <v>437</v>
      </c>
      <c r="F282" s="207" t="s">
        <v>395</v>
      </c>
      <c r="G282" s="208" t="s">
        <v>151</v>
      </c>
      <c r="H282" s="209">
        <v>1228</v>
      </c>
      <c r="I282" s="210"/>
      <c r="J282" s="211">
        <f>ROUND(I282*H282,2)</f>
        <v>0</v>
      </c>
      <c r="K282" s="207" t="s">
        <v>19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132</v>
      </c>
      <c r="AT282" s="216" t="s">
        <v>127</v>
      </c>
      <c r="AU282" s="216" t="s">
        <v>83</v>
      </c>
      <c r="AY282" s="18" t="s">
        <v>124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132</v>
      </c>
      <c r="BM282" s="216" t="s">
        <v>710</v>
      </c>
    </row>
    <row r="283" spans="1:47" s="2" customFormat="1" ht="12">
      <c r="A283" s="39"/>
      <c r="B283" s="40"/>
      <c r="C283" s="41"/>
      <c r="D283" s="223" t="s">
        <v>136</v>
      </c>
      <c r="E283" s="41"/>
      <c r="F283" s="224" t="s">
        <v>397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136</v>
      </c>
      <c r="AU283" s="18" t="s">
        <v>83</v>
      </c>
    </row>
    <row r="284" spans="1:51" s="13" customFormat="1" ht="12">
      <c r="A284" s="13"/>
      <c r="B284" s="225"/>
      <c r="C284" s="226"/>
      <c r="D284" s="223" t="s">
        <v>138</v>
      </c>
      <c r="E284" s="227" t="s">
        <v>19</v>
      </c>
      <c r="F284" s="228" t="s">
        <v>689</v>
      </c>
      <c r="G284" s="226"/>
      <c r="H284" s="229">
        <v>174</v>
      </c>
      <c r="I284" s="230"/>
      <c r="J284" s="226"/>
      <c r="K284" s="226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138</v>
      </c>
      <c r="AU284" s="235" t="s">
        <v>83</v>
      </c>
      <c r="AV284" s="13" t="s">
        <v>83</v>
      </c>
      <c r="AW284" s="13" t="s">
        <v>35</v>
      </c>
      <c r="AX284" s="13" t="s">
        <v>73</v>
      </c>
      <c r="AY284" s="235" t="s">
        <v>124</v>
      </c>
    </row>
    <row r="285" spans="1:51" s="13" customFormat="1" ht="12">
      <c r="A285" s="13"/>
      <c r="B285" s="225"/>
      <c r="C285" s="226"/>
      <c r="D285" s="223" t="s">
        <v>138</v>
      </c>
      <c r="E285" s="227" t="s">
        <v>19</v>
      </c>
      <c r="F285" s="228" t="s">
        <v>690</v>
      </c>
      <c r="G285" s="226"/>
      <c r="H285" s="229">
        <v>1054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138</v>
      </c>
      <c r="AU285" s="235" t="s">
        <v>83</v>
      </c>
      <c r="AV285" s="13" t="s">
        <v>83</v>
      </c>
      <c r="AW285" s="13" t="s">
        <v>35</v>
      </c>
      <c r="AX285" s="13" t="s">
        <v>73</v>
      </c>
      <c r="AY285" s="235" t="s">
        <v>124</v>
      </c>
    </row>
    <row r="286" spans="1:51" s="14" customFormat="1" ht="12">
      <c r="A286" s="14"/>
      <c r="B286" s="246"/>
      <c r="C286" s="247"/>
      <c r="D286" s="223" t="s">
        <v>138</v>
      </c>
      <c r="E286" s="248" t="s">
        <v>19</v>
      </c>
      <c r="F286" s="249" t="s">
        <v>278</v>
      </c>
      <c r="G286" s="247"/>
      <c r="H286" s="250">
        <v>1228</v>
      </c>
      <c r="I286" s="251"/>
      <c r="J286" s="247"/>
      <c r="K286" s="247"/>
      <c r="L286" s="252"/>
      <c r="M286" s="253"/>
      <c r="N286" s="254"/>
      <c r="O286" s="254"/>
      <c r="P286" s="254"/>
      <c r="Q286" s="254"/>
      <c r="R286" s="254"/>
      <c r="S286" s="254"/>
      <c r="T286" s="25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6" t="s">
        <v>138</v>
      </c>
      <c r="AU286" s="256" t="s">
        <v>83</v>
      </c>
      <c r="AV286" s="14" t="s">
        <v>132</v>
      </c>
      <c r="AW286" s="14" t="s">
        <v>35</v>
      </c>
      <c r="AX286" s="14" t="s">
        <v>81</v>
      </c>
      <c r="AY286" s="256" t="s">
        <v>124</v>
      </c>
    </row>
    <row r="287" spans="1:65" s="2" customFormat="1" ht="16.5" customHeight="1">
      <c r="A287" s="39"/>
      <c r="B287" s="40"/>
      <c r="C287" s="205" t="s">
        <v>492</v>
      </c>
      <c r="D287" s="205" t="s">
        <v>127</v>
      </c>
      <c r="E287" s="206" t="s">
        <v>440</v>
      </c>
      <c r="F287" s="207" t="s">
        <v>402</v>
      </c>
      <c r="G287" s="208" t="s">
        <v>358</v>
      </c>
      <c r="H287" s="209">
        <v>2640</v>
      </c>
      <c r="I287" s="210"/>
      <c r="J287" s="211">
        <f>ROUND(I287*H287,2)</f>
        <v>0</v>
      </c>
      <c r="K287" s="207" t="s">
        <v>19</v>
      </c>
      <c r="L287" s="45"/>
      <c r="M287" s="212" t="s">
        <v>19</v>
      </c>
      <c r="N287" s="213" t="s">
        <v>44</v>
      </c>
      <c r="O287" s="85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132</v>
      </c>
      <c r="AT287" s="216" t="s">
        <v>127</v>
      </c>
      <c r="AU287" s="216" t="s">
        <v>83</v>
      </c>
      <c r="AY287" s="18" t="s">
        <v>124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81</v>
      </c>
      <c r="BK287" s="217">
        <f>ROUND(I287*H287,2)</f>
        <v>0</v>
      </c>
      <c r="BL287" s="18" t="s">
        <v>132</v>
      </c>
      <c r="BM287" s="216" t="s">
        <v>711</v>
      </c>
    </row>
    <row r="288" spans="1:47" s="2" customFormat="1" ht="12">
      <c r="A288" s="39"/>
      <c r="B288" s="40"/>
      <c r="C288" s="41"/>
      <c r="D288" s="223" t="s">
        <v>136</v>
      </c>
      <c r="E288" s="41"/>
      <c r="F288" s="224" t="s">
        <v>397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136</v>
      </c>
      <c r="AU288" s="18" t="s">
        <v>83</v>
      </c>
    </row>
    <row r="289" spans="1:51" s="13" customFormat="1" ht="12">
      <c r="A289" s="13"/>
      <c r="B289" s="225"/>
      <c r="C289" s="226"/>
      <c r="D289" s="223" t="s">
        <v>138</v>
      </c>
      <c r="E289" s="227" t="s">
        <v>19</v>
      </c>
      <c r="F289" s="228" t="s">
        <v>693</v>
      </c>
      <c r="G289" s="226"/>
      <c r="H289" s="229">
        <v>2640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138</v>
      </c>
      <c r="AU289" s="235" t="s">
        <v>83</v>
      </c>
      <c r="AV289" s="13" t="s">
        <v>83</v>
      </c>
      <c r="AW289" s="13" t="s">
        <v>35</v>
      </c>
      <c r="AX289" s="13" t="s">
        <v>81</v>
      </c>
      <c r="AY289" s="235" t="s">
        <v>124</v>
      </c>
    </row>
    <row r="290" spans="1:65" s="2" customFormat="1" ht="16.5" customHeight="1">
      <c r="A290" s="39"/>
      <c r="B290" s="40"/>
      <c r="C290" s="205" t="s">
        <v>499</v>
      </c>
      <c r="D290" s="205" t="s">
        <v>127</v>
      </c>
      <c r="E290" s="206" t="s">
        <v>406</v>
      </c>
      <c r="F290" s="207" t="s">
        <v>407</v>
      </c>
      <c r="G290" s="208" t="s">
        <v>130</v>
      </c>
      <c r="H290" s="209">
        <v>40176</v>
      </c>
      <c r="I290" s="210"/>
      <c r="J290" s="211">
        <f>ROUND(I290*H290,2)</f>
        <v>0</v>
      </c>
      <c r="K290" s="207" t="s">
        <v>131</v>
      </c>
      <c r="L290" s="45"/>
      <c r="M290" s="212" t="s">
        <v>19</v>
      </c>
      <c r="N290" s="213" t="s">
        <v>44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</v>
      </c>
      <c r="T290" s="215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132</v>
      </c>
      <c r="AT290" s="216" t="s">
        <v>127</v>
      </c>
      <c r="AU290" s="216" t="s">
        <v>83</v>
      </c>
      <c r="AY290" s="18" t="s">
        <v>124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81</v>
      </c>
      <c r="BK290" s="217">
        <f>ROUND(I290*H290,2)</f>
        <v>0</v>
      </c>
      <c r="BL290" s="18" t="s">
        <v>132</v>
      </c>
      <c r="BM290" s="216" t="s">
        <v>712</v>
      </c>
    </row>
    <row r="291" spans="1:47" s="2" customFormat="1" ht="12">
      <c r="A291" s="39"/>
      <c r="B291" s="40"/>
      <c r="C291" s="41"/>
      <c r="D291" s="218" t="s">
        <v>134</v>
      </c>
      <c r="E291" s="41"/>
      <c r="F291" s="219" t="s">
        <v>409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134</v>
      </c>
      <c r="AU291" s="18" t="s">
        <v>83</v>
      </c>
    </row>
    <row r="292" spans="1:47" s="2" customFormat="1" ht="12">
      <c r="A292" s="39"/>
      <c r="B292" s="40"/>
      <c r="C292" s="41"/>
      <c r="D292" s="223" t="s">
        <v>136</v>
      </c>
      <c r="E292" s="41"/>
      <c r="F292" s="224" t="s">
        <v>410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136</v>
      </c>
      <c r="AU292" s="18" t="s">
        <v>83</v>
      </c>
    </row>
    <row r="293" spans="1:51" s="13" customFormat="1" ht="12">
      <c r="A293" s="13"/>
      <c r="B293" s="225"/>
      <c r="C293" s="226"/>
      <c r="D293" s="223" t="s">
        <v>138</v>
      </c>
      <c r="E293" s="227" t="s">
        <v>19</v>
      </c>
      <c r="F293" s="228" t="s">
        <v>695</v>
      </c>
      <c r="G293" s="226"/>
      <c r="H293" s="229">
        <v>40176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138</v>
      </c>
      <c r="AU293" s="235" t="s">
        <v>83</v>
      </c>
      <c r="AV293" s="13" t="s">
        <v>83</v>
      </c>
      <c r="AW293" s="13" t="s">
        <v>35</v>
      </c>
      <c r="AX293" s="13" t="s">
        <v>81</v>
      </c>
      <c r="AY293" s="235" t="s">
        <v>124</v>
      </c>
    </row>
    <row r="294" spans="1:65" s="2" customFormat="1" ht="16.5" customHeight="1">
      <c r="A294" s="39"/>
      <c r="B294" s="40"/>
      <c r="C294" s="205" t="s">
        <v>505</v>
      </c>
      <c r="D294" s="205" t="s">
        <v>127</v>
      </c>
      <c r="E294" s="206" t="s">
        <v>713</v>
      </c>
      <c r="F294" s="207" t="s">
        <v>697</v>
      </c>
      <c r="G294" s="208" t="s">
        <v>130</v>
      </c>
      <c r="H294" s="209">
        <v>8900</v>
      </c>
      <c r="I294" s="210"/>
      <c r="J294" s="211">
        <f>ROUND(I294*H294,2)</f>
        <v>0</v>
      </c>
      <c r="K294" s="207" t="s">
        <v>131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132</v>
      </c>
      <c r="AT294" s="216" t="s">
        <v>127</v>
      </c>
      <c r="AU294" s="216" t="s">
        <v>83</v>
      </c>
      <c r="AY294" s="18" t="s">
        <v>124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132</v>
      </c>
      <c r="BM294" s="216" t="s">
        <v>714</v>
      </c>
    </row>
    <row r="295" spans="1:47" s="2" customFormat="1" ht="12">
      <c r="A295" s="39"/>
      <c r="B295" s="40"/>
      <c r="C295" s="41"/>
      <c r="D295" s="218" t="s">
        <v>134</v>
      </c>
      <c r="E295" s="41"/>
      <c r="F295" s="219" t="s">
        <v>715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134</v>
      </c>
      <c r="AU295" s="18" t="s">
        <v>83</v>
      </c>
    </row>
    <row r="296" spans="1:47" s="2" customFormat="1" ht="12">
      <c r="A296" s="39"/>
      <c r="B296" s="40"/>
      <c r="C296" s="41"/>
      <c r="D296" s="223" t="s">
        <v>136</v>
      </c>
      <c r="E296" s="41"/>
      <c r="F296" s="224" t="s">
        <v>700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136</v>
      </c>
      <c r="AU296" s="18" t="s">
        <v>83</v>
      </c>
    </row>
    <row r="297" spans="1:51" s="13" customFormat="1" ht="12">
      <c r="A297" s="13"/>
      <c r="B297" s="225"/>
      <c r="C297" s="226"/>
      <c r="D297" s="223" t="s">
        <v>138</v>
      </c>
      <c r="E297" s="227" t="s">
        <v>19</v>
      </c>
      <c r="F297" s="228" t="s">
        <v>701</v>
      </c>
      <c r="G297" s="226"/>
      <c r="H297" s="229">
        <v>8900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138</v>
      </c>
      <c r="AU297" s="235" t="s">
        <v>83</v>
      </c>
      <c r="AV297" s="13" t="s">
        <v>83</v>
      </c>
      <c r="AW297" s="13" t="s">
        <v>35</v>
      </c>
      <c r="AX297" s="13" t="s">
        <v>81</v>
      </c>
      <c r="AY297" s="235" t="s">
        <v>124</v>
      </c>
    </row>
    <row r="298" spans="1:65" s="2" customFormat="1" ht="16.5" customHeight="1">
      <c r="A298" s="39"/>
      <c r="B298" s="40"/>
      <c r="C298" s="205" t="s">
        <v>511</v>
      </c>
      <c r="D298" s="205" t="s">
        <v>127</v>
      </c>
      <c r="E298" s="206" t="s">
        <v>445</v>
      </c>
      <c r="F298" s="207" t="s">
        <v>414</v>
      </c>
      <c r="G298" s="208" t="s">
        <v>242</v>
      </c>
      <c r="H298" s="209">
        <v>89.34</v>
      </c>
      <c r="I298" s="210"/>
      <c r="J298" s="211">
        <f>ROUND(I298*H298,2)</f>
        <v>0</v>
      </c>
      <c r="K298" s="207" t="s">
        <v>131</v>
      </c>
      <c r="L298" s="45"/>
      <c r="M298" s="212" t="s">
        <v>19</v>
      </c>
      <c r="N298" s="213" t="s">
        <v>44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132</v>
      </c>
      <c r="AT298" s="216" t="s">
        <v>127</v>
      </c>
      <c r="AU298" s="216" t="s">
        <v>83</v>
      </c>
      <c r="AY298" s="18" t="s">
        <v>124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81</v>
      </c>
      <c r="BK298" s="217">
        <f>ROUND(I298*H298,2)</f>
        <v>0</v>
      </c>
      <c r="BL298" s="18" t="s">
        <v>132</v>
      </c>
      <c r="BM298" s="216" t="s">
        <v>716</v>
      </c>
    </row>
    <row r="299" spans="1:47" s="2" customFormat="1" ht="12">
      <c r="A299" s="39"/>
      <c r="B299" s="40"/>
      <c r="C299" s="41"/>
      <c r="D299" s="218" t="s">
        <v>134</v>
      </c>
      <c r="E299" s="41"/>
      <c r="F299" s="219" t="s">
        <v>447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134</v>
      </c>
      <c r="AU299" s="18" t="s">
        <v>83</v>
      </c>
    </row>
    <row r="300" spans="1:47" s="2" customFormat="1" ht="12">
      <c r="A300" s="39"/>
      <c r="B300" s="40"/>
      <c r="C300" s="41"/>
      <c r="D300" s="223" t="s">
        <v>136</v>
      </c>
      <c r="E300" s="41"/>
      <c r="F300" s="224" t="s">
        <v>417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136</v>
      </c>
      <c r="AU300" s="18" t="s">
        <v>83</v>
      </c>
    </row>
    <row r="301" spans="1:51" s="13" customFormat="1" ht="12">
      <c r="A301" s="13"/>
      <c r="B301" s="225"/>
      <c r="C301" s="226"/>
      <c r="D301" s="223" t="s">
        <v>138</v>
      </c>
      <c r="E301" s="227" t="s">
        <v>19</v>
      </c>
      <c r="F301" s="228" t="s">
        <v>717</v>
      </c>
      <c r="G301" s="226"/>
      <c r="H301" s="229">
        <v>26.1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138</v>
      </c>
      <c r="AU301" s="235" t="s">
        <v>83</v>
      </c>
      <c r="AV301" s="13" t="s">
        <v>83</v>
      </c>
      <c r="AW301" s="13" t="s">
        <v>35</v>
      </c>
      <c r="AX301" s="13" t="s">
        <v>73</v>
      </c>
      <c r="AY301" s="235" t="s">
        <v>124</v>
      </c>
    </row>
    <row r="302" spans="1:51" s="13" customFormat="1" ht="12">
      <c r="A302" s="13"/>
      <c r="B302" s="225"/>
      <c r="C302" s="226"/>
      <c r="D302" s="223" t="s">
        <v>138</v>
      </c>
      <c r="E302" s="227" t="s">
        <v>19</v>
      </c>
      <c r="F302" s="228" t="s">
        <v>718</v>
      </c>
      <c r="G302" s="226"/>
      <c r="H302" s="229">
        <v>63.24</v>
      </c>
      <c r="I302" s="230"/>
      <c r="J302" s="226"/>
      <c r="K302" s="226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138</v>
      </c>
      <c r="AU302" s="235" t="s">
        <v>83</v>
      </c>
      <c r="AV302" s="13" t="s">
        <v>83</v>
      </c>
      <c r="AW302" s="13" t="s">
        <v>35</v>
      </c>
      <c r="AX302" s="13" t="s">
        <v>73</v>
      </c>
      <c r="AY302" s="235" t="s">
        <v>124</v>
      </c>
    </row>
    <row r="303" spans="1:51" s="14" customFormat="1" ht="12">
      <c r="A303" s="14"/>
      <c r="B303" s="246"/>
      <c r="C303" s="247"/>
      <c r="D303" s="223" t="s">
        <v>138</v>
      </c>
      <c r="E303" s="248" t="s">
        <v>19</v>
      </c>
      <c r="F303" s="249" t="s">
        <v>278</v>
      </c>
      <c r="G303" s="247"/>
      <c r="H303" s="250">
        <v>89.34</v>
      </c>
      <c r="I303" s="251"/>
      <c r="J303" s="247"/>
      <c r="K303" s="247"/>
      <c r="L303" s="252"/>
      <c r="M303" s="253"/>
      <c r="N303" s="254"/>
      <c r="O303" s="254"/>
      <c r="P303" s="254"/>
      <c r="Q303" s="254"/>
      <c r="R303" s="254"/>
      <c r="S303" s="254"/>
      <c r="T303" s="25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6" t="s">
        <v>138</v>
      </c>
      <c r="AU303" s="256" t="s">
        <v>83</v>
      </c>
      <c r="AV303" s="14" t="s">
        <v>132</v>
      </c>
      <c r="AW303" s="14" t="s">
        <v>35</v>
      </c>
      <c r="AX303" s="14" t="s">
        <v>81</v>
      </c>
      <c r="AY303" s="256" t="s">
        <v>124</v>
      </c>
    </row>
    <row r="304" spans="1:65" s="2" customFormat="1" ht="16.5" customHeight="1">
      <c r="A304" s="39"/>
      <c r="B304" s="40"/>
      <c r="C304" s="205" t="s">
        <v>519</v>
      </c>
      <c r="D304" s="205" t="s">
        <v>127</v>
      </c>
      <c r="E304" s="206" t="s">
        <v>451</v>
      </c>
      <c r="F304" s="207" t="s">
        <v>422</v>
      </c>
      <c r="G304" s="208" t="s">
        <v>242</v>
      </c>
      <c r="H304" s="209">
        <v>89.34</v>
      </c>
      <c r="I304" s="210"/>
      <c r="J304" s="211">
        <f>ROUND(I304*H304,2)</f>
        <v>0</v>
      </c>
      <c r="K304" s="207" t="s">
        <v>131</v>
      </c>
      <c r="L304" s="45"/>
      <c r="M304" s="212" t="s">
        <v>19</v>
      </c>
      <c r="N304" s="213" t="s">
        <v>44</v>
      </c>
      <c r="O304" s="85"/>
      <c r="P304" s="214">
        <f>O304*H304</f>
        <v>0</v>
      </c>
      <c r="Q304" s="214">
        <v>0</v>
      </c>
      <c r="R304" s="214">
        <f>Q304*H304</f>
        <v>0</v>
      </c>
      <c r="S304" s="214">
        <v>0</v>
      </c>
      <c r="T304" s="215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16" t="s">
        <v>132</v>
      </c>
      <c r="AT304" s="216" t="s">
        <v>127</v>
      </c>
      <c r="AU304" s="216" t="s">
        <v>83</v>
      </c>
      <c r="AY304" s="18" t="s">
        <v>124</v>
      </c>
      <c r="BE304" s="217">
        <f>IF(N304="základní",J304,0)</f>
        <v>0</v>
      </c>
      <c r="BF304" s="217">
        <f>IF(N304="snížená",J304,0)</f>
        <v>0</v>
      </c>
      <c r="BG304" s="217">
        <f>IF(N304="zákl. přenesená",J304,0)</f>
        <v>0</v>
      </c>
      <c r="BH304" s="217">
        <f>IF(N304="sníž. přenesená",J304,0)</f>
        <v>0</v>
      </c>
      <c r="BI304" s="217">
        <f>IF(N304="nulová",J304,0)</f>
        <v>0</v>
      </c>
      <c r="BJ304" s="18" t="s">
        <v>81</v>
      </c>
      <c r="BK304" s="217">
        <f>ROUND(I304*H304,2)</f>
        <v>0</v>
      </c>
      <c r="BL304" s="18" t="s">
        <v>132</v>
      </c>
      <c r="BM304" s="216" t="s">
        <v>719</v>
      </c>
    </row>
    <row r="305" spans="1:47" s="2" customFormat="1" ht="12">
      <c r="A305" s="39"/>
      <c r="B305" s="40"/>
      <c r="C305" s="41"/>
      <c r="D305" s="218" t="s">
        <v>134</v>
      </c>
      <c r="E305" s="41"/>
      <c r="F305" s="219" t="s">
        <v>453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134</v>
      </c>
      <c r="AU305" s="18" t="s">
        <v>83</v>
      </c>
    </row>
    <row r="306" spans="1:65" s="2" customFormat="1" ht="16.5" customHeight="1">
      <c r="A306" s="39"/>
      <c r="B306" s="40"/>
      <c r="C306" s="205" t="s">
        <v>521</v>
      </c>
      <c r="D306" s="205" t="s">
        <v>127</v>
      </c>
      <c r="E306" s="206" t="s">
        <v>455</v>
      </c>
      <c r="F306" s="207" t="s">
        <v>264</v>
      </c>
      <c r="G306" s="208" t="s">
        <v>242</v>
      </c>
      <c r="H306" s="209">
        <v>446.7</v>
      </c>
      <c r="I306" s="210"/>
      <c r="J306" s="211">
        <f>ROUND(I306*H306,2)</f>
        <v>0</v>
      </c>
      <c r="K306" s="207" t="s">
        <v>131</v>
      </c>
      <c r="L306" s="45"/>
      <c r="M306" s="212" t="s">
        <v>19</v>
      </c>
      <c r="N306" s="213" t="s">
        <v>44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132</v>
      </c>
      <c r="AT306" s="216" t="s">
        <v>127</v>
      </c>
      <c r="AU306" s="216" t="s">
        <v>83</v>
      </c>
      <c r="AY306" s="18" t="s">
        <v>124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81</v>
      </c>
      <c r="BK306" s="217">
        <f>ROUND(I306*H306,2)</f>
        <v>0</v>
      </c>
      <c r="BL306" s="18" t="s">
        <v>132</v>
      </c>
      <c r="BM306" s="216" t="s">
        <v>720</v>
      </c>
    </row>
    <row r="307" spans="1:47" s="2" customFormat="1" ht="12">
      <c r="A307" s="39"/>
      <c r="B307" s="40"/>
      <c r="C307" s="41"/>
      <c r="D307" s="218" t="s">
        <v>134</v>
      </c>
      <c r="E307" s="41"/>
      <c r="F307" s="219" t="s">
        <v>457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134</v>
      </c>
      <c r="AU307" s="18" t="s">
        <v>83</v>
      </c>
    </row>
    <row r="308" spans="1:47" s="2" customFormat="1" ht="12">
      <c r="A308" s="39"/>
      <c r="B308" s="40"/>
      <c r="C308" s="41"/>
      <c r="D308" s="223" t="s">
        <v>136</v>
      </c>
      <c r="E308" s="41"/>
      <c r="F308" s="224" t="s">
        <v>429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136</v>
      </c>
      <c r="AU308" s="18" t="s">
        <v>83</v>
      </c>
    </row>
    <row r="309" spans="1:51" s="13" customFormat="1" ht="12">
      <c r="A309" s="13"/>
      <c r="B309" s="225"/>
      <c r="C309" s="226"/>
      <c r="D309" s="223" t="s">
        <v>138</v>
      </c>
      <c r="E309" s="227" t="s">
        <v>19</v>
      </c>
      <c r="F309" s="228" t="s">
        <v>721</v>
      </c>
      <c r="G309" s="226"/>
      <c r="H309" s="229">
        <v>446.7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138</v>
      </c>
      <c r="AU309" s="235" t="s">
        <v>83</v>
      </c>
      <c r="AV309" s="13" t="s">
        <v>83</v>
      </c>
      <c r="AW309" s="13" t="s">
        <v>35</v>
      </c>
      <c r="AX309" s="13" t="s">
        <v>81</v>
      </c>
      <c r="AY309" s="235" t="s">
        <v>124</v>
      </c>
    </row>
    <row r="310" spans="1:63" s="12" customFormat="1" ht="22.8" customHeight="1">
      <c r="A310" s="12"/>
      <c r="B310" s="189"/>
      <c r="C310" s="190"/>
      <c r="D310" s="191" t="s">
        <v>72</v>
      </c>
      <c r="E310" s="203" t="s">
        <v>459</v>
      </c>
      <c r="F310" s="203" t="s">
        <v>460</v>
      </c>
      <c r="G310" s="190"/>
      <c r="H310" s="190"/>
      <c r="I310" s="193"/>
      <c r="J310" s="204">
        <f>BK310</f>
        <v>0</v>
      </c>
      <c r="K310" s="190"/>
      <c r="L310" s="195"/>
      <c r="M310" s="196"/>
      <c r="N310" s="197"/>
      <c r="O310" s="197"/>
      <c r="P310" s="198">
        <f>SUM(P311:P368)</f>
        <v>0</v>
      </c>
      <c r="Q310" s="197"/>
      <c r="R310" s="198">
        <f>SUM(R311:R368)</f>
        <v>0</v>
      </c>
      <c r="S310" s="197"/>
      <c r="T310" s="199">
        <f>SUM(T311:T368)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0" t="s">
        <v>81</v>
      </c>
      <c r="AT310" s="201" t="s">
        <v>72</v>
      </c>
      <c r="AU310" s="201" t="s">
        <v>81</v>
      </c>
      <c r="AY310" s="200" t="s">
        <v>124</v>
      </c>
      <c r="BK310" s="202">
        <f>SUM(BK311:BK368)</f>
        <v>0</v>
      </c>
    </row>
    <row r="311" spans="1:65" s="2" customFormat="1" ht="16.5" customHeight="1">
      <c r="A311" s="39"/>
      <c r="B311" s="40"/>
      <c r="C311" s="205" t="s">
        <v>525</v>
      </c>
      <c r="D311" s="205" t="s">
        <v>127</v>
      </c>
      <c r="E311" s="206" t="s">
        <v>462</v>
      </c>
      <c r="F311" s="207" t="s">
        <v>463</v>
      </c>
      <c r="G311" s="208" t="s">
        <v>151</v>
      </c>
      <c r="H311" s="209">
        <v>87</v>
      </c>
      <c r="I311" s="210"/>
      <c r="J311" s="211">
        <f>ROUND(I311*H311,2)</f>
        <v>0</v>
      </c>
      <c r="K311" s="207" t="s">
        <v>131</v>
      </c>
      <c r="L311" s="45"/>
      <c r="M311" s="212" t="s">
        <v>19</v>
      </c>
      <c r="N311" s="213" t="s">
        <v>44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132</v>
      </c>
      <c r="AT311" s="216" t="s">
        <v>127</v>
      </c>
      <c r="AU311" s="216" t="s">
        <v>83</v>
      </c>
      <c r="AY311" s="18" t="s">
        <v>124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81</v>
      </c>
      <c r="BK311" s="217">
        <f>ROUND(I311*H311,2)</f>
        <v>0</v>
      </c>
      <c r="BL311" s="18" t="s">
        <v>132</v>
      </c>
      <c r="BM311" s="216" t="s">
        <v>722</v>
      </c>
    </row>
    <row r="312" spans="1:47" s="2" customFormat="1" ht="12">
      <c r="A312" s="39"/>
      <c r="B312" s="40"/>
      <c r="C312" s="41"/>
      <c r="D312" s="218" t="s">
        <v>134</v>
      </c>
      <c r="E312" s="41"/>
      <c r="F312" s="219" t="s">
        <v>465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134</v>
      </c>
      <c r="AU312" s="18" t="s">
        <v>83</v>
      </c>
    </row>
    <row r="313" spans="1:47" s="2" customFormat="1" ht="12">
      <c r="A313" s="39"/>
      <c r="B313" s="40"/>
      <c r="C313" s="41"/>
      <c r="D313" s="223" t="s">
        <v>136</v>
      </c>
      <c r="E313" s="41"/>
      <c r="F313" s="224" t="s">
        <v>466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136</v>
      </c>
      <c r="AU313" s="18" t="s">
        <v>83</v>
      </c>
    </row>
    <row r="314" spans="1:65" s="2" customFormat="1" ht="16.5" customHeight="1">
      <c r="A314" s="39"/>
      <c r="B314" s="40"/>
      <c r="C314" s="205" t="s">
        <v>529</v>
      </c>
      <c r="D314" s="205" t="s">
        <v>127</v>
      </c>
      <c r="E314" s="206" t="s">
        <v>468</v>
      </c>
      <c r="F314" s="207" t="s">
        <v>469</v>
      </c>
      <c r="G314" s="208" t="s">
        <v>151</v>
      </c>
      <c r="H314" s="209">
        <v>527</v>
      </c>
      <c r="I314" s="210"/>
      <c r="J314" s="211">
        <f>ROUND(I314*H314,2)</f>
        <v>0</v>
      </c>
      <c r="K314" s="207" t="s">
        <v>19</v>
      </c>
      <c r="L314" s="45"/>
      <c r="M314" s="212" t="s">
        <v>19</v>
      </c>
      <c r="N314" s="213" t="s">
        <v>44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132</v>
      </c>
      <c r="AT314" s="216" t="s">
        <v>127</v>
      </c>
      <c r="AU314" s="216" t="s">
        <v>83</v>
      </c>
      <c r="AY314" s="18" t="s">
        <v>124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81</v>
      </c>
      <c r="BK314" s="217">
        <f>ROUND(I314*H314,2)</f>
        <v>0</v>
      </c>
      <c r="BL314" s="18" t="s">
        <v>132</v>
      </c>
      <c r="BM314" s="216" t="s">
        <v>723</v>
      </c>
    </row>
    <row r="315" spans="1:65" s="2" customFormat="1" ht="16.5" customHeight="1">
      <c r="A315" s="39"/>
      <c r="B315" s="40"/>
      <c r="C315" s="205" t="s">
        <v>535</v>
      </c>
      <c r="D315" s="205" t="s">
        <v>127</v>
      </c>
      <c r="E315" s="206" t="s">
        <v>472</v>
      </c>
      <c r="F315" s="207" t="s">
        <v>473</v>
      </c>
      <c r="G315" s="208" t="s">
        <v>130</v>
      </c>
      <c r="H315" s="209">
        <v>36.54</v>
      </c>
      <c r="I315" s="210"/>
      <c r="J315" s="211">
        <f>ROUND(I315*H315,2)</f>
        <v>0</v>
      </c>
      <c r="K315" s="207" t="s">
        <v>131</v>
      </c>
      <c r="L315" s="45"/>
      <c r="M315" s="212" t="s">
        <v>19</v>
      </c>
      <c r="N315" s="213" t="s">
        <v>44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132</v>
      </c>
      <c r="AT315" s="216" t="s">
        <v>127</v>
      </c>
      <c r="AU315" s="216" t="s">
        <v>83</v>
      </c>
      <c r="AY315" s="18" t="s">
        <v>124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81</v>
      </c>
      <c r="BK315" s="217">
        <f>ROUND(I315*H315,2)</f>
        <v>0</v>
      </c>
      <c r="BL315" s="18" t="s">
        <v>132</v>
      </c>
      <c r="BM315" s="216" t="s">
        <v>724</v>
      </c>
    </row>
    <row r="316" spans="1:47" s="2" customFormat="1" ht="12">
      <c r="A316" s="39"/>
      <c r="B316" s="40"/>
      <c r="C316" s="41"/>
      <c r="D316" s="218" t="s">
        <v>134</v>
      </c>
      <c r="E316" s="41"/>
      <c r="F316" s="219" t="s">
        <v>475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134</v>
      </c>
      <c r="AU316" s="18" t="s">
        <v>83</v>
      </c>
    </row>
    <row r="317" spans="1:47" s="2" customFormat="1" ht="12">
      <c r="A317" s="39"/>
      <c r="B317" s="40"/>
      <c r="C317" s="41"/>
      <c r="D317" s="223" t="s">
        <v>136</v>
      </c>
      <c r="E317" s="41"/>
      <c r="F317" s="224" t="s">
        <v>476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136</v>
      </c>
      <c r="AU317" s="18" t="s">
        <v>83</v>
      </c>
    </row>
    <row r="318" spans="1:51" s="13" customFormat="1" ht="12">
      <c r="A318" s="13"/>
      <c r="B318" s="225"/>
      <c r="C318" s="226"/>
      <c r="D318" s="223" t="s">
        <v>138</v>
      </c>
      <c r="E318" s="227" t="s">
        <v>19</v>
      </c>
      <c r="F318" s="228" t="s">
        <v>600</v>
      </c>
      <c r="G318" s="226"/>
      <c r="H318" s="229">
        <v>36.54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138</v>
      </c>
      <c r="AU318" s="235" t="s">
        <v>83</v>
      </c>
      <c r="AV318" s="13" t="s">
        <v>83</v>
      </c>
      <c r="AW318" s="13" t="s">
        <v>35</v>
      </c>
      <c r="AX318" s="13" t="s">
        <v>81</v>
      </c>
      <c r="AY318" s="235" t="s">
        <v>124</v>
      </c>
    </row>
    <row r="319" spans="1:65" s="2" customFormat="1" ht="16.5" customHeight="1">
      <c r="A319" s="39"/>
      <c r="B319" s="40"/>
      <c r="C319" s="205" t="s">
        <v>544</v>
      </c>
      <c r="D319" s="205" t="s">
        <v>127</v>
      </c>
      <c r="E319" s="206" t="s">
        <v>478</v>
      </c>
      <c r="F319" s="207" t="s">
        <v>479</v>
      </c>
      <c r="G319" s="208" t="s">
        <v>151</v>
      </c>
      <c r="H319" s="209">
        <v>87</v>
      </c>
      <c r="I319" s="210"/>
      <c r="J319" s="211">
        <f>ROUND(I319*H319,2)</f>
        <v>0</v>
      </c>
      <c r="K319" s="207" t="s">
        <v>131</v>
      </c>
      <c r="L319" s="45"/>
      <c r="M319" s="212" t="s">
        <v>19</v>
      </c>
      <c r="N319" s="213" t="s">
        <v>44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132</v>
      </c>
      <c r="AT319" s="216" t="s">
        <v>127</v>
      </c>
      <c r="AU319" s="216" t="s">
        <v>83</v>
      </c>
      <c r="AY319" s="18" t="s">
        <v>124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81</v>
      </c>
      <c r="BK319" s="217">
        <f>ROUND(I319*H319,2)</f>
        <v>0</v>
      </c>
      <c r="BL319" s="18" t="s">
        <v>132</v>
      </c>
      <c r="BM319" s="216" t="s">
        <v>725</v>
      </c>
    </row>
    <row r="320" spans="1:47" s="2" customFormat="1" ht="12">
      <c r="A320" s="39"/>
      <c r="B320" s="40"/>
      <c r="C320" s="41"/>
      <c r="D320" s="218" t="s">
        <v>134</v>
      </c>
      <c r="E320" s="41"/>
      <c r="F320" s="219" t="s">
        <v>481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134</v>
      </c>
      <c r="AU320" s="18" t="s">
        <v>83</v>
      </c>
    </row>
    <row r="321" spans="1:47" s="2" customFormat="1" ht="12">
      <c r="A321" s="39"/>
      <c r="B321" s="40"/>
      <c r="C321" s="41"/>
      <c r="D321" s="223" t="s">
        <v>136</v>
      </c>
      <c r="E321" s="41"/>
      <c r="F321" s="224" t="s">
        <v>482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136</v>
      </c>
      <c r="AU321" s="18" t="s">
        <v>83</v>
      </c>
    </row>
    <row r="322" spans="1:65" s="2" customFormat="1" ht="16.5" customHeight="1">
      <c r="A322" s="39"/>
      <c r="B322" s="40"/>
      <c r="C322" s="205" t="s">
        <v>551</v>
      </c>
      <c r="D322" s="205" t="s">
        <v>127</v>
      </c>
      <c r="E322" s="206" t="s">
        <v>484</v>
      </c>
      <c r="F322" s="207" t="s">
        <v>390</v>
      </c>
      <c r="G322" s="208" t="s">
        <v>151</v>
      </c>
      <c r="H322" s="209">
        <v>87</v>
      </c>
      <c r="I322" s="210"/>
      <c r="J322" s="211">
        <f>ROUND(I322*H322,2)</f>
        <v>0</v>
      </c>
      <c r="K322" s="207" t="s">
        <v>19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132</v>
      </c>
      <c r="AT322" s="216" t="s">
        <v>127</v>
      </c>
      <c r="AU322" s="216" t="s">
        <v>83</v>
      </c>
      <c r="AY322" s="18" t="s">
        <v>124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132</v>
      </c>
      <c r="BM322" s="216" t="s">
        <v>726</v>
      </c>
    </row>
    <row r="323" spans="1:47" s="2" customFormat="1" ht="12">
      <c r="A323" s="39"/>
      <c r="B323" s="40"/>
      <c r="C323" s="41"/>
      <c r="D323" s="223" t="s">
        <v>136</v>
      </c>
      <c r="E323" s="41"/>
      <c r="F323" s="224" t="s">
        <v>392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136</v>
      </c>
      <c r="AU323" s="18" t="s">
        <v>83</v>
      </c>
    </row>
    <row r="324" spans="1:51" s="13" customFormat="1" ht="12">
      <c r="A324" s="13"/>
      <c r="B324" s="225"/>
      <c r="C324" s="226"/>
      <c r="D324" s="223" t="s">
        <v>138</v>
      </c>
      <c r="E324" s="227" t="s">
        <v>19</v>
      </c>
      <c r="F324" s="228" t="s">
        <v>709</v>
      </c>
      <c r="G324" s="226"/>
      <c r="H324" s="229">
        <v>87</v>
      </c>
      <c r="I324" s="230"/>
      <c r="J324" s="226"/>
      <c r="K324" s="226"/>
      <c r="L324" s="231"/>
      <c r="M324" s="232"/>
      <c r="N324" s="233"/>
      <c r="O324" s="233"/>
      <c r="P324" s="233"/>
      <c r="Q324" s="233"/>
      <c r="R324" s="233"/>
      <c r="S324" s="233"/>
      <c r="T324" s="23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5" t="s">
        <v>138</v>
      </c>
      <c r="AU324" s="235" t="s">
        <v>83</v>
      </c>
      <c r="AV324" s="13" t="s">
        <v>83</v>
      </c>
      <c r="AW324" s="13" t="s">
        <v>35</v>
      </c>
      <c r="AX324" s="13" t="s">
        <v>81</v>
      </c>
      <c r="AY324" s="235" t="s">
        <v>124</v>
      </c>
    </row>
    <row r="325" spans="1:65" s="2" customFormat="1" ht="24.15" customHeight="1">
      <c r="A325" s="39"/>
      <c r="B325" s="40"/>
      <c r="C325" s="205" t="s">
        <v>555</v>
      </c>
      <c r="D325" s="205" t="s">
        <v>127</v>
      </c>
      <c r="E325" s="206" t="s">
        <v>487</v>
      </c>
      <c r="F325" s="207" t="s">
        <v>395</v>
      </c>
      <c r="G325" s="208" t="s">
        <v>151</v>
      </c>
      <c r="H325" s="209">
        <v>1228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44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132</v>
      </c>
      <c r="AT325" s="216" t="s">
        <v>127</v>
      </c>
      <c r="AU325" s="216" t="s">
        <v>83</v>
      </c>
      <c r="AY325" s="18" t="s">
        <v>124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81</v>
      </c>
      <c r="BK325" s="217">
        <f>ROUND(I325*H325,2)</f>
        <v>0</v>
      </c>
      <c r="BL325" s="18" t="s">
        <v>132</v>
      </c>
      <c r="BM325" s="216" t="s">
        <v>727</v>
      </c>
    </row>
    <row r="326" spans="1:47" s="2" customFormat="1" ht="12">
      <c r="A326" s="39"/>
      <c r="B326" s="40"/>
      <c r="C326" s="41"/>
      <c r="D326" s="223" t="s">
        <v>136</v>
      </c>
      <c r="E326" s="41"/>
      <c r="F326" s="224" t="s">
        <v>397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136</v>
      </c>
      <c r="AU326" s="18" t="s">
        <v>83</v>
      </c>
    </row>
    <row r="327" spans="1:51" s="13" customFormat="1" ht="12">
      <c r="A327" s="13"/>
      <c r="B327" s="225"/>
      <c r="C327" s="226"/>
      <c r="D327" s="223" t="s">
        <v>138</v>
      </c>
      <c r="E327" s="227" t="s">
        <v>19</v>
      </c>
      <c r="F327" s="228" t="s">
        <v>689</v>
      </c>
      <c r="G327" s="226"/>
      <c r="H327" s="229">
        <v>174</v>
      </c>
      <c r="I327" s="230"/>
      <c r="J327" s="226"/>
      <c r="K327" s="226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138</v>
      </c>
      <c r="AU327" s="235" t="s">
        <v>83</v>
      </c>
      <c r="AV327" s="13" t="s">
        <v>83</v>
      </c>
      <c r="AW327" s="13" t="s">
        <v>35</v>
      </c>
      <c r="AX327" s="13" t="s">
        <v>73</v>
      </c>
      <c r="AY327" s="235" t="s">
        <v>124</v>
      </c>
    </row>
    <row r="328" spans="1:51" s="13" customFormat="1" ht="12">
      <c r="A328" s="13"/>
      <c r="B328" s="225"/>
      <c r="C328" s="226"/>
      <c r="D328" s="223" t="s">
        <v>138</v>
      </c>
      <c r="E328" s="227" t="s">
        <v>19</v>
      </c>
      <c r="F328" s="228" t="s">
        <v>690</v>
      </c>
      <c r="G328" s="226"/>
      <c r="H328" s="229">
        <v>1054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138</v>
      </c>
      <c r="AU328" s="235" t="s">
        <v>83</v>
      </c>
      <c r="AV328" s="13" t="s">
        <v>83</v>
      </c>
      <c r="AW328" s="13" t="s">
        <v>35</v>
      </c>
      <c r="AX328" s="13" t="s">
        <v>73</v>
      </c>
      <c r="AY328" s="235" t="s">
        <v>124</v>
      </c>
    </row>
    <row r="329" spans="1:51" s="14" customFormat="1" ht="12">
      <c r="A329" s="14"/>
      <c r="B329" s="246"/>
      <c r="C329" s="247"/>
      <c r="D329" s="223" t="s">
        <v>138</v>
      </c>
      <c r="E329" s="248" t="s">
        <v>19</v>
      </c>
      <c r="F329" s="249" t="s">
        <v>278</v>
      </c>
      <c r="G329" s="247"/>
      <c r="H329" s="250">
        <v>1228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138</v>
      </c>
      <c r="AU329" s="256" t="s">
        <v>83</v>
      </c>
      <c r="AV329" s="14" t="s">
        <v>132</v>
      </c>
      <c r="AW329" s="14" t="s">
        <v>35</v>
      </c>
      <c r="AX329" s="14" t="s">
        <v>81</v>
      </c>
      <c r="AY329" s="256" t="s">
        <v>124</v>
      </c>
    </row>
    <row r="330" spans="1:65" s="2" customFormat="1" ht="16.5" customHeight="1">
      <c r="A330" s="39"/>
      <c r="B330" s="40"/>
      <c r="C330" s="205" t="s">
        <v>559</v>
      </c>
      <c r="D330" s="205" t="s">
        <v>127</v>
      </c>
      <c r="E330" s="206" t="s">
        <v>490</v>
      </c>
      <c r="F330" s="207" t="s">
        <v>402</v>
      </c>
      <c r="G330" s="208" t="s">
        <v>358</v>
      </c>
      <c r="H330" s="209">
        <v>2640</v>
      </c>
      <c r="I330" s="210"/>
      <c r="J330" s="211">
        <f>ROUND(I330*H330,2)</f>
        <v>0</v>
      </c>
      <c r="K330" s="207" t="s">
        <v>19</v>
      </c>
      <c r="L330" s="45"/>
      <c r="M330" s="212" t="s">
        <v>19</v>
      </c>
      <c r="N330" s="213" t="s">
        <v>44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132</v>
      </c>
      <c r="AT330" s="216" t="s">
        <v>127</v>
      </c>
      <c r="AU330" s="216" t="s">
        <v>83</v>
      </c>
      <c r="AY330" s="18" t="s">
        <v>124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81</v>
      </c>
      <c r="BK330" s="217">
        <f>ROUND(I330*H330,2)</f>
        <v>0</v>
      </c>
      <c r="BL330" s="18" t="s">
        <v>132</v>
      </c>
      <c r="BM330" s="216" t="s">
        <v>728</v>
      </c>
    </row>
    <row r="331" spans="1:47" s="2" customFormat="1" ht="12">
      <c r="A331" s="39"/>
      <c r="B331" s="40"/>
      <c r="C331" s="41"/>
      <c r="D331" s="223" t="s">
        <v>136</v>
      </c>
      <c r="E331" s="41"/>
      <c r="F331" s="224" t="s">
        <v>397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136</v>
      </c>
      <c r="AU331" s="18" t="s">
        <v>83</v>
      </c>
    </row>
    <row r="332" spans="1:51" s="13" customFormat="1" ht="12">
      <c r="A332" s="13"/>
      <c r="B332" s="225"/>
      <c r="C332" s="226"/>
      <c r="D332" s="223" t="s">
        <v>138</v>
      </c>
      <c r="E332" s="227" t="s">
        <v>19</v>
      </c>
      <c r="F332" s="228" t="s">
        <v>693</v>
      </c>
      <c r="G332" s="226"/>
      <c r="H332" s="229">
        <v>2640</v>
      </c>
      <c r="I332" s="230"/>
      <c r="J332" s="226"/>
      <c r="K332" s="226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138</v>
      </c>
      <c r="AU332" s="235" t="s">
        <v>83</v>
      </c>
      <c r="AV332" s="13" t="s">
        <v>83</v>
      </c>
      <c r="AW332" s="13" t="s">
        <v>35</v>
      </c>
      <c r="AX332" s="13" t="s">
        <v>81</v>
      </c>
      <c r="AY332" s="235" t="s">
        <v>124</v>
      </c>
    </row>
    <row r="333" spans="1:65" s="2" customFormat="1" ht="16.5" customHeight="1">
      <c r="A333" s="39"/>
      <c r="B333" s="40"/>
      <c r="C333" s="205" t="s">
        <v>729</v>
      </c>
      <c r="D333" s="205" t="s">
        <v>127</v>
      </c>
      <c r="E333" s="206" t="s">
        <v>493</v>
      </c>
      <c r="F333" s="207" t="s">
        <v>494</v>
      </c>
      <c r="G333" s="208" t="s">
        <v>242</v>
      </c>
      <c r="H333" s="209">
        <v>4.35</v>
      </c>
      <c r="I333" s="210"/>
      <c r="J333" s="211">
        <f>ROUND(I333*H333,2)</f>
        <v>0</v>
      </c>
      <c r="K333" s="207" t="s">
        <v>131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132</v>
      </c>
      <c r="AT333" s="216" t="s">
        <v>127</v>
      </c>
      <c r="AU333" s="216" t="s">
        <v>83</v>
      </c>
      <c r="AY333" s="18" t="s">
        <v>124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132</v>
      </c>
      <c r="BM333" s="216" t="s">
        <v>730</v>
      </c>
    </row>
    <row r="334" spans="1:47" s="2" customFormat="1" ht="12">
      <c r="A334" s="39"/>
      <c r="B334" s="40"/>
      <c r="C334" s="41"/>
      <c r="D334" s="218" t="s">
        <v>134</v>
      </c>
      <c r="E334" s="41"/>
      <c r="F334" s="219" t="s">
        <v>496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134</v>
      </c>
      <c r="AU334" s="18" t="s">
        <v>83</v>
      </c>
    </row>
    <row r="335" spans="1:47" s="2" customFormat="1" ht="12">
      <c r="A335" s="39"/>
      <c r="B335" s="40"/>
      <c r="C335" s="41"/>
      <c r="D335" s="223" t="s">
        <v>136</v>
      </c>
      <c r="E335" s="41"/>
      <c r="F335" s="224" t="s">
        <v>497</v>
      </c>
      <c r="G335" s="41"/>
      <c r="H335" s="41"/>
      <c r="I335" s="220"/>
      <c r="J335" s="41"/>
      <c r="K335" s="41"/>
      <c r="L335" s="45"/>
      <c r="M335" s="221"/>
      <c r="N335" s="222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136</v>
      </c>
      <c r="AU335" s="18" t="s">
        <v>83</v>
      </c>
    </row>
    <row r="336" spans="1:51" s="13" customFormat="1" ht="12">
      <c r="A336" s="13"/>
      <c r="B336" s="225"/>
      <c r="C336" s="226"/>
      <c r="D336" s="223" t="s">
        <v>138</v>
      </c>
      <c r="E336" s="227" t="s">
        <v>19</v>
      </c>
      <c r="F336" s="228" t="s">
        <v>731</v>
      </c>
      <c r="G336" s="226"/>
      <c r="H336" s="229">
        <v>4.35</v>
      </c>
      <c r="I336" s="230"/>
      <c r="J336" s="226"/>
      <c r="K336" s="226"/>
      <c r="L336" s="231"/>
      <c r="M336" s="232"/>
      <c r="N336" s="233"/>
      <c r="O336" s="233"/>
      <c r="P336" s="233"/>
      <c r="Q336" s="233"/>
      <c r="R336" s="233"/>
      <c r="S336" s="233"/>
      <c r="T336" s="23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5" t="s">
        <v>138</v>
      </c>
      <c r="AU336" s="235" t="s">
        <v>83</v>
      </c>
      <c r="AV336" s="13" t="s">
        <v>83</v>
      </c>
      <c r="AW336" s="13" t="s">
        <v>35</v>
      </c>
      <c r="AX336" s="13" t="s">
        <v>81</v>
      </c>
      <c r="AY336" s="235" t="s">
        <v>124</v>
      </c>
    </row>
    <row r="337" spans="1:65" s="2" customFormat="1" ht="21.75" customHeight="1">
      <c r="A337" s="39"/>
      <c r="B337" s="40"/>
      <c r="C337" s="205" t="s">
        <v>732</v>
      </c>
      <c r="D337" s="205" t="s">
        <v>127</v>
      </c>
      <c r="E337" s="206" t="s">
        <v>500</v>
      </c>
      <c r="F337" s="207" t="s">
        <v>501</v>
      </c>
      <c r="G337" s="208" t="s">
        <v>151</v>
      </c>
      <c r="H337" s="209">
        <v>87</v>
      </c>
      <c r="I337" s="210"/>
      <c r="J337" s="211">
        <f>ROUND(I337*H337,2)</f>
        <v>0</v>
      </c>
      <c r="K337" s="207" t="s">
        <v>131</v>
      </c>
      <c r="L337" s="45"/>
      <c r="M337" s="212" t="s">
        <v>19</v>
      </c>
      <c r="N337" s="213" t="s">
        <v>44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132</v>
      </c>
      <c r="AT337" s="216" t="s">
        <v>127</v>
      </c>
      <c r="AU337" s="216" t="s">
        <v>83</v>
      </c>
      <c r="AY337" s="18" t="s">
        <v>124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81</v>
      </c>
      <c r="BK337" s="217">
        <f>ROUND(I337*H337,2)</f>
        <v>0</v>
      </c>
      <c r="BL337" s="18" t="s">
        <v>132</v>
      </c>
      <c r="BM337" s="216" t="s">
        <v>733</v>
      </c>
    </row>
    <row r="338" spans="1:47" s="2" customFormat="1" ht="12">
      <c r="A338" s="39"/>
      <c r="B338" s="40"/>
      <c r="C338" s="41"/>
      <c r="D338" s="218" t="s">
        <v>134</v>
      </c>
      <c r="E338" s="41"/>
      <c r="F338" s="219" t="s">
        <v>503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134</v>
      </c>
      <c r="AU338" s="18" t="s">
        <v>83</v>
      </c>
    </row>
    <row r="339" spans="1:47" s="2" customFormat="1" ht="12">
      <c r="A339" s="39"/>
      <c r="B339" s="40"/>
      <c r="C339" s="41"/>
      <c r="D339" s="223" t="s">
        <v>136</v>
      </c>
      <c r="E339" s="41"/>
      <c r="F339" s="224" t="s">
        <v>504</v>
      </c>
      <c r="G339" s="41"/>
      <c r="H339" s="41"/>
      <c r="I339" s="220"/>
      <c r="J339" s="41"/>
      <c r="K339" s="41"/>
      <c r="L339" s="45"/>
      <c r="M339" s="221"/>
      <c r="N339" s="222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136</v>
      </c>
      <c r="AU339" s="18" t="s">
        <v>83</v>
      </c>
    </row>
    <row r="340" spans="1:65" s="2" customFormat="1" ht="16.5" customHeight="1">
      <c r="A340" s="39"/>
      <c r="B340" s="40"/>
      <c r="C340" s="205" t="s">
        <v>734</v>
      </c>
      <c r="D340" s="205" t="s">
        <v>127</v>
      </c>
      <c r="E340" s="206" t="s">
        <v>506</v>
      </c>
      <c r="F340" s="207" t="s">
        <v>507</v>
      </c>
      <c r="G340" s="208" t="s">
        <v>151</v>
      </c>
      <c r="H340" s="209">
        <v>174</v>
      </c>
      <c r="I340" s="210"/>
      <c r="J340" s="211">
        <f>ROUND(I340*H340,2)</f>
        <v>0</v>
      </c>
      <c r="K340" s="207" t="s">
        <v>131</v>
      </c>
      <c r="L340" s="45"/>
      <c r="M340" s="212" t="s">
        <v>19</v>
      </c>
      <c r="N340" s="213" t="s">
        <v>44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132</v>
      </c>
      <c r="AT340" s="216" t="s">
        <v>127</v>
      </c>
      <c r="AU340" s="216" t="s">
        <v>83</v>
      </c>
      <c r="AY340" s="18" t="s">
        <v>124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81</v>
      </c>
      <c r="BK340" s="217">
        <f>ROUND(I340*H340,2)</f>
        <v>0</v>
      </c>
      <c r="BL340" s="18" t="s">
        <v>132</v>
      </c>
      <c r="BM340" s="216" t="s">
        <v>735</v>
      </c>
    </row>
    <row r="341" spans="1:47" s="2" customFormat="1" ht="12">
      <c r="A341" s="39"/>
      <c r="B341" s="40"/>
      <c r="C341" s="41"/>
      <c r="D341" s="218" t="s">
        <v>134</v>
      </c>
      <c r="E341" s="41"/>
      <c r="F341" s="219" t="s">
        <v>509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134</v>
      </c>
      <c r="AU341" s="18" t="s">
        <v>83</v>
      </c>
    </row>
    <row r="342" spans="1:51" s="13" customFormat="1" ht="12">
      <c r="A342" s="13"/>
      <c r="B342" s="225"/>
      <c r="C342" s="226"/>
      <c r="D342" s="223" t="s">
        <v>138</v>
      </c>
      <c r="E342" s="227" t="s">
        <v>19</v>
      </c>
      <c r="F342" s="228" t="s">
        <v>736</v>
      </c>
      <c r="G342" s="226"/>
      <c r="H342" s="229">
        <v>174</v>
      </c>
      <c r="I342" s="230"/>
      <c r="J342" s="226"/>
      <c r="K342" s="226"/>
      <c r="L342" s="231"/>
      <c r="M342" s="232"/>
      <c r="N342" s="233"/>
      <c r="O342" s="233"/>
      <c r="P342" s="233"/>
      <c r="Q342" s="233"/>
      <c r="R342" s="233"/>
      <c r="S342" s="233"/>
      <c r="T342" s="23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5" t="s">
        <v>138</v>
      </c>
      <c r="AU342" s="235" t="s">
        <v>83</v>
      </c>
      <c r="AV342" s="13" t="s">
        <v>83</v>
      </c>
      <c r="AW342" s="13" t="s">
        <v>35</v>
      </c>
      <c r="AX342" s="13" t="s">
        <v>81</v>
      </c>
      <c r="AY342" s="235" t="s">
        <v>124</v>
      </c>
    </row>
    <row r="343" spans="1:65" s="2" customFormat="1" ht="16.5" customHeight="1">
      <c r="A343" s="39"/>
      <c r="B343" s="40"/>
      <c r="C343" s="205" t="s">
        <v>737</v>
      </c>
      <c r="D343" s="205" t="s">
        <v>127</v>
      </c>
      <c r="E343" s="206" t="s">
        <v>512</v>
      </c>
      <c r="F343" s="207" t="s">
        <v>513</v>
      </c>
      <c r="G343" s="208" t="s">
        <v>185</v>
      </c>
      <c r="H343" s="209">
        <v>5.154</v>
      </c>
      <c r="I343" s="210"/>
      <c r="J343" s="211">
        <f>ROUND(I343*H343,2)</f>
        <v>0</v>
      </c>
      <c r="K343" s="207" t="s">
        <v>19</v>
      </c>
      <c r="L343" s="45"/>
      <c r="M343" s="212" t="s">
        <v>19</v>
      </c>
      <c r="N343" s="213" t="s">
        <v>44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132</v>
      </c>
      <c r="AT343" s="216" t="s">
        <v>127</v>
      </c>
      <c r="AU343" s="216" t="s">
        <v>83</v>
      </c>
      <c r="AY343" s="18" t="s">
        <v>124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81</v>
      </c>
      <c r="BK343" s="217">
        <f>ROUND(I343*H343,2)</f>
        <v>0</v>
      </c>
      <c r="BL343" s="18" t="s">
        <v>132</v>
      </c>
      <c r="BM343" s="216" t="s">
        <v>738</v>
      </c>
    </row>
    <row r="344" spans="1:47" s="2" customFormat="1" ht="12">
      <c r="A344" s="39"/>
      <c r="B344" s="40"/>
      <c r="C344" s="41"/>
      <c r="D344" s="223" t="s">
        <v>136</v>
      </c>
      <c r="E344" s="41"/>
      <c r="F344" s="224" t="s">
        <v>515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136</v>
      </c>
      <c r="AU344" s="18" t="s">
        <v>83</v>
      </c>
    </row>
    <row r="345" spans="1:51" s="13" customFormat="1" ht="12">
      <c r="A345" s="13"/>
      <c r="B345" s="225"/>
      <c r="C345" s="226"/>
      <c r="D345" s="223" t="s">
        <v>138</v>
      </c>
      <c r="E345" s="227" t="s">
        <v>19</v>
      </c>
      <c r="F345" s="228" t="s">
        <v>739</v>
      </c>
      <c r="G345" s="226"/>
      <c r="H345" s="229">
        <v>2.175</v>
      </c>
      <c r="I345" s="230"/>
      <c r="J345" s="226"/>
      <c r="K345" s="226"/>
      <c r="L345" s="231"/>
      <c r="M345" s="232"/>
      <c r="N345" s="233"/>
      <c r="O345" s="233"/>
      <c r="P345" s="233"/>
      <c r="Q345" s="233"/>
      <c r="R345" s="233"/>
      <c r="S345" s="233"/>
      <c r="T345" s="23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5" t="s">
        <v>138</v>
      </c>
      <c r="AU345" s="235" t="s">
        <v>83</v>
      </c>
      <c r="AV345" s="13" t="s">
        <v>83</v>
      </c>
      <c r="AW345" s="13" t="s">
        <v>35</v>
      </c>
      <c r="AX345" s="13" t="s">
        <v>73</v>
      </c>
      <c r="AY345" s="235" t="s">
        <v>124</v>
      </c>
    </row>
    <row r="346" spans="1:51" s="13" customFormat="1" ht="12">
      <c r="A346" s="13"/>
      <c r="B346" s="225"/>
      <c r="C346" s="226"/>
      <c r="D346" s="223" t="s">
        <v>138</v>
      </c>
      <c r="E346" s="227" t="s">
        <v>19</v>
      </c>
      <c r="F346" s="228" t="s">
        <v>740</v>
      </c>
      <c r="G346" s="226"/>
      <c r="H346" s="229">
        <v>2.61</v>
      </c>
      <c r="I346" s="230"/>
      <c r="J346" s="226"/>
      <c r="K346" s="226"/>
      <c r="L346" s="231"/>
      <c r="M346" s="232"/>
      <c r="N346" s="233"/>
      <c r="O346" s="233"/>
      <c r="P346" s="233"/>
      <c r="Q346" s="233"/>
      <c r="R346" s="233"/>
      <c r="S346" s="233"/>
      <c r="T346" s="23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5" t="s">
        <v>138</v>
      </c>
      <c r="AU346" s="235" t="s">
        <v>83</v>
      </c>
      <c r="AV346" s="13" t="s">
        <v>83</v>
      </c>
      <c r="AW346" s="13" t="s">
        <v>35</v>
      </c>
      <c r="AX346" s="13" t="s">
        <v>73</v>
      </c>
      <c r="AY346" s="235" t="s">
        <v>124</v>
      </c>
    </row>
    <row r="347" spans="1:51" s="13" customFormat="1" ht="12">
      <c r="A347" s="13"/>
      <c r="B347" s="225"/>
      <c r="C347" s="226"/>
      <c r="D347" s="223" t="s">
        <v>138</v>
      </c>
      <c r="E347" s="227" t="s">
        <v>19</v>
      </c>
      <c r="F347" s="228" t="s">
        <v>741</v>
      </c>
      <c r="G347" s="226"/>
      <c r="H347" s="229">
        <v>0.369</v>
      </c>
      <c r="I347" s="230"/>
      <c r="J347" s="226"/>
      <c r="K347" s="226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138</v>
      </c>
      <c r="AU347" s="235" t="s">
        <v>83</v>
      </c>
      <c r="AV347" s="13" t="s">
        <v>83</v>
      </c>
      <c r="AW347" s="13" t="s">
        <v>35</v>
      </c>
      <c r="AX347" s="13" t="s">
        <v>73</v>
      </c>
      <c r="AY347" s="235" t="s">
        <v>124</v>
      </c>
    </row>
    <row r="348" spans="1:51" s="14" customFormat="1" ht="12">
      <c r="A348" s="14"/>
      <c r="B348" s="246"/>
      <c r="C348" s="247"/>
      <c r="D348" s="223" t="s">
        <v>138</v>
      </c>
      <c r="E348" s="248" t="s">
        <v>19</v>
      </c>
      <c r="F348" s="249" t="s">
        <v>278</v>
      </c>
      <c r="G348" s="247"/>
      <c r="H348" s="250">
        <v>5.154</v>
      </c>
      <c r="I348" s="251"/>
      <c r="J348" s="247"/>
      <c r="K348" s="247"/>
      <c r="L348" s="252"/>
      <c r="M348" s="253"/>
      <c r="N348" s="254"/>
      <c r="O348" s="254"/>
      <c r="P348" s="254"/>
      <c r="Q348" s="254"/>
      <c r="R348" s="254"/>
      <c r="S348" s="254"/>
      <c r="T348" s="25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6" t="s">
        <v>138</v>
      </c>
      <c r="AU348" s="256" t="s">
        <v>83</v>
      </c>
      <c r="AV348" s="14" t="s">
        <v>132</v>
      </c>
      <c r="AW348" s="14" t="s">
        <v>35</v>
      </c>
      <c r="AX348" s="14" t="s">
        <v>81</v>
      </c>
      <c r="AY348" s="256" t="s">
        <v>124</v>
      </c>
    </row>
    <row r="349" spans="1:65" s="2" customFormat="1" ht="16.5" customHeight="1">
      <c r="A349" s="39"/>
      <c r="B349" s="40"/>
      <c r="C349" s="205" t="s">
        <v>742</v>
      </c>
      <c r="D349" s="205" t="s">
        <v>127</v>
      </c>
      <c r="E349" s="206" t="s">
        <v>406</v>
      </c>
      <c r="F349" s="207" t="s">
        <v>407</v>
      </c>
      <c r="G349" s="208" t="s">
        <v>130</v>
      </c>
      <c r="H349" s="209">
        <v>40176</v>
      </c>
      <c r="I349" s="210"/>
      <c r="J349" s="211">
        <f>ROUND(I349*H349,2)</f>
        <v>0</v>
      </c>
      <c r="K349" s="207" t="s">
        <v>131</v>
      </c>
      <c r="L349" s="45"/>
      <c r="M349" s="212" t="s">
        <v>19</v>
      </c>
      <c r="N349" s="213" t="s">
        <v>44</v>
      </c>
      <c r="O349" s="85"/>
      <c r="P349" s="214">
        <f>O349*H349</f>
        <v>0</v>
      </c>
      <c r="Q349" s="214">
        <v>0</v>
      </c>
      <c r="R349" s="214">
        <f>Q349*H349</f>
        <v>0</v>
      </c>
      <c r="S349" s="214">
        <v>0</v>
      </c>
      <c r="T349" s="215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16" t="s">
        <v>132</v>
      </c>
      <c r="AT349" s="216" t="s">
        <v>127</v>
      </c>
      <c r="AU349" s="216" t="s">
        <v>83</v>
      </c>
      <c r="AY349" s="18" t="s">
        <v>124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18" t="s">
        <v>81</v>
      </c>
      <c r="BK349" s="217">
        <f>ROUND(I349*H349,2)</f>
        <v>0</v>
      </c>
      <c r="BL349" s="18" t="s">
        <v>132</v>
      </c>
      <c r="BM349" s="216" t="s">
        <v>743</v>
      </c>
    </row>
    <row r="350" spans="1:47" s="2" customFormat="1" ht="12">
      <c r="A350" s="39"/>
      <c r="B350" s="40"/>
      <c r="C350" s="41"/>
      <c r="D350" s="218" t="s">
        <v>134</v>
      </c>
      <c r="E350" s="41"/>
      <c r="F350" s="219" t="s">
        <v>409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134</v>
      </c>
      <c r="AU350" s="18" t="s">
        <v>83</v>
      </c>
    </row>
    <row r="351" spans="1:47" s="2" customFormat="1" ht="12">
      <c r="A351" s="39"/>
      <c r="B351" s="40"/>
      <c r="C351" s="41"/>
      <c r="D351" s="223" t="s">
        <v>136</v>
      </c>
      <c r="E351" s="41"/>
      <c r="F351" s="224" t="s">
        <v>410</v>
      </c>
      <c r="G351" s="41"/>
      <c r="H351" s="41"/>
      <c r="I351" s="220"/>
      <c r="J351" s="41"/>
      <c r="K351" s="41"/>
      <c r="L351" s="45"/>
      <c r="M351" s="221"/>
      <c r="N351" s="222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136</v>
      </c>
      <c r="AU351" s="18" t="s">
        <v>83</v>
      </c>
    </row>
    <row r="352" spans="1:51" s="13" customFormat="1" ht="12">
      <c r="A352" s="13"/>
      <c r="B352" s="225"/>
      <c r="C352" s="226"/>
      <c r="D352" s="223" t="s">
        <v>138</v>
      </c>
      <c r="E352" s="227" t="s">
        <v>19</v>
      </c>
      <c r="F352" s="228" t="s">
        <v>695</v>
      </c>
      <c r="G352" s="226"/>
      <c r="H352" s="229">
        <v>40176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5" t="s">
        <v>138</v>
      </c>
      <c r="AU352" s="235" t="s">
        <v>83</v>
      </c>
      <c r="AV352" s="13" t="s">
        <v>83</v>
      </c>
      <c r="AW352" s="13" t="s">
        <v>35</v>
      </c>
      <c r="AX352" s="13" t="s">
        <v>81</v>
      </c>
      <c r="AY352" s="235" t="s">
        <v>124</v>
      </c>
    </row>
    <row r="353" spans="1:65" s="2" customFormat="1" ht="16.5" customHeight="1">
      <c r="A353" s="39"/>
      <c r="B353" s="40"/>
      <c r="C353" s="205" t="s">
        <v>744</v>
      </c>
      <c r="D353" s="205" t="s">
        <v>127</v>
      </c>
      <c r="E353" s="206" t="s">
        <v>745</v>
      </c>
      <c r="F353" s="207" t="s">
        <v>697</v>
      </c>
      <c r="G353" s="208" t="s">
        <v>130</v>
      </c>
      <c r="H353" s="209">
        <v>8900</v>
      </c>
      <c r="I353" s="210"/>
      <c r="J353" s="211">
        <f>ROUND(I353*H353,2)</f>
        <v>0</v>
      </c>
      <c r="K353" s="207" t="s">
        <v>131</v>
      </c>
      <c r="L353" s="45"/>
      <c r="M353" s="212" t="s">
        <v>19</v>
      </c>
      <c r="N353" s="213" t="s">
        <v>44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132</v>
      </c>
      <c r="AT353" s="216" t="s">
        <v>127</v>
      </c>
      <c r="AU353" s="216" t="s">
        <v>83</v>
      </c>
      <c r="AY353" s="18" t="s">
        <v>124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81</v>
      </c>
      <c r="BK353" s="217">
        <f>ROUND(I353*H353,2)</f>
        <v>0</v>
      </c>
      <c r="BL353" s="18" t="s">
        <v>132</v>
      </c>
      <c r="BM353" s="216" t="s">
        <v>746</v>
      </c>
    </row>
    <row r="354" spans="1:47" s="2" customFormat="1" ht="12">
      <c r="A354" s="39"/>
      <c r="B354" s="40"/>
      <c r="C354" s="41"/>
      <c r="D354" s="218" t="s">
        <v>134</v>
      </c>
      <c r="E354" s="41"/>
      <c r="F354" s="219" t="s">
        <v>747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134</v>
      </c>
      <c r="AU354" s="18" t="s">
        <v>83</v>
      </c>
    </row>
    <row r="355" spans="1:47" s="2" customFormat="1" ht="12">
      <c r="A355" s="39"/>
      <c r="B355" s="40"/>
      <c r="C355" s="41"/>
      <c r="D355" s="223" t="s">
        <v>136</v>
      </c>
      <c r="E355" s="41"/>
      <c r="F355" s="224" t="s">
        <v>700</v>
      </c>
      <c r="G355" s="41"/>
      <c r="H355" s="41"/>
      <c r="I355" s="220"/>
      <c r="J355" s="41"/>
      <c r="K355" s="41"/>
      <c r="L355" s="45"/>
      <c r="M355" s="221"/>
      <c r="N355" s="222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136</v>
      </c>
      <c r="AU355" s="18" t="s">
        <v>83</v>
      </c>
    </row>
    <row r="356" spans="1:51" s="13" customFormat="1" ht="12">
      <c r="A356" s="13"/>
      <c r="B356" s="225"/>
      <c r="C356" s="226"/>
      <c r="D356" s="223" t="s">
        <v>138</v>
      </c>
      <c r="E356" s="227" t="s">
        <v>19</v>
      </c>
      <c r="F356" s="228" t="s">
        <v>701</v>
      </c>
      <c r="G356" s="226"/>
      <c r="H356" s="229">
        <v>8900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138</v>
      </c>
      <c r="AU356" s="235" t="s">
        <v>83</v>
      </c>
      <c r="AV356" s="13" t="s">
        <v>83</v>
      </c>
      <c r="AW356" s="13" t="s">
        <v>35</v>
      </c>
      <c r="AX356" s="13" t="s">
        <v>81</v>
      </c>
      <c r="AY356" s="235" t="s">
        <v>124</v>
      </c>
    </row>
    <row r="357" spans="1:65" s="2" customFormat="1" ht="16.5" customHeight="1">
      <c r="A357" s="39"/>
      <c r="B357" s="40"/>
      <c r="C357" s="205" t="s">
        <v>709</v>
      </c>
      <c r="D357" s="205" t="s">
        <v>127</v>
      </c>
      <c r="E357" s="206" t="s">
        <v>522</v>
      </c>
      <c r="F357" s="207" t="s">
        <v>414</v>
      </c>
      <c r="G357" s="208" t="s">
        <v>242</v>
      </c>
      <c r="H357" s="209">
        <v>89.34</v>
      </c>
      <c r="I357" s="210"/>
      <c r="J357" s="211">
        <f>ROUND(I357*H357,2)</f>
        <v>0</v>
      </c>
      <c r="K357" s="207" t="s">
        <v>131</v>
      </c>
      <c r="L357" s="45"/>
      <c r="M357" s="212" t="s">
        <v>19</v>
      </c>
      <c r="N357" s="213" t="s">
        <v>44</v>
      </c>
      <c r="O357" s="85"/>
      <c r="P357" s="214">
        <f>O357*H357</f>
        <v>0</v>
      </c>
      <c r="Q357" s="214">
        <v>0</v>
      </c>
      <c r="R357" s="214">
        <f>Q357*H357</f>
        <v>0</v>
      </c>
      <c r="S357" s="214">
        <v>0</v>
      </c>
      <c r="T357" s="215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16" t="s">
        <v>132</v>
      </c>
      <c r="AT357" s="216" t="s">
        <v>127</v>
      </c>
      <c r="AU357" s="216" t="s">
        <v>83</v>
      </c>
      <c r="AY357" s="18" t="s">
        <v>124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18" t="s">
        <v>81</v>
      </c>
      <c r="BK357" s="217">
        <f>ROUND(I357*H357,2)</f>
        <v>0</v>
      </c>
      <c r="BL357" s="18" t="s">
        <v>132</v>
      </c>
      <c r="BM357" s="216" t="s">
        <v>748</v>
      </c>
    </row>
    <row r="358" spans="1:47" s="2" customFormat="1" ht="12">
      <c r="A358" s="39"/>
      <c r="B358" s="40"/>
      <c r="C358" s="41"/>
      <c r="D358" s="218" t="s">
        <v>134</v>
      </c>
      <c r="E358" s="41"/>
      <c r="F358" s="219" t="s">
        <v>524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134</v>
      </c>
      <c r="AU358" s="18" t="s">
        <v>83</v>
      </c>
    </row>
    <row r="359" spans="1:47" s="2" customFormat="1" ht="12">
      <c r="A359" s="39"/>
      <c r="B359" s="40"/>
      <c r="C359" s="41"/>
      <c r="D359" s="223" t="s">
        <v>136</v>
      </c>
      <c r="E359" s="41"/>
      <c r="F359" s="224" t="s">
        <v>417</v>
      </c>
      <c r="G359" s="41"/>
      <c r="H359" s="41"/>
      <c r="I359" s="220"/>
      <c r="J359" s="41"/>
      <c r="K359" s="41"/>
      <c r="L359" s="45"/>
      <c r="M359" s="221"/>
      <c r="N359" s="222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136</v>
      </c>
      <c r="AU359" s="18" t="s">
        <v>83</v>
      </c>
    </row>
    <row r="360" spans="1:51" s="13" customFormat="1" ht="12">
      <c r="A360" s="13"/>
      <c r="B360" s="225"/>
      <c r="C360" s="226"/>
      <c r="D360" s="223" t="s">
        <v>138</v>
      </c>
      <c r="E360" s="227" t="s">
        <v>19</v>
      </c>
      <c r="F360" s="228" t="s">
        <v>717</v>
      </c>
      <c r="G360" s="226"/>
      <c r="H360" s="229">
        <v>26.1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138</v>
      </c>
      <c r="AU360" s="235" t="s">
        <v>83</v>
      </c>
      <c r="AV360" s="13" t="s">
        <v>83</v>
      </c>
      <c r="AW360" s="13" t="s">
        <v>35</v>
      </c>
      <c r="AX360" s="13" t="s">
        <v>73</v>
      </c>
      <c r="AY360" s="235" t="s">
        <v>124</v>
      </c>
    </row>
    <row r="361" spans="1:51" s="13" customFormat="1" ht="12">
      <c r="A361" s="13"/>
      <c r="B361" s="225"/>
      <c r="C361" s="226"/>
      <c r="D361" s="223" t="s">
        <v>138</v>
      </c>
      <c r="E361" s="227" t="s">
        <v>19</v>
      </c>
      <c r="F361" s="228" t="s">
        <v>718</v>
      </c>
      <c r="G361" s="226"/>
      <c r="H361" s="229">
        <v>63.24</v>
      </c>
      <c r="I361" s="230"/>
      <c r="J361" s="226"/>
      <c r="K361" s="226"/>
      <c r="L361" s="231"/>
      <c r="M361" s="232"/>
      <c r="N361" s="233"/>
      <c r="O361" s="233"/>
      <c r="P361" s="233"/>
      <c r="Q361" s="233"/>
      <c r="R361" s="233"/>
      <c r="S361" s="233"/>
      <c r="T361" s="23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5" t="s">
        <v>138</v>
      </c>
      <c r="AU361" s="235" t="s">
        <v>83</v>
      </c>
      <c r="AV361" s="13" t="s">
        <v>83</v>
      </c>
      <c r="AW361" s="13" t="s">
        <v>35</v>
      </c>
      <c r="AX361" s="13" t="s">
        <v>73</v>
      </c>
      <c r="AY361" s="235" t="s">
        <v>124</v>
      </c>
    </row>
    <row r="362" spans="1:51" s="14" customFormat="1" ht="12">
      <c r="A362" s="14"/>
      <c r="B362" s="246"/>
      <c r="C362" s="247"/>
      <c r="D362" s="223" t="s">
        <v>138</v>
      </c>
      <c r="E362" s="248" t="s">
        <v>19</v>
      </c>
      <c r="F362" s="249" t="s">
        <v>278</v>
      </c>
      <c r="G362" s="247"/>
      <c r="H362" s="250">
        <v>89.34</v>
      </c>
      <c r="I362" s="251"/>
      <c r="J362" s="247"/>
      <c r="K362" s="247"/>
      <c r="L362" s="252"/>
      <c r="M362" s="253"/>
      <c r="N362" s="254"/>
      <c r="O362" s="254"/>
      <c r="P362" s="254"/>
      <c r="Q362" s="254"/>
      <c r="R362" s="254"/>
      <c r="S362" s="254"/>
      <c r="T362" s="25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6" t="s">
        <v>138</v>
      </c>
      <c r="AU362" s="256" t="s">
        <v>83</v>
      </c>
      <c r="AV362" s="14" t="s">
        <v>132</v>
      </c>
      <c r="AW362" s="14" t="s">
        <v>35</v>
      </c>
      <c r="AX362" s="14" t="s">
        <v>81</v>
      </c>
      <c r="AY362" s="256" t="s">
        <v>124</v>
      </c>
    </row>
    <row r="363" spans="1:65" s="2" customFormat="1" ht="16.5" customHeight="1">
      <c r="A363" s="39"/>
      <c r="B363" s="40"/>
      <c r="C363" s="205" t="s">
        <v>749</v>
      </c>
      <c r="D363" s="205" t="s">
        <v>127</v>
      </c>
      <c r="E363" s="206" t="s">
        <v>526</v>
      </c>
      <c r="F363" s="207" t="s">
        <v>422</v>
      </c>
      <c r="G363" s="208" t="s">
        <v>242</v>
      </c>
      <c r="H363" s="209">
        <v>89.34</v>
      </c>
      <c r="I363" s="210"/>
      <c r="J363" s="211">
        <f>ROUND(I363*H363,2)</f>
        <v>0</v>
      </c>
      <c r="K363" s="207" t="s">
        <v>131</v>
      </c>
      <c r="L363" s="45"/>
      <c r="M363" s="212" t="s">
        <v>19</v>
      </c>
      <c r="N363" s="213" t="s">
        <v>44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132</v>
      </c>
      <c r="AT363" s="216" t="s">
        <v>127</v>
      </c>
      <c r="AU363" s="216" t="s">
        <v>83</v>
      </c>
      <c r="AY363" s="18" t="s">
        <v>124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81</v>
      </c>
      <c r="BK363" s="217">
        <f>ROUND(I363*H363,2)</f>
        <v>0</v>
      </c>
      <c r="BL363" s="18" t="s">
        <v>132</v>
      </c>
      <c r="BM363" s="216" t="s">
        <v>750</v>
      </c>
    </row>
    <row r="364" spans="1:47" s="2" customFormat="1" ht="12">
      <c r="A364" s="39"/>
      <c r="B364" s="40"/>
      <c r="C364" s="41"/>
      <c r="D364" s="218" t="s">
        <v>134</v>
      </c>
      <c r="E364" s="41"/>
      <c r="F364" s="219" t="s">
        <v>528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134</v>
      </c>
      <c r="AU364" s="18" t="s">
        <v>83</v>
      </c>
    </row>
    <row r="365" spans="1:65" s="2" customFormat="1" ht="16.5" customHeight="1">
      <c r="A365" s="39"/>
      <c r="B365" s="40"/>
      <c r="C365" s="205" t="s">
        <v>751</v>
      </c>
      <c r="D365" s="205" t="s">
        <v>127</v>
      </c>
      <c r="E365" s="206" t="s">
        <v>530</v>
      </c>
      <c r="F365" s="207" t="s">
        <v>264</v>
      </c>
      <c r="G365" s="208" t="s">
        <v>242</v>
      </c>
      <c r="H365" s="209">
        <v>446.7</v>
      </c>
      <c r="I365" s="210"/>
      <c r="J365" s="211">
        <f>ROUND(I365*H365,2)</f>
        <v>0</v>
      </c>
      <c r="K365" s="207" t="s">
        <v>131</v>
      </c>
      <c r="L365" s="45"/>
      <c r="M365" s="212" t="s">
        <v>19</v>
      </c>
      <c r="N365" s="213" t="s">
        <v>44</v>
      </c>
      <c r="O365" s="85"/>
      <c r="P365" s="214">
        <f>O365*H365</f>
        <v>0</v>
      </c>
      <c r="Q365" s="214">
        <v>0</v>
      </c>
      <c r="R365" s="214">
        <f>Q365*H365</f>
        <v>0</v>
      </c>
      <c r="S365" s="214">
        <v>0</v>
      </c>
      <c r="T365" s="215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16" t="s">
        <v>132</v>
      </c>
      <c r="AT365" s="216" t="s">
        <v>127</v>
      </c>
      <c r="AU365" s="216" t="s">
        <v>83</v>
      </c>
      <c r="AY365" s="18" t="s">
        <v>124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18" t="s">
        <v>81</v>
      </c>
      <c r="BK365" s="217">
        <f>ROUND(I365*H365,2)</f>
        <v>0</v>
      </c>
      <c r="BL365" s="18" t="s">
        <v>132</v>
      </c>
      <c r="BM365" s="216" t="s">
        <v>752</v>
      </c>
    </row>
    <row r="366" spans="1:47" s="2" customFormat="1" ht="12">
      <c r="A366" s="39"/>
      <c r="B366" s="40"/>
      <c r="C366" s="41"/>
      <c r="D366" s="218" t="s">
        <v>134</v>
      </c>
      <c r="E366" s="41"/>
      <c r="F366" s="219" t="s">
        <v>532</v>
      </c>
      <c r="G366" s="41"/>
      <c r="H366" s="41"/>
      <c r="I366" s="220"/>
      <c r="J366" s="41"/>
      <c r="K366" s="41"/>
      <c r="L366" s="45"/>
      <c r="M366" s="221"/>
      <c r="N366" s="222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134</v>
      </c>
      <c r="AU366" s="18" t="s">
        <v>83</v>
      </c>
    </row>
    <row r="367" spans="1:47" s="2" customFormat="1" ht="12">
      <c r="A367" s="39"/>
      <c r="B367" s="40"/>
      <c r="C367" s="41"/>
      <c r="D367" s="223" t="s">
        <v>136</v>
      </c>
      <c r="E367" s="41"/>
      <c r="F367" s="224" t="s">
        <v>429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136</v>
      </c>
      <c r="AU367" s="18" t="s">
        <v>83</v>
      </c>
    </row>
    <row r="368" spans="1:51" s="13" customFormat="1" ht="12">
      <c r="A368" s="13"/>
      <c r="B368" s="225"/>
      <c r="C368" s="226"/>
      <c r="D368" s="223" t="s">
        <v>138</v>
      </c>
      <c r="E368" s="227" t="s">
        <v>19</v>
      </c>
      <c r="F368" s="228" t="s">
        <v>721</v>
      </c>
      <c r="G368" s="226"/>
      <c r="H368" s="229">
        <v>446.7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138</v>
      </c>
      <c r="AU368" s="235" t="s">
        <v>83</v>
      </c>
      <c r="AV368" s="13" t="s">
        <v>83</v>
      </c>
      <c r="AW368" s="13" t="s">
        <v>35</v>
      </c>
      <c r="AX368" s="13" t="s">
        <v>81</v>
      </c>
      <c r="AY368" s="235" t="s">
        <v>124</v>
      </c>
    </row>
    <row r="369" spans="1:63" s="12" customFormat="1" ht="22.8" customHeight="1">
      <c r="A369" s="12"/>
      <c r="B369" s="189"/>
      <c r="C369" s="190"/>
      <c r="D369" s="191" t="s">
        <v>72</v>
      </c>
      <c r="E369" s="203" t="s">
        <v>533</v>
      </c>
      <c r="F369" s="203" t="s">
        <v>534</v>
      </c>
      <c r="G369" s="190"/>
      <c r="H369" s="190"/>
      <c r="I369" s="193"/>
      <c r="J369" s="204">
        <f>BK369</f>
        <v>0</v>
      </c>
      <c r="K369" s="190"/>
      <c r="L369" s="195"/>
      <c r="M369" s="196"/>
      <c r="N369" s="197"/>
      <c r="O369" s="197"/>
      <c r="P369" s="198">
        <f>SUM(P370:P371)</f>
        <v>0</v>
      </c>
      <c r="Q369" s="197"/>
      <c r="R369" s="198">
        <f>SUM(R370:R371)</f>
        <v>0</v>
      </c>
      <c r="S369" s="197"/>
      <c r="T369" s="199">
        <f>SUM(T370:T371)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0" t="s">
        <v>81</v>
      </c>
      <c r="AT369" s="201" t="s">
        <v>72</v>
      </c>
      <c r="AU369" s="201" t="s">
        <v>81</v>
      </c>
      <c r="AY369" s="200" t="s">
        <v>124</v>
      </c>
      <c r="BK369" s="202">
        <f>SUM(BK370:BK371)</f>
        <v>0</v>
      </c>
    </row>
    <row r="370" spans="1:65" s="2" customFormat="1" ht="16.5" customHeight="1">
      <c r="A370" s="39"/>
      <c r="B370" s="40"/>
      <c r="C370" s="205" t="s">
        <v>753</v>
      </c>
      <c r="D370" s="205" t="s">
        <v>127</v>
      </c>
      <c r="E370" s="206" t="s">
        <v>754</v>
      </c>
      <c r="F370" s="207" t="s">
        <v>537</v>
      </c>
      <c r="G370" s="208" t="s">
        <v>185</v>
      </c>
      <c r="H370" s="209">
        <v>30.563</v>
      </c>
      <c r="I370" s="210"/>
      <c r="J370" s="211">
        <f>ROUND(I370*H370,2)</f>
        <v>0</v>
      </c>
      <c r="K370" s="207" t="s">
        <v>131</v>
      </c>
      <c r="L370" s="45"/>
      <c r="M370" s="212" t="s">
        <v>19</v>
      </c>
      <c r="N370" s="213" t="s">
        <v>44</v>
      </c>
      <c r="O370" s="85"/>
      <c r="P370" s="214">
        <f>O370*H370</f>
        <v>0</v>
      </c>
      <c r="Q370" s="214">
        <v>0</v>
      </c>
      <c r="R370" s="214">
        <f>Q370*H370</f>
        <v>0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132</v>
      </c>
      <c r="AT370" s="216" t="s">
        <v>127</v>
      </c>
      <c r="AU370" s="216" t="s">
        <v>83</v>
      </c>
      <c r="AY370" s="18" t="s">
        <v>124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81</v>
      </c>
      <c r="BK370" s="217">
        <f>ROUND(I370*H370,2)</f>
        <v>0</v>
      </c>
      <c r="BL370" s="18" t="s">
        <v>132</v>
      </c>
      <c r="BM370" s="216" t="s">
        <v>755</v>
      </c>
    </row>
    <row r="371" spans="1:47" s="2" customFormat="1" ht="12">
      <c r="A371" s="39"/>
      <c r="B371" s="40"/>
      <c r="C371" s="41"/>
      <c r="D371" s="218" t="s">
        <v>134</v>
      </c>
      <c r="E371" s="41"/>
      <c r="F371" s="219" t="s">
        <v>756</v>
      </c>
      <c r="G371" s="41"/>
      <c r="H371" s="41"/>
      <c r="I371" s="220"/>
      <c r="J371" s="41"/>
      <c r="K371" s="41"/>
      <c r="L371" s="45"/>
      <c r="M371" s="221"/>
      <c r="N371" s="222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134</v>
      </c>
      <c r="AU371" s="18" t="s">
        <v>83</v>
      </c>
    </row>
    <row r="372" spans="1:63" s="12" customFormat="1" ht="25.9" customHeight="1">
      <c r="A372" s="12"/>
      <c r="B372" s="189"/>
      <c r="C372" s="190"/>
      <c r="D372" s="191" t="s">
        <v>72</v>
      </c>
      <c r="E372" s="192" t="s">
        <v>540</v>
      </c>
      <c r="F372" s="192" t="s">
        <v>541</v>
      </c>
      <c r="G372" s="190"/>
      <c r="H372" s="190"/>
      <c r="I372" s="193"/>
      <c r="J372" s="194">
        <f>BK372</f>
        <v>0</v>
      </c>
      <c r="K372" s="190"/>
      <c r="L372" s="195"/>
      <c r="M372" s="196"/>
      <c r="N372" s="197"/>
      <c r="O372" s="197"/>
      <c r="P372" s="198">
        <f>P373</f>
        <v>0</v>
      </c>
      <c r="Q372" s="197"/>
      <c r="R372" s="198">
        <f>R373</f>
        <v>0</v>
      </c>
      <c r="S372" s="197"/>
      <c r="T372" s="199">
        <f>T373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200" t="s">
        <v>155</v>
      </c>
      <c r="AT372" s="201" t="s">
        <v>72</v>
      </c>
      <c r="AU372" s="201" t="s">
        <v>73</v>
      </c>
      <c r="AY372" s="200" t="s">
        <v>124</v>
      </c>
      <c r="BK372" s="202">
        <f>BK373</f>
        <v>0</v>
      </c>
    </row>
    <row r="373" spans="1:63" s="12" customFormat="1" ht="22.8" customHeight="1">
      <c r="A373" s="12"/>
      <c r="B373" s="189"/>
      <c r="C373" s="190"/>
      <c r="D373" s="191" t="s">
        <v>72</v>
      </c>
      <c r="E373" s="203" t="s">
        <v>542</v>
      </c>
      <c r="F373" s="203" t="s">
        <v>543</v>
      </c>
      <c r="G373" s="190"/>
      <c r="H373" s="190"/>
      <c r="I373" s="193"/>
      <c r="J373" s="204">
        <f>BK373</f>
        <v>0</v>
      </c>
      <c r="K373" s="190"/>
      <c r="L373" s="195"/>
      <c r="M373" s="196"/>
      <c r="N373" s="197"/>
      <c r="O373" s="197"/>
      <c r="P373" s="198">
        <f>SUM(P374:P378)</f>
        <v>0</v>
      </c>
      <c r="Q373" s="197"/>
      <c r="R373" s="198">
        <f>SUM(R374:R378)</f>
        <v>0</v>
      </c>
      <c r="S373" s="197"/>
      <c r="T373" s="199">
        <f>SUM(T374:T378)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0" t="s">
        <v>155</v>
      </c>
      <c r="AT373" s="201" t="s">
        <v>72</v>
      </c>
      <c r="AU373" s="201" t="s">
        <v>81</v>
      </c>
      <c r="AY373" s="200" t="s">
        <v>124</v>
      </c>
      <c r="BK373" s="202">
        <f>SUM(BK374:BK378)</f>
        <v>0</v>
      </c>
    </row>
    <row r="374" spans="1:65" s="2" customFormat="1" ht="16.5" customHeight="1">
      <c r="A374" s="39"/>
      <c r="B374" s="40"/>
      <c r="C374" s="205" t="s">
        <v>757</v>
      </c>
      <c r="D374" s="205" t="s">
        <v>127</v>
      </c>
      <c r="E374" s="206" t="s">
        <v>545</v>
      </c>
      <c r="F374" s="207" t="s">
        <v>546</v>
      </c>
      <c r="G374" s="208" t="s">
        <v>547</v>
      </c>
      <c r="H374" s="209">
        <v>1</v>
      </c>
      <c r="I374" s="210"/>
      <c r="J374" s="211">
        <f>ROUND(I374*H374,2)</f>
        <v>0</v>
      </c>
      <c r="K374" s="207" t="s">
        <v>19</v>
      </c>
      <c r="L374" s="45"/>
      <c r="M374" s="212" t="s">
        <v>19</v>
      </c>
      <c r="N374" s="213" t="s">
        <v>44</v>
      </c>
      <c r="O374" s="85"/>
      <c r="P374" s="214">
        <f>O374*H374</f>
        <v>0</v>
      </c>
      <c r="Q374" s="214">
        <v>0</v>
      </c>
      <c r="R374" s="214">
        <f>Q374*H374</f>
        <v>0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548</v>
      </c>
      <c r="AT374" s="216" t="s">
        <v>127</v>
      </c>
      <c r="AU374" s="216" t="s">
        <v>83</v>
      </c>
      <c r="AY374" s="18" t="s">
        <v>124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81</v>
      </c>
      <c r="BK374" s="217">
        <f>ROUND(I374*H374,2)</f>
        <v>0</v>
      </c>
      <c r="BL374" s="18" t="s">
        <v>548</v>
      </c>
      <c r="BM374" s="216" t="s">
        <v>758</v>
      </c>
    </row>
    <row r="375" spans="1:65" s="2" customFormat="1" ht="16.5" customHeight="1">
      <c r="A375" s="39"/>
      <c r="B375" s="40"/>
      <c r="C375" s="205" t="s">
        <v>759</v>
      </c>
      <c r="D375" s="205" t="s">
        <v>127</v>
      </c>
      <c r="E375" s="206" t="s">
        <v>552</v>
      </c>
      <c r="F375" s="207" t="s">
        <v>553</v>
      </c>
      <c r="G375" s="208" t="s">
        <v>547</v>
      </c>
      <c r="H375" s="209">
        <v>1</v>
      </c>
      <c r="I375" s="210"/>
      <c r="J375" s="211">
        <f>ROUND(I375*H375,2)</f>
        <v>0</v>
      </c>
      <c r="K375" s="207" t="s">
        <v>19</v>
      </c>
      <c r="L375" s="45"/>
      <c r="M375" s="212" t="s">
        <v>19</v>
      </c>
      <c r="N375" s="213" t="s">
        <v>44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548</v>
      </c>
      <c r="AT375" s="216" t="s">
        <v>127</v>
      </c>
      <c r="AU375" s="216" t="s">
        <v>83</v>
      </c>
      <c r="AY375" s="18" t="s">
        <v>124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81</v>
      </c>
      <c r="BK375" s="217">
        <f>ROUND(I375*H375,2)</f>
        <v>0</v>
      </c>
      <c r="BL375" s="18" t="s">
        <v>548</v>
      </c>
      <c r="BM375" s="216" t="s">
        <v>760</v>
      </c>
    </row>
    <row r="376" spans="1:65" s="2" customFormat="1" ht="16.5" customHeight="1">
      <c r="A376" s="39"/>
      <c r="B376" s="40"/>
      <c r="C376" s="205" t="s">
        <v>761</v>
      </c>
      <c r="D376" s="205" t="s">
        <v>127</v>
      </c>
      <c r="E376" s="206" t="s">
        <v>556</v>
      </c>
      <c r="F376" s="207" t="s">
        <v>557</v>
      </c>
      <c r="G376" s="208" t="s">
        <v>547</v>
      </c>
      <c r="H376" s="209">
        <v>1</v>
      </c>
      <c r="I376" s="210"/>
      <c r="J376" s="211">
        <f>ROUND(I376*H376,2)</f>
        <v>0</v>
      </c>
      <c r="K376" s="207" t="s">
        <v>19</v>
      </c>
      <c r="L376" s="45"/>
      <c r="M376" s="212" t="s">
        <v>19</v>
      </c>
      <c r="N376" s="213" t="s">
        <v>44</v>
      </c>
      <c r="O376" s="85"/>
      <c r="P376" s="214">
        <f>O376*H376</f>
        <v>0</v>
      </c>
      <c r="Q376" s="214">
        <v>0</v>
      </c>
      <c r="R376" s="214">
        <f>Q376*H376</f>
        <v>0</v>
      </c>
      <c r="S376" s="214">
        <v>0</v>
      </c>
      <c r="T376" s="215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16" t="s">
        <v>548</v>
      </c>
      <c r="AT376" s="216" t="s">
        <v>127</v>
      </c>
      <c r="AU376" s="216" t="s">
        <v>83</v>
      </c>
      <c r="AY376" s="18" t="s">
        <v>124</v>
      </c>
      <c r="BE376" s="217">
        <f>IF(N376="základní",J376,0)</f>
        <v>0</v>
      </c>
      <c r="BF376" s="217">
        <f>IF(N376="snížená",J376,0)</f>
        <v>0</v>
      </c>
      <c r="BG376" s="217">
        <f>IF(N376="zákl. přenesená",J376,0)</f>
        <v>0</v>
      </c>
      <c r="BH376" s="217">
        <f>IF(N376="sníž. přenesená",J376,0)</f>
        <v>0</v>
      </c>
      <c r="BI376" s="217">
        <f>IF(N376="nulová",J376,0)</f>
        <v>0</v>
      </c>
      <c r="BJ376" s="18" t="s">
        <v>81</v>
      </c>
      <c r="BK376" s="217">
        <f>ROUND(I376*H376,2)</f>
        <v>0</v>
      </c>
      <c r="BL376" s="18" t="s">
        <v>548</v>
      </c>
      <c r="BM376" s="216" t="s">
        <v>762</v>
      </c>
    </row>
    <row r="377" spans="1:65" s="2" customFormat="1" ht="16.5" customHeight="1">
      <c r="A377" s="39"/>
      <c r="B377" s="40"/>
      <c r="C377" s="205" t="s">
        <v>763</v>
      </c>
      <c r="D377" s="205" t="s">
        <v>127</v>
      </c>
      <c r="E377" s="206" t="s">
        <v>560</v>
      </c>
      <c r="F377" s="207" t="s">
        <v>561</v>
      </c>
      <c r="G377" s="208" t="s">
        <v>547</v>
      </c>
      <c r="H377" s="209">
        <v>1</v>
      </c>
      <c r="I377" s="210"/>
      <c r="J377" s="211">
        <f>ROUND(I377*H377,2)</f>
        <v>0</v>
      </c>
      <c r="K377" s="207" t="s">
        <v>19</v>
      </c>
      <c r="L377" s="45"/>
      <c r="M377" s="212" t="s">
        <v>19</v>
      </c>
      <c r="N377" s="213" t="s">
        <v>44</v>
      </c>
      <c r="O377" s="85"/>
      <c r="P377" s="214">
        <f>O377*H377</f>
        <v>0</v>
      </c>
      <c r="Q377" s="214">
        <v>0</v>
      </c>
      <c r="R377" s="214">
        <f>Q377*H377</f>
        <v>0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548</v>
      </c>
      <c r="AT377" s="216" t="s">
        <v>127</v>
      </c>
      <c r="AU377" s="216" t="s">
        <v>83</v>
      </c>
      <c r="AY377" s="18" t="s">
        <v>124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81</v>
      </c>
      <c r="BK377" s="217">
        <f>ROUND(I377*H377,2)</f>
        <v>0</v>
      </c>
      <c r="BL377" s="18" t="s">
        <v>548</v>
      </c>
      <c r="BM377" s="216" t="s">
        <v>764</v>
      </c>
    </row>
    <row r="378" spans="1:47" s="2" customFormat="1" ht="12">
      <c r="A378" s="39"/>
      <c r="B378" s="40"/>
      <c r="C378" s="41"/>
      <c r="D378" s="223" t="s">
        <v>136</v>
      </c>
      <c r="E378" s="41"/>
      <c r="F378" s="224" t="s">
        <v>563</v>
      </c>
      <c r="G378" s="41"/>
      <c r="H378" s="41"/>
      <c r="I378" s="220"/>
      <c r="J378" s="41"/>
      <c r="K378" s="41"/>
      <c r="L378" s="45"/>
      <c r="M378" s="257"/>
      <c r="N378" s="258"/>
      <c r="O378" s="259"/>
      <c r="P378" s="259"/>
      <c r="Q378" s="259"/>
      <c r="R378" s="259"/>
      <c r="S378" s="259"/>
      <c r="T378" s="260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136</v>
      </c>
      <c r="AU378" s="18" t="s">
        <v>83</v>
      </c>
    </row>
    <row r="379" spans="1:31" s="2" customFormat="1" ht="6.95" customHeight="1">
      <c r="A379" s="39"/>
      <c r="B379" s="60"/>
      <c r="C379" s="61"/>
      <c r="D379" s="61"/>
      <c r="E379" s="61"/>
      <c r="F379" s="61"/>
      <c r="G379" s="61"/>
      <c r="H379" s="61"/>
      <c r="I379" s="61"/>
      <c r="J379" s="61"/>
      <c r="K379" s="61"/>
      <c r="L379" s="45"/>
      <c r="M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</sheetData>
  <sheetProtection password="CC35" sheet="1" objects="1" scenarios="1" formatColumns="0" formatRows="0" autoFilter="0"/>
  <autoFilter ref="C88:K37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183403112"/>
    <hyperlink ref="F97" r:id="rId2" display="https://podminky.urs.cz/item/CS_URS_2024_01/183403114"/>
    <hyperlink ref="F100" r:id="rId3" display="https://podminky.urs.cz/item/CS_URS_2024_01/183403151"/>
    <hyperlink ref="F103" r:id="rId4" display="https://podminky.urs.cz/item/CS_URS_2024_01/183101115"/>
    <hyperlink ref="F111" r:id="rId5" display="https://podminky.urs.cz/item/CS_URS_2024_01/184102114"/>
    <hyperlink ref="F127" r:id="rId6" display="https://podminky.urs.cz/item/CS_URS_2024_01/184215412"/>
    <hyperlink ref="F129" r:id="rId7" display="https://podminky.urs.cz/item/CS_URS_2024_01/184501141"/>
    <hyperlink ref="F135" r:id="rId8" display="https://podminky.urs.cz/item/CS_URS_2024_01/184215133"/>
    <hyperlink ref="F141" r:id="rId9" display="https://podminky.urs.cz/item/CS_URS_2024_01/184911111"/>
    <hyperlink ref="F144" r:id="rId10" display="https://podminky.urs.cz/item/CS_URS_2024_01/184911421"/>
    <hyperlink ref="F150" r:id="rId11" display="https://podminky.urs.cz/item/CS_URS_2024_01/184801121"/>
    <hyperlink ref="F153" r:id="rId12" display="https://podminky.urs.cz/item/CS_URS_2024_01/185804312"/>
    <hyperlink ref="F157" r:id="rId13" display="https://podminky.urs.cz/item/CS_URS_2024_01/185851121"/>
    <hyperlink ref="F159" r:id="rId14" display="https://podminky.urs.cz/item/CS_URS_2024_01/185851129"/>
    <hyperlink ref="F164" r:id="rId15" display="https://podminky.urs.cz/item/CS_URS_2024_01/183111114"/>
    <hyperlink ref="F169" r:id="rId16" display="https://podminky.urs.cz/item/CS_URS_2024_01/184102211"/>
    <hyperlink ref="F186" r:id="rId17" display="https://podminky.urs.cz/item/CS_URS_2024_01/184911421"/>
    <hyperlink ref="F193" r:id="rId18" display="https://podminky.urs.cz/item/CS_URS_2024_01/R-05.185804311"/>
    <hyperlink ref="F197" r:id="rId19" display="https://podminky.urs.cz/item/CS_URS_2024_01/R-05.185851121"/>
    <hyperlink ref="F199" r:id="rId20" display="https://podminky.urs.cz/item/CS_URS_2024_01/R01-185851129"/>
    <hyperlink ref="F203" r:id="rId21" display="https://podminky.urs.cz/item/CS_URS_2024_01/R-05.348951256"/>
    <hyperlink ref="F210" r:id="rId22" display="https://podminky.urs.cz/item/CS_URS_2024_01/184801131"/>
    <hyperlink ref="F214" r:id="rId23" display="https://podminky.urs.cz/item/CS_URS_2024_01/183403112"/>
    <hyperlink ref="F219" r:id="rId24" display="https://podminky.urs.cz/item/CS_URS_2024_01/183403114"/>
    <hyperlink ref="F221" r:id="rId25" display="https://podminky.urs.cz/item/CS_URS_2024_01/183403151"/>
    <hyperlink ref="F223" r:id="rId26" display="https://podminky.urs.cz/item/CS_URS_2024_01/184813511"/>
    <hyperlink ref="F225" r:id="rId27" display="https://podminky.urs.cz/item/CS_URS_2024_01/183403153"/>
    <hyperlink ref="F227" r:id="rId28" display="https://podminky.urs.cz/item/CS_URS_2024_01/181451121"/>
    <hyperlink ref="F232" r:id="rId29" display="https://podminky.urs.cz/item/CS_URS_2024_01/185803211"/>
    <hyperlink ref="F235" r:id="rId30" display="https://podminky.urs.cz/item/CS_URS_2024_01/184851413.001"/>
    <hyperlink ref="F243" r:id="rId31" display="https://podminky.urs.cz/item/CS_URS_2024_01/184851423.001"/>
    <hyperlink ref="F259" r:id="rId32" display="https://podminky.urs.cz/item/CS_URS_2024_01/111151331"/>
    <hyperlink ref="F263" r:id="rId33" display="https://podminky.urs.cz/item/CS_URS_2024_01/185811221"/>
    <hyperlink ref="F267" r:id="rId34" display="https://podminky.urs.cz/item/CS_URS_2024_01/R-07.008"/>
    <hyperlink ref="F273" r:id="rId35" display="https://podminky.urs.cz/item/CS_URS_2024_01/R-07.009"/>
    <hyperlink ref="F275" r:id="rId36" display="https://podminky.urs.cz/item/CS_URS_2024_01/R-07.010"/>
    <hyperlink ref="F291" r:id="rId37" display="https://podminky.urs.cz/item/CS_URS_2024_01/111151331"/>
    <hyperlink ref="F295" r:id="rId38" display="https://podminky.urs.cz/item/CS_URS_2024_01/185811221.001"/>
    <hyperlink ref="F299" r:id="rId39" display="https://podminky.urs.cz/item/CS_URS_2024_01/R-08.008"/>
    <hyperlink ref="F305" r:id="rId40" display="https://podminky.urs.cz/item/CS_URS_2024_01/R-08.009"/>
    <hyperlink ref="F307" r:id="rId41" display="https://podminky.urs.cz/item/CS_URS_2024_01/R-08.010"/>
    <hyperlink ref="F312" r:id="rId42" display="https://podminky.urs.cz/item/CS_URS_2024_01/184215173.001"/>
    <hyperlink ref="F316" r:id="rId43" display="https://podminky.urs.cz/item/CS_URS_2024_01/184501181.001"/>
    <hyperlink ref="F320" r:id="rId44" display="https://podminky.urs.cz/item/CS_URS_2024_01/R-09.001"/>
    <hyperlink ref="F334" r:id="rId45" display="https://podminky.urs.cz/item/CS_URS_2024_01/R-09.004"/>
    <hyperlink ref="F338" r:id="rId46" display="https://podminky.urs.cz/item/CS_URS_2024_01/R-09.005"/>
    <hyperlink ref="F341" r:id="rId47" display="https://podminky.urs.cz/item/CS_URS_2024_01/R-09.006"/>
    <hyperlink ref="F350" r:id="rId48" display="https://podminky.urs.cz/item/CS_URS_2024_01/111151331"/>
    <hyperlink ref="F354" r:id="rId49" display="https://podminky.urs.cz/item/CS_URS_2024_01/185811221.002"/>
    <hyperlink ref="F358" r:id="rId50" display="https://podminky.urs.cz/item/CS_URS_2024_01/R-09.008"/>
    <hyperlink ref="F364" r:id="rId51" display="https://podminky.urs.cz/item/CS_URS_2024_01/R-09.009"/>
    <hyperlink ref="F366" r:id="rId52" display="https://podminky.urs.cz/item/CS_URS_2024_01/R-09.010"/>
    <hyperlink ref="F371" r:id="rId53" display="https://podminky.urs.cz/item/CS_URS_2024_01/998231311.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PD – Výsadby BK16d, BK17a, BK17b a BC10 v k.ú. Veselí-Předměstí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765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25. 11. 2023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ROUND((SUM(BE88:BE332)),2)</f>
        <v>0</v>
      </c>
      <c r="G33" s="39"/>
      <c r="H33" s="39"/>
      <c r="I33" s="149">
        <v>0.21</v>
      </c>
      <c r="J33" s="148">
        <f>ROUND(((SUM(BE88:BE332))*I33),2)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ROUND((SUM(BF88:BF332)),2)</f>
        <v>0</v>
      </c>
      <c r="G34" s="39"/>
      <c r="H34" s="39"/>
      <c r="I34" s="149">
        <v>0.12</v>
      </c>
      <c r="J34" s="148">
        <f>ROUND(((SUM(BF88:BF332))*I34),2)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ROUND((SUM(BG88:BG332)),2)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ROUND((SUM(BH88:BH332)),2)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ROUND((SUM(BI88:BI332)),2)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PD – Výsadby BK16d, BK17a, BK17b a BC10 v k.ú. Veselí-Předměstí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BK17b - Biokoridor BK17b (oblast D)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Veselí nad Moravou</v>
      </c>
      <c r="G52" s="41"/>
      <c r="H52" s="41"/>
      <c r="I52" s="33" t="s">
        <v>23</v>
      </c>
      <c r="J52" s="73" t="str">
        <f>IF(J12="","",J12)</f>
        <v>25. 11. 2023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KPÚ pro JMK, pobočka Hodonín</v>
      </c>
      <c r="G54" s="41"/>
      <c r="H54" s="41"/>
      <c r="I54" s="33" t="s">
        <v>33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J155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J202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J243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J270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106</v>
      </c>
      <c r="E66" s="175"/>
      <c r="F66" s="175"/>
      <c r="G66" s="175"/>
      <c r="H66" s="175"/>
      <c r="I66" s="175"/>
      <c r="J66" s="176">
        <f>J324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107</v>
      </c>
      <c r="E67" s="169"/>
      <c r="F67" s="169"/>
      <c r="G67" s="169"/>
      <c r="H67" s="169"/>
      <c r="I67" s="169"/>
      <c r="J67" s="170">
        <f>J326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108</v>
      </c>
      <c r="E68" s="175"/>
      <c r="F68" s="175"/>
      <c r="G68" s="175"/>
      <c r="H68" s="175"/>
      <c r="I68" s="175"/>
      <c r="J68" s="176">
        <f>J327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PD – Výsadby BK16d, BK17a, BK17b a BC10 v k.ú. Veselí-Předměstí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BK17b - Biokoridor BK17b (oblast D)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Veselí nad Moravou</v>
      </c>
      <c r="G82" s="41"/>
      <c r="H82" s="41"/>
      <c r="I82" s="33" t="s">
        <v>23</v>
      </c>
      <c r="J82" s="73" t="str">
        <f>IF(J12="","",J12)</f>
        <v>25. 11. 2023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KPÚ pro JMK, pobočka Hodonín</v>
      </c>
      <c r="G84" s="41"/>
      <c r="H84" s="41"/>
      <c r="I84" s="33" t="s">
        <v>33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31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110</v>
      </c>
      <c r="D87" s="181" t="s">
        <v>58</v>
      </c>
      <c r="E87" s="181" t="s">
        <v>54</v>
      </c>
      <c r="F87" s="181" t="s">
        <v>55</v>
      </c>
      <c r="G87" s="181" t="s">
        <v>111</v>
      </c>
      <c r="H87" s="181" t="s">
        <v>112</v>
      </c>
      <c r="I87" s="181" t="s">
        <v>113</v>
      </c>
      <c r="J87" s="181" t="s">
        <v>98</v>
      </c>
      <c r="K87" s="182" t="s">
        <v>114</v>
      </c>
      <c r="L87" s="183"/>
      <c r="M87" s="93" t="s">
        <v>19</v>
      </c>
      <c r="N87" s="94" t="s">
        <v>43</v>
      </c>
      <c r="O87" s="94" t="s">
        <v>115</v>
      </c>
      <c r="P87" s="94" t="s">
        <v>116</v>
      </c>
      <c r="Q87" s="94" t="s">
        <v>117</v>
      </c>
      <c r="R87" s="94" t="s">
        <v>118</v>
      </c>
      <c r="S87" s="94" t="s">
        <v>119</v>
      </c>
      <c r="T87" s="95" t="s">
        <v>120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121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P89+P326</f>
        <v>0</v>
      </c>
      <c r="Q88" s="97"/>
      <c r="R88" s="186">
        <f>R89+R326</f>
        <v>9.502515800000001</v>
      </c>
      <c r="S88" s="97"/>
      <c r="T88" s="187">
        <f>T89+T326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72</v>
      </c>
      <c r="AU88" s="18" t="s">
        <v>99</v>
      </c>
      <c r="BK88" s="188">
        <f>BK89+BK326</f>
        <v>0</v>
      </c>
    </row>
    <row r="89" spans="1:63" s="12" customFormat="1" ht="25.9" customHeight="1">
      <c r="A89" s="12"/>
      <c r="B89" s="189"/>
      <c r="C89" s="190"/>
      <c r="D89" s="191" t="s">
        <v>72</v>
      </c>
      <c r="E89" s="192" t="s">
        <v>122</v>
      </c>
      <c r="F89" s="192" t="s">
        <v>123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P90+P155+P202+P243+P270+P324</f>
        <v>0</v>
      </c>
      <c r="Q89" s="197"/>
      <c r="R89" s="198">
        <f>R90+R155+R202+R243+R270+R324</f>
        <v>9.502515800000001</v>
      </c>
      <c r="S89" s="197"/>
      <c r="T89" s="199">
        <f>T90+T155+T202+T243+T270+T324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73</v>
      </c>
      <c r="AY89" s="200" t="s">
        <v>124</v>
      </c>
      <c r="BK89" s="202">
        <f>BK90+BK155+BK202+BK243+BK270+BK324</f>
        <v>0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125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SUM(P91:P154)</f>
        <v>0</v>
      </c>
      <c r="Q90" s="197"/>
      <c r="R90" s="198">
        <f>SUM(R91:R154)</f>
        <v>4.8566158</v>
      </c>
      <c r="S90" s="197"/>
      <c r="T90" s="199">
        <f>SUM(T91:T154)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81</v>
      </c>
      <c r="AY90" s="200" t="s">
        <v>124</v>
      </c>
      <c r="BK90" s="202">
        <f>SUM(BK91:BK154)</f>
        <v>0</v>
      </c>
    </row>
    <row r="91" spans="1:65" s="2" customFormat="1" ht="16.5" customHeight="1">
      <c r="A91" s="39"/>
      <c r="B91" s="40"/>
      <c r="C91" s="205" t="s">
        <v>81</v>
      </c>
      <c r="D91" s="205" t="s">
        <v>127</v>
      </c>
      <c r="E91" s="206" t="s">
        <v>128</v>
      </c>
      <c r="F91" s="207" t="s">
        <v>566</v>
      </c>
      <c r="G91" s="208" t="s">
        <v>130</v>
      </c>
      <c r="H91" s="209">
        <v>2670</v>
      </c>
      <c r="I91" s="210"/>
      <c r="J91" s="211">
        <f>ROUND(I91*H91,2)</f>
        <v>0</v>
      </c>
      <c r="K91" s="207" t="s">
        <v>131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132</v>
      </c>
      <c r="AT91" s="216" t="s">
        <v>127</v>
      </c>
      <c r="AU91" s="216" t="s">
        <v>83</v>
      </c>
      <c r="AY91" s="18" t="s">
        <v>124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132</v>
      </c>
      <c r="BM91" s="216" t="s">
        <v>766</v>
      </c>
    </row>
    <row r="92" spans="1:47" s="2" customFormat="1" ht="12">
      <c r="A92" s="39"/>
      <c r="B92" s="40"/>
      <c r="C92" s="41"/>
      <c r="D92" s="218" t="s">
        <v>134</v>
      </c>
      <c r="E92" s="41"/>
      <c r="F92" s="219" t="s">
        <v>135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134</v>
      </c>
      <c r="AU92" s="18" t="s">
        <v>83</v>
      </c>
    </row>
    <row r="93" spans="1:47" s="2" customFormat="1" ht="12">
      <c r="A93" s="39"/>
      <c r="B93" s="40"/>
      <c r="C93" s="41"/>
      <c r="D93" s="223" t="s">
        <v>136</v>
      </c>
      <c r="E93" s="41"/>
      <c r="F93" s="224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136</v>
      </c>
      <c r="AU93" s="18" t="s">
        <v>83</v>
      </c>
    </row>
    <row r="94" spans="1:51" s="13" customFormat="1" ht="12">
      <c r="A94" s="13"/>
      <c r="B94" s="225"/>
      <c r="C94" s="226"/>
      <c r="D94" s="223" t="s">
        <v>138</v>
      </c>
      <c r="E94" s="227" t="s">
        <v>19</v>
      </c>
      <c r="F94" s="228" t="s">
        <v>767</v>
      </c>
      <c r="G94" s="226"/>
      <c r="H94" s="229">
        <v>2670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138</v>
      </c>
      <c r="AU94" s="235" t="s">
        <v>83</v>
      </c>
      <c r="AV94" s="13" t="s">
        <v>83</v>
      </c>
      <c r="AW94" s="13" t="s">
        <v>35</v>
      </c>
      <c r="AX94" s="13" t="s">
        <v>81</v>
      </c>
      <c r="AY94" s="235" t="s">
        <v>124</v>
      </c>
    </row>
    <row r="95" spans="1:65" s="2" customFormat="1" ht="16.5" customHeight="1">
      <c r="A95" s="39"/>
      <c r="B95" s="40"/>
      <c r="C95" s="205" t="s">
        <v>83</v>
      </c>
      <c r="D95" s="205" t="s">
        <v>127</v>
      </c>
      <c r="E95" s="206" t="s">
        <v>140</v>
      </c>
      <c r="F95" s="207" t="s">
        <v>569</v>
      </c>
      <c r="G95" s="208" t="s">
        <v>130</v>
      </c>
      <c r="H95" s="209">
        <v>2670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132</v>
      </c>
      <c r="AT95" s="216" t="s">
        <v>127</v>
      </c>
      <c r="AU95" s="216" t="s">
        <v>83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132</v>
      </c>
      <c r="BM95" s="216" t="s">
        <v>768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143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83</v>
      </c>
    </row>
    <row r="97" spans="1:47" s="2" customFormat="1" ht="12">
      <c r="A97" s="39"/>
      <c r="B97" s="40"/>
      <c r="C97" s="41"/>
      <c r="D97" s="223" t="s">
        <v>136</v>
      </c>
      <c r="E97" s="41"/>
      <c r="F97" s="224" t="s">
        <v>137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136</v>
      </c>
      <c r="AU97" s="18" t="s">
        <v>83</v>
      </c>
    </row>
    <row r="98" spans="1:65" s="2" customFormat="1" ht="16.5" customHeight="1">
      <c r="A98" s="39"/>
      <c r="B98" s="40"/>
      <c r="C98" s="205" t="s">
        <v>144</v>
      </c>
      <c r="D98" s="205" t="s">
        <v>127</v>
      </c>
      <c r="E98" s="206" t="s">
        <v>145</v>
      </c>
      <c r="F98" s="207" t="s">
        <v>571</v>
      </c>
      <c r="G98" s="208" t="s">
        <v>130</v>
      </c>
      <c r="H98" s="209">
        <v>2670</v>
      </c>
      <c r="I98" s="210"/>
      <c r="J98" s="211">
        <f>ROUND(I98*H98,2)</f>
        <v>0</v>
      </c>
      <c r="K98" s="207" t="s">
        <v>131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132</v>
      </c>
      <c r="AT98" s="216" t="s">
        <v>127</v>
      </c>
      <c r="AU98" s="216" t="s">
        <v>83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132</v>
      </c>
      <c r="BM98" s="216" t="s">
        <v>769</v>
      </c>
    </row>
    <row r="99" spans="1:47" s="2" customFormat="1" ht="12">
      <c r="A99" s="39"/>
      <c r="B99" s="40"/>
      <c r="C99" s="41"/>
      <c r="D99" s="218" t="s">
        <v>134</v>
      </c>
      <c r="E99" s="41"/>
      <c r="F99" s="219" t="s">
        <v>148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83</v>
      </c>
    </row>
    <row r="100" spans="1:47" s="2" customFormat="1" ht="12">
      <c r="A100" s="39"/>
      <c r="B100" s="40"/>
      <c r="C100" s="41"/>
      <c r="D100" s="223" t="s">
        <v>136</v>
      </c>
      <c r="E100" s="41"/>
      <c r="F100" s="224" t="s">
        <v>137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136</v>
      </c>
      <c r="AU100" s="18" t="s">
        <v>83</v>
      </c>
    </row>
    <row r="101" spans="1:65" s="2" customFormat="1" ht="21.75" customHeight="1">
      <c r="A101" s="39"/>
      <c r="B101" s="40"/>
      <c r="C101" s="205" t="s">
        <v>132</v>
      </c>
      <c r="D101" s="205" t="s">
        <v>127</v>
      </c>
      <c r="E101" s="206" t="s">
        <v>149</v>
      </c>
      <c r="F101" s="207" t="s">
        <v>150</v>
      </c>
      <c r="G101" s="208" t="s">
        <v>151</v>
      </c>
      <c r="H101" s="209">
        <v>38</v>
      </c>
      <c r="I101" s="210"/>
      <c r="J101" s="211">
        <f>ROUND(I101*H101,2)</f>
        <v>0</v>
      </c>
      <c r="K101" s="207" t="s">
        <v>131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132</v>
      </c>
      <c r="AT101" s="216" t="s">
        <v>127</v>
      </c>
      <c r="AU101" s="216" t="s">
        <v>83</v>
      </c>
      <c r="AY101" s="18" t="s">
        <v>124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132</v>
      </c>
      <c r="BM101" s="216" t="s">
        <v>770</v>
      </c>
    </row>
    <row r="102" spans="1:47" s="2" customFormat="1" ht="12">
      <c r="A102" s="39"/>
      <c r="B102" s="40"/>
      <c r="C102" s="41"/>
      <c r="D102" s="218" t="s">
        <v>134</v>
      </c>
      <c r="E102" s="41"/>
      <c r="F102" s="219" t="s">
        <v>153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83</v>
      </c>
    </row>
    <row r="103" spans="1:51" s="13" customFormat="1" ht="12">
      <c r="A103" s="13"/>
      <c r="B103" s="225"/>
      <c r="C103" s="226"/>
      <c r="D103" s="223" t="s">
        <v>138</v>
      </c>
      <c r="E103" s="227" t="s">
        <v>19</v>
      </c>
      <c r="F103" s="228" t="s">
        <v>771</v>
      </c>
      <c r="G103" s="226"/>
      <c r="H103" s="229">
        <v>21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138</v>
      </c>
      <c r="AU103" s="235" t="s">
        <v>83</v>
      </c>
      <c r="AV103" s="13" t="s">
        <v>83</v>
      </c>
      <c r="AW103" s="13" t="s">
        <v>35</v>
      </c>
      <c r="AX103" s="13" t="s">
        <v>73</v>
      </c>
      <c r="AY103" s="235" t="s">
        <v>124</v>
      </c>
    </row>
    <row r="104" spans="1:51" s="13" customFormat="1" ht="12">
      <c r="A104" s="13"/>
      <c r="B104" s="225"/>
      <c r="C104" s="226"/>
      <c r="D104" s="223" t="s">
        <v>138</v>
      </c>
      <c r="E104" s="227" t="s">
        <v>19</v>
      </c>
      <c r="F104" s="228" t="s">
        <v>772</v>
      </c>
      <c r="G104" s="226"/>
      <c r="H104" s="229">
        <v>17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138</v>
      </c>
      <c r="AU104" s="235" t="s">
        <v>83</v>
      </c>
      <c r="AV104" s="13" t="s">
        <v>83</v>
      </c>
      <c r="AW104" s="13" t="s">
        <v>35</v>
      </c>
      <c r="AX104" s="13" t="s">
        <v>73</v>
      </c>
      <c r="AY104" s="235" t="s">
        <v>124</v>
      </c>
    </row>
    <row r="105" spans="1:51" s="14" customFormat="1" ht="12">
      <c r="A105" s="14"/>
      <c r="B105" s="246"/>
      <c r="C105" s="247"/>
      <c r="D105" s="223" t="s">
        <v>138</v>
      </c>
      <c r="E105" s="248" t="s">
        <v>19</v>
      </c>
      <c r="F105" s="249" t="s">
        <v>278</v>
      </c>
      <c r="G105" s="247"/>
      <c r="H105" s="250">
        <v>38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138</v>
      </c>
      <c r="AU105" s="256" t="s">
        <v>83</v>
      </c>
      <c r="AV105" s="14" t="s">
        <v>132</v>
      </c>
      <c r="AW105" s="14" t="s">
        <v>35</v>
      </c>
      <c r="AX105" s="14" t="s">
        <v>81</v>
      </c>
      <c r="AY105" s="256" t="s">
        <v>124</v>
      </c>
    </row>
    <row r="106" spans="1:65" s="2" customFormat="1" ht="16.5" customHeight="1">
      <c r="A106" s="39"/>
      <c r="B106" s="40"/>
      <c r="C106" s="205" t="s">
        <v>155</v>
      </c>
      <c r="D106" s="205" t="s">
        <v>127</v>
      </c>
      <c r="E106" s="206" t="s">
        <v>156</v>
      </c>
      <c r="F106" s="207" t="s">
        <v>157</v>
      </c>
      <c r="G106" s="208" t="s">
        <v>151</v>
      </c>
      <c r="H106" s="209">
        <v>38</v>
      </c>
      <c r="I106" s="210"/>
      <c r="J106" s="211">
        <f>ROUND(I106*H106,2)</f>
        <v>0</v>
      </c>
      <c r="K106" s="207" t="s">
        <v>131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132</v>
      </c>
      <c r="AT106" s="216" t="s">
        <v>127</v>
      </c>
      <c r="AU106" s="216" t="s">
        <v>83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132</v>
      </c>
      <c r="BM106" s="216" t="s">
        <v>773</v>
      </c>
    </row>
    <row r="107" spans="1:47" s="2" customFormat="1" ht="12">
      <c r="A107" s="39"/>
      <c r="B107" s="40"/>
      <c r="C107" s="41"/>
      <c r="D107" s="218" t="s">
        <v>134</v>
      </c>
      <c r="E107" s="41"/>
      <c r="F107" s="219" t="s">
        <v>159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83</v>
      </c>
    </row>
    <row r="108" spans="1:65" s="2" customFormat="1" ht="21.75" customHeight="1">
      <c r="A108" s="39"/>
      <c r="B108" s="40"/>
      <c r="C108" s="236" t="s">
        <v>160</v>
      </c>
      <c r="D108" s="236" t="s">
        <v>161</v>
      </c>
      <c r="E108" s="237" t="s">
        <v>162</v>
      </c>
      <c r="F108" s="238" t="s">
        <v>163</v>
      </c>
      <c r="G108" s="239" t="s">
        <v>151</v>
      </c>
      <c r="H108" s="240">
        <v>17</v>
      </c>
      <c r="I108" s="241"/>
      <c r="J108" s="242">
        <f>ROUND(I108*H108,2)</f>
        <v>0</v>
      </c>
      <c r="K108" s="238" t="s">
        <v>19</v>
      </c>
      <c r="L108" s="243"/>
      <c r="M108" s="244" t="s">
        <v>19</v>
      </c>
      <c r="N108" s="245" t="s">
        <v>44</v>
      </c>
      <c r="O108" s="85"/>
      <c r="P108" s="214">
        <f>O108*H108</f>
        <v>0</v>
      </c>
      <c r="Q108" s="214">
        <v>0.063</v>
      </c>
      <c r="R108" s="214">
        <f>Q108*H108</f>
        <v>1.071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164</v>
      </c>
      <c r="AT108" s="216" t="s">
        <v>161</v>
      </c>
      <c r="AU108" s="216" t="s">
        <v>83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132</v>
      </c>
      <c r="BM108" s="216" t="s">
        <v>774</v>
      </c>
    </row>
    <row r="109" spans="1:65" s="2" customFormat="1" ht="21.75" customHeight="1">
      <c r="A109" s="39"/>
      <c r="B109" s="40"/>
      <c r="C109" s="236" t="s">
        <v>167</v>
      </c>
      <c r="D109" s="236" t="s">
        <v>161</v>
      </c>
      <c r="E109" s="237" t="s">
        <v>168</v>
      </c>
      <c r="F109" s="238" t="s">
        <v>169</v>
      </c>
      <c r="G109" s="239" t="s">
        <v>151</v>
      </c>
      <c r="H109" s="240">
        <v>21</v>
      </c>
      <c r="I109" s="241"/>
      <c r="J109" s="242">
        <f>ROUND(I109*H109,2)</f>
        <v>0</v>
      </c>
      <c r="K109" s="238" t="s">
        <v>19</v>
      </c>
      <c r="L109" s="243"/>
      <c r="M109" s="244" t="s">
        <v>19</v>
      </c>
      <c r="N109" s="245" t="s">
        <v>44</v>
      </c>
      <c r="O109" s="85"/>
      <c r="P109" s="214">
        <f>O109*H109</f>
        <v>0</v>
      </c>
      <c r="Q109" s="214">
        <v>0.063</v>
      </c>
      <c r="R109" s="214">
        <f>Q109*H109</f>
        <v>1.323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164</v>
      </c>
      <c r="AT109" s="216" t="s">
        <v>161</v>
      </c>
      <c r="AU109" s="216" t="s">
        <v>83</v>
      </c>
      <c r="AY109" s="18" t="s">
        <v>124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132</v>
      </c>
      <c r="BM109" s="216" t="s">
        <v>775</v>
      </c>
    </row>
    <row r="110" spans="1:65" s="2" customFormat="1" ht="16.5" customHeight="1">
      <c r="A110" s="39"/>
      <c r="B110" s="40"/>
      <c r="C110" s="205" t="s">
        <v>164</v>
      </c>
      <c r="D110" s="205" t="s">
        <v>127</v>
      </c>
      <c r="E110" s="206" t="s">
        <v>172</v>
      </c>
      <c r="F110" s="207" t="s">
        <v>173</v>
      </c>
      <c r="G110" s="208" t="s">
        <v>151</v>
      </c>
      <c r="H110" s="209">
        <v>38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132</v>
      </c>
      <c r="AT110" s="216" t="s">
        <v>127</v>
      </c>
      <c r="AU110" s="216" t="s">
        <v>83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132</v>
      </c>
      <c r="BM110" s="216" t="s">
        <v>776</v>
      </c>
    </row>
    <row r="111" spans="1:65" s="2" customFormat="1" ht="16.5" customHeight="1">
      <c r="A111" s="39"/>
      <c r="B111" s="40"/>
      <c r="C111" s="236" t="s">
        <v>175</v>
      </c>
      <c r="D111" s="236" t="s">
        <v>161</v>
      </c>
      <c r="E111" s="237" t="s">
        <v>176</v>
      </c>
      <c r="F111" s="238" t="s">
        <v>177</v>
      </c>
      <c r="G111" s="239" t="s">
        <v>178</v>
      </c>
      <c r="H111" s="240">
        <v>1.52</v>
      </c>
      <c r="I111" s="241"/>
      <c r="J111" s="242">
        <f>ROUND(I111*H111,2)</f>
        <v>0</v>
      </c>
      <c r="K111" s="238" t="s">
        <v>19</v>
      </c>
      <c r="L111" s="243"/>
      <c r="M111" s="244" t="s">
        <v>19</v>
      </c>
      <c r="N111" s="245" t="s">
        <v>44</v>
      </c>
      <c r="O111" s="85"/>
      <c r="P111" s="214">
        <f>O111*H111</f>
        <v>0</v>
      </c>
      <c r="Q111" s="214">
        <v>0.001</v>
      </c>
      <c r="R111" s="214">
        <f>Q111*H111</f>
        <v>0.00152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164</v>
      </c>
      <c r="AT111" s="216" t="s">
        <v>161</v>
      </c>
      <c r="AU111" s="216" t="s">
        <v>83</v>
      </c>
      <c r="AY111" s="18" t="s">
        <v>124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132</v>
      </c>
      <c r="BM111" s="216" t="s">
        <v>777</v>
      </c>
    </row>
    <row r="112" spans="1:47" s="2" customFormat="1" ht="12">
      <c r="A112" s="39"/>
      <c r="B112" s="40"/>
      <c r="C112" s="41"/>
      <c r="D112" s="223" t="s">
        <v>136</v>
      </c>
      <c r="E112" s="41"/>
      <c r="F112" s="224" t="s">
        <v>180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136</v>
      </c>
      <c r="AU112" s="18" t="s">
        <v>83</v>
      </c>
    </row>
    <row r="113" spans="1:51" s="13" customFormat="1" ht="12">
      <c r="A113" s="13"/>
      <c r="B113" s="225"/>
      <c r="C113" s="226"/>
      <c r="D113" s="223" t="s">
        <v>138</v>
      </c>
      <c r="E113" s="226"/>
      <c r="F113" s="228" t="s">
        <v>778</v>
      </c>
      <c r="G113" s="226"/>
      <c r="H113" s="229">
        <v>1.52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138</v>
      </c>
      <c r="AU113" s="235" t="s">
        <v>83</v>
      </c>
      <c r="AV113" s="13" t="s">
        <v>83</v>
      </c>
      <c r="AW113" s="13" t="s">
        <v>4</v>
      </c>
      <c r="AX113" s="13" t="s">
        <v>81</v>
      </c>
      <c r="AY113" s="235" t="s">
        <v>124</v>
      </c>
    </row>
    <row r="114" spans="1:65" s="2" customFormat="1" ht="16.5" customHeight="1">
      <c r="A114" s="39"/>
      <c r="B114" s="40"/>
      <c r="C114" s="205" t="s">
        <v>182</v>
      </c>
      <c r="D114" s="205" t="s">
        <v>127</v>
      </c>
      <c r="E114" s="206" t="s">
        <v>183</v>
      </c>
      <c r="F114" s="207" t="s">
        <v>184</v>
      </c>
      <c r="G114" s="208" t="s">
        <v>185</v>
      </c>
      <c r="H114" s="209">
        <v>0.005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132</v>
      </c>
      <c r="AT114" s="216" t="s">
        <v>127</v>
      </c>
      <c r="AU114" s="216" t="s">
        <v>83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132</v>
      </c>
      <c r="BM114" s="216" t="s">
        <v>779</v>
      </c>
    </row>
    <row r="115" spans="1:47" s="2" customFormat="1" ht="12">
      <c r="A115" s="39"/>
      <c r="B115" s="40"/>
      <c r="C115" s="41"/>
      <c r="D115" s="223" t="s">
        <v>136</v>
      </c>
      <c r="E115" s="41"/>
      <c r="F115" s="224" t="s">
        <v>188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136</v>
      </c>
      <c r="AU115" s="18" t="s">
        <v>83</v>
      </c>
    </row>
    <row r="116" spans="1:51" s="13" customFormat="1" ht="12">
      <c r="A116" s="13"/>
      <c r="B116" s="225"/>
      <c r="C116" s="226"/>
      <c r="D116" s="223" t="s">
        <v>138</v>
      </c>
      <c r="E116" s="227" t="s">
        <v>19</v>
      </c>
      <c r="F116" s="228" t="s">
        <v>780</v>
      </c>
      <c r="G116" s="226"/>
      <c r="H116" s="229">
        <v>0.005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138</v>
      </c>
      <c r="AU116" s="235" t="s">
        <v>83</v>
      </c>
      <c r="AV116" s="13" t="s">
        <v>83</v>
      </c>
      <c r="AW116" s="13" t="s">
        <v>35</v>
      </c>
      <c r="AX116" s="13" t="s">
        <v>81</v>
      </c>
      <c r="AY116" s="235" t="s">
        <v>124</v>
      </c>
    </row>
    <row r="117" spans="1:65" s="2" customFormat="1" ht="16.5" customHeight="1">
      <c r="A117" s="39"/>
      <c r="B117" s="40"/>
      <c r="C117" s="236" t="s">
        <v>190</v>
      </c>
      <c r="D117" s="236" t="s">
        <v>161</v>
      </c>
      <c r="E117" s="237" t="s">
        <v>191</v>
      </c>
      <c r="F117" s="238" t="s">
        <v>192</v>
      </c>
      <c r="G117" s="239" t="s">
        <v>178</v>
      </c>
      <c r="H117" s="240">
        <v>5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44</v>
      </c>
      <c r="O117" s="85"/>
      <c r="P117" s="214">
        <f>O117*H117</f>
        <v>0</v>
      </c>
      <c r="Q117" s="214">
        <v>0.001</v>
      </c>
      <c r="R117" s="214">
        <f>Q117*H117</f>
        <v>0.005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164</v>
      </c>
      <c r="AT117" s="216" t="s">
        <v>161</v>
      </c>
      <c r="AU117" s="216" t="s">
        <v>83</v>
      </c>
      <c r="AY117" s="18" t="s">
        <v>124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132</v>
      </c>
      <c r="BM117" s="216" t="s">
        <v>781</v>
      </c>
    </row>
    <row r="118" spans="1:51" s="13" customFormat="1" ht="12">
      <c r="A118" s="13"/>
      <c r="B118" s="225"/>
      <c r="C118" s="226"/>
      <c r="D118" s="223" t="s">
        <v>138</v>
      </c>
      <c r="E118" s="226"/>
      <c r="F118" s="228" t="s">
        <v>782</v>
      </c>
      <c r="G118" s="226"/>
      <c r="H118" s="229">
        <v>5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138</v>
      </c>
      <c r="AU118" s="235" t="s">
        <v>83</v>
      </c>
      <c r="AV118" s="13" t="s">
        <v>83</v>
      </c>
      <c r="AW118" s="13" t="s">
        <v>4</v>
      </c>
      <c r="AX118" s="13" t="s">
        <v>81</v>
      </c>
      <c r="AY118" s="235" t="s">
        <v>124</v>
      </c>
    </row>
    <row r="119" spans="1:65" s="2" customFormat="1" ht="16.5" customHeight="1">
      <c r="A119" s="39"/>
      <c r="B119" s="40"/>
      <c r="C119" s="205" t="s">
        <v>8</v>
      </c>
      <c r="D119" s="205" t="s">
        <v>127</v>
      </c>
      <c r="E119" s="206" t="s">
        <v>195</v>
      </c>
      <c r="F119" s="207" t="s">
        <v>196</v>
      </c>
      <c r="G119" s="208" t="s">
        <v>151</v>
      </c>
      <c r="H119" s="209">
        <v>38</v>
      </c>
      <c r="I119" s="210"/>
      <c r="J119" s="211">
        <f>ROUND(I119*H119,2)</f>
        <v>0</v>
      </c>
      <c r="K119" s="207" t="s">
        <v>131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132</v>
      </c>
      <c r="AT119" s="216" t="s">
        <v>127</v>
      </c>
      <c r="AU119" s="216" t="s">
        <v>83</v>
      </c>
      <c r="AY119" s="18" t="s">
        <v>124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132</v>
      </c>
      <c r="BM119" s="216" t="s">
        <v>783</v>
      </c>
    </row>
    <row r="120" spans="1:47" s="2" customFormat="1" ht="12">
      <c r="A120" s="39"/>
      <c r="B120" s="40"/>
      <c r="C120" s="41"/>
      <c r="D120" s="218" t="s">
        <v>134</v>
      </c>
      <c r="E120" s="41"/>
      <c r="F120" s="219" t="s">
        <v>198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83</v>
      </c>
    </row>
    <row r="121" spans="1:65" s="2" customFormat="1" ht="16.5" customHeight="1">
      <c r="A121" s="39"/>
      <c r="B121" s="40"/>
      <c r="C121" s="205" t="s">
        <v>199</v>
      </c>
      <c r="D121" s="205" t="s">
        <v>127</v>
      </c>
      <c r="E121" s="206" t="s">
        <v>200</v>
      </c>
      <c r="F121" s="207" t="s">
        <v>201</v>
      </c>
      <c r="G121" s="208" t="s">
        <v>130</v>
      </c>
      <c r="H121" s="209">
        <v>15.96</v>
      </c>
      <c r="I121" s="210"/>
      <c r="J121" s="211">
        <f>ROUND(I121*H121,2)</f>
        <v>0</v>
      </c>
      <c r="K121" s="207" t="s">
        <v>131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3E-05</v>
      </c>
      <c r="R121" s="214">
        <f>Q121*H121</f>
        <v>0.00047880000000000004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132</v>
      </c>
      <c r="AT121" s="216" t="s">
        <v>127</v>
      </c>
      <c r="AU121" s="216" t="s">
        <v>83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132</v>
      </c>
      <c r="BM121" s="216" t="s">
        <v>784</v>
      </c>
    </row>
    <row r="122" spans="1:47" s="2" customFormat="1" ht="12">
      <c r="A122" s="39"/>
      <c r="B122" s="40"/>
      <c r="C122" s="41"/>
      <c r="D122" s="218" t="s">
        <v>134</v>
      </c>
      <c r="E122" s="41"/>
      <c r="F122" s="219" t="s">
        <v>203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134</v>
      </c>
      <c r="AU122" s="18" t="s">
        <v>83</v>
      </c>
    </row>
    <row r="123" spans="1:47" s="2" customFormat="1" ht="12">
      <c r="A123" s="39"/>
      <c r="B123" s="40"/>
      <c r="C123" s="41"/>
      <c r="D123" s="223" t="s">
        <v>136</v>
      </c>
      <c r="E123" s="41"/>
      <c r="F123" s="224" t="s">
        <v>204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136</v>
      </c>
      <c r="AU123" s="18" t="s">
        <v>83</v>
      </c>
    </row>
    <row r="124" spans="1:51" s="13" customFormat="1" ht="12">
      <c r="A124" s="13"/>
      <c r="B124" s="225"/>
      <c r="C124" s="226"/>
      <c r="D124" s="223" t="s">
        <v>138</v>
      </c>
      <c r="E124" s="227" t="s">
        <v>19</v>
      </c>
      <c r="F124" s="228" t="s">
        <v>785</v>
      </c>
      <c r="G124" s="226"/>
      <c r="H124" s="229">
        <v>15.96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138</v>
      </c>
      <c r="AU124" s="235" t="s">
        <v>83</v>
      </c>
      <c r="AV124" s="13" t="s">
        <v>83</v>
      </c>
      <c r="AW124" s="13" t="s">
        <v>35</v>
      </c>
      <c r="AX124" s="13" t="s">
        <v>81</v>
      </c>
      <c r="AY124" s="235" t="s">
        <v>124</v>
      </c>
    </row>
    <row r="125" spans="1:65" s="2" customFormat="1" ht="16.5" customHeight="1">
      <c r="A125" s="39"/>
      <c r="B125" s="40"/>
      <c r="C125" s="236" t="s">
        <v>206</v>
      </c>
      <c r="D125" s="236" t="s">
        <v>161</v>
      </c>
      <c r="E125" s="237" t="s">
        <v>207</v>
      </c>
      <c r="F125" s="238" t="s">
        <v>208</v>
      </c>
      <c r="G125" s="239" t="s">
        <v>130</v>
      </c>
      <c r="H125" s="240">
        <v>18.354</v>
      </c>
      <c r="I125" s="241"/>
      <c r="J125" s="242">
        <f>ROUND(I125*H125,2)</f>
        <v>0</v>
      </c>
      <c r="K125" s="238" t="s">
        <v>19</v>
      </c>
      <c r="L125" s="243"/>
      <c r="M125" s="244" t="s">
        <v>19</v>
      </c>
      <c r="N125" s="245" t="s">
        <v>44</v>
      </c>
      <c r="O125" s="85"/>
      <c r="P125" s="214">
        <f>O125*H125</f>
        <v>0</v>
      </c>
      <c r="Q125" s="214">
        <v>0.0005</v>
      </c>
      <c r="R125" s="214">
        <f>Q125*H125</f>
        <v>0.009177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164</v>
      </c>
      <c r="AT125" s="216" t="s">
        <v>161</v>
      </c>
      <c r="AU125" s="216" t="s">
        <v>83</v>
      </c>
      <c r="AY125" s="18" t="s">
        <v>124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132</v>
      </c>
      <c r="BM125" s="216" t="s">
        <v>786</v>
      </c>
    </row>
    <row r="126" spans="1:51" s="13" customFormat="1" ht="12">
      <c r="A126" s="13"/>
      <c r="B126" s="225"/>
      <c r="C126" s="226"/>
      <c r="D126" s="223" t="s">
        <v>138</v>
      </c>
      <c r="E126" s="226"/>
      <c r="F126" s="228" t="s">
        <v>787</v>
      </c>
      <c r="G126" s="226"/>
      <c r="H126" s="229">
        <v>18.354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138</v>
      </c>
      <c r="AU126" s="235" t="s">
        <v>83</v>
      </c>
      <c r="AV126" s="13" t="s">
        <v>83</v>
      </c>
      <c r="AW126" s="13" t="s">
        <v>4</v>
      </c>
      <c r="AX126" s="13" t="s">
        <v>81</v>
      </c>
      <c r="AY126" s="235" t="s">
        <v>124</v>
      </c>
    </row>
    <row r="127" spans="1:65" s="2" customFormat="1" ht="16.5" customHeight="1">
      <c r="A127" s="39"/>
      <c r="B127" s="40"/>
      <c r="C127" s="205" t="s">
        <v>211</v>
      </c>
      <c r="D127" s="205" t="s">
        <v>127</v>
      </c>
      <c r="E127" s="206" t="s">
        <v>212</v>
      </c>
      <c r="F127" s="207" t="s">
        <v>213</v>
      </c>
      <c r="G127" s="208" t="s">
        <v>151</v>
      </c>
      <c r="H127" s="209">
        <v>38</v>
      </c>
      <c r="I127" s="210"/>
      <c r="J127" s="211">
        <f>ROUND(I127*H127,2)</f>
        <v>0</v>
      </c>
      <c r="K127" s="207" t="s">
        <v>131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6E-05</v>
      </c>
      <c r="R127" s="214">
        <f>Q127*H127</f>
        <v>0.00228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132</v>
      </c>
      <c r="AT127" s="216" t="s">
        <v>127</v>
      </c>
      <c r="AU127" s="216" t="s">
        <v>83</v>
      </c>
      <c r="AY127" s="18" t="s">
        <v>124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132</v>
      </c>
      <c r="BM127" s="216" t="s">
        <v>788</v>
      </c>
    </row>
    <row r="128" spans="1:47" s="2" customFormat="1" ht="12">
      <c r="A128" s="39"/>
      <c r="B128" s="40"/>
      <c r="C128" s="41"/>
      <c r="D128" s="218" t="s">
        <v>134</v>
      </c>
      <c r="E128" s="41"/>
      <c r="F128" s="219" t="s">
        <v>215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134</v>
      </c>
      <c r="AU128" s="18" t="s">
        <v>83</v>
      </c>
    </row>
    <row r="129" spans="1:65" s="2" customFormat="1" ht="16.5" customHeight="1">
      <c r="A129" s="39"/>
      <c r="B129" s="40"/>
      <c r="C129" s="236" t="s">
        <v>216</v>
      </c>
      <c r="D129" s="236" t="s">
        <v>161</v>
      </c>
      <c r="E129" s="237" t="s">
        <v>217</v>
      </c>
      <c r="F129" s="238" t="s">
        <v>218</v>
      </c>
      <c r="G129" s="239" t="s">
        <v>151</v>
      </c>
      <c r="H129" s="240">
        <v>114</v>
      </c>
      <c r="I129" s="241"/>
      <c r="J129" s="242">
        <f>ROUND(I129*H129,2)</f>
        <v>0</v>
      </c>
      <c r="K129" s="238" t="s">
        <v>19</v>
      </c>
      <c r="L129" s="243"/>
      <c r="M129" s="244" t="s">
        <v>19</v>
      </c>
      <c r="N129" s="245" t="s">
        <v>44</v>
      </c>
      <c r="O129" s="85"/>
      <c r="P129" s="214">
        <f>O129*H129</f>
        <v>0</v>
      </c>
      <c r="Q129" s="214">
        <v>0.0059</v>
      </c>
      <c r="R129" s="214">
        <f>Q129*H129</f>
        <v>0.6726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164</v>
      </c>
      <c r="AT129" s="216" t="s">
        <v>161</v>
      </c>
      <c r="AU129" s="216" t="s">
        <v>83</v>
      </c>
      <c r="AY129" s="18" t="s">
        <v>124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81</v>
      </c>
      <c r="BK129" s="217">
        <f>ROUND(I129*H129,2)</f>
        <v>0</v>
      </c>
      <c r="BL129" s="18" t="s">
        <v>132</v>
      </c>
      <c r="BM129" s="216" t="s">
        <v>789</v>
      </c>
    </row>
    <row r="130" spans="1:51" s="13" customFormat="1" ht="12">
      <c r="A130" s="13"/>
      <c r="B130" s="225"/>
      <c r="C130" s="226"/>
      <c r="D130" s="223" t="s">
        <v>138</v>
      </c>
      <c r="E130" s="226"/>
      <c r="F130" s="228" t="s">
        <v>790</v>
      </c>
      <c r="G130" s="226"/>
      <c r="H130" s="229">
        <v>114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138</v>
      </c>
      <c r="AU130" s="235" t="s">
        <v>83</v>
      </c>
      <c r="AV130" s="13" t="s">
        <v>83</v>
      </c>
      <c r="AW130" s="13" t="s">
        <v>4</v>
      </c>
      <c r="AX130" s="13" t="s">
        <v>81</v>
      </c>
      <c r="AY130" s="235" t="s">
        <v>124</v>
      </c>
    </row>
    <row r="131" spans="1:65" s="2" customFormat="1" ht="16.5" customHeight="1">
      <c r="A131" s="39"/>
      <c r="B131" s="40"/>
      <c r="C131" s="236" t="s">
        <v>221</v>
      </c>
      <c r="D131" s="236" t="s">
        <v>161</v>
      </c>
      <c r="E131" s="237" t="s">
        <v>222</v>
      </c>
      <c r="F131" s="238" t="s">
        <v>223</v>
      </c>
      <c r="G131" s="239" t="s">
        <v>151</v>
      </c>
      <c r="H131" s="240">
        <v>114</v>
      </c>
      <c r="I131" s="241"/>
      <c r="J131" s="242">
        <f>ROUND(I131*H131,2)</f>
        <v>0</v>
      </c>
      <c r="K131" s="238" t="s">
        <v>19</v>
      </c>
      <c r="L131" s="243"/>
      <c r="M131" s="244" t="s">
        <v>19</v>
      </c>
      <c r="N131" s="245" t="s">
        <v>44</v>
      </c>
      <c r="O131" s="85"/>
      <c r="P131" s="214">
        <f>O131*H131</f>
        <v>0</v>
      </c>
      <c r="Q131" s="214">
        <v>0.0002</v>
      </c>
      <c r="R131" s="214">
        <f>Q131*H131</f>
        <v>0.0228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164</v>
      </c>
      <c r="AT131" s="216" t="s">
        <v>161</v>
      </c>
      <c r="AU131" s="216" t="s">
        <v>83</v>
      </c>
      <c r="AY131" s="18" t="s">
        <v>124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81</v>
      </c>
      <c r="BK131" s="217">
        <f>ROUND(I131*H131,2)</f>
        <v>0</v>
      </c>
      <c r="BL131" s="18" t="s">
        <v>132</v>
      </c>
      <c r="BM131" s="216" t="s">
        <v>791</v>
      </c>
    </row>
    <row r="132" spans="1:47" s="2" customFormat="1" ht="12">
      <c r="A132" s="39"/>
      <c r="B132" s="40"/>
      <c r="C132" s="41"/>
      <c r="D132" s="223" t="s">
        <v>136</v>
      </c>
      <c r="E132" s="41"/>
      <c r="F132" s="224" t="s">
        <v>225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136</v>
      </c>
      <c r="AU132" s="18" t="s">
        <v>83</v>
      </c>
    </row>
    <row r="133" spans="1:65" s="2" customFormat="1" ht="16.5" customHeight="1">
      <c r="A133" s="39"/>
      <c r="B133" s="40"/>
      <c r="C133" s="205" t="s">
        <v>226</v>
      </c>
      <c r="D133" s="205" t="s">
        <v>127</v>
      </c>
      <c r="E133" s="206" t="s">
        <v>227</v>
      </c>
      <c r="F133" s="207" t="s">
        <v>228</v>
      </c>
      <c r="G133" s="208" t="s">
        <v>151</v>
      </c>
      <c r="H133" s="209">
        <v>38</v>
      </c>
      <c r="I133" s="210"/>
      <c r="J133" s="211">
        <f>ROUND(I133*H133,2)</f>
        <v>0</v>
      </c>
      <c r="K133" s="207" t="s">
        <v>131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2E-05</v>
      </c>
      <c r="R133" s="214">
        <f>Q133*H133</f>
        <v>0.00076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132</v>
      </c>
      <c r="AT133" s="216" t="s">
        <v>127</v>
      </c>
      <c r="AU133" s="216" t="s">
        <v>83</v>
      </c>
      <c r="AY133" s="18" t="s">
        <v>124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132</v>
      </c>
      <c r="BM133" s="216" t="s">
        <v>792</v>
      </c>
    </row>
    <row r="134" spans="1:47" s="2" customFormat="1" ht="12">
      <c r="A134" s="39"/>
      <c r="B134" s="40"/>
      <c r="C134" s="41"/>
      <c r="D134" s="218" t="s">
        <v>134</v>
      </c>
      <c r="E134" s="41"/>
      <c r="F134" s="219" t="s">
        <v>230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83</v>
      </c>
    </row>
    <row r="135" spans="1:47" s="2" customFormat="1" ht="12">
      <c r="A135" s="39"/>
      <c r="B135" s="40"/>
      <c r="C135" s="41"/>
      <c r="D135" s="223" t="s">
        <v>136</v>
      </c>
      <c r="E135" s="41"/>
      <c r="F135" s="224" t="s">
        <v>231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136</v>
      </c>
      <c r="AU135" s="18" t="s">
        <v>83</v>
      </c>
    </row>
    <row r="136" spans="1:65" s="2" customFormat="1" ht="16.5" customHeight="1">
      <c r="A136" s="39"/>
      <c r="B136" s="40"/>
      <c r="C136" s="205" t="s">
        <v>232</v>
      </c>
      <c r="D136" s="205" t="s">
        <v>127</v>
      </c>
      <c r="E136" s="206" t="s">
        <v>233</v>
      </c>
      <c r="F136" s="207" t="s">
        <v>234</v>
      </c>
      <c r="G136" s="208" t="s">
        <v>130</v>
      </c>
      <c r="H136" s="209">
        <v>30.4</v>
      </c>
      <c r="I136" s="210"/>
      <c r="J136" s="211">
        <f>ROUND(I136*H136,2)</f>
        <v>0</v>
      </c>
      <c r="K136" s="207" t="s">
        <v>131</v>
      </c>
      <c r="L136" s="45"/>
      <c r="M136" s="212" t="s">
        <v>19</v>
      </c>
      <c r="N136" s="213" t="s">
        <v>44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132</v>
      </c>
      <c r="AT136" s="216" t="s">
        <v>127</v>
      </c>
      <c r="AU136" s="216" t="s">
        <v>83</v>
      </c>
      <c r="AY136" s="18" t="s">
        <v>124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132</v>
      </c>
      <c r="BM136" s="216" t="s">
        <v>793</v>
      </c>
    </row>
    <row r="137" spans="1:47" s="2" customFormat="1" ht="12">
      <c r="A137" s="39"/>
      <c r="B137" s="40"/>
      <c r="C137" s="41"/>
      <c r="D137" s="218" t="s">
        <v>134</v>
      </c>
      <c r="E137" s="41"/>
      <c r="F137" s="219" t="s">
        <v>236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134</v>
      </c>
      <c r="AU137" s="18" t="s">
        <v>83</v>
      </c>
    </row>
    <row r="138" spans="1:47" s="2" customFormat="1" ht="12">
      <c r="A138" s="39"/>
      <c r="B138" s="40"/>
      <c r="C138" s="41"/>
      <c r="D138" s="223" t="s">
        <v>136</v>
      </c>
      <c r="E138" s="41"/>
      <c r="F138" s="224" t="s">
        <v>237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136</v>
      </c>
      <c r="AU138" s="18" t="s">
        <v>83</v>
      </c>
    </row>
    <row r="139" spans="1:51" s="13" customFormat="1" ht="12">
      <c r="A139" s="13"/>
      <c r="B139" s="225"/>
      <c r="C139" s="226"/>
      <c r="D139" s="223" t="s">
        <v>138</v>
      </c>
      <c r="E139" s="227" t="s">
        <v>19</v>
      </c>
      <c r="F139" s="228" t="s">
        <v>794</v>
      </c>
      <c r="G139" s="226"/>
      <c r="H139" s="229">
        <v>30.4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138</v>
      </c>
      <c r="AU139" s="235" t="s">
        <v>83</v>
      </c>
      <c r="AV139" s="13" t="s">
        <v>83</v>
      </c>
      <c r="AW139" s="13" t="s">
        <v>35</v>
      </c>
      <c r="AX139" s="13" t="s">
        <v>81</v>
      </c>
      <c r="AY139" s="235" t="s">
        <v>124</v>
      </c>
    </row>
    <row r="140" spans="1:65" s="2" customFormat="1" ht="16.5" customHeight="1">
      <c r="A140" s="39"/>
      <c r="B140" s="40"/>
      <c r="C140" s="236" t="s">
        <v>239</v>
      </c>
      <c r="D140" s="236" t="s">
        <v>161</v>
      </c>
      <c r="E140" s="237" t="s">
        <v>240</v>
      </c>
      <c r="F140" s="238" t="s">
        <v>241</v>
      </c>
      <c r="G140" s="239" t="s">
        <v>242</v>
      </c>
      <c r="H140" s="240">
        <v>3.496</v>
      </c>
      <c r="I140" s="241"/>
      <c r="J140" s="242">
        <f>ROUND(I140*H140,2)</f>
        <v>0</v>
      </c>
      <c r="K140" s="238" t="s">
        <v>19</v>
      </c>
      <c r="L140" s="243"/>
      <c r="M140" s="244" t="s">
        <v>19</v>
      </c>
      <c r="N140" s="245" t="s">
        <v>44</v>
      </c>
      <c r="O140" s="85"/>
      <c r="P140" s="214">
        <f>O140*H140</f>
        <v>0</v>
      </c>
      <c r="Q140" s="214">
        <v>0.5</v>
      </c>
      <c r="R140" s="214">
        <f>Q140*H140</f>
        <v>1.748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164</v>
      </c>
      <c r="AT140" s="216" t="s">
        <v>161</v>
      </c>
      <c r="AU140" s="216" t="s">
        <v>83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132</v>
      </c>
      <c r="BM140" s="216" t="s">
        <v>795</v>
      </c>
    </row>
    <row r="141" spans="1:51" s="13" customFormat="1" ht="12">
      <c r="A141" s="13"/>
      <c r="B141" s="225"/>
      <c r="C141" s="226"/>
      <c r="D141" s="223" t="s">
        <v>138</v>
      </c>
      <c r="E141" s="226"/>
      <c r="F141" s="228" t="s">
        <v>796</v>
      </c>
      <c r="G141" s="226"/>
      <c r="H141" s="229">
        <v>3.496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138</v>
      </c>
      <c r="AU141" s="235" t="s">
        <v>83</v>
      </c>
      <c r="AV141" s="13" t="s">
        <v>83</v>
      </c>
      <c r="AW141" s="13" t="s">
        <v>4</v>
      </c>
      <c r="AX141" s="13" t="s">
        <v>81</v>
      </c>
      <c r="AY141" s="235" t="s">
        <v>124</v>
      </c>
    </row>
    <row r="142" spans="1:65" s="2" customFormat="1" ht="16.5" customHeight="1">
      <c r="A142" s="39"/>
      <c r="B142" s="40"/>
      <c r="C142" s="205" t="s">
        <v>7</v>
      </c>
      <c r="D142" s="205" t="s">
        <v>127</v>
      </c>
      <c r="E142" s="206" t="s">
        <v>245</v>
      </c>
      <c r="F142" s="207" t="s">
        <v>612</v>
      </c>
      <c r="G142" s="208" t="s">
        <v>151</v>
      </c>
      <c r="H142" s="209">
        <v>38</v>
      </c>
      <c r="I142" s="210"/>
      <c r="J142" s="211">
        <f>ROUND(I142*H142,2)</f>
        <v>0</v>
      </c>
      <c r="K142" s="207" t="s">
        <v>131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132</v>
      </c>
      <c r="AT142" s="216" t="s">
        <v>127</v>
      </c>
      <c r="AU142" s="216" t="s">
        <v>83</v>
      </c>
      <c r="AY142" s="18" t="s">
        <v>124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132</v>
      </c>
      <c r="BM142" s="216" t="s">
        <v>797</v>
      </c>
    </row>
    <row r="143" spans="1:47" s="2" customFormat="1" ht="12">
      <c r="A143" s="39"/>
      <c r="B143" s="40"/>
      <c r="C143" s="41"/>
      <c r="D143" s="218" t="s">
        <v>134</v>
      </c>
      <c r="E143" s="41"/>
      <c r="F143" s="219" t="s">
        <v>248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83</v>
      </c>
    </row>
    <row r="144" spans="1:47" s="2" customFormat="1" ht="12">
      <c r="A144" s="39"/>
      <c r="B144" s="40"/>
      <c r="C144" s="41"/>
      <c r="D144" s="223" t="s">
        <v>136</v>
      </c>
      <c r="E144" s="41"/>
      <c r="F144" s="224" t="s">
        <v>249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136</v>
      </c>
      <c r="AU144" s="18" t="s">
        <v>83</v>
      </c>
    </row>
    <row r="145" spans="1:65" s="2" customFormat="1" ht="16.5" customHeight="1">
      <c r="A145" s="39"/>
      <c r="B145" s="40"/>
      <c r="C145" s="205" t="s">
        <v>250</v>
      </c>
      <c r="D145" s="205" t="s">
        <v>127</v>
      </c>
      <c r="E145" s="206" t="s">
        <v>251</v>
      </c>
      <c r="F145" s="207" t="s">
        <v>252</v>
      </c>
      <c r="G145" s="208" t="s">
        <v>242</v>
      </c>
      <c r="H145" s="209">
        <v>2.28</v>
      </c>
      <c r="I145" s="210"/>
      <c r="J145" s="211">
        <f>ROUND(I145*H145,2)</f>
        <v>0</v>
      </c>
      <c r="K145" s="207" t="s">
        <v>131</v>
      </c>
      <c r="L145" s="45"/>
      <c r="M145" s="212" t="s">
        <v>19</v>
      </c>
      <c r="N145" s="213" t="s">
        <v>44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132</v>
      </c>
      <c r="AT145" s="216" t="s">
        <v>127</v>
      </c>
      <c r="AU145" s="216" t="s">
        <v>83</v>
      </c>
      <c r="AY145" s="18" t="s">
        <v>124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81</v>
      </c>
      <c r="BK145" s="217">
        <f>ROUND(I145*H145,2)</f>
        <v>0</v>
      </c>
      <c r="BL145" s="18" t="s">
        <v>132</v>
      </c>
      <c r="BM145" s="216" t="s">
        <v>798</v>
      </c>
    </row>
    <row r="146" spans="1:47" s="2" customFormat="1" ht="12">
      <c r="A146" s="39"/>
      <c r="B146" s="40"/>
      <c r="C146" s="41"/>
      <c r="D146" s="218" t="s">
        <v>134</v>
      </c>
      <c r="E146" s="41"/>
      <c r="F146" s="219" t="s">
        <v>254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134</v>
      </c>
      <c r="AU146" s="18" t="s">
        <v>83</v>
      </c>
    </row>
    <row r="147" spans="1:47" s="2" customFormat="1" ht="12">
      <c r="A147" s="39"/>
      <c r="B147" s="40"/>
      <c r="C147" s="41"/>
      <c r="D147" s="223" t="s">
        <v>136</v>
      </c>
      <c r="E147" s="41"/>
      <c r="F147" s="224" t="s">
        <v>255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83</v>
      </c>
    </row>
    <row r="148" spans="1:51" s="13" customFormat="1" ht="12">
      <c r="A148" s="13"/>
      <c r="B148" s="225"/>
      <c r="C148" s="226"/>
      <c r="D148" s="223" t="s">
        <v>138</v>
      </c>
      <c r="E148" s="227" t="s">
        <v>19</v>
      </c>
      <c r="F148" s="228" t="s">
        <v>799</v>
      </c>
      <c r="G148" s="226"/>
      <c r="H148" s="229">
        <v>2.28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138</v>
      </c>
      <c r="AU148" s="235" t="s">
        <v>83</v>
      </c>
      <c r="AV148" s="13" t="s">
        <v>83</v>
      </c>
      <c r="AW148" s="13" t="s">
        <v>35</v>
      </c>
      <c r="AX148" s="13" t="s">
        <v>81</v>
      </c>
      <c r="AY148" s="235" t="s">
        <v>124</v>
      </c>
    </row>
    <row r="149" spans="1:65" s="2" customFormat="1" ht="16.5" customHeight="1">
      <c r="A149" s="39"/>
      <c r="B149" s="40"/>
      <c r="C149" s="205" t="s">
        <v>257</v>
      </c>
      <c r="D149" s="205" t="s">
        <v>127</v>
      </c>
      <c r="E149" s="206" t="s">
        <v>258</v>
      </c>
      <c r="F149" s="207" t="s">
        <v>259</v>
      </c>
      <c r="G149" s="208" t="s">
        <v>242</v>
      </c>
      <c r="H149" s="209">
        <v>2.28</v>
      </c>
      <c r="I149" s="210"/>
      <c r="J149" s="211">
        <f>ROUND(I149*H149,2)</f>
        <v>0</v>
      </c>
      <c r="K149" s="207" t="s">
        <v>131</v>
      </c>
      <c r="L149" s="45"/>
      <c r="M149" s="212" t="s">
        <v>19</v>
      </c>
      <c r="N149" s="213" t="s">
        <v>44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132</v>
      </c>
      <c r="AT149" s="216" t="s">
        <v>127</v>
      </c>
      <c r="AU149" s="216" t="s">
        <v>83</v>
      </c>
      <c r="AY149" s="18" t="s">
        <v>124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81</v>
      </c>
      <c r="BK149" s="217">
        <f>ROUND(I149*H149,2)</f>
        <v>0</v>
      </c>
      <c r="BL149" s="18" t="s">
        <v>132</v>
      </c>
      <c r="BM149" s="216" t="s">
        <v>800</v>
      </c>
    </row>
    <row r="150" spans="1:47" s="2" customFormat="1" ht="12">
      <c r="A150" s="39"/>
      <c r="B150" s="40"/>
      <c r="C150" s="41"/>
      <c r="D150" s="218" t="s">
        <v>134</v>
      </c>
      <c r="E150" s="41"/>
      <c r="F150" s="219" t="s">
        <v>261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134</v>
      </c>
      <c r="AU150" s="18" t="s">
        <v>83</v>
      </c>
    </row>
    <row r="151" spans="1:65" s="2" customFormat="1" ht="16.5" customHeight="1">
      <c r="A151" s="39"/>
      <c r="B151" s="40"/>
      <c r="C151" s="205" t="s">
        <v>262</v>
      </c>
      <c r="D151" s="205" t="s">
        <v>127</v>
      </c>
      <c r="E151" s="206" t="s">
        <v>263</v>
      </c>
      <c r="F151" s="207" t="s">
        <v>264</v>
      </c>
      <c r="G151" s="208" t="s">
        <v>242</v>
      </c>
      <c r="H151" s="209">
        <v>11.4</v>
      </c>
      <c r="I151" s="210"/>
      <c r="J151" s="211">
        <f>ROUND(I151*H151,2)</f>
        <v>0</v>
      </c>
      <c r="K151" s="207" t="s">
        <v>131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132</v>
      </c>
      <c r="AT151" s="216" t="s">
        <v>127</v>
      </c>
      <c r="AU151" s="216" t="s">
        <v>83</v>
      </c>
      <c r="AY151" s="18" t="s">
        <v>124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132</v>
      </c>
      <c r="BM151" s="216" t="s">
        <v>801</v>
      </c>
    </row>
    <row r="152" spans="1:47" s="2" customFormat="1" ht="12">
      <c r="A152" s="39"/>
      <c r="B152" s="40"/>
      <c r="C152" s="41"/>
      <c r="D152" s="218" t="s">
        <v>134</v>
      </c>
      <c r="E152" s="41"/>
      <c r="F152" s="219" t="s">
        <v>266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134</v>
      </c>
      <c r="AU152" s="18" t="s">
        <v>83</v>
      </c>
    </row>
    <row r="153" spans="1:47" s="2" customFormat="1" ht="12">
      <c r="A153" s="39"/>
      <c r="B153" s="40"/>
      <c r="C153" s="41"/>
      <c r="D153" s="223" t="s">
        <v>136</v>
      </c>
      <c r="E153" s="41"/>
      <c r="F153" s="224" t="s">
        <v>267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136</v>
      </c>
      <c r="AU153" s="18" t="s">
        <v>83</v>
      </c>
    </row>
    <row r="154" spans="1:51" s="13" customFormat="1" ht="12">
      <c r="A154" s="13"/>
      <c r="B154" s="225"/>
      <c r="C154" s="226"/>
      <c r="D154" s="223" t="s">
        <v>138</v>
      </c>
      <c r="E154" s="227" t="s">
        <v>19</v>
      </c>
      <c r="F154" s="228" t="s">
        <v>802</v>
      </c>
      <c r="G154" s="226"/>
      <c r="H154" s="229">
        <v>11.4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138</v>
      </c>
      <c r="AU154" s="235" t="s">
        <v>83</v>
      </c>
      <c r="AV154" s="13" t="s">
        <v>83</v>
      </c>
      <c r="AW154" s="13" t="s">
        <v>35</v>
      </c>
      <c r="AX154" s="13" t="s">
        <v>81</v>
      </c>
      <c r="AY154" s="235" t="s">
        <v>124</v>
      </c>
    </row>
    <row r="155" spans="1:63" s="12" customFormat="1" ht="22.8" customHeight="1">
      <c r="A155" s="12"/>
      <c r="B155" s="189"/>
      <c r="C155" s="190"/>
      <c r="D155" s="191" t="s">
        <v>72</v>
      </c>
      <c r="E155" s="203" t="s">
        <v>269</v>
      </c>
      <c r="F155" s="203" t="s">
        <v>270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SUM(P156:P201)</f>
        <v>0</v>
      </c>
      <c r="Q155" s="197"/>
      <c r="R155" s="198">
        <f>SUM(R156:R201)</f>
        <v>4.6459</v>
      </c>
      <c r="S155" s="197"/>
      <c r="T155" s="199">
        <f>SUM(T156:T201)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0" t="s">
        <v>81</v>
      </c>
      <c r="AT155" s="201" t="s">
        <v>72</v>
      </c>
      <c r="AU155" s="201" t="s">
        <v>81</v>
      </c>
      <c r="AY155" s="200" t="s">
        <v>124</v>
      </c>
      <c r="BK155" s="202">
        <f>SUM(BK156:BK201)</f>
        <v>0</v>
      </c>
    </row>
    <row r="156" spans="1:65" s="2" customFormat="1" ht="21.75" customHeight="1">
      <c r="A156" s="39"/>
      <c r="B156" s="40"/>
      <c r="C156" s="205" t="s">
        <v>271</v>
      </c>
      <c r="D156" s="205" t="s">
        <v>127</v>
      </c>
      <c r="E156" s="206" t="s">
        <v>272</v>
      </c>
      <c r="F156" s="207" t="s">
        <v>273</v>
      </c>
      <c r="G156" s="208" t="s">
        <v>151</v>
      </c>
      <c r="H156" s="209">
        <v>120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132</v>
      </c>
      <c r="AT156" s="216" t="s">
        <v>127</v>
      </c>
      <c r="AU156" s="216" t="s">
        <v>83</v>
      </c>
      <c r="AY156" s="18" t="s">
        <v>124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132</v>
      </c>
      <c r="BM156" s="216" t="s">
        <v>803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275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83</v>
      </c>
    </row>
    <row r="158" spans="1:51" s="13" customFormat="1" ht="12">
      <c r="A158" s="13"/>
      <c r="B158" s="225"/>
      <c r="C158" s="226"/>
      <c r="D158" s="223" t="s">
        <v>138</v>
      </c>
      <c r="E158" s="227" t="s">
        <v>19</v>
      </c>
      <c r="F158" s="228" t="s">
        <v>804</v>
      </c>
      <c r="G158" s="226"/>
      <c r="H158" s="229">
        <v>60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138</v>
      </c>
      <c r="AU158" s="235" t="s">
        <v>83</v>
      </c>
      <c r="AV158" s="13" t="s">
        <v>83</v>
      </c>
      <c r="AW158" s="13" t="s">
        <v>35</v>
      </c>
      <c r="AX158" s="13" t="s">
        <v>73</v>
      </c>
      <c r="AY158" s="235" t="s">
        <v>124</v>
      </c>
    </row>
    <row r="159" spans="1:51" s="13" customFormat="1" ht="12">
      <c r="A159" s="13"/>
      <c r="B159" s="225"/>
      <c r="C159" s="226"/>
      <c r="D159" s="223" t="s">
        <v>138</v>
      </c>
      <c r="E159" s="227" t="s">
        <v>19</v>
      </c>
      <c r="F159" s="228" t="s">
        <v>805</v>
      </c>
      <c r="G159" s="226"/>
      <c r="H159" s="229">
        <v>60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138</v>
      </c>
      <c r="AU159" s="235" t="s">
        <v>83</v>
      </c>
      <c r="AV159" s="13" t="s">
        <v>83</v>
      </c>
      <c r="AW159" s="13" t="s">
        <v>35</v>
      </c>
      <c r="AX159" s="13" t="s">
        <v>73</v>
      </c>
      <c r="AY159" s="235" t="s">
        <v>124</v>
      </c>
    </row>
    <row r="160" spans="1:51" s="14" customFormat="1" ht="12">
      <c r="A160" s="14"/>
      <c r="B160" s="246"/>
      <c r="C160" s="247"/>
      <c r="D160" s="223" t="s">
        <v>138</v>
      </c>
      <c r="E160" s="248" t="s">
        <v>19</v>
      </c>
      <c r="F160" s="249" t="s">
        <v>278</v>
      </c>
      <c r="G160" s="247"/>
      <c r="H160" s="250">
        <v>120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138</v>
      </c>
      <c r="AU160" s="256" t="s">
        <v>83</v>
      </c>
      <c r="AV160" s="14" t="s">
        <v>132</v>
      </c>
      <c r="AW160" s="14" t="s">
        <v>35</v>
      </c>
      <c r="AX160" s="14" t="s">
        <v>81</v>
      </c>
      <c r="AY160" s="256" t="s">
        <v>124</v>
      </c>
    </row>
    <row r="161" spans="1:65" s="2" customFormat="1" ht="21.75" customHeight="1">
      <c r="A161" s="39"/>
      <c r="B161" s="40"/>
      <c r="C161" s="205" t="s">
        <v>279</v>
      </c>
      <c r="D161" s="205" t="s">
        <v>127</v>
      </c>
      <c r="E161" s="206" t="s">
        <v>280</v>
      </c>
      <c r="F161" s="207" t="s">
        <v>281</v>
      </c>
      <c r="G161" s="208" t="s">
        <v>151</v>
      </c>
      <c r="H161" s="209">
        <v>120</v>
      </c>
      <c r="I161" s="210"/>
      <c r="J161" s="211">
        <f>ROUND(I161*H161,2)</f>
        <v>0</v>
      </c>
      <c r="K161" s="207" t="s">
        <v>131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132</v>
      </c>
      <c r="AT161" s="216" t="s">
        <v>127</v>
      </c>
      <c r="AU161" s="216" t="s">
        <v>83</v>
      </c>
      <c r="AY161" s="18" t="s">
        <v>124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132</v>
      </c>
      <c r="BM161" s="216" t="s">
        <v>806</v>
      </c>
    </row>
    <row r="162" spans="1:47" s="2" customFormat="1" ht="12">
      <c r="A162" s="39"/>
      <c r="B162" s="40"/>
      <c r="C162" s="41"/>
      <c r="D162" s="218" t="s">
        <v>134</v>
      </c>
      <c r="E162" s="41"/>
      <c r="F162" s="219" t="s">
        <v>283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134</v>
      </c>
      <c r="AU162" s="18" t="s">
        <v>83</v>
      </c>
    </row>
    <row r="163" spans="1:65" s="2" customFormat="1" ht="16.5" customHeight="1">
      <c r="A163" s="39"/>
      <c r="B163" s="40"/>
      <c r="C163" s="236" t="s">
        <v>284</v>
      </c>
      <c r="D163" s="236" t="s">
        <v>161</v>
      </c>
      <c r="E163" s="237" t="s">
        <v>285</v>
      </c>
      <c r="F163" s="238" t="s">
        <v>286</v>
      </c>
      <c r="G163" s="239" t="s">
        <v>151</v>
      </c>
      <c r="H163" s="240">
        <v>20</v>
      </c>
      <c r="I163" s="241"/>
      <c r="J163" s="242">
        <f>ROUND(I163*H163,2)</f>
        <v>0</v>
      </c>
      <c r="K163" s="238" t="s">
        <v>19</v>
      </c>
      <c r="L163" s="243"/>
      <c r="M163" s="244" t="s">
        <v>19</v>
      </c>
      <c r="N163" s="245" t="s">
        <v>44</v>
      </c>
      <c r="O163" s="85"/>
      <c r="P163" s="214">
        <f>O163*H163</f>
        <v>0</v>
      </c>
      <c r="Q163" s="214">
        <v>0.01</v>
      </c>
      <c r="R163" s="214">
        <f>Q163*H163</f>
        <v>0.2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164</v>
      </c>
      <c r="AT163" s="216" t="s">
        <v>161</v>
      </c>
      <c r="AU163" s="216" t="s">
        <v>83</v>
      </c>
      <c r="AY163" s="18" t="s">
        <v>124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132</v>
      </c>
      <c r="BM163" s="216" t="s">
        <v>807</v>
      </c>
    </row>
    <row r="164" spans="1:65" s="2" customFormat="1" ht="16.5" customHeight="1">
      <c r="A164" s="39"/>
      <c r="B164" s="40"/>
      <c r="C164" s="236" t="s">
        <v>288</v>
      </c>
      <c r="D164" s="236" t="s">
        <v>161</v>
      </c>
      <c r="E164" s="237" t="s">
        <v>289</v>
      </c>
      <c r="F164" s="238" t="s">
        <v>290</v>
      </c>
      <c r="G164" s="239" t="s">
        <v>151</v>
      </c>
      <c r="H164" s="240">
        <v>20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44</v>
      </c>
      <c r="O164" s="85"/>
      <c r="P164" s="214">
        <f>O164*H164</f>
        <v>0</v>
      </c>
      <c r="Q164" s="214">
        <v>0.01</v>
      </c>
      <c r="R164" s="214">
        <f>Q164*H164</f>
        <v>0.2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164</v>
      </c>
      <c r="AT164" s="216" t="s">
        <v>161</v>
      </c>
      <c r="AU164" s="216" t="s">
        <v>83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132</v>
      </c>
      <c r="BM164" s="216" t="s">
        <v>808</v>
      </c>
    </row>
    <row r="165" spans="1:65" s="2" customFormat="1" ht="16.5" customHeight="1">
      <c r="A165" s="39"/>
      <c r="B165" s="40"/>
      <c r="C165" s="236" t="s">
        <v>292</v>
      </c>
      <c r="D165" s="236" t="s">
        <v>161</v>
      </c>
      <c r="E165" s="237" t="s">
        <v>293</v>
      </c>
      <c r="F165" s="238" t="s">
        <v>294</v>
      </c>
      <c r="G165" s="239" t="s">
        <v>151</v>
      </c>
      <c r="H165" s="240">
        <v>20</v>
      </c>
      <c r="I165" s="241"/>
      <c r="J165" s="242">
        <f>ROUND(I165*H165,2)</f>
        <v>0</v>
      </c>
      <c r="K165" s="238" t="s">
        <v>19</v>
      </c>
      <c r="L165" s="243"/>
      <c r="M165" s="244" t="s">
        <v>19</v>
      </c>
      <c r="N165" s="245" t="s">
        <v>44</v>
      </c>
      <c r="O165" s="85"/>
      <c r="P165" s="214">
        <f>O165*H165</f>
        <v>0</v>
      </c>
      <c r="Q165" s="214">
        <v>0.01</v>
      </c>
      <c r="R165" s="214">
        <f>Q165*H165</f>
        <v>0.2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164</v>
      </c>
      <c r="AT165" s="216" t="s">
        <v>161</v>
      </c>
      <c r="AU165" s="216" t="s">
        <v>83</v>
      </c>
      <c r="AY165" s="18" t="s">
        <v>124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81</v>
      </c>
      <c r="BK165" s="217">
        <f>ROUND(I165*H165,2)</f>
        <v>0</v>
      </c>
      <c r="BL165" s="18" t="s">
        <v>132</v>
      </c>
      <c r="BM165" s="216" t="s">
        <v>809</v>
      </c>
    </row>
    <row r="166" spans="1:65" s="2" customFormat="1" ht="16.5" customHeight="1">
      <c r="A166" s="39"/>
      <c r="B166" s="40"/>
      <c r="C166" s="236" t="s">
        <v>296</v>
      </c>
      <c r="D166" s="236" t="s">
        <v>161</v>
      </c>
      <c r="E166" s="237" t="s">
        <v>297</v>
      </c>
      <c r="F166" s="238" t="s">
        <v>298</v>
      </c>
      <c r="G166" s="239" t="s">
        <v>151</v>
      </c>
      <c r="H166" s="240">
        <v>20</v>
      </c>
      <c r="I166" s="241"/>
      <c r="J166" s="242">
        <f>ROUND(I166*H166,2)</f>
        <v>0</v>
      </c>
      <c r="K166" s="238" t="s">
        <v>19</v>
      </c>
      <c r="L166" s="243"/>
      <c r="M166" s="244" t="s">
        <v>19</v>
      </c>
      <c r="N166" s="245" t="s">
        <v>44</v>
      </c>
      <c r="O166" s="85"/>
      <c r="P166" s="214">
        <f>O166*H166</f>
        <v>0</v>
      </c>
      <c r="Q166" s="214">
        <v>0.01</v>
      </c>
      <c r="R166" s="214">
        <f>Q166*H166</f>
        <v>0.2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164</v>
      </c>
      <c r="AT166" s="216" t="s">
        <v>161</v>
      </c>
      <c r="AU166" s="216" t="s">
        <v>83</v>
      </c>
      <c r="AY166" s="18" t="s">
        <v>124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132</v>
      </c>
      <c r="BM166" s="216" t="s">
        <v>810</v>
      </c>
    </row>
    <row r="167" spans="1:65" s="2" customFormat="1" ht="16.5" customHeight="1">
      <c r="A167" s="39"/>
      <c r="B167" s="40"/>
      <c r="C167" s="236" t="s">
        <v>300</v>
      </c>
      <c r="D167" s="236" t="s">
        <v>161</v>
      </c>
      <c r="E167" s="237" t="s">
        <v>301</v>
      </c>
      <c r="F167" s="238" t="s">
        <v>302</v>
      </c>
      <c r="G167" s="239" t="s">
        <v>151</v>
      </c>
      <c r="H167" s="240">
        <v>20</v>
      </c>
      <c r="I167" s="241"/>
      <c r="J167" s="242">
        <f>ROUND(I167*H167,2)</f>
        <v>0</v>
      </c>
      <c r="K167" s="238" t="s">
        <v>19</v>
      </c>
      <c r="L167" s="243"/>
      <c r="M167" s="244" t="s">
        <v>19</v>
      </c>
      <c r="N167" s="245" t="s">
        <v>44</v>
      </c>
      <c r="O167" s="85"/>
      <c r="P167" s="214">
        <f>O167*H167</f>
        <v>0</v>
      </c>
      <c r="Q167" s="214">
        <v>0.01</v>
      </c>
      <c r="R167" s="214">
        <f>Q167*H167</f>
        <v>0.2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164</v>
      </c>
      <c r="AT167" s="216" t="s">
        <v>161</v>
      </c>
      <c r="AU167" s="216" t="s">
        <v>83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132</v>
      </c>
      <c r="BM167" s="216" t="s">
        <v>811</v>
      </c>
    </row>
    <row r="168" spans="1:65" s="2" customFormat="1" ht="16.5" customHeight="1">
      <c r="A168" s="39"/>
      <c r="B168" s="40"/>
      <c r="C168" s="236" t="s">
        <v>304</v>
      </c>
      <c r="D168" s="236" t="s">
        <v>161</v>
      </c>
      <c r="E168" s="237" t="s">
        <v>305</v>
      </c>
      <c r="F168" s="238" t="s">
        <v>306</v>
      </c>
      <c r="G168" s="239" t="s">
        <v>151</v>
      </c>
      <c r="H168" s="240">
        <v>20</v>
      </c>
      <c r="I168" s="241"/>
      <c r="J168" s="242">
        <f>ROUND(I168*H168,2)</f>
        <v>0</v>
      </c>
      <c r="K168" s="238" t="s">
        <v>19</v>
      </c>
      <c r="L168" s="243"/>
      <c r="M168" s="244" t="s">
        <v>19</v>
      </c>
      <c r="N168" s="245" t="s">
        <v>44</v>
      </c>
      <c r="O168" s="85"/>
      <c r="P168" s="214">
        <f>O168*H168</f>
        <v>0</v>
      </c>
      <c r="Q168" s="214">
        <v>0.01</v>
      </c>
      <c r="R168" s="214">
        <f>Q168*H168</f>
        <v>0.2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164</v>
      </c>
      <c r="AT168" s="216" t="s">
        <v>161</v>
      </c>
      <c r="AU168" s="216" t="s">
        <v>83</v>
      </c>
      <c r="AY168" s="18" t="s">
        <v>124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132</v>
      </c>
      <c r="BM168" s="216" t="s">
        <v>812</v>
      </c>
    </row>
    <row r="169" spans="1:65" s="2" customFormat="1" ht="16.5" customHeight="1">
      <c r="A169" s="39"/>
      <c r="B169" s="40"/>
      <c r="C169" s="205" t="s">
        <v>308</v>
      </c>
      <c r="D169" s="205" t="s">
        <v>127</v>
      </c>
      <c r="E169" s="206" t="s">
        <v>309</v>
      </c>
      <c r="F169" s="207" t="s">
        <v>310</v>
      </c>
      <c r="G169" s="208" t="s">
        <v>151</v>
      </c>
      <c r="H169" s="209">
        <v>120</v>
      </c>
      <c r="I169" s="210"/>
      <c r="J169" s="211">
        <f>ROUND(I169*H169,2)</f>
        <v>0</v>
      </c>
      <c r="K169" s="207" t="s">
        <v>19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132</v>
      </c>
      <c r="AT169" s="216" t="s">
        <v>127</v>
      </c>
      <c r="AU169" s="216" t="s">
        <v>83</v>
      </c>
      <c r="AY169" s="18" t="s">
        <v>124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132</v>
      </c>
      <c r="BM169" s="216" t="s">
        <v>813</v>
      </c>
    </row>
    <row r="170" spans="1:65" s="2" customFormat="1" ht="16.5" customHeight="1">
      <c r="A170" s="39"/>
      <c r="B170" s="40"/>
      <c r="C170" s="236" t="s">
        <v>312</v>
      </c>
      <c r="D170" s="236" t="s">
        <v>161</v>
      </c>
      <c r="E170" s="237" t="s">
        <v>313</v>
      </c>
      <c r="F170" s="238" t="s">
        <v>177</v>
      </c>
      <c r="G170" s="239" t="s">
        <v>178</v>
      </c>
      <c r="H170" s="240">
        <v>2.4</v>
      </c>
      <c r="I170" s="241"/>
      <c r="J170" s="242">
        <f>ROUND(I170*H170,2)</f>
        <v>0</v>
      </c>
      <c r="K170" s="238" t="s">
        <v>19</v>
      </c>
      <c r="L170" s="243"/>
      <c r="M170" s="244" t="s">
        <v>19</v>
      </c>
      <c r="N170" s="245" t="s">
        <v>44</v>
      </c>
      <c r="O170" s="85"/>
      <c r="P170" s="214">
        <f>O170*H170</f>
        <v>0</v>
      </c>
      <c r="Q170" s="214">
        <v>0.001</v>
      </c>
      <c r="R170" s="214">
        <f>Q170*H170</f>
        <v>0.0024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164</v>
      </c>
      <c r="AT170" s="216" t="s">
        <v>161</v>
      </c>
      <c r="AU170" s="216" t="s">
        <v>83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132</v>
      </c>
      <c r="BM170" s="216" t="s">
        <v>814</v>
      </c>
    </row>
    <row r="171" spans="1:47" s="2" customFormat="1" ht="12">
      <c r="A171" s="39"/>
      <c r="B171" s="40"/>
      <c r="C171" s="41"/>
      <c r="D171" s="223" t="s">
        <v>136</v>
      </c>
      <c r="E171" s="41"/>
      <c r="F171" s="224" t="s">
        <v>315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136</v>
      </c>
      <c r="AU171" s="18" t="s">
        <v>83</v>
      </c>
    </row>
    <row r="172" spans="1:51" s="13" customFormat="1" ht="12">
      <c r="A172" s="13"/>
      <c r="B172" s="225"/>
      <c r="C172" s="226"/>
      <c r="D172" s="223" t="s">
        <v>138</v>
      </c>
      <c r="E172" s="226"/>
      <c r="F172" s="228" t="s">
        <v>815</v>
      </c>
      <c r="G172" s="226"/>
      <c r="H172" s="229">
        <v>2.4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83</v>
      </c>
      <c r="AV172" s="13" t="s">
        <v>83</v>
      </c>
      <c r="AW172" s="13" t="s">
        <v>4</v>
      </c>
      <c r="AX172" s="13" t="s">
        <v>81</v>
      </c>
      <c r="AY172" s="235" t="s">
        <v>124</v>
      </c>
    </row>
    <row r="173" spans="1:65" s="2" customFormat="1" ht="16.5" customHeight="1">
      <c r="A173" s="39"/>
      <c r="B173" s="40"/>
      <c r="C173" s="205" t="s">
        <v>317</v>
      </c>
      <c r="D173" s="205" t="s">
        <v>127</v>
      </c>
      <c r="E173" s="206" t="s">
        <v>318</v>
      </c>
      <c r="F173" s="207" t="s">
        <v>319</v>
      </c>
      <c r="G173" s="208" t="s">
        <v>185</v>
      </c>
      <c r="H173" s="209">
        <v>0.004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44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132</v>
      </c>
      <c r="AT173" s="216" t="s">
        <v>127</v>
      </c>
      <c r="AU173" s="216" t="s">
        <v>83</v>
      </c>
      <c r="AY173" s="18" t="s">
        <v>124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132</v>
      </c>
      <c r="BM173" s="216" t="s">
        <v>816</v>
      </c>
    </row>
    <row r="174" spans="1:47" s="2" customFormat="1" ht="12">
      <c r="A174" s="39"/>
      <c r="B174" s="40"/>
      <c r="C174" s="41"/>
      <c r="D174" s="223" t="s">
        <v>136</v>
      </c>
      <c r="E174" s="41"/>
      <c r="F174" s="224" t="s">
        <v>321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136</v>
      </c>
      <c r="AU174" s="18" t="s">
        <v>83</v>
      </c>
    </row>
    <row r="175" spans="1:51" s="13" customFormat="1" ht="12">
      <c r="A175" s="13"/>
      <c r="B175" s="225"/>
      <c r="C175" s="226"/>
      <c r="D175" s="223" t="s">
        <v>138</v>
      </c>
      <c r="E175" s="227" t="s">
        <v>19</v>
      </c>
      <c r="F175" s="228" t="s">
        <v>817</v>
      </c>
      <c r="G175" s="226"/>
      <c r="H175" s="229">
        <v>0.004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138</v>
      </c>
      <c r="AU175" s="235" t="s">
        <v>83</v>
      </c>
      <c r="AV175" s="13" t="s">
        <v>83</v>
      </c>
      <c r="AW175" s="13" t="s">
        <v>35</v>
      </c>
      <c r="AX175" s="13" t="s">
        <v>81</v>
      </c>
      <c r="AY175" s="235" t="s">
        <v>124</v>
      </c>
    </row>
    <row r="176" spans="1:65" s="2" customFormat="1" ht="16.5" customHeight="1">
      <c r="A176" s="39"/>
      <c r="B176" s="40"/>
      <c r="C176" s="236" t="s">
        <v>323</v>
      </c>
      <c r="D176" s="236" t="s">
        <v>161</v>
      </c>
      <c r="E176" s="237" t="s">
        <v>324</v>
      </c>
      <c r="F176" s="238" t="s">
        <v>192</v>
      </c>
      <c r="G176" s="239" t="s">
        <v>178</v>
      </c>
      <c r="H176" s="240">
        <v>4</v>
      </c>
      <c r="I176" s="241"/>
      <c r="J176" s="242">
        <f>ROUND(I176*H176,2)</f>
        <v>0</v>
      </c>
      <c r="K176" s="238" t="s">
        <v>19</v>
      </c>
      <c r="L176" s="243"/>
      <c r="M176" s="244" t="s">
        <v>19</v>
      </c>
      <c r="N176" s="245" t="s">
        <v>44</v>
      </c>
      <c r="O176" s="85"/>
      <c r="P176" s="214">
        <f>O176*H176</f>
        <v>0</v>
      </c>
      <c r="Q176" s="214">
        <v>0.001</v>
      </c>
      <c r="R176" s="214">
        <f>Q176*H176</f>
        <v>0.004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164</v>
      </c>
      <c r="AT176" s="216" t="s">
        <v>161</v>
      </c>
      <c r="AU176" s="216" t="s">
        <v>83</v>
      </c>
      <c r="AY176" s="18" t="s">
        <v>124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132</v>
      </c>
      <c r="BM176" s="216" t="s">
        <v>818</v>
      </c>
    </row>
    <row r="177" spans="1:51" s="13" customFormat="1" ht="12">
      <c r="A177" s="13"/>
      <c r="B177" s="225"/>
      <c r="C177" s="226"/>
      <c r="D177" s="223" t="s">
        <v>138</v>
      </c>
      <c r="E177" s="226"/>
      <c r="F177" s="228" t="s">
        <v>819</v>
      </c>
      <c r="G177" s="226"/>
      <c r="H177" s="229">
        <v>4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138</v>
      </c>
      <c r="AU177" s="235" t="s">
        <v>83</v>
      </c>
      <c r="AV177" s="13" t="s">
        <v>83</v>
      </c>
      <c r="AW177" s="13" t="s">
        <v>4</v>
      </c>
      <c r="AX177" s="13" t="s">
        <v>81</v>
      </c>
      <c r="AY177" s="235" t="s">
        <v>124</v>
      </c>
    </row>
    <row r="178" spans="1:65" s="2" customFormat="1" ht="16.5" customHeight="1">
      <c r="A178" s="39"/>
      <c r="B178" s="40"/>
      <c r="C178" s="205" t="s">
        <v>327</v>
      </c>
      <c r="D178" s="205" t="s">
        <v>127</v>
      </c>
      <c r="E178" s="206" t="s">
        <v>233</v>
      </c>
      <c r="F178" s="207" t="s">
        <v>234</v>
      </c>
      <c r="G178" s="208" t="s">
        <v>130</v>
      </c>
      <c r="H178" s="209">
        <v>48</v>
      </c>
      <c r="I178" s="210"/>
      <c r="J178" s="211">
        <f>ROUND(I178*H178,2)</f>
        <v>0</v>
      </c>
      <c r="K178" s="207" t="s">
        <v>131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132</v>
      </c>
      <c r="AT178" s="216" t="s">
        <v>127</v>
      </c>
      <c r="AU178" s="216" t="s">
        <v>83</v>
      </c>
      <c r="AY178" s="18" t="s">
        <v>124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132</v>
      </c>
      <c r="BM178" s="216" t="s">
        <v>820</v>
      </c>
    </row>
    <row r="179" spans="1:47" s="2" customFormat="1" ht="12">
      <c r="A179" s="39"/>
      <c r="B179" s="40"/>
      <c r="C179" s="41"/>
      <c r="D179" s="218" t="s">
        <v>134</v>
      </c>
      <c r="E179" s="41"/>
      <c r="F179" s="219" t="s">
        <v>236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134</v>
      </c>
      <c r="AU179" s="18" t="s">
        <v>83</v>
      </c>
    </row>
    <row r="180" spans="1:47" s="2" customFormat="1" ht="12">
      <c r="A180" s="39"/>
      <c r="B180" s="40"/>
      <c r="C180" s="41"/>
      <c r="D180" s="223" t="s">
        <v>136</v>
      </c>
      <c r="E180" s="41"/>
      <c r="F180" s="224" t="s">
        <v>329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136</v>
      </c>
      <c r="AU180" s="18" t="s">
        <v>83</v>
      </c>
    </row>
    <row r="181" spans="1:51" s="13" customFormat="1" ht="12">
      <c r="A181" s="13"/>
      <c r="B181" s="225"/>
      <c r="C181" s="226"/>
      <c r="D181" s="223" t="s">
        <v>138</v>
      </c>
      <c r="E181" s="227" t="s">
        <v>19</v>
      </c>
      <c r="F181" s="228" t="s">
        <v>821</v>
      </c>
      <c r="G181" s="226"/>
      <c r="H181" s="229">
        <v>48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138</v>
      </c>
      <c r="AU181" s="235" t="s">
        <v>83</v>
      </c>
      <c r="AV181" s="13" t="s">
        <v>83</v>
      </c>
      <c r="AW181" s="13" t="s">
        <v>35</v>
      </c>
      <c r="AX181" s="13" t="s">
        <v>81</v>
      </c>
      <c r="AY181" s="235" t="s">
        <v>124</v>
      </c>
    </row>
    <row r="182" spans="1:65" s="2" customFormat="1" ht="16.5" customHeight="1">
      <c r="A182" s="39"/>
      <c r="B182" s="40"/>
      <c r="C182" s="236" t="s">
        <v>331</v>
      </c>
      <c r="D182" s="236" t="s">
        <v>161</v>
      </c>
      <c r="E182" s="237" t="s">
        <v>240</v>
      </c>
      <c r="F182" s="238" t="s">
        <v>241</v>
      </c>
      <c r="G182" s="239" t="s">
        <v>242</v>
      </c>
      <c r="H182" s="240">
        <v>5.52</v>
      </c>
      <c r="I182" s="241"/>
      <c r="J182" s="242">
        <f>ROUND(I182*H182,2)</f>
        <v>0</v>
      </c>
      <c r="K182" s="238" t="s">
        <v>19</v>
      </c>
      <c r="L182" s="243"/>
      <c r="M182" s="244" t="s">
        <v>19</v>
      </c>
      <c r="N182" s="245" t="s">
        <v>44</v>
      </c>
      <c r="O182" s="85"/>
      <c r="P182" s="214">
        <f>O182*H182</f>
        <v>0</v>
      </c>
      <c r="Q182" s="214">
        <v>0.5</v>
      </c>
      <c r="R182" s="214">
        <f>Q182*H182</f>
        <v>2.76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164</v>
      </c>
      <c r="AT182" s="216" t="s">
        <v>161</v>
      </c>
      <c r="AU182" s="216" t="s">
        <v>83</v>
      </c>
      <c r="AY182" s="18" t="s">
        <v>124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132</v>
      </c>
      <c r="BM182" s="216" t="s">
        <v>822</v>
      </c>
    </row>
    <row r="183" spans="1:51" s="13" customFormat="1" ht="12">
      <c r="A183" s="13"/>
      <c r="B183" s="225"/>
      <c r="C183" s="226"/>
      <c r="D183" s="223" t="s">
        <v>138</v>
      </c>
      <c r="E183" s="226"/>
      <c r="F183" s="228" t="s">
        <v>823</v>
      </c>
      <c r="G183" s="226"/>
      <c r="H183" s="229">
        <v>5.52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138</v>
      </c>
      <c r="AU183" s="235" t="s">
        <v>83</v>
      </c>
      <c r="AV183" s="13" t="s">
        <v>83</v>
      </c>
      <c r="AW183" s="13" t="s">
        <v>4</v>
      </c>
      <c r="AX183" s="13" t="s">
        <v>81</v>
      </c>
      <c r="AY183" s="235" t="s">
        <v>124</v>
      </c>
    </row>
    <row r="184" spans="1:65" s="2" customFormat="1" ht="16.5" customHeight="1">
      <c r="A184" s="39"/>
      <c r="B184" s="40"/>
      <c r="C184" s="205" t="s">
        <v>334</v>
      </c>
      <c r="D184" s="205" t="s">
        <v>127</v>
      </c>
      <c r="E184" s="206" t="s">
        <v>335</v>
      </c>
      <c r="F184" s="207" t="s">
        <v>336</v>
      </c>
      <c r="G184" s="208" t="s">
        <v>151</v>
      </c>
      <c r="H184" s="209">
        <v>120</v>
      </c>
      <c r="I184" s="210"/>
      <c r="J184" s="211">
        <f>ROUND(I184*H184,2)</f>
        <v>0</v>
      </c>
      <c r="K184" s="207" t="s">
        <v>19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0.0007425</v>
      </c>
      <c r="R184" s="214">
        <f>Q184*H184</f>
        <v>0.0891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132</v>
      </c>
      <c r="AT184" s="216" t="s">
        <v>127</v>
      </c>
      <c r="AU184" s="216" t="s">
        <v>83</v>
      </c>
      <c r="AY184" s="18" t="s">
        <v>124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132</v>
      </c>
      <c r="BM184" s="216" t="s">
        <v>824</v>
      </c>
    </row>
    <row r="185" spans="1:65" s="2" customFormat="1" ht="16.5" customHeight="1">
      <c r="A185" s="39"/>
      <c r="B185" s="40"/>
      <c r="C185" s="205" t="s">
        <v>338</v>
      </c>
      <c r="D185" s="205" t="s">
        <v>127</v>
      </c>
      <c r="E185" s="206" t="s">
        <v>339</v>
      </c>
      <c r="F185" s="207" t="s">
        <v>340</v>
      </c>
      <c r="G185" s="208" t="s">
        <v>242</v>
      </c>
      <c r="H185" s="209">
        <v>2.4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83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132</v>
      </c>
      <c r="BM185" s="216" t="s">
        <v>825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342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83</v>
      </c>
    </row>
    <row r="187" spans="1:47" s="2" customFormat="1" ht="12">
      <c r="A187" s="39"/>
      <c r="B187" s="40"/>
      <c r="C187" s="41"/>
      <c r="D187" s="223" t="s">
        <v>136</v>
      </c>
      <c r="E187" s="41"/>
      <c r="F187" s="224" t="s">
        <v>343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136</v>
      </c>
      <c r="AU187" s="18" t="s">
        <v>83</v>
      </c>
    </row>
    <row r="188" spans="1:51" s="13" customFormat="1" ht="12">
      <c r="A188" s="13"/>
      <c r="B188" s="225"/>
      <c r="C188" s="226"/>
      <c r="D188" s="223" t="s">
        <v>138</v>
      </c>
      <c r="E188" s="227" t="s">
        <v>19</v>
      </c>
      <c r="F188" s="228" t="s">
        <v>826</v>
      </c>
      <c r="G188" s="226"/>
      <c r="H188" s="229">
        <v>2.4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83</v>
      </c>
      <c r="AV188" s="13" t="s">
        <v>83</v>
      </c>
      <c r="AW188" s="13" t="s">
        <v>35</v>
      </c>
      <c r="AX188" s="13" t="s">
        <v>81</v>
      </c>
      <c r="AY188" s="235" t="s">
        <v>124</v>
      </c>
    </row>
    <row r="189" spans="1:65" s="2" customFormat="1" ht="16.5" customHeight="1">
      <c r="A189" s="39"/>
      <c r="B189" s="40"/>
      <c r="C189" s="205" t="s">
        <v>345</v>
      </c>
      <c r="D189" s="205" t="s">
        <v>127</v>
      </c>
      <c r="E189" s="206" t="s">
        <v>346</v>
      </c>
      <c r="F189" s="207" t="s">
        <v>347</v>
      </c>
      <c r="G189" s="208" t="s">
        <v>242</v>
      </c>
      <c r="H189" s="209">
        <v>2.4</v>
      </c>
      <c r="I189" s="210"/>
      <c r="J189" s="211">
        <f>ROUND(I189*H189,2)</f>
        <v>0</v>
      </c>
      <c r="K189" s="207" t="s">
        <v>131</v>
      </c>
      <c r="L189" s="45"/>
      <c r="M189" s="212" t="s">
        <v>19</v>
      </c>
      <c r="N189" s="213" t="s">
        <v>44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132</v>
      </c>
      <c r="AT189" s="216" t="s">
        <v>127</v>
      </c>
      <c r="AU189" s="216" t="s">
        <v>83</v>
      </c>
      <c r="AY189" s="18" t="s">
        <v>124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81</v>
      </c>
      <c r="BK189" s="217">
        <f>ROUND(I189*H189,2)</f>
        <v>0</v>
      </c>
      <c r="BL189" s="18" t="s">
        <v>132</v>
      </c>
      <c r="BM189" s="216" t="s">
        <v>827</v>
      </c>
    </row>
    <row r="190" spans="1:47" s="2" customFormat="1" ht="12">
      <c r="A190" s="39"/>
      <c r="B190" s="40"/>
      <c r="C190" s="41"/>
      <c r="D190" s="218" t="s">
        <v>134</v>
      </c>
      <c r="E190" s="41"/>
      <c r="F190" s="219" t="s">
        <v>349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83</v>
      </c>
    </row>
    <row r="191" spans="1:65" s="2" customFormat="1" ht="16.5" customHeight="1">
      <c r="A191" s="39"/>
      <c r="B191" s="40"/>
      <c r="C191" s="205" t="s">
        <v>350</v>
      </c>
      <c r="D191" s="205" t="s">
        <v>127</v>
      </c>
      <c r="E191" s="206" t="s">
        <v>351</v>
      </c>
      <c r="F191" s="207" t="s">
        <v>264</v>
      </c>
      <c r="G191" s="208" t="s">
        <v>242</v>
      </c>
      <c r="H191" s="209">
        <v>12</v>
      </c>
      <c r="I191" s="210"/>
      <c r="J191" s="211">
        <f>ROUND(I191*H191,2)</f>
        <v>0</v>
      </c>
      <c r="K191" s="207" t="s">
        <v>131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132</v>
      </c>
      <c r="AT191" s="216" t="s">
        <v>127</v>
      </c>
      <c r="AU191" s="216" t="s">
        <v>83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132</v>
      </c>
      <c r="BM191" s="216" t="s">
        <v>828</v>
      </c>
    </row>
    <row r="192" spans="1:47" s="2" customFormat="1" ht="12">
      <c r="A192" s="39"/>
      <c r="B192" s="40"/>
      <c r="C192" s="41"/>
      <c r="D192" s="218" t="s">
        <v>134</v>
      </c>
      <c r="E192" s="41"/>
      <c r="F192" s="219" t="s">
        <v>353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134</v>
      </c>
      <c r="AU192" s="18" t="s">
        <v>83</v>
      </c>
    </row>
    <row r="193" spans="1:47" s="2" customFormat="1" ht="12">
      <c r="A193" s="39"/>
      <c r="B193" s="40"/>
      <c r="C193" s="41"/>
      <c r="D193" s="223" t="s">
        <v>136</v>
      </c>
      <c r="E193" s="41"/>
      <c r="F193" s="224" t="s">
        <v>267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136</v>
      </c>
      <c r="AU193" s="18" t="s">
        <v>83</v>
      </c>
    </row>
    <row r="194" spans="1:51" s="13" customFormat="1" ht="12">
      <c r="A194" s="13"/>
      <c r="B194" s="225"/>
      <c r="C194" s="226"/>
      <c r="D194" s="223" t="s">
        <v>138</v>
      </c>
      <c r="E194" s="227" t="s">
        <v>19</v>
      </c>
      <c r="F194" s="228" t="s">
        <v>829</v>
      </c>
      <c r="G194" s="226"/>
      <c r="H194" s="229">
        <v>12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138</v>
      </c>
      <c r="AU194" s="235" t="s">
        <v>83</v>
      </c>
      <c r="AV194" s="13" t="s">
        <v>83</v>
      </c>
      <c r="AW194" s="13" t="s">
        <v>35</v>
      </c>
      <c r="AX194" s="13" t="s">
        <v>81</v>
      </c>
      <c r="AY194" s="235" t="s">
        <v>124</v>
      </c>
    </row>
    <row r="195" spans="1:65" s="2" customFormat="1" ht="24.15" customHeight="1">
      <c r="A195" s="39"/>
      <c r="B195" s="40"/>
      <c r="C195" s="205" t="s">
        <v>729</v>
      </c>
      <c r="D195" s="205" t="s">
        <v>127</v>
      </c>
      <c r="E195" s="206" t="s">
        <v>356</v>
      </c>
      <c r="F195" s="207" t="s">
        <v>357</v>
      </c>
      <c r="G195" s="208" t="s">
        <v>358</v>
      </c>
      <c r="H195" s="209">
        <v>480</v>
      </c>
      <c r="I195" s="210"/>
      <c r="J195" s="211">
        <f>ROUND(I195*H195,2)</f>
        <v>0</v>
      </c>
      <c r="K195" s="207" t="s">
        <v>131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0.00123</v>
      </c>
      <c r="R195" s="214">
        <f>Q195*H195</f>
        <v>0.5904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132</v>
      </c>
      <c r="AT195" s="216" t="s">
        <v>127</v>
      </c>
      <c r="AU195" s="216" t="s">
        <v>83</v>
      </c>
      <c r="AY195" s="18" t="s">
        <v>124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132</v>
      </c>
      <c r="BM195" s="216" t="s">
        <v>830</v>
      </c>
    </row>
    <row r="196" spans="1:47" s="2" customFormat="1" ht="12">
      <c r="A196" s="39"/>
      <c r="B196" s="40"/>
      <c r="C196" s="41"/>
      <c r="D196" s="218" t="s">
        <v>134</v>
      </c>
      <c r="E196" s="41"/>
      <c r="F196" s="219" t="s">
        <v>360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134</v>
      </c>
      <c r="AU196" s="18" t="s">
        <v>83</v>
      </c>
    </row>
    <row r="197" spans="1:47" s="2" customFormat="1" ht="12">
      <c r="A197" s="39"/>
      <c r="B197" s="40"/>
      <c r="C197" s="41"/>
      <c r="D197" s="223" t="s">
        <v>136</v>
      </c>
      <c r="E197" s="41"/>
      <c r="F197" s="224" t="s">
        <v>361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136</v>
      </c>
      <c r="AU197" s="18" t="s">
        <v>83</v>
      </c>
    </row>
    <row r="198" spans="1:51" s="13" customFormat="1" ht="12">
      <c r="A198" s="13"/>
      <c r="B198" s="225"/>
      <c r="C198" s="226"/>
      <c r="D198" s="223" t="s">
        <v>138</v>
      </c>
      <c r="E198" s="227" t="s">
        <v>19</v>
      </c>
      <c r="F198" s="228" t="s">
        <v>831</v>
      </c>
      <c r="G198" s="226"/>
      <c r="H198" s="229">
        <v>480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138</v>
      </c>
      <c r="AU198" s="235" t="s">
        <v>83</v>
      </c>
      <c r="AV198" s="13" t="s">
        <v>83</v>
      </c>
      <c r="AW198" s="13" t="s">
        <v>35</v>
      </c>
      <c r="AX198" s="13" t="s">
        <v>81</v>
      </c>
      <c r="AY198" s="235" t="s">
        <v>124</v>
      </c>
    </row>
    <row r="199" spans="1:65" s="2" customFormat="1" ht="16.5" customHeight="1">
      <c r="A199" s="39"/>
      <c r="B199" s="40"/>
      <c r="C199" s="205" t="s">
        <v>363</v>
      </c>
      <c r="D199" s="205" t="s">
        <v>127</v>
      </c>
      <c r="E199" s="206" t="s">
        <v>364</v>
      </c>
      <c r="F199" s="207" t="s">
        <v>832</v>
      </c>
      <c r="G199" s="208" t="s">
        <v>151</v>
      </c>
      <c r="H199" s="209">
        <v>120</v>
      </c>
      <c r="I199" s="210"/>
      <c r="J199" s="211">
        <f>ROUND(I199*H199,2)</f>
        <v>0</v>
      </c>
      <c r="K199" s="207" t="s">
        <v>131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132</v>
      </c>
      <c r="AT199" s="216" t="s">
        <v>127</v>
      </c>
      <c r="AU199" s="216" t="s">
        <v>83</v>
      </c>
      <c r="AY199" s="18" t="s">
        <v>124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132</v>
      </c>
      <c r="BM199" s="216" t="s">
        <v>833</v>
      </c>
    </row>
    <row r="200" spans="1:47" s="2" customFormat="1" ht="12">
      <c r="A200" s="39"/>
      <c r="B200" s="40"/>
      <c r="C200" s="41"/>
      <c r="D200" s="218" t="s">
        <v>134</v>
      </c>
      <c r="E200" s="41"/>
      <c r="F200" s="219" t="s">
        <v>367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83</v>
      </c>
    </row>
    <row r="201" spans="1:47" s="2" customFormat="1" ht="12">
      <c r="A201" s="39"/>
      <c r="B201" s="40"/>
      <c r="C201" s="41"/>
      <c r="D201" s="223" t="s">
        <v>136</v>
      </c>
      <c r="E201" s="41"/>
      <c r="F201" s="224" t="s">
        <v>368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136</v>
      </c>
      <c r="AU201" s="18" t="s">
        <v>83</v>
      </c>
    </row>
    <row r="202" spans="1:63" s="12" customFormat="1" ht="22.8" customHeight="1">
      <c r="A202" s="12"/>
      <c r="B202" s="189"/>
      <c r="C202" s="190"/>
      <c r="D202" s="191" t="s">
        <v>72</v>
      </c>
      <c r="E202" s="203" t="s">
        <v>369</v>
      </c>
      <c r="F202" s="203" t="s">
        <v>370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SUM(P203:P242)</f>
        <v>0</v>
      </c>
      <c r="Q202" s="197"/>
      <c r="R202" s="198">
        <f>SUM(R203:R242)</f>
        <v>0</v>
      </c>
      <c r="S202" s="197"/>
      <c r="T202" s="199">
        <f>SUM(T203:T242)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81</v>
      </c>
      <c r="AT202" s="201" t="s">
        <v>72</v>
      </c>
      <c r="AU202" s="201" t="s">
        <v>81</v>
      </c>
      <c r="AY202" s="200" t="s">
        <v>124</v>
      </c>
      <c r="BK202" s="202">
        <f>SUM(BK203:BK242)</f>
        <v>0</v>
      </c>
    </row>
    <row r="203" spans="1:65" s="2" customFormat="1" ht="16.5" customHeight="1">
      <c r="A203" s="39"/>
      <c r="B203" s="40"/>
      <c r="C203" s="205" t="s">
        <v>371</v>
      </c>
      <c r="D203" s="205" t="s">
        <v>127</v>
      </c>
      <c r="E203" s="206" t="s">
        <v>834</v>
      </c>
      <c r="F203" s="207" t="s">
        <v>373</v>
      </c>
      <c r="G203" s="208" t="s">
        <v>151</v>
      </c>
      <c r="H203" s="209">
        <v>160</v>
      </c>
      <c r="I203" s="210"/>
      <c r="J203" s="211">
        <f>ROUND(I203*H203,2)</f>
        <v>0</v>
      </c>
      <c r="K203" s="207" t="s">
        <v>131</v>
      </c>
      <c r="L203" s="45"/>
      <c r="M203" s="212" t="s">
        <v>19</v>
      </c>
      <c r="N203" s="213" t="s">
        <v>44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132</v>
      </c>
      <c r="AT203" s="216" t="s">
        <v>127</v>
      </c>
      <c r="AU203" s="216" t="s">
        <v>83</v>
      </c>
      <c r="AY203" s="18" t="s">
        <v>124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81</v>
      </c>
      <c r="BK203" s="217">
        <f>ROUND(I203*H203,2)</f>
        <v>0</v>
      </c>
      <c r="BL203" s="18" t="s">
        <v>132</v>
      </c>
      <c r="BM203" s="216" t="s">
        <v>835</v>
      </c>
    </row>
    <row r="204" spans="1:47" s="2" customFormat="1" ht="12">
      <c r="A204" s="39"/>
      <c r="B204" s="40"/>
      <c r="C204" s="41"/>
      <c r="D204" s="218" t="s">
        <v>134</v>
      </c>
      <c r="E204" s="41"/>
      <c r="F204" s="219" t="s">
        <v>836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83</v>
      </c>
    </row>
    <row r="205" spans="1:47" s="2" customFormat="1" ht="12">
      <c r="A205" s="39"/>
      <c r="B205" s="40"/>
      <c r="C205" s="41"/>
      <c r="D205" s="223" t="s">
        <v>136</v>
      </c>
      <c r="E205" s="41"/>
      <c r="F205" s="224" t="s">
        <v>376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136</v>
      </c>
      <c r="AU205" s="18" t="s">
        <v>83</v>
      </c>
    </row>
    <row r="206" spans="1:51" s="13" customFormat="1" ht="12">
      <c r="A206" s="13"/>
      <c r="B206" s="225"/>
      <c r="C206" s="226"/>
      <c r="D206" s="223" t="s">
        <v>138</v>
      </c>
      <c r="E206" s="227" t="s">
        <v>19</v>
      </c>
      <c r="F206" s="228" t="s">
        <v>837</v>
      </c>
      <c r="G206" s="226"/>
      <c r="H206" s="229">
        <v>40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138</v>
      </c>
      <c r="AU206" s="235" t="s">
        <v>83</v>
      </c>
      <c r="AV206" s="13" t="s">
        <v>83</v>
      </c>
      <c r="AW206" s="13" t="s">
        <v>35</v>
      </c>
      <c r="AX206" s="13" t="s">
        <v>73</v>
      </c>
      <c r="AY206" s="235" t="s">
        <v>124</v>
      </c>
    </row>
    <row r="207" spans="1:51" s="13" customFormat="1" ht="12">
      <c r="A207" s="13"/>
      <c r="B207" s="225"/>
      <c r="C207" s="226"/>
      <c r="D207" s="223" t="s">
        <v>138</v>
      </c>
      <c r="E207" s="227" t="s">
        <v>19</v>
      </c>
      <c r="F207" s="228" t="s">
        <v>838</v>
      </c>
      <c r="G207" s="226"/>
      <c r="H207" s="229">
        <v>40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83</v>
      </c>
      <c r="AV207" s="13" t="s">
        <v>83</v>
      </c>
      <c r="AW207" s="13" t="s">
        <v>35</v>
      </c>
      <c r="AX207" s="13" t="s">
        <v>73</v>
      </c>
      <c r="AY207" s="235" t="s">
        <v>124</v>
      </c>
    </row>
    <row r="208" spans="1:51" s="13" customFormat="1" ht="12">
      <c r="A208" s="13"/>
      <c r="B208" s="225"/>
      <c r="C208" s="226"/>
      <c r="D208" s="223" t="s">
        <v>138</v>
      </c>
      <c r="E208" s="227" t="s">
        <v>19</v>
      </c>
      <c r="F208" s="228" t="s">
        <v>839</v>
      </c>
      <c r="G208" s="226"/>
      <c r="H208" s="229">
        <v>40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138</v>
      </c>
      <c r="AU208" s="235" t="s">
        <v>83</v>
      </c>
      <c r="AV208" s="13" t="s">
        <v>83</v>
      </c>
      <c r="AW208" s="13" t="s">
        <v>35</v>
      </c>
      <c r="AX208" s="13" t="s">
        <v>73</v>
      </c>
      <c r="AY208" s="235" t="s">
        <v>124</v>
      </c>
    </row>
    <row r="209" spans="1:51" s="13" customFormat="1" ht="12">
      <c r="A209" s="13"/>
      <c r="B209" s="225"/>
      <c r="C209" s="226"/>
      <c r="D209" s="223" t="s">
        <v>138</v>
      </c>
      <c r="E209" s="227" t="s">
        <v>19</v>
      </c>
      <c r="F209" s="228" t="s">
        <v>840</v>
      </c>
      <c r="G209" s="226"/>
      <c r="H209" s="229">
        <v>40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138</v>
      </c>
      <c r="AU209" s="235" t="s">
        <v>83</v>
      </c>
      <c r="AV209" s="13" t="s">
        <v>83</v>
      </c>
      <c r="AW209" s="13" t="s">
        <v>35</v>
      </c>
      <c r="AX209" s="13" t="s">
        <v>73</v>
      </c>
      <c r="AY209" s="235" t="s">
        <v>124</v>
      </c>
    </row>
    <row r="210" spans="1:51" s="14" customFormat="1" ht="12">
      <c r="A210" s="14"/>
      <c r="B210" s="246"/>
      <c r="C210" s="247"/>
      <c r="D210" s="223" t="s">
        <v>138</v>
      </c>
      <c r="E210" s="248" t="s">
        <v>19</v>
      </c>
      <c r="F210" s="249" t="s">
        <v>278</v>
      </c>
      <c r="G210" s="247"/>
      <c r="H210" s="250">
        <v>160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138</v>
      </c>
      <c r="AU210" s="256" t="s">
        <v>83</v>
      </c>
      <c r="AV210" s="14" t="s">
        <v>132</v>
      </c>
      <c r="AW210" s="14" t="s">
        <v>35</v>
      </c>
      <c r="AX210" s="14" t="s">
        <v>81</v>
      </c>
      <c r="AY210" s="256" t="s">
        <v>124</v>
      </c>
    </row>
    <row r="211" spans="1:65" s="2" customFormat="1" ht="16.5" customHeight="1">
      <c r="A211" s="39"/>
      <c r="B211" s="40"/>
      <c r="C211" s="205" t="s">
        <v>381</v>
      </c>
      <c r="D211" s="205" t="s">
        <v>127</v>
      </c>
      <c r="E211" s="206" t="s">
        <v>841</v>
      </c>
      <c r="F211" s="207" t="s">
        <v>383</v>
      </c>
      <c r="G211" s="208" t="s">
        <v>151</v>
      </c>
      <c r="H211" s="209">
        <v>80</v>
      </c>
      <c r="I211" s="210"/>
      <c r="J211" s="211">
        <f>ROUND(I211*H211,2)</f>
        <v>0</v>
      </c>
      <c r="K211" s="207" t="s">
        <v>131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132</v>
      </c>
      <c r="AT211" s="216" t="s">
        <v>127</v>
      </c>
      <c r="AU211" s="216" t="s">
        <v>83</v>
      </c>
      <c r="AY211" s="18" t="s">
        <v>124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132</v>
      </c>
      <c r="BM211" s="216" t="s">
        <v>842</v>
      </c>
    </row>
    <row r="212" spans="1:47" s="2" customFormat="1" ht="12">
      <c r="A212" s="39"/>
      <c r="B212" s="40"/>
      <c r="C212" s="41"/>
      <c r="D212" s="218" t="s">
        <v>134</v>
      </c>
      <c r="E212" s="41"/>
      <c r="F212" s="219" t="s">
        <v>843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134</v>
      </c>
      <c r="AU212" s="18" t="s">
        <v>83</v>
      </c>
    </row>
    <row r="213" spans="1:47" s="2" customFormat="1" ht="12">
      <c r="A213" s="39"/>
      <c r="B213" s="40"/>
      <c r="C213" s="41"/>
      <c r="D213" s="223" t="s">
        <v>136</v>
      </c>
      <c r="E213" s="41"/>
      <c r="F213" s="224" t="s">
        <v>376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136</v>
      </c>
      <c r="AU213" s="18" t="s">
        <v>83</v>
      </c>
    </row>
    <row r="214" spans="1:51" s="13" customFormat="1" ht="12">
      <c r="A214" s="13"/>
      <c r="B214" s="225"/>
      <c r="C214" s="226"/>
      <c r="D214" s="223" t="s">
        <v>138</v>
      </c>
      <c r="E214" s="227" t="s">
        <v>19</v>
      </c>
      <c r="F214" s="228" t="s">
        <v>844</v>
      </c>
      <c r="G214" s="226"/>
      <c r="H214" s="229">
        <v>40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138</v>
      </c>
      <c r="AU214" s="235" t="s">
        <v>83</v>
      </c>
      <c r="AV214" s="13" t="s">
        <v>83</v>
      </c>
      <c r="AW214" s="13" t="s">
        <v>35</v>
      </c>
      <c r="AX214" s="13" t="s">
        <v>73</v>
      </c>
      <c r="AY214" s="235" t="s">
        <v>124</v>
      </c>
    </row>
    <row r="215" spans="1:51" s="13" customFormat="1" ht="12">
      <c r="A215" s="13"/>
      <c r="B215" s="225"/>
      <c r="C215" s="226"/>
      <c r="D215" s="223" t="s">
        <v>138</v>
      </c>
      <c r="E215" s="227" t="s">
        <v>19</v>
      </c>
      <c r="F215" s="228" t="s">
        <v>845</v>
      </c>
      <c r="G215" s="226"/>
      <c r="H215" s="229">
        <v>40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83</v>
      </c>
      <c r="AV215" s="13" t="s">
        <v>83</v>
      </c>
      <c r="AW215" s="13" t="s">
        <v>35</v>
      </c>
      <c r="AX215" s="13" t="s">
        <v>73</v>
      </c>
      <c r="AY215" s="235" t="s">
        <v>124</v>
      </c>
    </row>
    <row r="216" spans="1:51" s="14" customFormat="1" ht="12">
      <c r="A216" s="14"/>
      <c r="B216" s="246"/>
      <c r="C216" s="247"/>
      <c r="D216" s="223" t="s">
        <v>138</v>
      </c>
      <c r="E216" s="248" t="s">
        <v>19</v>
      </c>
      <c r="F216" s="249" t="s">
        <v>278</v>
      </c>
      <c r="G216" s="247"/>
      <c r="H216" s="250">
        <v>80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138</v>
      </c>
      <c r="AU216" s="256" t="s">
        <v>83</v>
      </c>
      <c r="AV216" s="14" t="s">
        <v>132</v>
      </c>
      <c r="AW216" s="14" t="s">
        <v>35</v>
      </c>
      <c r="AX216" s="14" t="s">
        <v>81</v>
      </c>
      <c r="AY216" s="256" t="s">
        <v>124</v>
      </c>
    </row>
    <row r="217" spans="1:65" s="2" customFormat="1" ht="16.5" customHeight="1">
      <c r="A217" s="39"/>
      <c r="B217" s="40"/>
      <c r="C217" s="205" t="s">
        <v>388</v>
      </c>
      <c r="D217" s="205" t="s">
        <v>127</v>
      </c>
      <c r="E217" s="206" t="s">
        <v>389</v>
      </c>
      <c r="F217" s="207" t="s">
        <v>390</v>
      </c>
      <c r="G217" s="208" t="s">
        <v>151</v>
      </c>
      <c r="H217" s="209">
        <v>38</v>
      </c>
      <c r="I217" s="210"/>
      <c r="J217" s="211">
        <f>ROUND(I217*H217,2)</f>
        <v>0</v>
      </c>
      <c r="K217" s="207" t="s">
        <v>19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132</v>
      </c>
      <c r="AT217" s="216" t="s">
        <v>127</v>
      </c>
      <c r="AU217" s="216" t="s">
        <v>83</v>
      </c>
      <c r="AY217" s="18" t="s">
        <v>124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132</v>
      </c>
      <c r="BM217" s="216" t="s">
        <v>846</v>
      </c>
    </row>
    <row r="218" spans="1:47" s="2" customFormat="1" ht="12">
      <c r="A218" s="39"/>
      <c r="B218" s="40"/>
      <c r="C218" s="41"/>
      <c r="D218" s="223" t="s">
        <v>136</v>
      </c>
      <c r="E218" s="41"/>
      <c r="F218" s="224" t="s">
        <v>392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136</v>
      </c>
      <c r="AU218" s="18" t="s">
        <v>83</v>
      </c>
    </row>
    <row r="219" spans="1:65" s="2" customFormat="1" ht="24.15" customHeight="1">
      <c r="A219" s="39"/>
      <c r="B219" s="40"/>
      <c r="C219" s="205" t="s">
        <v>393</v>
      </c>
      <c r="D219" s="205" t="s">
        <v>127</v>
      </c>
      <c r="E219" s="206" t="s">
        <v>394</v>
      </c>
      <c r="F219" s="207" t="s">
        <v>395</v>
      </c>
      <c r="G219" s="208" t="s">
        <v>151</v>
      </c>
      <c r="H219" s="209">
        <v>316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44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132</v>
      </c>
      <c r="AT219" s="216" t="s">
        <v>127</v>
      </c>
      <c r="AU219" s="216" t="s">
        <v>83</v>
      </c>
      <c r="AY219" s="18" t="s">
        <v>124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81</v>
      </c>
      <c r="BK219" s="217">
        <f>ROUND(I219*H219,2)</f>
        <v>0</v>
      </c>
      <c r="BL219" s="18" t="s">
        <v>132</v>
      </c>
      <c r="BM219" s="216" t="s">
        <v>847</v>
      </c>
    </row>
    <row r="220" spans="1:47" s="2" customFormat="1" ht="12">
      <c r="A220" s="39"/>
      <c r="B220" s="40"/>
      <c r="C220" s="41"/>
      <c r="D220" s="223" t="s">
        <v>136</v>
      </c>
      <c r="E220" s="41"/>
      <c r="F220" s="224" t="s">
        <v>397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136</v>
      </c>
      <c r="AU220" s="18" t="s">
        <v>83</v>
      </c>
    </row>
    <row r="221" spans="1:51" s="13" customFormat="1" ht="12">
      <c r="A221" s="13"/>
      <c r="B221" s="225"/>
      <c r="C221" s="226"/>
      <c r="D221" s="223" t="s">
        <v>138</v>
      </c>
      <c r="E221" s="227" t="s">
        <v>19</v>
      </c>
      <c r="F221" s="228" t="s">
        <v>848</v>
      </c>
      <c r="G221" s="226"/>
      <c r="H221" s="229">
        <v>76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138</v>
      </c>
      <c r="AU221" s="235" t="s">
        <v>83</v>
      </c>
      <c r="AV221" s="13" t="s">
        <v>83</v>
      </c>
      <c r="AW221" s="13" t="s">
        <v>35</v>
      </c>
      <c r="AX221" s="13" t="s">
        <v>73</v>
      </c>
      <c r="AY221" s="235" t="s">
        <v>124</v>
      </c>
    </row>
    <row r="222" spans="1:51" s="13" customFormat="1" ht="12">
      <c r="A222" s="13"/>
      <c r="B222" s="225"/>
      <c r="C222" s="226"/>
      <c r="D222" s="223" t="s">
        <v>138</v>
      </c>
      <c r="E222" s="227" t="s">
        <v>19</v>
      </c>
      <c r="F222" s="228" t="s">
        <v>849</v>
      </c>
      <c r="G222" s="226"/>
      <c r="H222" s="229">
        <v>240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138</v>
      </c>
      <c r="AU222" s="235" t="s">
        <v>83</v>
      </c>
      <c r="AV222" s="13" t="s">
        <v>83</v>
      </c>
      <c r="AW222" s="13" t="s">
        <v>35</v>
      </c>
      <c r="AX222" s="13" t="s">
        <v>73</v>
      </c>
      <c r="AY222" s="235" t="s">
        <v>124</v>
      </c>
    </row>
    <row r="223" spans="1:51" s="14" customFormat="1" ht="12">
      <c r="A223" s="14"/>
      <c r="B223" s="246"/>
      <c r="C223" s="247"/>
      <c r="D223" s="223" t="s">
        <v>138</v>
      </c>
      <c r="E223" s="248" t="s">
        <v>19</v>
      </c>
      <c r="F223" s="249" t="s">
        <v>278</v>
      </c>
      <c r="G223" s="247"/>
      <c r="H223" s="250">
        <v>316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138</v>
      </c>
      <c r="AU223" s="256" t="s">
        <v>83</v>
      </c>
      <c r="AV223" s="14" t="s">
        <v>132</v>
      </c>
      <c r="AW223" s="14" t="s">
        <v>35</v>
      </c>
      <c r="AX223" s="14" t="s">
        <v>81</v>
      </c>
      <c r="AY223" s="256" t="s">
        <v>124</v>
      </c>
    </row>
    <row r="224" spans="1:65" s="2" customFormat="1" ht="16.5" customHeight="1">
      <c r="A224" s="39"/>
      <c r="B224" s="40"/>
      <c r="C224" s="205" t="s">
        <v>400</v>
      </c>
      <c r="D224" s="205" t="s">
        <v>127</v>
      </c>
      <c r="E224" s="206" t="s">
        <v>490</v>
      </c>
      <c r="F224" s="207" t="s">
        <v>402</v>
      </c>
      <c r="G224" s="208" t="s">
        <v>358</v>
      </c>
      <c r="H224" s="209">
        <v>960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132</v>
      </c>
      <c r="AT224" s="216" t="s">
        <v>127</v>
      </c>
      <c r="AU224" s="216" t="s">
        <v>83</v>
      </c>
      <c r="AY224" s="18" t="s">
        <v>124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132</v>
      </c>
      <c r="BM224" s="216" t="s">
        <v>850</v>
      </c>
    </row>
    <row r="225" spans="1:47" s="2" customFormat="1" ht="12">
      <c r="A225" s="39"/>
      <c r="B225" s="40"/>
      <c r="C225" s="41"/>
      <c r="D225" s="223" t="s">
        <v>136</v>
      </c>
      <c r="E225" s="41"/>
      <c r="F225" s="224" t="s">
        <v>397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136</v>
      </c>
      <c r="AU225" s="18" t="s">
        <v>83</v>
      </c>
    </row>
    <row r="226" spans="1:51" s="13" customFormat="1" ht="12">
      <c r="A226" s="13"/>
      <c r="B226" s="225"/>
      <c r="C226" s="226"/>
      <c r="D226" s="223" t="s">
        <v>138</v>
      </c>
      <c r="E226" s="227" t="s">
        <v>19</v>
      </c>
      <c r="F226" s="228" t="s">
        <v>851</v>
      </c>
      <c r="G226" s="226"/>
      <c r="H226" s="229">
        <v>960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138</v>
      </c>
      <c r="AU226" s="235" t="s">
        <v>83</v>
      </c>
      <c r="AV226" s="13" t="s">
        <v>83</v>
      </c>
      <c r="AW226" s="13" t="s">
        <v>35</v>
      </c>
      <c r="AX226" s="13" t="s">
        <v>81</v>
      </c>
      <c r="AY226" s="235" t="s">
        <v>124</v>
      </c>
    </row>
    <row r="227" spans="1:65" s="2" customFormat="1" ht="16.5" customHeight="1">
      <c r="A227" s="39"/>
      <c r="B227" s="40"/>
      <c r="C227" s="205" t="s">
        <v>405</v>
      </c>
      <c r="D227" s="205" t="s">
        <v>127</v>
      </c>
      <c r="E227" s="206" t="s">
        <v>406</v>
      </c>
      <c r="F227" s="207" t="s">
        <v>407</v>
      </c>
      <c r="G227" s="208" t="s">
        <v>130</v>
      </c>
      <c r="H227" s="209">
        <v>5340</v>
      </c>
      <c r="I227" s="210"/>
      <c r="J227" s="211">
        <f>ROUND(I227*H227,2)</f>
        <v>0</v>
      </c>
      <c r="K227" s="207" t="s">
        <v>131</v>
      </c>
      <c r="L227" s="45"/>
      <c r="M227" s="212" t="s">
        <v>19</v>
      </c>
      <c r="N227" s="213" t="s">
        <v>44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132</v>
      </c>
      <c r="AT227" s="216" t="s">
        <v>127</v>
      </c>
      <c r="AU227" s="216" t="s">
        <v>83</v>
      </c>
      <c r="AY227" s="18" t="s">
        <v>124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81</v>
      </c>
      <c r="BK227" s="217">
        <f>ROUND(I227*H227,2)</f>
        <v>0</v>
      </c>
      <c r="BL227" s="18" t="s">
        <v>132</v>
      </c>
      <c r="BM227" s="216" t="s">
        <v>852</v>
      </c>
    </row>
    <row r="228" spans="1:47" s="2" customFormat="1" ht="12">
      <c r="A228" s="39"/>
      <c r="B228" s="40"/>
      <c r="C228" s="41"/>
      <c r="D228" s="218" t="s">
        <v>134</v>
      </c>
      <c r="E228" s="41"/>
      <c r="F228" s="219" t="s">
        <v>409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134</v>
      </c>
      <c r="AU228" s="18" t="s">
        <v>83</v>
      </c>
    </row>
    <row r="229" spans="1:47" s="2" customFormat="1" ht="12">
      <c r="A229" s="39"/>
      <c r="B229" s="40"/>
      <c r="C229" s="41"/>
      <c r="D229" s="223" t="s">
        <v>136</v>
      </c>
      <c r="E229" s="41"/>
      <c r="F229" s="224" t="s">
        <v>410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136</v>
      </c>
      <c r="AU229" s="18" t="s">
        <v>83</v>
      </c>
    </row>
    <row r="230" spans="1:51" s="13" customFormat="1" ht="12">
      <c r="A230" s="13"/>
      <c r="B230" s="225"/>
      <c r="C230" s="226"/>
      <c r="D230" s="223" t="s">
        <v>138</v>
      </c>
      <c r="E230" s="227" t="s">
        <v>19</v>
      </c>
      <c r="F230" s="228" t="s">
        <v>853</v>
      </c>
      <c r="G230" s="226"/>
      <c r="H230" s="229">
        <v>5340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138</v>
      </c>
      <c r="AU230" s="235" t="s">
        <v>83</v>
      </c>
      <c r="AV230" s="13" t="s">
        <v>83</v>
      </c>
      <c r="AW230" s="13" t="s">
        <v>35</v>
      </c>
      <c r="AX230" s="13" t="s">
        <v>81</v>
      </c>
      <c r="AY230" s="235" t="s">
        <v>124</v>
      </c>
    </row>
    <row r="231" spans="1:65" s="2" customFormat="1" ht="16.5" customHeight="1">
      <c r="A231" s="39"/>
      <c r="B231" s="40"/>
      <c r="C231" s="205" t="s">
        <v>412</v>
      </c>
      <c r="D231" s="205" t="s">
        <v>127</v>
      </c>
      <c r="E231" s="206" t="s">
        <v>413</v>
      </c>
      <c r="F231" s="207" t="s">
        <v>414</v>
      </c>
      <c r="G231" s="208" t="s">
        <v>242</v>
      </c>
      <c r="H231" s="209">
        <v>34.4</v>
      </c>
      <c r="I231" s="210"/>
      <c r="J231" s="211">
        <f>ROUND(I231*H231,2)</f>
        <v>0</v>
      </c>
      <c r="K231" s="207" t="s">
        <v>131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132</v>
      </c>
      <c r="AT231" s="216" t="s">
        <v>127</v>
      </c>
      <c r="AU231" s="216" t="s">
        <v>83</v>
      </c>
      <c r="AY231" s="18" t="s">
        <v>124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132</v>
      </c>
      <c r="BM231" s="216" t="s">
        <v>854</v>
      </c>
    </row>
    <row r="232" spans="1:47" s="2" customFormat="1" ht="12">
      <c r="A232" s="39"/>
      <c r="B232" s="40"/>
      <c r="C232" s="41"/>
      <c r="D232" s="218" t="s">
        <v>134</v>
      </c>
      <c r="E232" s="41"/>
      <c r="F232" s="219" t="s">
        <v>416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134</v>
      </c>
      <c r="AU232" s="18" t="s">
        <v>83</v>
      </c>
    </row>
    <row r="233" spans="1:47" s="2" customFormat="1" ht="12">
      <c r="A233" s="39"/>
      <c r="B233" s="40"/>
      <c r="C233" s="41"/>
      <c r="D233" s="223" t="s">
        <v>136</v>
      </c>
      <c r="E233" s="41"/>
      <c r="F233" s="224" t="s">
        <v>417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136</v>
      </c>
      <c r="AU233" s="18" t="s">
        <v>83</v>
      </c>
    </row>
    <row r="234" spans="1:51" s="13" customFormat="1" ht="12">
      <c r="A234" s="13"/>
      <c r="B234" s="225"/>
      <c r="C234" s="226"/>
      <c r="D234" s="223" t="s">
        <v>138</v>
      </c>
      <c r="E234" s="227" t="s">
        <v>19</v>
      </c>
      <c r="F234" s="228" t="s">
        <v>855</v>
      </c>
      <c r="G234" s="226"/>
      <c r="H234" s="229">
        <v>15.2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138</v>
      </c>
      <c r="AU234" s="235" t="s">
        <v>83</v>
      </c>
      <c r="AV234" s="13" t="s">
        <v>83</v>
      </c>
      <c r="AW234" s="13" t="s">
        <v>35</v>
      </c>
      <c r="AX234" s="13" t="s">
        <v>73</v>
      </c>
      <c r="AY234" s="235" t="s">
        <v>124</v>
      </c>
    </row>
    <row r="235" spans="1:51" s="13" customFormat="1" ht="12">
      <c r="A235" s="13"/>
      <c r="B235" s="225"/>
      <c r="C235" s="226"/>
      <c r="D235" s="223" t="s">
        <v>138</v>
      </c>
      <c r="E235" s="227" t="s">
        <v>19</v>
      </c>
      <c r="F235" s="228" t="s">
        <v>856</v>
      </c>
      <c r="G235" s="226"/>
      <c r="H235" s="229">
        <v>19.2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138</v>
      </c>
      <c r="AU235" s="235" t="s">
        <v>83</v>
      </c>
      <c r="AV235" s="13" t="s">
        <v>83</v>
      </c>
      <c r="AW235" s="13" t="s">
        <v>35</v>
      </c>
      <c r="AX235" s="13" t="s">
        <v>73</v>
      </c>
      <c r="AY235" s="235" t="s">
        <v>124</v>
      </c>
    </row>
    <row r="236" spans="1:51" s="14" customFormat="1" ht="12">
      <c r="A236" s="14"/>
      <c r="B236" s="246"/>
      <c r="C236" s="247"/>
      <c r="D236" s="223" t="s">
        <v>138</v>
      </c>
      <c r="E236" s="248" t="s">
        <v>19</v>
      </c>
      <c r="F236" s="249" t="s">
        <v>278</v>
      </c>
      <c r="G236" s="247"/>
      <c r="H236" s="250">
        <v>34.4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138</v>
      </c>
      <c r="AU236" s="256" t="s">
        <v>83</v>
      </c>
      <c r="AV236" s="14" t="s">
        <v>132</v>
      </c>
      <c r="AW236" s="14" t="s">
        <v>35</v>
      </c>
      <c r="AX236" s="14" t="s">
        <v>81</v>
      </c>
      <c r="AY236" s="256" t="s">
        <v>124</v>
      </c>
    </row>
    <row r="237" spans="1:65" s="2" customFormat="1" ht="16.5" customHeight="1">
      <c r="A237" s="39"/>
      <c r="B237" s="40"/>
      <c r="C237" s="205" t="s">
        <v>420</v>
      </c>
      <c r="D237" s="205" t="s">
        <v>127</v>
      </c>
      <c r="E237" s="206" t="s">
        <v>421</v>
      </c>
      <c r="F237" s="207" t="s">
        <v>422</v>
      </c>
      <c r="G237" s="208" t="s">
        <v>242</v>
      </c>
      <c r="H237" s="209">
        <v>34.4</v>
      </c>
      <c r="I237" s="210"/>
      <c r="J237" s="211">
        <f>ROUND(I237*H237,2)</f>
        <v>0</v>
      </c>
      <c r="K237" s="207" t="s">
        <v>131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132</v>
      </c>
      <c r="AT237" s="216" t="s">
        <v>127</v>
      </c>
      <c r="AU237" s="216" t="s">
        <v>83</v>
      </c>
      <c r="AY237" s="18" t="s">
        <v>124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132</v>
      </c>
      <c r="BM237" s="216" t="s">
        <v>857</v>
      </c>
    </row>
    <row r="238" spans="1:47" s="2" customFormat="1" ht="12">
      <c r="A238" s="39"/>
      <c r="B238" s="40"/>
      <c r="C238" s="41"/>
      <c r="D238" s="218" t="s">
        <v>134</v>
      </c>
      <c r="E238" s="41"/>
      <c r="F238" s="219" t="s">
        <v>424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134</v>
      </c>
      <c r="AU238" s="18" t="s">
        <v>83</v>
      </c>
    </row>
    <row r="239" spans="1:65" s="2" customFormat="1" ht="16.5" customHeight="1">
      <c r="A239" s="39"/>
      <c r="B239" s="40"/>
      <c r="C239" s="205" t="s">
        <v>425</v>
      </c>
      <c r="D239" s="205" t="s">
        <v>127</v>
      </c>
      <c r="E239" s="206" t="s">
        <v>426</v>
      </c>
      <c r="F239" s="207" t="s">
        <v>264</v>
      </c>
      <c r="G239" s="208" t="s">
        <v>242</v>
      </c>
      <c r="H239" s="209">
        <v>172</v>
      </c>
      <c r="I239" s="210"/>
      <c r="J239" s="211">
        <f>ROUND(I239*H239,2)</f>
        <v>0</v>
      </c>
      <c r="K239" s="207" t="s">
        <v>131</v>
      </c>
      <c r="L239" s="45"/>
      <c r="M239" s="212" t="s">
        <v>19</v>
      </c>
      <c r="N239" s="213" t="s">
        <v>44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132</v>
      </c>
      <c r="AT239" s="216" t="s">
        <v>127</v>
      </c>
      <c r="AU239" s="216" t="s">
        <v>83</v>
      </c>
      <c r="AY239" s="18" t="s">
        <v>124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81</v>
      </c>
      <c r="BK239" s="217">
        <f>ROUND(I239*H239,2)</f>
        <v>0</v>
      </c>
      <c r="BL239" s="18" t="s">
        <v>132</v>
      </c>
      <c r="BM239" s="216" t="s">
        <v>858</v>
      </c>
    </row>
    <row r="240" spans="1:47" s="2" customFormat="1" ht="12">
      <c r="A240" s="39"/>
      <c r="B240" s="40"/>
      <c r="C240" s="41"/>
      <c r="D240" s="218" t="s">
        <v>134</v>
      </c>
      <c r="E240" s="41"/>
      <c r="F240" s="219" t="s">
        <v>428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134</v>
      </c>
      <c r="AU240" s="18" t="s">
        <v>83</v>
      </c>
    </row>
    <row r="241" spans="1:47" s="2" customFormat="1" ht="12">
      <c r="A241" s="39"/>
      <c r="B241" s="40"/>
      <c r="C241" s="41"/>
      <c r="D241" s="223" t="s">
        <v>136</v>
      </c>
      <c r="E241" s="41"/>
      <c r="F241" s="224" t="s">
        <v>429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136</v>
      </c>
      <c r="AU241" s="18" t="s">
        <v>83</v>
      </c>
    </row>
    <row r="242" spans="1:51" s="13" customFormat="1" ht="12">
      <c r="A242" s="13"/>
      <c r="B242" s="225"/>
      <c r="C242" s="226"/>
      <c r="D242" s="223" t="s">
        <v>138</v>
      </c>
      <c r="E242" s="227" t="s">
        <v>19</v>
      </c>
      <c r="F242" s="228" t="s">
        <v>859</v>
      </c>
      <c r="G242" s="226"/>
      <c r="H242" s="229">
        <v>172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138</v>
      </c>
      <c r="AU242" s="235" t="s">
        <v>83</v>
      </c>
      <c r="AV242" s="13" t="s">
        <v>83</v>
      </c>
      <c r="AW242" s="13" t="s">
        <v>35</v>
      </c>
      <c r="AX242" s="13" t="s">
        <v>81</v>
      </c>
      <c r="AY242" s="235" t="s">
        <v>124</v>
      </c>
    </row>
    <row r="243" spans="1:63" s="12" customFormat="1" ht="22.8" customHeight="1">
      <c r="A243" s="12"/>
      <c r="B243" s="189"/>
      <c r="C243" s="190"/>
      <c r="D243" s="191" t="s">
        <v>72</v>
      </c>
      <c r="E243" s="203" t="s">
        <v>431</v>
      </c>
      <c r="F243" s="203" t="s">
        <v>432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SUM(P244:P269)</f>
        <v>0</v>
      </c>
      <c r="Q243" s="197"/>
      <c r="R243" s="198">
        <f>SUM(R244:R269)</f>
        <v>0</v>
      </c>
      <c r="S243" s="197"/>
      <c r="T243" s="199">
        <f>SUM(T244:T269)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81</v>
      </c>
      <c r="AT243" s="201" t="s">
        <v>72</v>
      </c>
      <c r="AU243" s="201" t="s">
        <v>81</v>
      </c>
      <c r="AY243" s="200" t="s">
        <v>124</v>
      </c>
      <c r="BK243" s="202">
        <f>SUM(BK244:BK269)</f>
        <v>0</v>
      </c>
    </row>
    <row r="244" spans="1:65" s="2" customFormat="1" ht="16.5" customHeight="1">
      <c r="A244" s="39"/>
      <c r="B244" s="40"/>
      <c r="C244" s="205" t="s">
        <v>433</v>
      </c>
      <c r="D244" s="205" t="s">
        <v>127</v>
      </c>
      <c r="E244" s="206" t="s">
        <v>434</v>
      </c>
      <c r="F244" s="207" t="s">
        <v>390</v>
      </c>
      <c r="G244" s="208" t="s">
        <v>151</v>
      </c>
      <c r="H244" s="209">
        <v>38</v>
      </c>
      <c r="I244" s="210"/>
      <c r="J244" s="211">
        <f>ROUND(I244*H244,2)</f>
        <v>0</v>
      </c>
      <c r="K244" s="207" t="s">
        <v>19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132</v>
      </c>
      <c r="AT244" s="216" t="s">
        <v>127</v>
      </c>
      <c r="AU244" s="216" t="s">
        <v>83</v>
      </c>
      <c r="AY244" s="18" t="s">
        <v>124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132</v>
      </c>
      <c r="BM244" s="216" t="s">
        <v>860</v>
      </c>
    </row>
    <row r="245" spans="1:47" s="2" customFormat="1" ht="12">
      <c r="A245" s="39"/>
      <c r="B245" s="40"/>
      <c r="C245" s="41"/>
      <c r="D245" s="223" t="s">
        <v>136</v>
      </c>
      <c r="E245" s="41"/>
      <c r="F245" s="224" t="s">
        <v>392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136</v>
      </c>
      <c r="AU245" s="18" t="s">
        <v>83</v>
      </c>
    </row>
    <row r="246" spans="1:65" s="2" customFormat="1" ht="24.15" customHeight="1">
      <c r="A246" s="39"/>
      <c r="B246" s="40"/>
      <c r="C246" s="205" t="s">
        <v>436</v>
      </c>
      <c r="D246" s="205" t="s">
        <v>127</v>
      </c>
      <c r="E246" s="206" t="s">
        <v>437</v>
      </c>
      <c r="F246" s="207" t="s">
        <v>395</v>
      </c>
      <c r="G246" s="208" t="s">
        <v>151</v>
      </c>
      <c r="H246" s="209">
        <v>316</v>
      </c>
      <c r="I246" s="210"/>
      <c r="J246" s="211">
        <f>ROUND(I246*H246,2)</f>
        <v>0</v>
      </c>
      <c r="K246" s="207" t="s">
        <v>19</v>
      </c>
      <c r="L246" s="45"/>
      <c r="M246" s="212" t="s">
        <v>19</v>
      </c>
      <c r="N246" s="213" t="s">
        <v>44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132</v>
      </c>
      <c r="AT246" s="216" t="s">
        <v>127</v>
      </c>
      <c r="AU246" s="216" t="s">
        <v>83</v>
      </c>
      <c r="AY246" s="18" t="s">
        <v>124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81</v>
      </c>
      <c r="BK246" s="217">
        <f>ROUND(I246*H246,2)</f>
        <v>0</v>
      </c>
      <c r="BL246" s="18" t="s">
        <v>132</v>
      </c>
      <c r="BM246" s="216" t="s">
        <v>861</v>
      </c>
    </row>
    <row r="247" spans="1:47" s="2" customFormat="1" ht="12">
      <c r="A247" s="39"/>
      <c r="B247" s="40"/>
      <c r="C247" s="41"/>
      <c r="D247" s="223" t="s">
        <v>136</v>
      </c>
      <c r="E247" s="41"/>
      <c r="F247" s="224" t="s">
        <v>397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136</v>
      </c>
      <c r="AU247" s="18" t="s">
        <v>83</v>
      </c>
    </row>
    <row r="248" spans="1:51" s="13" customFormat="1" ht="12">
      <c r="A248" s="13"/>
      <c r="B248" s="225"/>
      <c r="C248" s="226"/>
      <c r="D248" s="223" t="s">
        <v>138</v>
      </c>
      <c r="E248" s="227" t="s">
        <v>19</v>
      </c>
      <c r="F248" s="228" t="s">
        <v>848</v>
      </c>
      <c r="G248" s="226"/>
      <c r="H248" s="229">
        <v>76</v>
      </c>
      <c r="I248" s="230"/>
      <c r="J248" s="226"/>
      <c r="K248" s="226"/>
      <c r="L248" s="231"/>
      <c r="M248" s="232"/>
      <c r="N248" s="233"/>
      <c r="O248" s="233"/>
      <c r="P248" s="233"/>
      <c r="Q248" s="233"/>
      <c r="R248" s="233"/>
      <c r="S248" s="233"/>
      <c r="T248" s="23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5" t="s">
        <v>138</v>
      </c>
      <c r="AU248" s="235" t="s">
        <v>83</v>
      </c>
      <c r="AV248" s="13" t="s">
        <v>83</v>
      </c>
      <c r="AW248" s="13" t="s">
        <v>35</v>
      </c>
      <c r="AX248" s="13" t="s">
        <v>73</v>
      </c>
      <c r="AY248" s="235" t="s">
        <v>124</v>
      </c>
    </row>
    <row r="249" spans="1:51" s="13" customFormat="1" ht="12">
      <c r="A249" s="13"/>
      <c r="B249" s="225"/>
      <c r="C249" s="226"/>
      <c r="D249" s="223" t="s">
        <v>138</v>
      </c>
      <c r="E249" s="227" t="s">
        <v>19</v>
      </c>
      <c r="F249" s="228" t="s">
        <v>849</v>
      </c>
      <c r="G249" s="226"/>
      <c r="H249" s="229">
        <v>240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138</v>
      </c>
      <c r="AU249" s="235" t="s">
        <v>83</v>
      </c>
      <c r="AV249" s="13" t="s">
        <v>83</v>
      </c>
      <c r="AW249" s="13" t="s">
        <v>35</v>
      </c>
      <c r="AX249" s="13" t="s">
        <v>73</v>
      </c>
      <c r="AY249" s="235" t="s">
        <v>124</v>
      </c>
    </row>
    <row r="250" spans="1:51" s="14" customFormat="1" ht="12">
      <c r="A250" s="14"/>
      <c r="B250" s="246"/>
      <c r="C250" s="247"/>
      <c r="D250" s="223" t="s">
        <v>138</v>
      </c>
      <c r="E250" s="248" t="s">
        <v>19</v>
      </c>
      <c r="F250" s="249" t="s">
        <v>278</v>
      </c>
      <c r="G250" s="247"/>
      <c r="H250" s="250">
        <v>316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6" t="s">
        <v>138</v>
      </c>
      <c r="AU250" s="256" t="s">
        <v>83</v>
      </c>
      <c r="AV250" s="14" t="s">
        <v>132</v>
      </c>
      <c r="AW250" s="14" t="s">
        <v>35</v>
      </c>
      <c r="AX250" s="14" t="s">
        <v>81</v>
      </c>
      <c r="AY250" s="256" t="s">
        <v>124</v>
      </c>
    </row>
    <row r="251" spans="1:65" s="2" customFormat="1" ht="16.5" customHeight="1">
      <c r="A251" s="39"/>
      <c r="B251" s="40"/>
      <c r="C251" s="205" t="s">
        <v>439</v>
      </c>
      <c r="D251" s="205" t="s">
        <v>127</v>
      </c>
      <c r="E251" s="206" t="s">
        <v>490</v>
      </c>
      <c r="F251" s="207" t="s">
        <v>402</v>
      </c>
      <c r="G251" s="208" t="s">
        <v>358</v>
      </c>
      <c r="H251" s="209">
        <v>960</v>
      </c>
      <c r="I251" s="210"/>
      <c r="J251" s="211">
        <f>ROUND(I251*H251,2)</f>
        <v>0</v>
      </c>
      <c r="K251" s="207" t="s">
        <v>19</v>
      </c>
      <c r="L251" s="45"/>
      <c r="M251" s="212" t="s">
        <v>19</v>
      </c>
      <c r="N251" s="213" t="s">
        <v>44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132</v>
      </c>
      <c r="AT251" s="216" t="s">
        <v>127</v>
      </c>
      <c r="AU251" s="216" t="s">
        <v>83</v>
      </c>
      <c r="AY251" s="18" t="s">
        <v>124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81</v>
      </c>
      <c r="BK251" s="217">
        <f>ROUND(I251*H251,2)</f>
        <v>0</v>
      </c>
      <c r="BL251" s="18" t="s">
        <v>132</v>
      </c>
      <c r="BM251" s="216" t="s">
        <v>862</v>
      </c>
    </row>
    <row r="252" spans="1:47" s="2" customFormat="1" ht="12">
      <c r="A252" s="39"/>
      <c r="B252" s="40"/>
      <c r="C252" s="41"/>
      <c r="D252" s="223" t="s">
        <v>136</v>
      </c>
      <c r="E252" s="41"/>
      <c r="F252" s="224" t="s">
        <v>397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136</v>
      </c>
      <c r="AU252" s="18" t="s">
        <v>83</v>
      </c>
    </row>
    <row r="253" spans="1:51" s="13" customFormat="1" ht="12">
      <c r="A253" s="13"/>
      <c r="B253" s="225"/>
      <c r="C253" s="226"/>
      <c r="D253" s="223" t="s">
        <v>138</v>
      </c>
      <c r="E253" s="227" t="s">
        <v>19</v>
      </c>
      <c r="F253" s="228" t="s">
        <v>851</v>
      </c>
      <c r="G253" s="226"/>
      <c r="H253" s="229">
        <v>960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138</v>
      </c>
      <c r="AU253" s="235" t="s">
        <v>83</v>
      </c>
      <c r="AV253" s="13" t="s">
        <v>83</v>
      </c>
      <c r="AW253" s="13" t="s">
        <v>35</v>
      </c>
      <c r="AX253" s="13" t="s">
        <v>81</v>
      </c>
      <c r="AY253" s="235" t="s">
        <v>124</v>
      </c>
    </row>
    <row r="254" spans="1:65" s="2" customFormat="1" ht="16.5" customHeight="1">
      <c r="A254" s="39"/>
      <c r="B254" s="40"/>
      <c r="C254" s="205" t="s">
        <v>442</v>
      </c>
      <c r="D254" s="205" t="s">
        <v>127</v>
      </c>
      <c r="E254" s="206" t="s">
        <v>406</v>
      </c>
      <c r="F254" s="207" t="s">
        <v>407</v>
      </c>
      <c r="G254" s="208" t="s">
        <v>130</v>
      </c>
      <c r="H254" s="209">
        <v>5340</v>
      </c>
      <c r="I254" s="210"/>
      <c r="J254" s="211">
        <f>ROUND(I254*H254,2)</f>
        <v>0</v>
      </c>
      <c r="K254" s="207" t="s">
        <v>131</v>
      </c>
      <c r="L254" s="45"/>
      <c r="M254" s="212" t="s">
        <v>19</v>
      </c>
      <c r="N254" s="213" t="s">
        <v>44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132</v>
      </c>
      <c r="AT254" s="216" t="s">
        <v>127</v>
      </c>
      <c r="AU254" s="216" t="s">
        <v>83</v>
      </c>
      <c r="AY254" s="18" t="s">
        <v>124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81</v>
      </c>
      <c r="BK254" s="217">
        <f>ROUND(I254*H254,2)</f>
        <v>0</v>
      </c>
      <c r="BL254" s="18" t="s">
        <v>132</v>
      </c>
      <c r="BM254" s="216" t="s">
        <v>863</v>
      </c>
    </row>
    <row r="255" spans="1:47" s="2" customFormat="1" ht="12">
      <c r="A255" s="39"/>
      <c r="B255" s="40"/>
      <c r="C255" s="41"/>
      <c r="D255" s="218" t="s">
        <v>134</v>
      </c>
      <c r="E255" s="41"/>
      <c r="F255" s="219" t="s">
        <v>409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134</v>
      </c>
      <c r="AU255" s="18" t="s">
        <v>83</v>
      </c>
    </row>
    <row r="256" spans="1:47" s="2" customFormat="1" ht="12">
      <c r="A256" s="39"/>
      <c r="B256" s="40"/>
      <c r="C256" s="41"/>
      <c r="D256" s="223" t="s">
        <v>136</v>
      </c>
      <c r="E256" s="41"/>
      <c r="F256" s="224" t="s">
        <v>410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136</v>
      </c>
      <c r="AU256" s="18" t="s">
        <v>83</v>
      </c>
    </row>
    <row r="257" spans="1:51" s="13" customFormat="1" ht="12">
      <c r="A257" s="13"/>
      <c r="B257" s="225"/>
      <c r="C257" s="226"/>
      <c r="D257" s="223" t="s">
        <v>138</v>
      </c>
      <c r="E257" s="227" t="s">
        <v>19</v>
      </c>
      <c r="F257" s="228" t="s">
        <v>853</v>
      </c>
      <c r="G257" s="226"/>
      <c r="H257" s="229">
        <v>5340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138</v>
      </c>
      <c r="AU257" s="235" t="s">
        <v>83</v>
      </c>
      <c r="AV257" s="13" t="s">
        <v>83</v>
      </c>
      <c r="AW257" s="13" t="s">
        <v>35</v>
      </c>
      <c r="AX257" s="13" t="s">
        <v>81</v>
      </c>
      <c r="AY257" s="235" t="s">
        <v>124</v>
      </c>
    </row>
    <row r="258" spans="1:65" s="2" customFormat="1" ht="16.5" customHeight="1">
      <c r="A258" s="39"/>
      <c r="B258" s="40"/>
      <c r="C258" s="205" t="s">
        <v>444</v>
      </c>
      <c r="D258" s="205" t="s">
        <v>127</v>
      </c>
      <c r="E258" s="206" t="s">
        <v>445</v>
      </c>
      <c r="F258" s="207" t="s">
        <v>414</v>
      </c>
      <c r="G258" s="208" t="s">
        <v>242</v>
      </c>
      <c r="H258" s="209">
        <v>25.8</v>
      </c>
      <c r="I258" s="210"/>
      <c r="J258" s="211">
        <f>ROUND(I258*H258,2)</f>
        <v>0</v>
      </c>
      <c r="K258" s="207" t="s">
        <v>131</v>
      </c>
      <c r="L258" s="45"/>
      <c r="M258" s="212" t="s">
        <v>19</v>
      </c>
      <c r="N258" s="213" t="s">
        <v>44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132</v>
      </c>
      <c r="AT258" s="216" t="s">
        <v>127</v>
      </c>
      <c r="AU258" s="216" t="s">
        <v>83</v>
      </c>
      <c r="AY258" s="18" t="s">
        <v>124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81</v>
      </c>
      <c r="BK258" s="217">
        <f>ROUND(I258*H258,2)</f>
        <v>0</v>
      </c>
      <c r="BL258" s="18" t="s">
        <v>132</v>
      </c>
      <c r="BM258" s="216" t="s">
        <v>864</v>
      </c>
    </row>
    <row r="259" spans="1:47" s="2" customFormat="1" ht="12">
      <c r="A259" s="39"/>
      <c r="B259" s="40"/>
      <c r="C259" s="41"/>
      <c r="D259" s="218" t="s">
        <v>134</v>
      </c>
      <c r="E259" s="41"/>
      <c r="F259" s="219" t="s">
        <v>447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134</v>
      </c>
      <c r="AU259" s="18" t="s">
        <v>83</v>
      </c>
    </row>
    <row r="260" spans="1:47" s="2" customFormat="1" ht="12">
      <c r="A260" s="39"/>
      <c r="B260" s="40"/>
      <c r="C260" s="41"/>
      <c r="D260" s="223" t="s">
        <v>136</v>
      </c>
      <c r="E260" s="41"/>
      <c r="F260" s="224" t="s">
        <v>417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136</v>
      </c>
      <c r="AU260" s="18" t="s">
        <v>83</v>
      </c>
    </row>
    <row r="261" spans="1:51" s="13" customFormat="1" ht="12">
      <c r="A261" s="13"/>
      <c r="B261" s="225"/>
      <c r="C261" s="226"/>
      <c r="D261" s="223" t="s">
        <v>138</v>
      </c>
      <c r="E261" s="227" t="s">
        <v>19</v>
      </c>
      <c r="F261" s="228" t="s">
        <v>865</v>
      </c>
      <c r="G261" s="226"/>
      <c r="H261" s="229">
        <v>11.4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138</v>
      </c>
      <c r="AU261" s="235" t="s">
        <v>83</v>
      </c>
      <c r="AV261" s="13" t="s">
        <v>83</v>
      </c>
      <c r="AW261" s="13" t="s">
        <v>35</v>
      </c>
      <c r="AX261" s="13" t="s">
        <v>73</v>
      </c>
      <c r="AY261" s="235" t="s">
        <v>124</v>
      </c>
    </row>
    <row r="262" spans="1:51" s="13" customFormat="1" ht="12">
      <c r="A262" s="13"/>
      <c r="B262" s="225"/>
      <c r="C262" s="226"/>
      <c r="D262" s="223" t="s">
        <v>138</v>
      </c>
      <c r="E262" s="227" t="s">
        <v>19</v>
      </c>
      <c r="F262" s="228" t="s">
        <v>866</v>
      </c>
      <c r="G262" s="226"/>
      <c r="H262" s="229">
        <v>14.4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138</v>
      </c>
      <c r="AU262" s="235" t="s">
        <v>83</v>
      </c>
      <c r="AV262" s="13" t="s">
        <v>83</v>
      </c>
      <c r="AW262" s="13" t="s">
        <v>35</v>
      </c>
      <c r="AX262" s="13" t="s">
        <v>73</v>
      </c>
      <c r="AY262" s="235" t="s">
        <v>124</v>
      </c>
    </row>
    <row r="263" spans="1:51" s="14" customFormat="1" ht="12">
      <c r="A263" s="14"/>
      <c r="B263" s="246"/>
      <c r="C263" s="247"/>
      <c r="D263" s="223" t="s">
        <v>138</v>
      </c>
      <c r="E263" s="248" t="s">
        <v>19</v>
      </c>
      <c r="F263" s="249" t="s">
        <v>278</v>
      </c>
      <c r="G263" s="247"/>
      <c r="H263" s="250">
        <v>25.8</v>
      </c>
      <c r="I263" s="251"/>
      <c r="J263" s="247"/>
      <c r="K263" s="247"/>
      <c r="L263" s="252"/>
      <c r="M263" s="253"/>
      <c r="N263" s="254"/>
      <c r="O263" s="254"/>
      <c r="P263" s="254"/>
      <c r="Q263" s="254"/>
      <c r="R263" s="254"/>
      <c r="S263" s="254"/>
      <c r="T263" s="25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6" t="s">
        <v>138</v>
      </c>
      <c r="AU263" s="256" t="s">
        <v>83</v>
      </c>
      <c r="AV263" s="14" t="s">
        <v>132</v>
      </c>
      <c r="AW263" s="14" t="s">
        <v>35</v>
      </c>
      <c r="AX263" s="14" t="s">
        <v>81</v>
      </c>
      <c r="AY263" s="256" t="s">
        <v>124</v>
      </c>
    </row>
    <row r="264" spans="1:65" s="2" customFormat="1" ht="16.5" customHeight="1">
      <c r="A264" s="39"/>
      <c r="B264" s="40"/>
      <c r="C264" s="205" t="s">
        <v>450</v>
      </c>
      <c r="D264" s="205" t="s">
        <v>127</v>
      </c>
      <c r="E264" s="206" t="s">
        <v>451</v>
      </c>
      <c r="F264" s="207" t="s">
        <v>422</v>
      </c>
      <c r="G264" s="208" t="s">
        <v>242</v>
      </c>
      <c r="H264" s="209">
        <v>25.8</v>
      </c>
      <c r="I264" s="210"/>
      <c r="J264" s="211">
        <f>ROUND(I264*H264,2)</f>
        <v>0</v>
      </c>
      <c r="K264" s="207" t="s">
        <v>131</v>
      </c>
      <c r="L264" s="45"/>
      <c r="M264" s="212" t="s">
        <v>19</v>
      </c>
      <c r="N264" s="213" t="s">
        <v>44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132</v>
      </c>
      <c r="AT264" s="216" t="s">
        <v>127</v>
      </c>
      <c r="AU264" s="216" t="s">
        <v>83</v>
      </c>
      <c r="AY264" s="18" t="s">
        <v>124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81</v>
      </c>
      <c r="BK264" s="217">
        <f>ROUND(I264*H264,2)</f>
        <v>0</v>
      </c>
      <c r="BL264" s="18" t="s">
        <v>132</v>
      </c>
      <c r="BM264" s="216" t="s">
        <v>867</v>
      </c>
    </row>
    <row r="265" spans="1:47" s="2" customFormat="1" ht="12">
      <c r="A265" s="39"/>
      <c r="B265" s="40"/>
      <c r="C265" s="41"/>
      <c r="D265" s="218" t="s">
        <v>134</v>
      </c>
      <c r="E265" s="41"/>
      <c r="F265" s="219" t="s">
        <v>453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134</v>
      </c>
      <c r="AU265" s="18" t="s">
        <v>83</v>
      </c>
    </row>
    <row r="266" spans="1:65" s="2" customFormat="1" ht="16.5" customHeight="1">
      <c r="A266" s="39"/>
      <c r="B266" s="40"/>
      <c r="C266" s="205" t="s">
        <v>454</v>
      </c>
      <c r="D266" s="205" t="s">
        <v>127</v>
      </c>
      <c r="E266" s="206" t="s">
        <v>455</v>
      </c>
      <c r="F266" s="207" t="s">
        <v>264</v>
      </c>
      <c r="G266" s="208" t="s">
        <v>242</v>
      </c>
      <c r="H266" s="209">
        <v>129</v>
      </c>
      <c r="I266" s="210"/>
      <c r="J266" s="211">
        <f>ROUND(I266*H266,2)</f>
        <v>0</v>
      </c>
      <c r="K266" s="207" t="s">
        <v>131</v>
      </c>
      <c r="L266" s="45"/>
      <c r="M266" s="212" t="s">
        <v>19</v>
      </c>
      <c r="N266" s="213" t="s">
        <v>44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132</v>
      </c>
      <c r="AT266" s="216" t="s">
        <v>127</v>
      </c>
      <c r="AU266" s="216" t="s">
        <v>83</v>
      </c>
      <c r="AY266" s="18" t="s">
        <v>124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81</v>
      </c>
      <c r="BK266" s="217">
        <f>ROUND(I266*H266,2)</f>
        <v>0</v>
      </c>
      <c r="BL266" s="18" t="s">
        <v>132</v>
      </c>
      <c r="BM266" s="216" t="s">
        <v>868</v>
      </c>
    </row>
    <row r="267" spans="1:47" s="2" customFormat="1" ht="12">
      <c r="A267" s="39"/>
      <c r="B267" s="40"/>
      <c r="C267" s="41"/>
      <c r="D267" s="218" t="s">
        <v>134</v>
      </c>
      <c r="E267" s="41"/>
      <c r="F267" s="219" t="s">
        <v>457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134</v>
      </c>
      <c r="AU267" s="18" t="s">
        <v>83</v>
      </c>
    </row>
    <row r="268" spans="1:47" s="2" customFormat="1" ht="12">
      <c r="A268" s="39"/>
      <c r="B268" s="40"/>
      <c r="C268" s="41"/>
      <c r="D268" s="223" t="s">
        <v>136</v>
      </c>
      <c r="E268" s="41"/>
      <c r="F268" s="224" t="s">
        <v>429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136</v>
      </c>
      <c r="AU268" s="18" t="s">
        <v>83</v>
      </c>
    </row>
    <row r="269" spans="1:51" s="13" customFormat="1" ht="12">
      <c r="A269" s="13"/>
      <c r="B269" s="225"/>
      <c r="C269" s="226"/>
      <c r="D269" s="223" t="s">
        <v>138</v>
      </c>
      <c r="E269" s="227" t="s">
        <v>19</v>
      </c>
      <c r="F269" s="228" t="s">
        <v>869</v>
      </c>
      <c r="G269" s="226"/>
      <c r="H269" s="229">
        <v>129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138</v>
      </c>
      <c r="AU269" s="235" t="s">
        <v>83</v>
      </c>
      <c r="AV269" s="13" t="s">
        <v>83</v>
      </c>
      <c r="AW269" s="13" t="s">
        <v>35</v>
      </c>
      <c r="AX269" s="13" t="s">
        <v>81</v>
      </c>
      <c r="AY269" s="235" t="s">
        <v>124</v>
      </c>
    </row>
    <row r="270" spans="1:63" s="12" customFormat="1" ht="22.8" customHeight="1">
      <c r="A270" s="12"/>
      <c r="B270" s="189"/>
      <c r="C270" s="190"/>
      <c r="D270" s="191" t="s">
        <v>72</v>
      </c>
      <c r="E270" s="203" t="s">
        <v>459</v>
      </c>
      <c r="F270" s="203" t="s">
        <v>460</v>
      </c>
      <c r="G270" s="190"/>
      <c r="H270" s="190"/>
      <c r="I270" s="193"/>
      <c r="J270" s="204">
        <f>BK270</f>
        <v>0</v>
      </c>
      <c r="K270" s="190"/>
      <c r="L270" s="195"/>
      <c r="M270" s="196"/>
      <c r="N270" s="197"/>
      <c r="O270" s="197"/>
      <c r="P270" s="198">
        <f>SUM(P271:P323)</f>
        <v>0</v>
      </c>
      <c r="Q270" s="197"/>
      <c r="R270" s="198">
        <f>SUM(R271:R323)</f>
        <v>0</v>
      </c>
      <c r="S270" s="197"/>
      <c r="T270" s="199">
        <f>SUM(T271:T323)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0" t="s">
        <v>81</v>
      </c>
      <c r="AT270" s="201" t="s">
        <v>72</v>
      </c>
      <c r="AU270" s="201" t="s">
        <v>81</v>
      </c>
      <c r="AY270" s="200" t="s">
        <v>124</v>
      </c>
      <c r="BK270" s="202">
        <f>SUM(BK271:BK323)</f>
        <v>0</v>
      </c>
    </row>
    <row r="271" spans="1:65" s="2" customFormat="1" ht="16.5" customHeight="1">
      <c r="A271" s="39"/>
      <c r="B271" s="40"/>
      <c r="C271" s="205" t="s">
        <v>461</v>
      </c>
      <c r="D271" s="205" t="s">
        <v>127</v>
      </c>
      <c r="E271" s="206" t="s">
        <v>870</v>
      </c>
      <c r="F271" s="207" t="s">
        <v>463</v>
      </c>
      <c r="G271" s="208" t="s">
        <v>151</v>
      </c>
      <c r="H271" s="209">
        <v>38</v>
      </c>
      <c r="I271" s="210"/>
      <c r="J271" s="211">
        <f>ROUND(I271*H271,2)</f>
        <v>0</v>
      </c>
      <c r="K271" s="207" t="s">
        <v>131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132</v>
      </c>
      <c r="AT271" s="216" t="s">
        <v>127</v>
      </c>
      <c r="AU271" s="216" t="s">
        <v>83</v>
      </c>
      <c r="AY271" s="18" t="s">
        <v>124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132</v>
      </c>
      <c r="BM271" s="216" t="s">
        <v>871</v>
      </c>
    </row>
    <row r="272" spans="1:47" s="2" customFormat="1" ht="12">
      <c r="A272" s="39"/>
      <c r="B272" s="40"/>
      <c r="C272" s="41"/>
      <c r="D272" s="218" t="s">
        <v>134</v>
      </c>
      <c r="E272" s="41"/>
      <c r="F272" s="219" t="s">
        <v>872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83</v>
      </c>
    </row>
    <row r="273" spans="1:47" s="2" customFormat="1" ht="12">
      <c r="A273" s="39"/>
      <c r="B273" s="40"/>
      <c r="C273" s="41"/>
      <c r="D273" s="223" t="s">
        <v>136</v>
      </c>
      <c r="E273" s="41"/>
      <c r="F273" s="224" t="s">
        <v>466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136</v>
      </c>
      <c r="AU273" s="18" t="s">
        <v>83</v>
      </c>
    </row>
    <row r="274" spans="1:65" s="2" customFormat="1" ht="16.5" customHeight="1">
      <c r="A274" s="39"/>
      <c r="B274" s="40"/>
      <c r="C274" s="205" t="s">
        <v>467</v>
      </c>
      <c r="D274" s="205" t="s">
        <v>127</v>
      </c>
      <c r="E274" s="206" t="s">
        <v>468</v>
      </c>
      <c r="F274" s="207" t="s">
        <v>469</v>
      </c>
      <c r="G274" s="208" t="s">
        <v>151</v>
      </c>
      <c r="H274" s="209">
        <v>120</v>
      </c>
      <c r="I274" s="210"/>
      <c r="J274" s="211">
        <f>ROUND(I274*H274,2)</f>
        <v>0</v>
      </c>
      <c r="K274" s="207" t="s">
        <v>19</v>
      </c>
      <c r="L274" s="45"/>
      <c r="M274" s="212" t="s">
        <v>19</v>
      </c>
      <c r="N274" s="213" t="s">
        <v>44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132</v>
      </c>
      <c r="AT274" s="216" t="s">
        <v>127</v>
      </c>
      <c r="AU274" s="216" t="s">
        <v>83</v>
      </c>
      <c r="AY274" s="18" t="s">
        <v>124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81</v>
      </c>
      <c r="BK274" s="217">
        <f>ROUND(I274*H274,2)</f>
        <v>0</v>
      </c>
      <c r="BL274" s="18" t="s">
        <v>132</v>
      </c>
      <c r="BM274" s="216" t="s">
        <v>873</v>
      </c>
    </row>
    <row r="275" spans="1:65" s="2" customFormat="1" ht="16.5" customHeight="1">
      <c r="A275" s="39"/>
      <c r="B275" s="40"/>
      <c r="C275" s="205" t="s">
        <v>471</v>
      </c>
      <c r="D275" s="205" t="s">
        <v>127</v>
      </c>
      <c r="E275" s="206" t="s">
        <v>874</v>
      </c>
      <c r="F275" s="207" t="s">
        <v>473</v>
      </c>
      <c r="G275" s="208" t="s">
        <v>130</v>
      </c>
      <c r="H275" s="209">
        <v>15.96</v>
      </c>
      <c r="I275" s="210"/>
      <c r="J275" s="211">
        <f>ROUND(I275*H275,2)</f>
        <v>0</v>
      </c>
      <c r="K275" s="207" t="s">
        <v>131</v>
      </c>
      <c r="L275" s="45"/>
      <c r="M275" s="212" t="s">
        <v>19</v>
      </c>
      <c r="N275" s="213" t="s">
        <v>44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132</v>
      </c>
      <c r="AT275" s="216" t="s">
        <v>127</v>
      </c>
      <c r="AU275" s="216" t="s">
        <v>83</v>
      </c>
      <c r="AY275" s="18" t="s">
        <v>124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81</v>
      </c>
      <c r="BK275" s="217">
        <f>ROUND(I275*H275,2)</f>
        <v>0</v>
      </c>
      <c r="BL275" s="18" t="s">
        <v>132</v>
      </c>
      <c r="BM275" s="216" t="s">
        <v>875</v>
      </c>
    </row>
    <row r="276" spans="1:47" s="2" customFormat="1" ht="12">
      <c r="A276" s="39"/>
      <c r="B276" s="40"/>
      <c r="C276" s="41"/>
      <c r="D276" s="218" t="s">
        <v>134</v>
      </c>
      <c r="E276" s="41"/>
      <c r="F276" s="219" t="s">
        <v>876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134</v>
      </c>
      <c r="AU276" s="18" t="s">
        <v>83</v>
      </c>
    </row>
    <row r="277" spans="1:47" s="2" customFormat="1" ht="12">
      <c r="A277" s="39"/>
      <c r="B277" s="40"/>
      <c r="C277" s="41"/>
      <c r="D277" s="223" t="s">
        <v>136</v>
      </c>
      <c r="E277" s="41"/>
      <c r="F277" s="224" t="s">
        <v>476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136</v>
      </c>
      <c r="AU277" s="18" t="s">
        <v>83</v>
      </c>
    </row>
    <row r="278" spans="1:51" s="13" customFormat="1" ht="12">
      <c r="A278" s="13"/>
      <c r="B278" s="225"/>
      <c r="C278" s="226"/>
      <c r="D278" s="223" t="s">
        <v>138</v>
      </c>
      <c r="E278" s="227" t="s">
        <v>19</v>
      </c>
      <c r="F278" s="228" t="s">
        <v>785</v>
      </c>
      <c r="G278" s="226"/>
      <c r="H278" s="229">
        <v>15.96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138</v>
      </c>
      <c r="AU278" s="235" t="s">
        <v>83</v>
      </c>
      <c r="AV278" s="13" t="s">
        <v>83</v>
      </c>
      <c r="AW278" s="13" t="s">
        <v>35</v>
      </c>
      <c r="AX278" s="13" t="s">
        <v>81</v>
      </c>
      <c r="AY278" s="235" t="s">
        <v>124</v>
      </c>
    </row>
    <row r="279" spans="1:65" s="2" customFormat="1" ht="16.5" customHeight="1">
      <c r="A279" s="39"/>
      <c r="B279" s="40"/>
      <c r="C279" s="205" t="s">
        <v>477</v>
      </c>
      <c r="D279" s="205" t="s">
        <v>127</v>
      </c>
      <c r="E279" s="206" t="s">
        <v>478</v>
      </c>
      <c r="F279" s="207" t="s">
        <v>479</v>
      </c>
      <c r="G279" s="208" t="s">
        <v>151</v>
      </c>
      <c r="H279" s="209">
        <v>38</v>
      </c>
      <c r="I279" s="210"/>
      <c r="J279" s="211">
        <f>ROUND(I279*H279,2)</f>
        <v>0</v>
      </c>
      <c r="K279" s="207" t="s">
        <v>131</v>
      </c>
      <c r="L279" s="45"/>
      <c r="M279" s="212" t="s">
        <v>19</v>
      </c>
      <c r="N279" s="213" t="s">
        <v>44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132</v>
      </c>
      <c r="AT279" s="216" t="s">
        <v>127</v>
      </c>
      <c r="AU279" s="216" t="s">
        <v>83</v>
      </c>
      <c r="AY279" s="18" t="s">
        <v>124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81</v>
      </c>
      <c r="BK279" s="217">
        <f>ROUND(I279*H279,2)</f>
        <v>0</v>
      </c>
      <c r="BL279" s="18" t="s">
        <v>132</v>
      </c>
      <c r="BM279" s="216" t="s">
        <v>877</v>
      </c>
    </row>
    <row r="280" spans="1:47" s="2" customFormat="1" ht="12">
      <c r="A280" s="39"/>
      <c r="B280" s="40"/>
      <c r="C280" s="41"/>
      <c r="D280" s="218" t="s">
        <v>134</v>
      </c>
      <c r="E280" s="41"/>
      <c r="F280" s="219" t="s">
        <v>481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134</v>
      </c>
      <c r="AU280" s="18" t="s">
        <v>83</v>
      </c>
    </row>
    <row r="281" spans="1:47" s="2" customFormat="1" ht="12">
      <c r="A281" s="39"/>
      <c r="B281" s="40"/>
      <c r="C281" s="41"/>
      <c r="D281" s="223" t="s">
        <v>136</v>
      </c>
      <c r="E281" s="41"/>
      <c r="F281" s="224" t="s">
        <v>482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136</v>
      </c>
      <c r="AU281" s="18" t="s">
        <v>83</v>
      </c>
    </row>
    <row r="282" spans="1:65" s="2" customFormat="1" ht="16.5" customHeight="1">
      <c r="A282" s="39"/>
      <c r="B282" s="40"/>
      <c r="C282" s="205" t="s">
        <v>483</v>
      </c>
      <c r="D282" s="205" t="s">
        <v>127</v>
      </c>
      <c r="E282" s="206" t="s">
        <v>484</v>
      </c>
      <c r="F282" s="207" t="s">
        <v>390</v>
      </c>
      <c r="G282" s="208" t="s">
        <v>151</v>
      </c>
      <c r="H282" s="209">
        <v>38</v>
      </c>
      <c r="I282" s="210"/>
      <c r="J282" s="211">
        <f>ROUND(I282*H282,2)</f>
        <v>0</v>
      </c>
      <c r="K282" s="207" t="s">
        <v>19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132</v>
      </c>
      <c r="AT282" s="216" t="s">
        <v>127</v>
      </c>
      <c r="AU282" s="216" t="s">
        <v>83</v>
      </c>
      <c r="AY282" s="18" t="s">
        <v>124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132</v>
      </c>
      <c r="BM282" s="216" t="s">
        <v>878</v>
      </c>
    </row>
    <row r="283" spans="1:47" s="2" customFormat="1" ht="12">
      <c r="A283" s="39"/>
      <c r="B283" s="40"/>
      <c r="C283" s="41"/>
      <c r="D283" s="223" t="s">
        <v>136</v>
      </c>
      <c r="E283" s="41"/>
      <c r="F283" s="224" t="s">
        <v>392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136</v>
      </c>
      <c r="AU283" s="18" t="s">
        <v>83</v>
      </c>
    </row>
    <row r="284" spans="1:65" s="2" customFormat="1" ht="24.15" customHeight="1">
      <c r="A284" s="39"/>
      <c r="B284" s="40"/>
      <c r="C284" s="205" t="s">
        <v>486</v>
      </c>
      <c r="D284" s="205" t="s">
        <v>127</v>
      </c>
      <c r="E284" s="206" t="s">
        <v>487</v>
      </c>
      <c r="F284" s="207" t="s">
        <v>395</v>
      </c>
      <c r="G284" s="208" t="s">
        <v>151</v>
      </c>
      <c r="H284" s="209">
        <v>316</v>
      </c>
      <c r="I284" s="210"/>
      <c r="J284" s="211">
        <f>ROUND(I284*H284,2)</f>
        <v>0</v>
      </c>
      <c r="K284" s="207" t="s">
        <v>19</v>
      </c>
      <c r="L284" s="45"/>
      <c r="M284" s="212" t="s">
        <v>19</v>
      </c>
      <c r="N284" s="213" t="s">
        <v>44</v>
      </c>
      <c r="O284" s="85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132</v>
      </c>
      <c r="AT284" s="216" t="s">
        <v>127</v>
      </c>
      <c r="AU284" s="216" t="s">
        <v>83</v>
      </c>
      <c r="AY284" s="18" t="s">
        <v>124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81</v>
      </c>
      <c r="BK284" s="217">
        <f>ROUND(I284*H284,2)</f>
        <v>0</v>
      </c>
      <c r="BL284" s="18" t="s">
        <v>132</v>
      </c>
      <c r="BM284" s="216" t="s">
        <v>879</v>
      </c>
    </row>
    <row r="285" spans="1:47" s="2" customFormat="1" ht="12">
      <c r="A285" s="39"/>
      <c r="B285" s="40"/>
      <c r="C285" s="41"/>
      <c r="D285" s="223" t="s">
        <v>136</v>
      </c>
      <c r="E285" s="41"/>
      <c r="F285" s="224" t="s">
        <v>397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136</v>
      </c>
      <c r="AU285" s="18" t="s">
        <v>83</v>
      </c>
    </row>
    <row r="286" spans="1:51" s="13" customFormat="1" ht="12">
      <c r="A286" s="13"/>
      <c r="B286" s="225"/>
      <c r="C286" s="226"/>
      <c r="D286" s="223" t="s">
        <v>138</v>
      </c>
      <c r="E286" s="227" t="s">
        <v>19</v>
      </c>
      <c r="F286" s="228" t="s">
        <v>848</v>
      </c>
      <c r="G286" s="226"/>
      <c r="H286" s="229">
        <v>76</v>
      </c>
      <c r="I286" s="230"/>
      <c r="J286" s="226"/>
      <c r="K286" s="226"/>
      <c r="L286" s="231"/>
      <c r="M286" s="232"/>
      <c r="N286" s="233"/>
      <c r="O286" s="233"/>
      <c r="P286" s="233"/>
      <c r="Q286" s="233"/>
      <c r="R286" s="233"/>
      <c r="S286" s="233"/>
      <c r="T286" s="23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5" t="s">
        <v>138</v>
      </c>
      <c r="AU286" s="235" t="s">
        <v>83</v>
      </c>
      <c r="AV286" s="13" t="s">
        <v>83</v>
      </c>
      <c r="AW286" s="13" t="s">
        <v>35</v>
      </c>
      <c r="AX286" s="13" t="s">
        <v>73</v>
      </c>
      <c r="AY286" s="235" t="s">
        <v>124</v>
      </c>
    </row>
    <row r="287" spans="1:51" s="13" customFormat="1" ht="12">
      <c r="A287" s="13"/>
      <c r="B287" s="225"/>
      <c r="C287" s="226"/>
      <c r="D287" s="223" t="s">
        <v>138</v>
      </c>
      <c r="E287" s="227" t="s">
        <v>19</v>
      </c>
      <c r="F287" s="228" t="s">
        <v>849</v>
      </c>
      <c r="G287" s="226"/>
      <c r="H287" s="229">
        <v>240</v>
      </c>
      <c r="I287" s="230"/>
      <c r="J287" s="226"/>
      <c r="K287" s="226"/>
      <c r="L287" s="231"/>
      <c r="M287" s="232"/>
      <c r="N287" s="233"/>
      <c r="O287" s="233"/>
      <c r="P287" s="233"/>
      <c r="Q287" s="233"/>
      <c r="R287" s="233"/>
      <c r="S287" s="233"/>
      <c r="T287" s="23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5" t="s">
        <v>138</v>
      </c>
      <c r="AU287" s="235" t="s">
        <v>83</v>
      </c>
      <c r="AV287" s="13" t="s">
        <v>83</v>
      </c>
      <c r="AW287" s="13" t="s">
        <v>35</v>
      </c>
      <c r="AX287" s="13" t="s">
        <v>73</v>
      </c>
      <c r="AY287" s="235" t="s">
        <v>124</v>
      </c>
    </row>
    <row r="288" spans="1:51" s="14" customFormat="1" ht="12">
      <c r="A288" s="14"/>
      <c r="B288" s="246"/>
      <c r="C288" s="247"/>
      <c r="D288" s="223" t="s">
        <v>138</v>
      </c>
      <c r="E288" s="248" t="s">
        <v>19</v>
      </c>
      <c r="F288" s="249" t="s">
        <v>278</v>
      </c>
      <c r="G288" s="247"/>
      <c r="H288" s="250">
        <v>316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138</v>
      </c>
      <c r="AU288" s="256" t="s">
        <v>83</v>
      </c>
      <c r="AV288" s="14" t="s">
        <v>132</v>
      </c>
      <c r="AW288" s="14" t="s">
        <v>35</v>
      </c>
      <c r="AX288" s="14" t="s">
        <v>81</v>
      </c>
      <c r="AY288" s="256" t="s">
        <v>124</v>
      </c>
    </row>
    <row r="289" spans="1:65" s="2" customFormat="1" ht="16.5" customHeight="1">
      <c r="A289" s="39"/>
      <c r="B289" s="40"/>
      <c r="C289" s="205" t="s">
        <v>489</v>
      </c>
      <c r="D289" s="205" t="s">
        <v>127</v>
      </c>
      <c r="E289" s="206" t="s">
        <v>490</v>
      </c>
      <c r="F289" s="207" t="s">
        <v>402</v>
      </c>
      <c r="G289" s="208" t="s">
        <v>358</v>
      </c>
      <c r="H289" s="209">
        <v>960</v>
      </c>
      <c r="I289" s="210"/>
      <c r="J289" s="211">
        <f>ROUND(I289*H289,2)</f>
        <v>0</v>
      </c>
      <c r="K289" s="207" t="s">
        <v>19</v>
      </c>
      <c r="L289" s="45"/>
      <c r="M289" s="212" t="s">
        <v>19</v>
      </c>
      <c r="N289" s="213" t="s">
        <v>44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132</v>
      </c>
      <c r="AT289" s="216" t="s">
        <v>127</v>
      </c>
      <c r="AU289" s="216" t="s">
        <v>83</v>
      </c>
      <c r="AY289" s="18" t="s">
        <v>124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81</v>
      </c>
      <c r="BK289" s="217">
        <f>ROUND(I289*H289,2)</f>
        <v>0</v>
      </c>
      <c r="BL289" s="18" t="s">
        <v>132</v>
      </c>
      <c r="BM289" s="216" t="s">
        <v>880</v>
      </c>
    </row>
    <row r="290" spans="1:47" s="2" customFormat="1" ht="12">
      <c r="A290" s="39"/>
      <c r="B290" s="40"/>
      <c r="C290" s="41"/>
      <c r="D290" s="223" t="s">
        <v>136</v>
      </c>
      <c r="E290" s="41"/>
      <c r="F290" s="224" t="s">
        <v>397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136</v>
      </c>
      <c r="AU290" s="18" t="s">
        <v>83</v>
      </c>
    </row>
    <row r="291" spans="1:51" s="13" customFormat="1" ht="12">
      <c r="A291" s="13"/>
      <c r="B291" s="225"/>
      <c r="C291" s="226"/>
      <c r="D291" s="223" t="s">
        <v>138</v>
      </c>
      <c r="E291" s="227" t="s">
        <v>19</v>
      </c>
      <c r="F291" s="228" t="s">
        <v>851</v>
      </c>
      <c r="G291" s="226"/>
      <c r="H291" s="229">
        <v>960</v>
      </c>
      <c r="I291" s="230"/>
      <c r="J291" s="226"/>
      <c r="K291" s="226"/>
      <c r="L291" s="231"/>
      <c r="M291" s="232"/>
      <c r="N291" s="233"/>
      <c r="O291" s="233"/>
      <c r="P291" s="233"/>
      <c r="Q291" s="233"/>
      <c r="R291" s="233"/>
      <c r="S291" s="233"/>
      <c r="T291" s="23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5" t="s">
        <v>138</v>
      </c>
      <c r="AU291" s="235" t="s">
        <v>83</v>
      </c>
      <c r="AV291" s="13" t="s">
        <v>83</v>
      </c>
      <c r="AW291" s="13" t="s">
        <v>35</v>
      </c>
      <c r="AX291" s="13" t="s">
        <v>81</v>
      </c>
      <c r="AY291" s="235" t="s">
        <v>124</v>
      </c>
    </row>
    <row r="292" spans="1:65" s="2" customFormat="1" ht="16.5" customHeight="1">
      <c r="A292" s="39"/>
      <c r="B292" s="40"/>
      <c r="C292" s="205" t="s">
        <v>492</v>
      </c>
      <c r="D292" s="205" t="s">
        <v>127</v>
      </c>
      <c r="E292" s="206" t="s">
        <v>406</v>
      </c>
      <c r="F292" s="207" t="s">
        <v>407</v>
      </c>
      <c r="G292" s="208" t="s">
        <v>130</v>
      </c>
      <c r="H292" s="209">
        <v>5340</v>
      </c>
      <c r="I292" s="210"/>
      <c r="J292" s="211">
        <f>ROUND(I292*H292,2)</f>
        <v>0</v>
      </c>
      <c r="K292" s="207" t="s">
        <v>131</v>
      </c>
      <c r="L292" s="45"/>
      <c r="M292" s="212" t="s">
        <v>19</v>
      </c>
      <c r="N292" s="213" t="s">
        <v>44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132</v>
      </c>
      <c r="AT292" s="216" t="s">
        <v>127</v>
      </c>
      <c r="AU292" s="216" t="s">
        <v>83</v>
      </c>
      <c r="AY292" s="18" t="s">
        <v>124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81</v>
      </c>
      <c r="BK292" s="217">
        <f>ROUND(I292*H292,2)</f>
        <v>0</v>
      </c>
      <c r="BL292" s="18" t="s">
        <v>132</v>
      </c>
      <c r="BM292" s="216" t="s">
        <v>881</v>
      </c>
    </row>
    <row r="293" spans="1:47" s="2" customFormat="1" ht="12">
      <c r="A293" s="39"/>
      <c r="B293" s="40"/>
      <c r="C293" s="41"/>
      <c r="D293" s="218" t="s">
        <v>134</v>
      </c>
      <c r="E293" s="41"/>
      <c r="F293" s="219" t="s">
        <v>409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134</v>
      </c>
      <c r="AU293" s="18" t="s">
        <v>83</v>
      </c>
    </row>
    <row r="294" spans="1:47" s="2" customFormat="1" ht="12">
      <c r="A294" s="39"/>
      <c r="B294" s="40"/>
      <c r="C294" s="41"/>
      <c r="D294" s="223" t="s">
        <v>136</v>
      </c>
      <c r="E294" s="41"/>
      <c r="F294" s="224" t="s">
        <v>410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136</v>
      </c>
      <c r="AU294" s="18" t="s">
        <v>83</v>
      </c>
    </row>
    <row r="295" spans="1:51" s="13" customFormat="1" ht="12">
      <c r="A295" s="13"/>
      <c r="B295" s="225"/>
      <c r="C295" s="226"/>
      <c r="D295" s="223" t="s">
        <v>138</v>
      </c>
      <c r="E295" s="227" t="s">
        <v>19</v>
      </c>
      <c r="F295" s="228" t="s">
        <v>853</v>
      </c>
      <c r="G295" s="226"/>
      <c r="H295" s="229">
        <v>5340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138</v>
      </c>
      <c r="AU295" s="235" t="s">
        <v>83</v>
      </c>
      <c r="AV295" s="13" t="s">
        <v>83</v>
      </c>
      <c r="AW295" s="13" t="s">
        <v>35</v>
      </c>
      <c r="AX295" s="13" t="s">
        <v>81</v>
      </c>
      <c r="AY295" s="235" t="s">
        <v>124</v>
      </c>
    </row>
    <row r="296" spans="1:65" s="2" customFormat="1" ht="16.5" customHeight="1">
      <c r="A296" s="39"/>
      <c r="B296" s="40"/>
      <c r="C296" s="205" t="s">
        <v>499</v>
      </c>
      <c r="D296" s="205" t="s">
        <v>127</v>
      </c>
      <c r="E296" s="206" t="s">
        <v>493</v>
      </c>
      <c r="F296" s="207" t="s">
        <v>494</v>
      </c>
      <c r="G296" s="208" t="s">
        <v>242</v>
      </c>
      <c r="H296" s="209">
        <v>1.9</v>
      </c>
      <c r="I296" s="210"/>
      <c r="J296" s="211">
        <f>ROUND(I296*H296,2)</f>
        <v>0</v>
      </c>
      <c r="K296" s="207" t="s">
        <v>131</v>
      </c>
      <c r="L296" s="45"/>
      <c r="M296" s="212" t="s">
        <v>19</v>
      </c>
      <c r="N296" s="213" t="s">
        <v>44</v>
      </c>
      <c r="O296" s="85"/>
      <c r="P296" s="214">
        <f>O296*H296</f>
        <v>0</v>
      </c>
      <c r="Q296" s="214">
        <v>0</v>
      </c>
      <c r="R296" s="214">
        <f>Q296*H296</f>
        <v>0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132</v>
      </c>
      <c r="AT296" s="216" t="s">
        <v>127</v>
      </c>
      <c r="AU296" s="216" t="s">
        <v>83</v>
      </c>
      <c r="AY296" s="18" t="s">
        <v>124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81</v>
      </c>
      <c r="BK296" s="217">
        <f>ROUND(I296*H296,2)</f>
        <v>0</v>
      </c>
      <c r="BL296" s="18" t="s">
        <v>132</v>
      </c>
      <c r="BM296" s="216" t="s">
        <v>882</v>
      </c>
    </row>
    <row r="297" spans="1:47" s="2" customFormat="1" ht="12">
      <c r="A297" s="39"/>
      <c r="B297" s="40"/>
      <c r="C297" s="41"/>
      <c r="D297" s="218" t="s">
        <v>134</v>
      </c>
      <c r="E297" s="41"/>
      <c r="F297" s="219" t="s">
        <v>496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134</v>
      </c>
      <c r="AU297" s="18" t="s">
        <v>83</v>
      </c>
    </row>
    <row r="298" spans="1:47" s="2" customFormat="1" ht="12">
      <c r="A298" s="39"/>
      <c r="B298" s="40"/>
      <c r="C298" s="41"/>
      <c r="D298" s="223" t="s">
        <v>136</v>
      </c>
      <c r="E298" s="41"/>
      <c r="F298" s="224" t="s">
        <v>497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136</v>
      </c>
      <c r="AU298" s="18" t="s">
        <v>83</v>
      </c>
    </row>
    <row r="299" spans="1:51" s="13" customFormat="1" ht="12">
      <c r="A299" s="13"/>
      <c r="B299" s="225"/>
      <c r="C299" s="226"/>
      <c r="D299" s="223" t="s">
        <v>138</v>
      </c>
      <c r="E299" s="227" t="s">
        <v>19</v>
      </c>
      <c r="F299" s="228" t="s">
        <v>883</v>
      </c>
      <c r="G299" s="226"/>
      <c r="H299" s="229">
        <v>1.9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138</v>
      </c>
      <c r="AU299" s="235" t="s">
        <v>83</v>
      </c>
      <c r="AV299" s="13" t="s">
        <v>83</v>
      </c>
      <c r="AW299" s="13" t="s">
        <v>35</v>
      </c>
      <c r="AX299" s="13" t="s">
        <v>81</v>
      </c>
      <c r="AY299" s="235" t="s">
        <v>124</v>
      </c>
    </row>
    <row r="300" spans="1:65" s="2" customFormat="1" ht="21.75" customHeight="1">
      <c r="A300" s="39"/>
      <c r="B300" s="40"/>
      <c r="C300" s="205" t="s">
        <v>505</v>
      </c>
      <c r="D300" s="205" t="s">
        <v>127</v>
      </c>
      <c r="E300" s="206" t="s">
        <v>500</v>
      </c>
      <c r="F300" s="207" t="s">
        <v>501</v>
      </c>
      <c r="G300" s="208" t="s">
        <v>151</v>
      </c>
      <c r="H300" s="209">
        <v>38</v>
      </c>
      <c r="I300" s="210"/>
      <c r="J300" s="211">
        <f>ROUND(I300*H300,2)</f>
        <v>0</v>
      </c>
      <c r="K300" s="207" t="s">
        <v>131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132</v>
      </c>
      <c r="AT300" s="216" t="s">
        <v>127</v>
      </c>
      <c r="AU300" s="216" t="s">
        <v>83</v>
      </c>
      <c r="AY300" s="18" t="s">
        <v>124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132</v>
      </c>
      <c r="BM300" s="216" t="s">
        <v>884</v>
      </c>
    </row>
    <row r="301" spans="1:47" s="2" customFormat="1" ht="12">
      <c r="A301" s="39"/>
      <c r="B301" s="40"/>
      <c r="C301" s="41"/>
      <c r="D301" s="218" t="s">
        <v>134</v>
      </c>
      <c r="E301" s="41"/>
      <c r="F301" s="219" t="s">
        <v>503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134</v>
      </c>
      <c r="AU301" s="18" t="s">
        <v>83</v>
      </c>
    </row>
    <row r="302" spans="1:47" s="2" customFormat="1" ht="12">
      <c r="A302" s="39"/>
      <c r="B302" s="40"/>
      <c r="C302" s="41"/>
      <c r="D302" s="223" t="s">
        <v>136</v>
      </c>
      <c r="E302" s="41"/>
      <c r="F302" s="224" t="s">
        <v>504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136</v>
      </c>
      <c r="AU302" s="18" t="s">
        <v>83</v>
      </c>
    </row>
    <row r="303" spans="1:65" s="2" customFormat="1" ht="16.5" customHeight="1">
      <c r="A303" s="39"/>
      <c r="B303" s="40"/>
      <c r="C303" s="205" t="s">
        <v>511</v>
      </c>
      <c r="D303" s="205" t="s">
        <v>127</v>
      </c>
      <c r="E303" s="206" t="s">
        <v>506</v>
      </c>
      <c r="F303" s="207" t="s">
        <v>507</v>
      </c>
      <c r="G303" s="208" t="s">
        <v>151</v>
      </c>
      <c r="H303" s="209">
        <v>76</v>
      </c>
      <c r="I303" s="210"/>
      <c r="J303" s="211">
        <f>ROUND(I303*H303,2)</f>
        <v>0</v>
      </c>
      <c r="K303" s="207" t="s">
        <v>131</v>
      </c>
      <c r="L303" s="45"/>
      <c r="M303" s="212" t="s">
        <v>19</v>
      </c>
      <c r="N303" s="213" t="s">
        <v>44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132</v>
      </c>
      <c r="AT303" s="216" t="s">
        <v>127</v>
      </c>
      <c r="AU303" s="216" t="s">
        <v>83</v>
      </c>
      <c r="AY303" s="18" t="s">
        <v>124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81</v>
      </c>
      <c r="BK303" s="217">
        <f>ROUND(I303*H303,2)</f>
        <v>0</v>
      </c>
      <c r="BL303" s="18" t="s">
        <v>132</v>
      </c>
      <c r="BM303" s="216" t="s">
        <v>885</v>
      </c>
    </row>
    <row r="304" spans="1:47" s="2" customFormat="1" ht="12">
      <c r="A304" s="39"/>
      <c r="B304" s="40"/>
      <c r="C304" s="41"/>
      <c r="D304" s="218" t="s">
        <v>134</v>
      </c>
      <c r="E304" s="41"/>
      <c r="F304" s="219" t="s">
        <v>509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134</v>
      </c>
      <c r="AU304" s="18" t="s">
        <v>83</v>
      </c>
    </row>
    <row r="305" spans="1:51" s="13" customFormat="1" ht="12">
      <c r="A305" s="13"/>
      <c r="B305" s="225"/>
      <c r="C305" s="226"/>
      <c r="D305" s="223" t="s">
        <v>138</v>
      </c>
      <c r="E305" s="227" t="s">
        <v>19</v>
      </c>
      <c r="F305" s="228" t="s">
        <v>886</v>
      </c>
      <c r="G305" s="226"/>
      <c r="H305" s="229">
        <v>76</v>
      </c>
      <c r="I305" s="230"/>
      <c r="J305" s="226"/>
      <c r="K305" s="226"/>
      <c r="L305" s="231"/>
      <c r="M305" s="232"/>
      <c r="N305" s="233"/>
      <c r="O305" s="233"/>
      <c r="P305" s="233"/>
      <c r="Q305" s="233"/>
      <c r="R305" s="233"/>
      <c r="S305" s="233"/>
      <c r="T305" s="23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5" t="s">
        <v>138</v>
      </c>
      <c r="AU305" s="235" t="s">
        <v>83</v>
      </c>
      <c r="AV305" s="13" t="s">
        <v>83</v>
      </c>
      <c r="AW305" s="13" t="s">
        <v>35</v>
      </c>
      <c r="AX305" s="13" t="s">
        <v>81</v>
      </c>
      <c r="AY305" s="235" t="s">
        <v>124</v>
      </c>
    </row>
    <row r="306" spans="1:65" s="2" customFormat="1" ht="16.5" customHeight="1">
      <c r="A306" s="39"/>
      <c r="B306" s="40"/>
      <c r="C306" s="205" t="s">
        <v>519</v>
      </c>
      <c r="D306" s="205" t="s">
        <v>127</v>
      </c>
      <c r="E306" s="206" t="s">
        <v>512</v>
      </c>
      <c r="F306" s="207" t="s">
        <v>513</v>
      </c>
      <c r="G306" s="208" t="s">
        <v>185</v>
      </c>
      <c r="H306" s="209">
        <v>2.174</v>
      </c>
      <c r="I306" s="210"/>
      <c r="J306" s="211">
        <f>ROUND(I306*H306,2)</f>
        <v>0</v>
      </c>
      <c r="K306" s="207" t="s">
        <v>19</v>
      </c>
      <c r="L306" s="45"/>
      <c r="M306" s="212" t="s">
        <v>19</v>
      </c>
      <c r="N306" s="213" t="s">
        <v>44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132</v>
      </c>
      <c r="AT306" s="216" t="s">
        <v>127</v>
      </c>
      <c r="AU306" s="216" t="s">
        <v>83</v>
      </c>
      <c r="AY306" s="18" t="s">
        <v>124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81</v>
      </c>
      <c r="BK306" s="217">
        <f>ROUND(I306*H306,2)</f>
        <v>0</v>
      </c>
      <c r="BL306" s="18" t="s">
        <v>132</v>
      </c>
      <c r="BM306" s="216" t="s">
        <v>887</v>
      </c>
    </row>
    <row r="307" spans="1:47" s="2" customFormat="1" ht="12">
      <c r="A307" s="39"/>
      <c r="B307" s="40"/>
      <c r="C307" s="41"/>
      <c r="D307" s="223" t="s">
        <v>136</v>
      </c>
      <c r="E307" s="41"/>
      <c r="F307" s="224" t="s">
        <v>515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136</v>
      </c>
      <c r="AU307" s="18" t="s">
        <v>83</v>
      </c>
    </row>
    <row r="308" spans="1:51" s="13" customFormat="1" ht="12">
      <c r="A308" s="13"/>
      <c r="B308" s="225"/>
      <c r="C308" s="226"/>
      <c r="D308" s="223" t="s">
        <v>138</v>
      </c>
      <c r="E308" s="227" t="s">
        <v>19</v>
      </c>
      <c r="F308" s="228" t="s">
        <v>888</v>
      </c>
      <c r="G308" s="226"/>
      <c r="H308" s="229">
        <v>0.95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138</v>
      </c>
      <c r="AU308" s="235" t="s">
        <v>83</v>
      </c>
      <c r="AV308" s="13" t="s">
        <v>83</v>
      </c>
      <c r="AW308" s="13" t="s">
        <v>35</v>
      </c>
      <c r="AX308" s="13" t="s">
        <v>73</v>
      </c>
      <c r="AY308" s="235" t="s">
        <v>124</v>
      </c>
    </row>
    <row r="309" spans="1:51" s="13" customFormat="1" ht="12">
      <c r="A309" s="13"/>
      <c r="B309" s="225"/>
      <c r="C309" s="226"/>
      <c r="D309" s="223" t="s">
        <v>138</v>
      </c>
      <c r="E309" s="227" t="s">
        <v>19</v>
      </c>
      <c r="F309" s="228" t="s">
        <v>889</v>
      </c>
      <c r="G309" s="226"/>
      <c r="H309" s="229">
        <v>1.14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138</v>
      </c>
      <c r="AU309" s="235" t="s">
        <v>83</v>
      </c>
      <c r="AV309" s="13" t="s">
        <v>83</v>
      </c>
      <c r="AW309" s="13" t="s">
        <v>35</v>
      </c>
      <c r="AX309" s="13" t="s">
        <v>73</v>
      </c>
      <c r="AY309" s="235" t="s">
        <v>124</v>
      </c>
    </row>
    <row r="310" spans="1:51" s="13" customFormat="1" ht="12">
      <c r="A310" s="13"/>
      <c r="B310" s="225"/>
      <c r="C310" s="226"/>
      <c r="D310" s="223" t="s">
        <v>138</v>
      </c>
      <c r="E310" s="227" t="s">
        <v>19</v>
      </c>
      <c r="F310" s="228" t="s">
        <v>890</v>
      </c>
      <c r="G310" s="226"/>
      <c r="H310" s="229">
        <v>0.084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138</v>
      </c>
      <c r="AU310" s="235" t="s">
        <v>83</v>
      </c>
      <c r="AV310" s="13" t="s">
        <v>83</v>
      </c>
      <c r="AW310" s="13" t="s">
        <v>35</v>
      </c>
      <c r="AX310" s="13" t="s">
        <v>73</v>
      </c>
      <c r="AY310" s="235" t="s">
        <v>124</v>
      </c>
    </row>
    <row r="311" spans="1:51" s="14" customFormat="1" ht="12">
      <c r="A311" s="14"/>
      <c r="B311" s="246"/>
      <c r="C311" s="247"/>
      <c r="D311" s="223" t="s">
        <v>138</v>
      </c>
      <c r="E311" s="248" t="s">
        <v>19</v>
      </c>
      <c r="F311" s="249" t="s">
        <v>278</v>
      </c>
      <c r="G311" s="247"/>
      <c r="H311" s="250">
        <v>2.174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6" t="s">
        <v>138</v>
      </c>
      <c r="AU311" s="256" t="s">
        <v>83</v>
      </c>
      <c r="AV311" s="14" t="s">
        <v>132</v>
      </c>
      <c r="AW311" s="14" t="s">
        <v>35</v>
      </c>
      <c r="AX311" s="14" t="s">
        <v>81</v>
      </c>
      <c r="AY311" s="256" t="s">
        <v>124</v>
      </c>
    </row>
    <row r="312" spans="1:65" s="2" customFormat="1" ht="16.5" customHeight="1">
      <c r="A312" s="39"/>
      <c r="B312" s="40"/>
      <c r="C312" s="205" t="s">
        <v>521</v>
      </c>
      <c r="D312" s="205" t="s">
        <v>127</v>
      </c>
      <c r="E312" s="206" t="s">
        <v>522</v>
      </c>
      <c r="F312" s="207" t="s">
        <v>414</v>
      </c>
      <c r="G312" s="208" t="s">
        <v>242</v>
      </c>
      <c r="H312" s="209">
        <v>25.8</v>
      </c>
      <c r="I312" s="210"/>
      <c r="J312" s="211">
        <f>ROUND(I312*H312,2)</f>
        <v>0</v>
      </c>
      <c r="K312" s="207" t="s">
        <v>131</v>
      </c>
      <c r="L312" s="45"/>
      <c r="M312" s="212" t="s">
        <v>19</v>
      </c>
      <c r="N312" s="213" t="s">
        <v>44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132</v>
      </c>
      <c r="AT312" s="216" t="s">
        <v>127</v>
      </c>
      <c r="AU312" s="216" t="s">
        <v>83</v>
      </c>
      <c r="AY312" s="18" t="s">
        <v>124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81</v>
      </c>
      <c r="BK312" s="217">
        <f>ROUND(I312*H312,2)</f>
        <v>0</v>
      </c>
      <c r="BL312" s="18" t="s">
        <v>132</v>
      </c>
      <c r="BM312" s="216" t="s">
        <v>891</v>
      </c>
    </row>
    <row r="313" spans="1:47" s="2" customFormat="1" ht="12">
      <c r="A313" s="39"/>
      <c r="B313" s="40"/>
      <c r="C313" s="41"/>
      <c r="D313" s="218" t="s">
        <v>134</v>
      </c>
      <c r="E313" s="41"/>
      <c r="F313" s="219" t="s">
        <v>524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134</v>
      </c>
      <c r="AU313" s="18" t="s">
        <v>83</v>
      </c>
    </row>
    <row r="314" spans="1:47" s="2" customFormat="1" ht="12">
      <c r="A314" s="39"/>
      <c r="B314" s="40"/>
      <c r="C314" s="41"/>
      <c r="D314" s="223" t="s">
        <v>136</v>
      </c>
      <c r="E314" s="41"/>
      <c r="F314" s="224" t="s">
        <v>417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136</v>
      </c>
      <c r="AU314" s="18" t="s">
        <v>83</v>
      </c>
    </row>
    <row r="315" spans="1:51" s="13" customFormat="1" ht="12">
      <c r="A315" s="13"/>
      <c r="B315" s="225"/>
      <c r="C315" s="226"/>
      <c r="D315" s="223" t="s">
        <v>138</v>
      </c>
      <c r="E315" s="227" t="s">
        <v>19</v>
      </c>
      <c r="F315" s="228" t="s">
        <v>865</v>
      </c>
      <c r="G315" s="226"/>
      <c r="H315" s="229">
        <v>11.4</v>
      </c>
      <c r="I315" s="230"/>
      <c r="J315" s="226"/>
      <c r="K315" s="226"/>
      <c r="L315" s="231"/>
      <c r="M315" s="232"/>
      <c r="N315" s="233"/>
      <c r="O315" s="233"/>
      <c r="P315" s="233"/>
      <c r="Q315" s="233"/>
      <c r="R315" s="233"/>
      <c r="S315" s="233"/>
      <c r="T315" s="23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5" t="s">
        <v>138</v>
      </c>
      <c r="AU315" s="235" t="s">
        <v>83</v>
      </c>
      <c r="AV315" s="13" t="s">
        <v>83</v>
      </c>
      <c r="AW315" s="13" t="s">
        <v>35</v>
      </c>
      <c r="AX315" s="13" t="s">
        <v>73</v>
      </c>
      <c r="AY315" s="235" t="s">
        <v>124</v>
      </c>
    </row>
    <row r="316" spans="1:51" s="13" customFormat="1" ht="12">
      <c r="A316" s="13"/>
      <c r="B316" s="225"/>
      <c r="C316" s="226"/>
      <c r="D316" s="223" t="s">
        <v>138</v>
      </c>
      <c r="E316" s="227" t="s">
        <v>19</v>
      </c>
      <c r="F316" s="228" t="s">
        <v>866</v>
      </c>
      <c r="G316" s="226"/>
      <c r="H316" s="229">
        <v>14.4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138</v>
      </c>
      <c r="AU316" s="235" t="s">
        <v>83</v>
      </c>
      <c r="AV316" s="13" t="s">
        <v>83</v>
      </c>
      <c r="AW316" s="13" t="s">
        <v>35</v>
      </c>
      <c r="AX316" s="13" t="s">
        <v>73</v>
      </c>
      <c r="AY316" s="235" t="s">
        <v>124</v>
      </c>
    </row>
    <row r="317" spans="1:51" s="14" customFormat="1" ht="12">
      <c r="A317" s="14"/>
      <c r="B317" s="246"/>
      <c r="C317" s="247"/>
      <c r="D317" s="223" t="s">
        <v>138</v>
      </c>
      <c r="E317" s="248" t="s">
        <v>19</v>
      </c>
      <c r="F317" s="249" t="s">
        <v>278</v>
      </c>
      <c r="G317" s="247"/>
      <c r="H317" s="250">
        <v>25.8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6" t="s">
        <v>138</v>
      </c>
      <c r="AU317" s="256" t="s">
        <v>83</v>
      </c>
      <c r="AV317" s="14" t="s">
        <v>132</v>
      </c>
      <c r="AW317" s="14" t="s">
        <v>35</v>
      </c>
      <c r="AX317" s="14" t="s">
        <v>81</v>
      </c>
      <c r="AY317" s="256" t="s">
        <v>124</v>
      </c>
    </row>
    <row r="318" spans="1:65" s="2" customFormat="1" ht="16.5" customHeight="1">
      <c r="A318" s="39"/>
      <c r="B318" s="40"/>
      <c r="C318" s="205" t="s">
        <v>525</v>
      </c>
      <c r="D318" s="205" t="s">
        <v>127</v>
      </c>
      <c r="E318" s="206" t="s">
        <v>526</v>
      </c>
      <c r="F318" s="207" t="s">
        <v>422</v>
      </c>
      <c r="G318" s="208" t="s">
        <v>242</v>
      </c>
      <c r="H318" s="209">
        <v>25.8</v>
      </c>
      <c r="I318" s="210"/>
      <c r="J318" s="211">
        <f>ROUND(I318*H318,2)</f>
        <v>0</v>
      </c>
      <c r="K318" s="207" t="s">
        <v>131</v>
      </c>
      <c r="L318" s="45"/>
      <c r="M318" s="212" t="s">
        <v>19</v>
      </c>
      <c r="N318" s="213" t="s">
        <v>44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132</v>
      </c>
      <c r="AT318" s="216" t="s">
        <v>127</v>
      </c>
      <c r="AU318" s="216" t="s">
        <v>83</v>
      </c>
      <c r="AY318" s="18" t="s">
        <v>124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81</v>
      </c>
      <c r="BK318" s="217">
        <f>ROUND(I318*H318,2)</f>
        <v>0</v>
      </c>
      <c r="BL318" s="18" t="s">
        <v>132</v>
      </c>
      <c r="BM318" s="216" t="s">
        <v>892</v>
      </c>
    </row>
    <row r="319" spans="1:47" s="2" customFormat="1" ht="12">
      <c r="A319" s="39"/>
      <c r="B319" s="40"/>
      <c r="C319" s="41"/>
      <c r="D319" s="218" t="s">
        <v>134</v>
      </c>
      <c r="E319" s="41"/>
      <c r="F319" s="219" t="s">
        <v>528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134</v>
      </c>
      <c r="AU319" s="18" t="s">
        <v>83</v>
      </c>
    </row>
    <row r="320" spans="1:65" s="2" customFormat="1" ht="16.5" customHeight="1">
      <c r="A320" s="39"/>
      <c r="B320" s="40"/>
      <c r="C320" s="205" t="s">
        <v>529</v>
      </c>
      <c r="D320" s="205" t="s">
        <v>127</v>
      </c>
      <c r="E320" s="206" t="s">
        <v>530</v>
      </c>
      <c r="F320" s="207" t="s">
        <v>264</v>
      </c>
      <c r="G320" s="208" t="s">
        <v>242</v>
      </c>
      <c r="H320" s="209">
        <v>129</v>
      </c>
      <c r="I320" s="210"/>
      <c r="J320" s="211">
        <f>ROUND(I320*H320,2)</f>
        <v>0</v>
      </c>
      <c r="K320" s="207" t="s">
        <v>131</v>
      </c>
      <c r="L320" s="45"/>
      <c r="M320" s="212" t="s">
        <v>19</v>
      </c>
      <c r="N320" s="213" t="s">
        <v>44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132</v>
      </c>
      <c r="AT320" s="216" t="s">
        <v>127</v>
      </c>
      <c r="AU320" s="216" t="s">
        <v>83</v>
      </c>
      <c r="AY320" s="18" t="s">
        <v>124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81</v>
      </c>
      <c r="BK320" s="217">
        <f>ROUND(I320*H320,2)</f>
        <v>0</v>
      </c>
      <c r="BL320" s="18" t="s">
        <v>132</v>
      </c>
      <c r="BM320" s="216" t="s">
        <v>893</v>
      </c>
    </row>
    <row r="321" spans="1:47" s="2" customFormat="1" ht="12">
      <c r="A321" s="39"/>
      <c r="B321" s="40"/>
      <c r="C321" s="41"/>
      <c r="D321" s="218" t="s">
        <v>134</v>
      </c>
      <c r="E321" s="41"/>
      <c r="F321" s="219" t="s">
        <v>532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134</v>
      </c>
      <c r="AU321" s="18" t="s">
        <v>83</v>
      </c>
    </row>
    <row r="322" spans="1:47" s="2" customFormat="1" ht="12">
      <c r="A322" s="39"/>
      <c r="B322" s="40"/>
      <c r="C322" s="41"/>
      <c r="D322" s="223" t="s">
        <v>136</v>
      </c>
      <c r="E322" s="41"/>
      <c r="F322" s="224" t="s">
        <v>429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136</v>
      </c>
      <c r="AU322" s="18" t="s">
        <v>83</v>
      </c>
    </row>
    <row r="323" spans="1:51" s="13" customFormat="1" ht="12">
      <c r="A323" s="13"/>
      <c r="B323" s="225"/>
      <c r="C323" s="226"/>
      <c r="D323" s="223" t="s">
        <v>138</v>
      </c>
      <c r="E323" s="227" t="s">
        <v>19</v>
      </c>
      <c r="F323" s="228" t="s">
        <v>869</v>
      </c>
      <c r="G323" s="226"/>
      <c r="H323" s="229">
        <v>129</v>
      </c>
      <c r="I323" s="230"/>
      <c r="J323" s="226"/>
      <c r="K323" s="226"/>
      <c r="L323" s="231"/>
      <c r="M323" s="232"/>
      <c r="N323" s="233"/>
      <c r="O323" s="233"/>
      <c r="P323" s="233"/>
      <c r="Q323" s="233"/>
      <c r="R323" s="233"/>
      <c r="S323" s="233"/>
      <c r="T323" s="23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5" t="s">
        <v>138</v>
      </c>
      <c r="AU323" s="235" t="s">
        <v>83</v>
      </c>
      <c r="AV323" s="13" t="s">
        <v>83</v>
      </c>
      <c r="AW323" s="13" t="s">
        <v>35</v>
      </c>
      <c r="AX323" s="13" t="s">
        <v>81</v>
      </c>
      <c r="AY323" s="235" t="s">
        <v>124</v>
      </c>
    </row>
    <row r="324" spans="1:63" s="12" customFormat="1" ht="22.8" customHeight="1">
      <c r="A324" s="12"/>
      <c r="B324" s="189"/>
      <c r="C324" s="190"/>
      <c r="D324" s="191" t="s">
        <v>72</v>
      </c>
      <c r="E324" s="203" t="s">
        <v>533</v>
      </c>
      <c r="F324" s="203" t="s">
        <v>534</v>
      </c>
      <c r="G324" s="190"/>
      <c r="H324" s="190"/>
      <c r="I324" s="193"/>
      <c r="J324" s="204">
        <f>BK324</f>
        <v>0</v>
      </c>
      <c r="K324" s="190"/>
      <c r="L324" s="195"/>
      <c r="M324" s="196"/>
      <c r="N324" s="197"/>
      <c r="O324" s="197"/>
      <c r="P324" s="198">
        <f>P325</f>
        <v>0</v>
      </c>
      <c r="Q324" s="197"/>
      <c r="R324" s="198">
        <f>R325</f>
        <v>0</v>
      </c>
      <c r="S324" s="197"/>
      <c r="T324" s="199">
        <f>T325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0" t="s">
        <v>81</v>
      </c>
      <c r="AT324" s="201" t="s">
        <v>72</v>
      </c>
      <c r="AU324" s="201" t="s">
        <v>81</v>
      </c>
      <c r="AY324" s="200" t="s">
        <v>124</v>
      </c>
      <c r="BK324" s="202">
        <f>BK325</f>
        <v>0</v>
      </c>
    </row>
    <row r="325" spans="1:65" s="2" customFormat="1" ht="16.5" customHeight="1">
      <c r="A325" s="39"/>
      <c r="B325" s="40"/>
      <c r="C325" s="205" t="s">
        <v>535</v>
      </c>
      <c r="D325" s="205" t="s">
        <v>127</v>
      </c>
      <c r="E325" s="206" t="s">
        <v>894</v>
      </c>
      <c r="F325" s="207" t="s">
        <v>537</v>
      </c>
      <c r="G325" s="208" t="s">
        <v>185</v>
      </c>
      <c r="H325" s="209">
        <v>9.503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44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132</v>
      </c>
      <c r="AT325" s="216" t="s">
        <v>127</v>
      </c>
      <c r="AU325" s="216" t="s">
        <v>83</v>
      </c>
      <c r="AY325" s="18" t="s">
        <v>124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81</v>
      </c>
      <c r="BK325" s="217">
        <f>ROUND(I325*H325,2)</f>
        <v>0</v>
      </c>
      <c r="BL325" s="18" t="s">
        <v>132</v>
      </c>
      <c r="BM325" s="216" t="s">
        <v>895</v>
      </c>
    </row>
    <row r="326" spans="1:63" s="12" customFormat="1" ht="25.9" customHeight="1">
      <c r="A326" s="12"/>
      <c r="B326" s="189"/>
      <c r="C326" s="190"/>
      <c r="D326" s="191" t="s">
        <v>72</v>
      </c>
      <c r="E326" s="192" t="s">
        <v>540</v>
      </c>
      <c r="F326" s="192" t="s">
        <v>541</v>
      </c>
      <c r="G326" s="190"/>
      <c r="H326" s="190"/>
      <c r="I326" s="193"/>
      <c r="J326" s="194">
        <f>BK326</f>
        <v>0</v>
      </c>
      <c r="K326" s="190"/>
      <c r="L326" s="195"/>
      <c r="M326" s="196"/>
      <c r="N326" s="197"/>
      <c r="O326" s="197"/>
      <c r="P326" s="198">
        <f>P327</f>
        <v>0</v>
      </c>
      <c r="Q326" s="197"/>
      <c r="R326" s="198">
        <f>R327</f>
        <v>0</v>
      </c>
      <c r="S326" s="197"/>
      <c r="T326" s="199">
        <f>T327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155</v>
      </c>
      <c r="AT326" s="201" t="s">
        <v>72</v>
      </c>
      <c r="AU326" s="201" t="s">
        <v>73</v>
      </c>
      <c r="AY326" s="200" t="s">
        <v>124</v>
      </c>
      <c r="BK326" s="202">
        <f>BK327</f>
        <v>0</v>
      </c>
    </row>
    <row r="327" spans="1:63" s="12" customFormat="1" ht="22.8" customHeight="1">
      <c r="A327" s="12"/>
      <c r="B327" s="189"/>
      <c r="C327" s="190"/>
      <c r="D327" s="191" t="s">
        <v>72</v>
      </c>
      <c r="E327" s="203" t="s">
        <v>542</v>
      </c>
      <c r="F327" s="203" t="s">
        <v>543</v>
      </c>
      <c r="G327" s="190"/>
      <c r="H327" s="190"/>
      <c r="I327" s="193"/>
      <c r="J327" s="204">
        <f>BK327</f>
        <v>0</v>
      </c>
      <c r="K327" s="190"/>
      <c r="L327" s="195"/>
      <c r="M327" s="196"/>
      <c r="N327" s="197"/>
      <c r="O327" s="197"/>
      <c r="P327" s="198">
        <f>SUM(P328:P332)</f>
        <v>0</v>
      </c>
      <c r="Q327" s="197"/>
      <c r="R327" s="198">
        <f>SUM(R328:R332)</f>
        <v>0</v>
      </c>
      <c r="S327" s="197"/>
      <c r="T327" s="199">
        <f>SUM(T328:T332)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0" t="s">
        <v>155</v>
      </c>
      <c r="AT327" s="201" t="s">
        <v>72</v>
      </c>
      <c r="AU327" s="201" t="s">
        <v>81</v>
      </c>
      <c r="AY327" s="200" t="s">
        <v>124</v>
      </c>
      <c r="BK327" s="202">
        <f>SUM(BK328:BK332)</f>
        <v>0</v>
      </c>
    </row>
    <row r="328" spans="1:65" s="2" customFormat="1" ht="16.5" customHeight="1">
      <c r="A328" s="39"/>
      <c r="B328" s="40"/>
      <c r="C328" s="205" t="s">
        <v>544</v>
      </c>
      <c r="D328" s="205" t="s">
        <v>127</v>
      </c>
      <c r="E328" s="206" t="s">
        <v>545</v>
      </c>
      <c r="F328" s="207" t="s">
        <v>546</v>
      </c>
      <c r="G328" s="208" t="s">
        <v>547</v>
      </c>
      <c r="H328" s="209">
        <v>1</v>
      </c>
      <c r="I328" s="210"/>
      <c r="J328" s="211">
        <f>ROUND(I328*H328,2)</f>
        <v>0</v>
      </c>
      <c r="K328" s="207" t="s">
        <v>19</v>
      </c>
      <c r="L328" s="45"/>
      <c r="M328" s="212" t="s">
        <v>19</v>
      </c>
      <c r="N328" s="213" t="s">
        <v>44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548</v>
      </c>
      <c r="AT328" s="216" t="s">
        <v>127</v>
      </c>
      <c r="AU328" s="216" t="s">
        <v>83</v>
      </c>
      <c r="AY328" s="18" t="s">
        <v>124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81</v>
      </c>
      <c r="BK328" s="217">
        <f>ROUND(I328*H328,2)</f>
        <v>0</v>
      </c>
      <c r="BL328" s="18" t="s">
        <v>548</v>
      </c>
      <c r="BM328" s="216" t="s">
        <v>896</v>
      </c>
    </row>
    <row r="329" spans="1:65" s="2" customFormat="1" ht="16.5" customHeight="1">
      <c r="A329" s="39"/>
      <c r="B329" s="40"/>
      <c r="C329" s="205" t="s">
        <v>551</v>
      </c>
      <c r="D329" s="205" t="s">
        <v>127</v>
      </c>
      <c r="E329" s="206" t="s">
        <v>552</v>
      </c>
      <c r="F329" s="207" t="s">
        <v>553</v>
      </c>
      <c r="G329" s="208" t="s">
        <v>547</v>
      </c>
      <c r="H329" s="209">
        <v>1</v>
      </c>
      <c r="I329" s="210"/>
      <c r="J329" s="211">
        <f>ROUND(I329*H329,2)</f>
        <v>0</v>
      </c>
      <c r="K329" s="207" t="s">
        <v>19</v>
      </c>
      <c r="L329" s="45"/>
      <c r="M329" s="212" t="s">
        <v>19</v>
      </c>
      <c r="N329" s="213" t="s">
        <v>44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548</v>
      </c>
      <c r="AT329" s="216" t="s">
        <v>127</v>
      </c>
      <c r="AU329" s="216" t="s">
        <v>83</v>
      </c>
      <c r="AY329" s="18" t="s">
        <v>124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81</v>
      </c>
      <c r="BK329" s="217">
        <f>ROUND(I329*H329,2)</f>
        <v>0</v>
      </c>
      <c r="BL329" s="18" t="s">
        <v>548</v>
      </c>
      <c r="BM329" s="216" t="s">
        <v>897</v>
      </c>
    </row>
    <row r="330" spans="1:65" s="2" customFormat="1" ht="16.5" customHeight="1">
      <c r="A330" s="39"/>
      <c r="B330" s="40"/>
      <c r="C330" s="205" t="s">
        <v>555</v>
      </c>
      <c r="D330" s="205" t="s">
        <v>127</v>
      </c>
      <c r="E330" s="206" t="s">
        <v>556</v>
      </c>
      <c r="F330" s="207" t="s">
        <v>557</v>
      </c>
      <c r="G330" s="208" t="s">
        <v>547</v>
      </c>
      <c r="H330" s="209">
        <v>1</v>
      </c>
      <c r="I330" s="210"/>
      <c r="J330" s="211">
        <f>ROUND(I330*H330,2)</f>
        <v>0</v>
      </c>
      <c r="K330" s="207" t="s">
        <v>19</v>
      </c>
      <c r="L330" s="45"/>
      <c r="M330" s="212" t="s">
        <v>19</v>
      </c>
      <c r="N330" s="213" t="s">
        <v>44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548</v>
      </c>
      <c r="AT330" s="216" t="s">
        <v>127</v>
      </c>
      <c r="AU330" s="216" t="s">
        <v>83</v>
      </c>
      <c r="AY330" s="18" t="s">
        <v>124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81</v>
      </c>
      <c r="BK330" s="217">
        <f>ROUND(I330*H330,2)</f>
        <v>0</v>
      </c>
      <c r="BL330" s="18" t="s">
        <v>548</v>
      </c>
      <c r="BM330" s="216" t="s">
        <v>898</v>
      </c>
    </row>
    <row r="331" spans="1:65" s="2" customFormat="1" ht="16.5" customHeight="1">
      <c r="A331" s="39"/>
      <c r="B331" s="40"/>
      <c r="C331" s="205" t="s">
        <v>559</v>
      </c>
      <c r="D331" s="205" t="s">
        <v>127</v>
      </c>
      <c r="E331" s="206" t="s">
        <v>560</v>
      </c>
      <c r="F331" s="207" t="s">
        <v>561</v>
      </c>
      <c r="G331" s="208" t="s">
        <v>547</v>
      </c>
      <c r="H331" s="209">
        <v>1</v>
      </c>
      <c r="I331" s="210"/>
      <c r="J331" s="211">
        <f>ROUND(I331*H331,2)</f>
        <v>0</v>
      </c>
      <c r="K331" s="207" t="s">
        <v>19</v>
      </c>
      <c r="L331" s="45"/>
      <c r="M331" s="212" t="s">
        <v>19</v>
      </c>
      <c r="N331" s="213" t="s">
        <v>44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548</v>
      </c>
      <c r="AT331" s="216" t="s">
        <v>127</v>
      </c>
      <c r="AU331" s="216" t="s">
        <v>83</v>
      </c>
      <c r="AY331" s="18" t="s">
        <v>124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81</v>
      </c>
      <c r="BK331" s="217">
        <f>ROUND(I331*H331,2)</f>
        <v>0</v>
      </c>
      <c r="BL331" s="18" t="s">
        <v>548</v>
      </c>
      <c r="BM331" s="216" t="s">
        <v>899</v>
      </c>
    </row>
    <row r="332" spans="1:47" s="2" customFormat="1" ht="12">
      <c r="A332" s="39"/>
      <c r="B332" s="40"/>
      <c r="C332" s="41"/>
      <c r="D332" s="223" t="s">
        <v>136</v>
      </c>
      <c r="E332" s="41"/>
      <c r="F332" s="224" t="s">
        <v>563</v>
      </c>
      <c r="G332" s="41"/>
      <c r="H332" s="41"/>
      <c r="I332" s="220"/>
      <c r="J332" s="41"/>
      <c r="K332" s="41"/>
      <c r="L332" s="45"/>
      <c r="M332" s="257"/>
      <c r="N332" s="258"/>
      <c r="O332" s="259"/>
      <c r="P332" s="259"/>
      <c r="Q332" s="259"/>
      <c r="R332" s="259"/>
      <c r="S332" s="259"/>
      <c r="T332" s="260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136</v>
      </c>
      <c r="AU332" s="18" t="s">
        <v>83</v>
      </c>
    </row>
    <row r="333" spans="1:31" s="2" customFormat="1" ht="6.95" customHeight="1">
      <c r="A333" s="39"/>
      <c r="B333" s="60"/>
      <c r="C333" s="61"/>
      <c r="D333" s="61"/>
      <c r="E333" s="61"/>
      <c r="F333" s="61"/>
      <c r="G333" s="61"/>
      <c r="H333" s="61"/>
      <c r="I333" s="61"/>
      <c r="J333" s="61"/>
      <c r="K333" s="61"/>
      <c r="L333" s="45"/>
      <c r="M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</sheetData>
  <sheetProtection password="CC35" sheet="1" objects="1" scenarios="1" formatColumns="0" formatRows="0" autoFilter="0"/>
  <autoFilter ref="C87:K33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83403112"/>
    <hyperlink ref="F96" r:id="rId2" display="https://podminky.urs.cz/item/CS_URS_2024_01/183403114"/>
    <hyperlink ref="F99" r:id="rId3" display="https://podminky.urs.cz/item/CS_URS_2024_01/183403151"/>
    <hyperlink ref="F102" r:id="rId4" display="https://podminky.urs.cz/item/CS_URS_2024_01/183101115"/>
    <hyperlink ref="F107" r:id="rId5" display="https://podminky.urs.cz/item/CS_URS_2024_01/184102114"/>
    <hyperlink ref="F120" r:id="rId6" display="https://podminky.urs.cz/item/CS_URS_2024_01/184215412"/>
    <hyperlink ref="F122" r:id="rId7" display="https://podminky.urs.cz/item/CS_URS_2024_01/184501141"/>
    <hyperlink ref="F128" r:id="rId8" display="https://podminky.urs.cz/item/CS_URS_2024_01/184215133"/>
    <hyperlink ref="F134" r:id="rId9" display="https://podminky.urs.cz/item/CS_URS_2024_01/184911111"/>
    <hyperlink ref="F137" r:id="rId10" display="https://podminky.urs.cz/item/CS_URS_2024_01/184911421"/>
    <hyperlink ref="F143" r:id="rId11" display="https://podminky.urs.cz/item/CS_URS_2024_01/184801121"/>
    <hyperlink ref="F146" r:id="rId12" display="https://podminky.urs.cz/item/CS_URS_2024_01/185804312"/>
    <hyperlink ref="F150" r:id="rId13" display="https://podminky.urs.cz/item/CS_URS_2024_01/185851121"/>
    <hyperlink ref="F152" r:id="rId14" display="https://podminky.urs.cz/item/CS_URS_2024_01/185851129"/>
    <hyperlink ref="F157" r:id="rId15" display="https://podminky.urs.cz/item/CS_URS_2024_01/183111114"/>
    <hyperlink ref="F162" r:id="rId16" display="https://podminky.urs.cz/item/CS_URS_2024_01/184102211"/>
    <hyperlink ref="F179" r:id="rId17" display="https://podminky.urs.cz/item/CS_URS_2024_01/184911421"/>
    <hyperlink ref="F186" r:id="rId18" display="https://podminky.urs.cz/item/CS_URS_2024_01/R-05.185804311"/>
    <hyperlink ref="F190" r:id="rId19" display="https://podminky.urs.cz/item/CS_URS_2024_01/R-05.185851121"/>
    <hyperlink ref="F192" r:id="rId20" display="https://podminky.urs.cz/item/CS_URS_2024_01/R01-185851129"/>
    <hyperlink ref="F196" r:id="rId21" display="https://podminky.urs.cz/item/CS_URS_2024_01/R-05.348951256"/>
    <hyperlink ref="F200" r:id="rId22" display="https://podminky.urs.cz/item/CS_URS_2024_01/184801131"/>
    <hyperlink ref="F204" r:id="rId23" display="https://podminky.urs.cz/item/CS_URS_2024_01/184851413.003"/>
    <hyperlink ref="F212" r:id="rId24" display="https://podminky.urs.cz/item/CS_URS_2024_01/184851423.003"/>
    <hyperlink ref="F228" r:id="rId25" display="https://podminky.urs.cz/item/CS_URS_2024_01/111151331"/>
    <hyperlink ref="F232" r:id="rId26" display="https://podminky.urs.cz/item/CS_URS_2024_01/R-07.008"/>
    <hyperlink ref="F238" r:id="rId27" display="https://podminky.urs.cz/item/CS_URS_2024_01/R-07.009"/>
    <hyperlink ref="F240" r:id="rId28" display="https://podminky.urs.cz/item/CS_URS_2024_01/R-07.010"/>
    <hyperlink ref="F255" r:id="rId29" display="https://podminky.urs.cz/item/CS_URS_2024_01/111151331"/>
    <hyperlink ref="F259" r:id="rId30" display="https://podminky.urs.cz/item/CS_URS_2024_01/R-08.008"/>
    <hyperlink ref="F265" r:id="rId31" display="https://podminky.urs.cz/item/CS_URS_2024_01/R-08.009"/>
    <hyperlink ref="F267" r:id="rId32" display="https://podminky.urs.cz/item/CS_URS_2024_01/R-08.010"/>
    <hyperlink ref="F272" r:id="rId33" display="https://podminky.urs.cz/item/CS_URS_2024_01/184215173.003"/>
    <hyperlink ref="F276" r:id="rId34" display="https://podminky.urs.cz/item/CS_URS_2024_01/184501181.003"/>
    <hyperlink ref="F280" r:id="rId35" display="https://podminky.urs.cz/item/CS_URS_2024_01/R-09.001"/>
    <hyperlink ref="F293" r:id="rId36" display="https://podminky.urs.cz/item/CS_URS_2024_01/111151331"/>
    <hyperlink ref="F297" r:id="rId37" display="https://podminky.urs.cz/item/CS_URS_2024_01/R-09.004"/>
    <hyperlink ref="F301" r:id="rId38" display="https://podminky.urs.cz/item/CS_URS_2024_01/R-09.005"/>
    <hyperlink ref="F304" r:id="rId39" display="https://podminky.urs.cz/item/CS_URS_2024_01/R-09.006"/>
    <hyperlink ref="F313" r:id="rId40" display="https://podminky.urs.cz/item/CS_URS_2024_01/R-09.008"/>
    <hyperlink ref="F319" r:id="rId41" display="https://podminky.urs.cz/item/CS_URS_2024_01/R-09.009"/>
    <hyperlink ref="F321" r:id="rId42" display="https://podminky.urs.cz/item/CS_URS_2024_01/R-09.01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93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PD – Výsadby BK16d, BK17a, BK17b a BC10 v k.ú. Veselí-Předměstí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900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25. 11. 2023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27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28</v>
      </c>
      <c r="F15" s="39"/>
      <c r="G15" s="39"/>
      <c r="H15" s="39"/>
      <c r="I15" s="133" t="s">
        <v>29</v>
      </c>
      <c r="J15" s="137" t="s">
        <v>30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29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29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29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ROUND((SUM(BE88:BE335)),2)</f>
        <v>0</v>
      </c>
      <c r="G33" s="39"/>
      <c r="H33" s="39"/>
      <c r="I33" s="149">
        <v>0.21</v>
      </c>
      <c r="J33" s="148">
        <f>ROUND(((SUM(BE88:BE335))*I33),2)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ROUND((SUM(BF88:BF335)),2)</f>
        <v>0</v>
      </c>
      <c r="G34" s="39"/>
      <c r="H34" s="39"/>
      <c r="I34" s="149">
        <v>0.12</v>
      </c>
      <c r="J34" s="148">
        <f>ROUND(((SUM(BF88:BF335))*I34),2)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ROUND((SUM(BG88:BG335)),2)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ROUND((SUM(BH88:BH335)),2)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ROUND((SUM(BI88:BI335)),2)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PD – Výsadby BK16d, BK17a, BK17b a BC10 v k.ú. Veselí-Předměstí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BK16d - Biokoridor BK16d (oblasti E, F)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Veselí nad Moravou</v>
      </c>
      <c r="G52" s="41"/>
      <c r="H52" s="41"/>
      <c r="I52" s="33" t="s">
        <v>23</v>
      </c>
      <c r="J52" s="73" t="str">
        <f>IF(J12="","",J12)</f>
        <v>25. 11. 2023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KPÚ pro JMK, pobočka Hodonín</v>
      </c>
      <c r="G54" s="41"/>
      <c r="H54" s="41"/>
      <c r="I54" s="33" t="s">
        <v>33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97</v>
      </c>
      <c r="D57" s="163"/>
      <c r="E57" s="163"/>
      <c r="F57" s="163"/>
      <c r="G57" s="163"/>
      <c r="H57" s="163"/>
      <c r="I57" s="163"/>
      <c r="J57" s="164" t="s">
        <v>98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99</v>
      </c>
    </row>
    <row r="60" spans="1:31" s="9" customFormat="1" ht="24.95" customHeight="1">
      <c r="A60" s="9"/>
      <c r="B60" s="166"/>
      <c r="C60" s="167"/>
      <c r="D60" s="168" t="s">
        <v>100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101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102</v>
      </c>
      <c r="E62" s="175"/>
      <c r="F62" s="175"/>
      <c r="G62" s="175"/>
      <c r="H62" s="175"/>
      <c r="I62" s="175"/>
      <c r="J62" s="176">
        <f>J155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103</v>
      </c>
      <c r="E63" s="175"/>
      <c r="F63" s="175"/>
      <c r="G63" s="175"/>
      <c r="H63" s="175"/>
      <c r="I63" s="175"/>
      <c r="J63" s="176">
        <f>J202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104</v>
      </c>
      <c r="E64" s="175"/>
      <c r="F64" s="175"/>
      <c r="G64" s="175"/>
      <c r="H64" s="175"/>
      <c r="I64" s="175"/>
      <c r="J64" s="176">
        <f>J243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105</v>
      </c>
      <c r="E65" s="175"/>
      <c r="F65" s="175"/>
      <c r="G65" s="175"/>
      <c r="H65" s="175"/>
      <c r="I65" s="175"/>
      <c r="J65" s="176">
        <f>J271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106</v>
      </c>
      <c r="E66" s="175"/>
      <c r="F66" s="175"/>
      <c r="G66" s="175"/>
      <c r="H66" s="175"/>
      <c r="I66" s="175"/>
      <c r="J66" s="176">
        <f>J326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6"/>
      <c r="C67" s="167"/>
      <c r="D67" s="168" t="s">
        <v>107</v>
      </c>
      <c r="E67" s="169"/>
      <c r="F67" s="169"/>
      <c r="G67" s="169"/>
      <c r="H67" s="169"/>
      <c r="I67" s="169"/>
      <c r="J67" s="170">
        <f>J329</f>
        <v>0</v>
      </c>
      <c r="K67" s="167"/>
      <c r="L67" s="17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2"/>
      <c r="C68" s="173"/>
      <c r="D68" s="174" t="s">
        <v>108</v>
      </c>
      <c r="E68" s="175"/>
      <c r="F68" s="175"/>
      <c r="G68" s="175"/>
      <c r="H68" s="175"/>
      <c r="I68" s="175"/>
      <c r="J68" s="176">
        <f>J330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109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PD – Výsadby BK16d, BK17a, BK17b a BC10 v k.ú. Veselí-Předměstí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94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BK16d - Biokoridor BK16d (oblasti E, F)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Veselí nad Moravou</v>
      </c>
      <c r="G82" s="41"/>
      <c r="H82" s="41"/>
      <c r="I82" s="33" t="s">
        <v>23</v>
      </c>
      <c r="J82" s="73" t="str">
        <f>IF(J12="","",J12)</f>
        <v>25. 11. 2023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KPÚ pro JMK, pobočka Hodonín</v>
      </c>
      <c r="G84" s="41"/>
      <c r="H84" s="41"/>
      <c r="I84" s="33" t="s">
        <v>33</v>
      </c>
      <c r="J84" s="37" t="str">
        <f>E21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31</v>
      </c>
      <c r="D85" s="41"/>
      <c r="E85" s="41"/>
      <c r="F85" s="28" t="str">
        <f>IF(E18="","",E18)</f>
        <v>Vyplň údaj</v>
      </c>
      <c r="G85" s="41"/>
      <c r="H85" s="41"/>
      <c r="I85" s="33" t="s">
        <v>36</v>
      </c>
      <c r="J85" s="37" t="str">
        <f>E24</f>
        <v xml:space="preserve"> 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110</v>
      </c>
      <c r="D87" s="181" t="s">
        <v>58</v>
      </c>
      <c r="E87" s="181" t="s">
        <v>54</v>
      </c>
      <c r="F87" s="181" t="s">
        <v>55</v>
      </c>
      <c r="G87" s="181" t="s">
        <v>111</v>
      </c>
      <c r="H87" s="181" t="s">
        <v>112</v>
      </c>
      <c r="I87" s="181" t="s">
        <v>113</v>
      </c>
      <c r="J87" s="181" t="s">
        <v>98</v>
      </c>
      <c r="K87" s="182" t="s">
        <v>114</v>
      </c>
      <c r="L87" s="183"/>
      <c r="M87" s="93" t="s">
        <v>19</v>
      </c>
      <c r="N87" s="94" t="s">
        <v>43</v>
      </c>
      <c r="O87" s="94" t="s">
        <v>115</v>
      </c>
      <c r="P87" s="94" t="s">
        <v>116</v>
      </c>
      <c r="Q87" s="94" t="s">
        <v>117</v>
      </c>
      <c r="R87" s="94" t="s">
        <v>118</v>
      </c>
      <c r="S87" s="94" t="s">
        <v>119</v>
      </c>
      <c r="T87" s="95" t="s">
        <v>120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121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P89+P329</f>
        <v>0</v>
      </c>
      <c r="Q88" s="97"/>
      <c r="R88" s="186">
        <f>R89+R329</f>
        <v>31.040373300000002</v>
      </c>
      <c r="S88" s="97"/>
      <c r="T88" s="187">
        <f>T89+T329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72</v>
      </c>
      <c r="AU88" s="18" t="s">
        <v>99</v>
      </c>
      <c r="BK88" s="188">
        <f>BK89+BK329</f>
        <v>0</v>
      </c>
    </row>
    <row r="89" spans="1:63" s="12" customFormat="1" ht="25.9" customHeight="1">
      <c r="A89" s="12"/>
      <c r="B89" s="189"/>
      <c r="C89" s="190"/>
      <c r="D89" s="191" t="s">
        <v>72</v>
      </c>
      <c r="E89" s="192" t="s">
        <v>122</v>
      </c>
      <c r="F89" s="192" t="s">
        <v>123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P90+P155+P202+P243+P271+P326</f>
        <v>0</v>
      </c>
      <c r="Q89" s="197"/>
      <c r="R89" s="198">
        <f>R90+R155+R202+R243+R271+R326</f>
        <v>31.040373300000002</v>
      </c>
      <c r="S89" s="197"/>
      <c r="T89" s="199">
        <f>T90+T155+T202+T243+T271+T326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81</v>
      </c>
      <c r="AT89" s="201" t="s">
        <v>72</v>
      </c>
      <c r="AU89" s="201" t="s">
        <v>73</v>
      </c>
      <c r="AY89" s="200" t="s">
        <v>124</v>
      </c>
      <c r="BK89" s="202">
        <f>BK90+BK155+BK202+BK243+BK271+BK326</f>
        <v>0</v>
      </c>
    </row>
    <row r="90" spans="1:63" s="12" customFormat="1" ht="22.8" customHeight="1">
      <c r="A90" s="12"/>
      <c r="B90" s="189"/>
      <c r="C90" s="190"/>
      <c r="D90" s="191" t="s">
        <v>72</v>
      </c>
      <c r="E90" s="203" t="s">
        <v>125</v>
      </c>
      <c r="F90" s="203" t="s">
        <v>126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SUM(P91:P154)</f>
        <v>0</v>
      </c>
      <c r="Q90" s="197"/>
      <c r="R90" s="198">
        <f>SUM(R91:R154)</f>
        <v>17.639025800000002</v>
      </c>
      <c r="S90" s="197"/>
      <c r="T90" s="199">
        <f>SUM(T91:T154)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81</v>
      </c>
      <c r="AT90" s="201" t="s">
        <v>72</v>
      </c>
      <c r="AU90" s="201" t="s">
        <v>81</v>
      </c>
      <c r="AY90" s="200" t="s">
        <v>124</v>
      </c>
      <c r="BK90" s="202">
        <f>SUM(BK91:BK154)</f>
        <v>0</v>
      </c>
    </row>
    <row r="91" spans="1:65" s="2" customFormat="1" ht="16.5" customHeight="1">
      <c r="A91" s="39"/>
      <c r="B91" s="40"/>
      <c r="C91" s="205" t="s">
        <v>81</v>
      </c>
      <c r="D91" s="205" t="s">
        <v>127</v>
      </c>
      <c r="E91" s="206" t="s">
        <v>128</v>
      </c>
      <c r="F91" s="207" t="s">
        <v>566</v>
      </c>
      <c r="G91" s="208" t="s">
        <v>130</v>
      </c>
      <c r="H91" s="209">
        <v>9536</v>
      </c>
      <c r="I91" s="210"/>
      <c r="J91" s="211">
        <f>ROUND(I91*H91,2)</f>
        <v>0</v>
      </c>
      <c r="K91" s="207" t="s">
        <v>131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132</v>
      </c>
      <c r="AT91" s="216" t="s">
        <v>127</v>
      </c>
      <c r="AU91" s="216" t="s">
        <v>83</v>
      </c>
      <c r="AY91" s="18" t="s">
        <v>124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132</v>
      </c>
      <c r="BM91" s="216" t="s">
        <v>901</v>
      </c>
    </row>
    <row r="92" spans="1:47" s="2" customFormat="1" ht="12">
      <c r="A92" s="39"/>
      <c r="B92" s="40"/>
      <c r="C92" s="41"/>
      <c r="D92" s="218" t="s">
        <v>134</v>
      </c>
      <c r="E92" s="41"/>
      <c r="F92" s="219" t="s">
        <v>135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134</v>
      </c>
      <c r="AU92" s="18" t="s">
        <v>83</v>
      </c>
    </row>
    <row r="93" spans="1:47" s="2" customFormat="1" ht="12">
      <c r="A93" s="39"/>
      <c r="B93" s="40"/>
      <c r="C93" s="41"/>
      <c r="D93" s="223" t="s">
        <v>136</v>
      </c>
      <c r="E93" s="41"/>
      <c r="F93" s="224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136</v>
      </c>
      <c r="AU93" s="18" t="s">
        <v>83</v>
      </c>
    </row>
    <row r="94" spans="1:51" s="13" customFormat="1" ht="12">
      <c r="A94" s="13"/>
      <c r="B94" s="225"/>
      <c r="C94" s="226"/>
      <c r="D94" s="223" t="s">
        <v>138</v>
      </c>
      <c r="E94" s="227" t="s">
        <v>19</v>
      </c>
      <c r="F94" s="228" t="s">
        <v>902</v>
      </c>
      <c r="G94" s="226"/>
      <c r="H94" s="229">
        <v>9536</v>
      </c>
      <c r="I94" s="230"/>
      <c r="J94" s="226"/>
      <c r="K94" s="226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138</v>
      </c>
      <c r="AU94" s="235" t="s">
        <v>83</v>
      </c>
      <c r="AV94" s="13" t="s">
        <v>83</v>
      </c>
      <c r="AW94" s="13" t="s">
        <v>35</v>
      </c>
      <c r="AX94" s="13" t="s">
        <v>81</v>
      </c>
      <c r="AY94" s="235" t="s">
        <v>124</v>
      </c>
    </row>
    <row r="95" spans="1:65" s="2" customFormat="1" ht="16.5" customHeight="1">
      <c r="A95" s="39"/>
      <c r="B95" s="40"/>
      <c r="C95" s="205" t="s">
        <v>83</v>
      </c>
      <c r="D95" s="205" t="s">
        <v>127</v>
      </c>
      <c r="E95" s="206" t="s">
        <v>140</v>
      </c>
      <c r="F95" s="207" t="s">
        <v>569</v>
      </c>
      <c r="G95" s="208" t="s">
        <v>130</v>
      </c>
      <c r="H95" s="209">
        <v>9536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44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132</v>
      </c>
      <c r="AT95" s="216" t="s">
        <v>127</v>
      </c>
      <c r="AU95" s="216" t="s">
        <v>83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81</v>
      </c>
      <c r="BK95" s="217">
        <f>ROUND(I95*H95,2)</f>
        <v>0</v>
      </c>
      <c r="BL95" s="18" t="s">
        <v>132</v>
      </c>
      <c r="BM95" s="216" t="s">
        <v>903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143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83</v>
      </c>
    </row>
    <row r="97" spans="1:47" s="2" customFormat="1" ht="12">
      <c r="A97" s="39"/>
      <c r="B97" s="40"/>
      <c r="C97" s="41"/>
      <c r="D97" s="223" t="s">
        <v>136</v>
      </c>
      <c r="E97" s="41"/>
      <c r="F97" s="224" t="s">
        <v>137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136</v>
      </c>
      <c r="AU97" s="18" t="s">
        <v>83</v>
      </c>
    </row>
    <row r="98" spans="1:65" s="2" customFormat="1" ht="16.5" customHeight="1">
      <c r="A98" s="39"/>
      <c r="B98" s="40"/>
      <c r="C98" s="205" t="s">
        <v>144</v>
      </c>
      <c r="D98" s="205" t="s">
        <v>127</v>
      </c>
      <c r="E98" s="206" t="s">
        <v>145</v>
      </c>
      <c r="F98" s="207" t="s">
        <v>571</v>
      </c>
      <c r="G98" s="208" t="s">
        <v>130</v>
      </c>
      <c r="H98" s="209">
        <v>9536</v>
      </c>
      <c r="I98" s="210"/>
      <c r="J98" s="211">
        <f>ROUND(I98*H98,2)</f>
        <v>0</v>
      </c>
      <c r="K98" s="207" t="s">
        <v>131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132</v>
      </c>
      <c r="AT98" s="216" t="s">
        <v>127</v>
      </c>
      <c r="AU98" s="216" t="s">
        <v>83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132</v>
      </c>
      <c r="BM98" s="216" t="s">
        <v>904</v>
      </c>
    </row>
    <row r="99" spans="1:47" s="2" customFormat="1" ht="12">
      <c r="A99" s="39"/>
      <c r="B99" s="40"/>
      <c r="C99" s="41"/>
      <c r="D99" s="218" t="s">
        <v>134</v>
      </c>
      <c r="E99" s="41"/>
      <c r="F99" s="219" t="s">
        <v>148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83</v>
      </c>
    </row>
    <row r="100" spans="1:47" s="2" customFormat="1" ht="12">
      <c r="A100" s="39"/>
      <c r="B100" s="40"/>
      <c r="C100" s="41"/>
      <c r="D100" s="223" t="s">
        <v>136</v>
      </c>
      <c r="E100" s="41"/>
      <c r="F100" s="224" t="s">
        <v>137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136</v>
      </c>
      <c r="AU100" s="18" t="s">
        <v>83</v>
      </c>
    </row>
    <row r="101" spans="1:65" s="2" customFormat="1" ht="21.75" customHeight="1">
      <c r="A101" s="39"/>
      <c r="B101" s="40"/>
      <c r="C101" s="205" t="s">
        <v>132</v>
      </c>
      <c r="D101" s="205" t="s">
        <v>127</v>
      </c>
      <c r="E101" s="206" t="s">
        <v>149</v>
      </c>
      <c r="F101" s="207" t="s">
        <v>150</v>
      </c>
      <c r="G101" s="208" t="s">
        <v>151</v>
      </c>
      <c r="H101" s="209">
        <v>138</v>
      </c>
      <c r="I101" s="210"/>
      <c r="J101" s="211">
        <f>ROUND(I101*H101,2)</f>
        <v>0</v>
      </c>
      <c r="K101" s="207" t="s">
        <v>131</v>
      </c>
      <c r="L101" s="45"/>
      <c r="M101" s="212" t="s">
        <v>19</v>
      </c>
      <c r="N101" s="213" t="s">
        <v>44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132</v>
      </c>
      <c r="AT101" s="216" t="s">
        <v>127</v>
      </c>
      <c r="AU101" s="216" t="s">
        <v>83</v>
      </c>
      <c r="AY101" s="18" t="s">
        <v>124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81</v>
      </c>
      <c r="BK101" s="217">
        <f>ROUND(I101*H101,2)</f>
        <v>0</v>
      </c>
      <c r="BL101" s="18" t="s">
        <v>132</v>
      </c>
      <c r="BM101" s="216" t="s">
        <v>905</v>
      </c>
    </row>
    <row r="102" spans="1:47" s="2" customFormat="1" ht="12">
      <c r="A102" s="39"/>
      <c r="B102" s="40"/>
      <c r="C102" s="41"/>
      <c r="D102" s="218" t="s">
        <v>134</v>
      </c>
      <c r="E102" s="41"/>
      <c r="F102" s="219" t="s">
        <v>153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134</v>
      </c>
      <c r="AU102" s="18" t="s">
        <v>83</v>
      </c>
    </row>
    <row r="103" spans="1:51" s="13" customFormat="1" ht="12">
      <c r="A103" s="13"/>
      <c r="B103" s="225"/>
      <c r="C103" s="226"/>
      <c r="D103" s="223" t="s">
        <v>138</v>
      </c>
      <c r="E103" s="227" t="s">
        <v>19</v>
      </c>
      <c r="F103" s="228" t="s">
        <v>906</v>
      </c>
      <c r="G103" s="226"/>
      <c r="H103" s="229">
        <v>88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138</v>
      </c>
      <c r="AU103" s="235" t="s">
        <v>83</v>
      </c>
      <c r="AV103" s="13" t="s">
        <v>83</v>
      </c>
      <c r="AW103" s="13" t="s">
        <v>35</v>
      </c>
      <c r="AX103" s="13" t="s">
        <v>73</v>
      </c>
      <c r="AY103" s="235" t="s">
        <v>124</v>
      </c>
    </row>
    <row r="104" spans="1:51" s="13" customFormat="1" ht="12">
      <c r="A104" s="13"/>
      <c r="B104" s="225"/>
      <c r="C104" s="226"/>
      <c r="D104" s="223" t="s">
        <v>138</v>
      </c>
      <c r="E104" s="227" t="s">
        <v>19</v>
      </c>
      <c r="F104" s="228" t="s">
        <v>907</v>
      </c>
      <c r="G104" s="226"/>
      <c r="H104" s="229">
        <v>50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138</v>
      </c>
      <c r="AU104" s="235" t="s">
        <v>83</v>
      </c>
      <c r="AV104" s="13" t="s">
        <v>83</v>
      </c>
      <c r="AW104" s="13" t="s">
        <v>35</v>
      </c>
      <c r="AX104" s="13" t="s">
        <v>73</v>
      </c>
      <c r="AY104" s="235" t="s">
        <v>124</v>
      </c>
    </row>
    <row r="105" spans="1:51" s="14" customFormat="1" ht="12">
      <c r="A105" s="14"/>
      <c r="B105" s="246"/>
      <c r="C105" s="247"/>
      <c r="D105" s="223" t="s">
        <v>138</v>
      </c>
      <c r="E105" s="248" t="s">
        <v>19</v>
      </c>
      <c r="F105" s="249" t="s">
        <v>278</v>
      </c>
      <c r="G105" s="247"/>
      <c r="H105" s="250">
        <v>138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6" t="s">
        <v>138</v>
      </c>
      <c r="AU105" s="256" t="s">
        <v>83</v>
      </c>
      <c r="AV105" s="14" t="s">
        <v>132</v>
      </c>
      <c r="AW105" s="14" t="s">
        <v>35</v>
      </c>
      <c r="AX105" s="14" t="s">
        <v>81</v>
      </c>
      <c r="AY105" s="256" t="s">
        <v>124</v>
      </c>
    </row>
    <row r="106" spans="1:65" s="2" customFormat="1" ht="16.5" customHeight="1">
      <c r="A106" s="39"/>
      <c r="B106" s="40"/>
      <c r="C106" s="205" t="s">
        <v>155</v>
      </c>
      <c r="D106" s="205" t="s">
        <v>127</v>
      </c>
      <c r="E106" s="206" t="s">
        <v>156</v>
      </c>
      <c r="F106" s="207" t="s">
        <v>157</v>
      </c>
      <c r="G106" s="208" t="s">
        <v>151</v>
      </c>
      <c r="H106" s="209">
        <v>138</v>
      </c>
      <c r="I106" s="210"/>
      <c r="J106" s="211">
        <f>ROUND(I106*H106,2)</f>
        <v>0</v>
      </c>
      <c r="K106" s="207" t="s">
        <v>131</v>
      </c>
      <c r="L106" s="45"/>
      <c r="M106" s="212" t="s">
        <v>19</v>
      </c>
      <c r="N106" s="213" t="s">
        <v>44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132</v>
      </c>
      <c r="AT106" s="216" t="s">
        <v>127</v>
      </c>
      <c r="AU106" s="216" t="s">
        <v>83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81</v>
      </c>
      <c r="BK106" s="217">
        <f>ROUND(I106*H106,2)</f>
        <v>0</v>
      </c>
      <c r="BL106" s="18" t="s">
        <v>132</v>
      </c>
      <c r="BM106" s="216" t="s">
        <v>908</v>
      </c>
    </row>
    <row r="107" spans="1:47" s="2" customFormat="1" ht="12">
      <c r="A107" s="39"/>
      <c r="B107" s="40"/>
      <c r="C107" s="41"/>
      <c r="D107" s="218" t="s">
        <v>134</v>
      </c>
      <c r="E107" s="41"/>
      <c r="F107" s="219" t="s">
        <v>159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83</v>
      </c>
    </row>
    <row r="108" spans="1:65" s="2" customFormat="1" ht="21.75" customHeight="1">
      <c r="A108" s="39"/>
      <c r="B108" s="40"/>
      <c r="C108" s="236" t="s">
        <v>160</v>
      </c>
      <c r="D108" s="236" t="s">
        <v>161</v>
      </c>
      <c r="E108" s="237" t="s">
        <v>162</v>
      </c>
      <c r="F108" s="238" t="s">
        <v>163</v>
      </c>
      <c r="G108" s="239" t="s">
        <v>151</v>
      </c>
      <c r="H108" s="240">
        <v>88</v>
      </c>
      <c r="I108" s="241"/>
      <c r="J108" s="242">
        <f>ROUND(I108*H108,2)</f>
        <v>0</v>
      </c>
      <c r="K108" s="238" t="s">
        <v>19</v>
      </c>
      <c r="L108" s="243"/>
      <c r="M108" s="244" t="s">
        <v>19</v>
      </c>
      <c r="N108" s="245" t="s">
        <v>44</v>
      </c>
      <c r="O108" s="85"/>
      <c r="P108" s="214">
        <f>O108*H108</f>
        <v>0</v>
      </c>
      <c r="Q108" s="214">
        <v>0.063</v>
      </c>
      <c r="R108" s="214">
        <f>Q108*H108</f>
        <v>5.5440000000000005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164</v>
      </c>
      <c r="AT108" s="216" t="s">
        <v>161</v>
      </c>
      <c r="AU108" s="216" t="s">
        <v>83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81</v>
      </c>
      <c r="BK108" s="217">
        <f>ROUND(I108*H108,2)</f>
        <v>0</v>
      </c>
      <c r="BL108" s="18" t="s">
        <v>132</v>
      </c>
      <c r="BM108" s="216" t="s">
        <v>909</v>
      </c>
    </row>
    <row r="109" spans="1:65" s="2" customFormat="1" ht="21.75" customHeight="1">
      <c r="A109" s="39"/>
      <c r="B109" s="40"/>
      <c r="C109" s="236" t="s">
        <v>167</v>
      </c>
      <c r="D109" s="236" t="s">
        <v>161</v>
      </c>
      <c r="E109" s="237" t="s">
        <v>168</v>
      </c>
      <c r="F109" s="238" t="s">
        <v>169</v>
      </c>
      <c r="G109" s="239" t="s">
        <v>151</v>
      </c>
      <c r="H109" s="240">
        <v>50</v>
      </c>
      <c r="I109" s="241"/>
      <c r="J109" s="242">
        <f>ROUND(I109*H109,2)</f>
        <v>0</v>
      </c>
      <c r="K109" s="238" t="s">
        <v>19</v>
      </c>
      <c r="L109" s="243"/>
      <c r="M109" s="244" t="s">
        <v>19</v>
      </c>
      <c r="N109" s="245" t="s">
        <v>44</v>
      </c>
      <c r="O109" s="85"/>
      <c r="P109" s="214">
        <f>O109*H109</f>
        <v>0</v>
      </c>
      <c r="Q109" s="214">
        <v>0.063</v>
      </c>
      <c r="R109" s="214">
        <f>Q109*H109</f>
        <v>3.15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164</v>
      </c>
      <c r="AT109" s="216" t="s">
        <v>161</v>
      </c>
      <c r="AU109" s="216" t="s">
        <v>83</v>
      </c>
      <c r="AY109" s="18" t="s">
        <v>124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132</v>
      </c>
      <c r="BM109" s="216" t="s">
        <v>910</v>
      </c>
    </row>
    <row r="110" spans="1:65" s="2" customFormat="1" ht="16.5" customHeight="1">
      <c r="A110" s="39"/>
      <c r="B110" s="40"/>
      <c r="C110" s="205" t="s">
        <v>164</v>
      </c>
      <c r="D110" s="205" t="s">
        <v>127</v>
      </c>
      <c r="E110" s="206" t="s">
        <v>172</v>
      </c>
      <c r="F110" s="207" t="s">
        <v>173</v>
      </c>
      <c r="G110" s="208" t="s">
        <v>151</v>
      </c>
      <c r="H110" s="209">
        <v>138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132</v>
      </c>
      <c r="AT110" s="216" t="s">
        <v>127</v>
      </c>
      <c r="AU110" s="216" t="s">
        <v>83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132</v>
      </c>
      <c r="BM110" s="216" t="s">
        <v>911</v>
      </c>
    </row>
    <row r="111" spans="1:65" s="2" customFormat="1" ht="16.5" customHeight="1">
      <c r="A111" s="39"/>
      <c r="B111" s="40"/>
      <c r="C111" s="236" t="s">
        <v>175</v>
      </c>
      <c r="D111" s="236" t="s">
        <v>161</v>
      </c>
      <c r="E111" s="237" t="s">
        <v>176</v>
      </c>
      <c r="F111" s="238" t="s">
        <v>177</v>
      </c>
      <c r="G111" s="239" t="s">
        <v>178</v>
      </c>
      <c r="H111" s="240">
        <v>5.52</v>
      </c>
      <c r="I111" s="241"/>
      <c r="J111" s="242">
        <f>ROUND(I111*H111,2)</f>
        <v>0</v>
      </c>
      <c r="K111" s="238" t="s">
        <v>19</v>
      </c>
      <c r="L111" s="243"/>
      <c r="M111" s="244" t="s">
        <v>19</v>
      </c>
      <c r="N111" s="245" t="s">
        <v>44</v>
      </c>
      <c r="O111" s="85"/>
      <c r="P111" s="214">
        <f>O111*H111</f>
        <v>0</v>
      </c>
      <c r="Q111" s="214">
        <v>0.001</v>
      </c>
      <c r="R111" s="214">
        <f>Q111*H111</f>
        <v>0.00552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164</v>
      </c>
      <c r="AT111" s="216" t="s">
        <v>161</v>
      </c>
      <c r="AU111" s="216" t="s">
        <v>83</v>
      </c>
      <c r="AY111" s="18" t="s">
        <v>124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132</v>
      </c>
      <c r="BM111" s="216" t="s">
        <v>912</v>
      </c>
    </row>
    <row r="112" spans="1:47" s="2" customFormat="1" ht="12">
      <c r="A112" s="39"/>
      <c r="B112" s="40"/>
      <c r="C112" s="41"/>
      <c r="D112" s="223" t="s">
        <v>136</v>
      </c>
      <c r="E112" s="41"/>
      <c r="F112" s="224" t="s">
        <v>180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136</v>
      </c>
      <c r="AU112" s="18" t="s">
        <v>83</v>
      </c>
    </row>
    <row r="113" spans="1:51" s="13" customFormat="1" ht="12">
      <c r="A113" s="13"/>
      <c r="B113" s="225"/>
      <c r="C113" s="226"/>
      <c r="D113" s="223" t="s">
        <v>138</v>
      </c>
      <c r="E113" s="226"/>
      <c r="F113" s="228" t="s">
        <v>913</v>
      </c>
      <c r="G113" s="226"/>
      <c r="H113" s="229">
        <v>5.52</v>
      </c>
      <c r="I113" s="230"/>
      <c r="J113" s="226"/>
      <c r="K113" s="226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138</v>
      </c>
      <c r="AU113" s="235" t="s">
        <v>83</v>
      </c>
      <c r="AV113" s="13" t="s">
        <v>83</v>
      </c>
      <c r="AW113" s="13" t="s">
        <v>4</v>
      </c>
      <c r="AX113" s="13" t="s">
        <v>81</v>
      </c>
      <c r="AY113" s="235" t="s">
        <v>124</v>
      </c>
    </row>
    <row r="114" spans="1:65" s="2" customFormat="1" ht="16.5" customHeight="1">
      <c r="A114" s="39"/>
      <c r="B114" s="40"/>
      <c r="C114" s="205" t="s">
        <v>182</v>
      </c>
      <c r="D114" s="205" t="s">
        <v>127</v>
      </c>
      <c r="E114" s="206" t="s">
        <v>183</v>
      </c>
      <c r="F114" s="207" t="s">
        <v>184</v>
      </c>
      <c r="G114" s="208" t="s">
        <v>185</v>
      </c>
      <c r="H114" s="209">
        <v>0.02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132</v>
      </c>
      <c r="AT114" s="216" t="s">
        <v>127</v>
      </c>
      <c r="AU114" s="216" t="s">
        <v>83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81</v>
      </c>
      <c r="BK114" s="217">
        <f>ROUND(I114*H114,2)</f>
        <v>0</v>
      </c>
      <c r="BL114" s="18" t="s">
        <v>132</v>
      </c>
      <c r="BM114" s="216" t="s">
        <v>914</v>
      </c>
    </row>
    <row r="115" spans="1:47" s="2" customFormat="1" ht="12">
      <c r="A115" s="39"/>
      <c r="B115" s="40"/>
      <c r="C115" s="41"/>
      <c r="D115" s="223" t="s">
        <v>136</v>
      </c>
      <c r="E115" s="41"/>
      <c r="F115" s="224" t="s">
        <v>188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136</v>
      </c>
      <c r="AU115" s="18" t="s">
        <v>83</v>
      </c>
    </row>
    <row r="116" spans="1:51" s="13" customFormat="1" ht="12">
      <c r="A116" s="13"/>
      <c r="B116" s="225"/>
      <c r="C116" s="226"/>
      <c r="D116" s="223" t="s">
        <v>138</v>
      </c>
      <c r="E116" s="227" t="s">
        <v>19</v>
      </c>
      <c r="F116" s="228" t="s">
        <v>915</v>
      </c>
      <c r="G116" s="226"/>
      <c r="H116" s="229">
        <v>0.02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138</v>
      </c>
      <c r="AU116" s="235" t="s">
        <v>83</v>
      </c>
      <c r="AV116" s="13" t="s">
        <v>83</v>
      </c>
      <c r="AW116" s="13" t="s">
        <v>35</v>
      </c>
      <c r="AX116" s="13" t="s">
        <v>81</v>
      </c>
      <c r="AY116" s="235" t="s">
        <v>124</v>
      </c>
    </row>
    <row r="117" spans="1:65" s="2" customFormat="1" ht="16.5" customHeight="1">
      <c r="A117" s="39"/>
      <c r="B117" s="40"/>
      <c r="C117" s="236" t="s">
        <v>190</v>
      </c>
      <c r="D117" s="236" t="s">
        <v>161</v>
      </c>
      <c r="E117" s="237" t="s">
        <v>191</v>
      </c>
      <c r="F117" s="238" t="s">
        <v>192</v>
      </c>
      <c r="G117" s="239" t="s">
        <v>178</v>
      </c>
      <c r="H117" s="240">
        <v>20</v>
      </c>
      <c r="I117" s="241"/>
      <c r="J117" s="242">
        <f>ROUND(I117*H117,2)</f>
        <v>0</v>
      </c>
      <c r="K117" s="238" t="s">
        <v>19</v>
      </c>
      <c r="L117" s="243"/>
      <c r="M117" s="244" t="s">
        <v>19</v>
      </c>
      <c r="N117" s="245" t="s">
        <v>44</v>
      </c>
      <c r="O117" s="85"/>
      <c r="P117" s="214">
        <f>O117*H117</f>
        <v>0</v>
      </c>
      <c r="Q117" s="214">
        <v>0.001</v>
      </c>
      <c r="R117" s="214">
        <f>Q117*H117</f>
        <v>0.02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164</v>
      </c>
      <c r="AT117" s="216" t="s">
        <v>161</v>
      </c>
      <c r="AU117" s="216" t="s">
        <v>83</v>
      </c>
      <c r="AY117" s="18" t="s">
        <v>124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132</v>
      </c>
      <c r="BM117" s="216" t="s">
        <v>916</v>
      </c>
    </row>
    <row r="118" spans="1:51" s="13" customFormat="1" ht="12">
      <c r="A118" s="13"/>
      <c r="B118" s="225"/>
      <c r="C118" s="226"/>
      <c r="D118" s="223" t="s">
        <v>138</v>
      </c>
      <c r="E118" s="226"/>
      <c r="F118" s="228" t="s">
        <v>917</v>
      </c>
      <c r="G118" s="226"/>
      <c r="H118" s="229">
        <v>20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138</v>
      </c>
      <c r="AU118" s="235" t="s">
        <v>83</v>
      </c>
      <c r="AV118" s="13" t="s">
        <v>83</v>
      </c>
      <c r="AW118" s="13" t="s">
        <v>4</v>
      </c>
      <c r="AX118" s="13" t="s">
        <v>81</v>
      </c>
      <c r="AY118" s="235" t="s">
        <v>124</v>
      </c>
    </row>
    <row r="119" spans="1:65" s="2" customFormat="1" ht="16.5" customHeight="1">
      <c r="A119" s="39"/>
      <c r="B119" s="40"/>
      <c r="C119" s="205" t="s">
        <v>8</v>
      </c>
      <c r="D119" s="205" t="s">
        <v>127</v>
      </c>
      <c r="E119" s="206" t="s">
        <v>195</v>
      </c>
      <c r="F119" s="207" t="s">
        <v>196</v>
      </c>
      <c r="G119" s="208" t="s">
        <v>151</v>
      </c>
      <c r="H119" s="209">
        <v>138</v>
      </c>
      <c r="I119" s="210"/>
      <c r="J119" s="211">
        <f>ROUND(I119*H119,2)</f>
        <v>0</v>
      </c>
      <c r="K119" s="207" t="s">
        <v>131</v>
      </c>
      <c r="L119" s="45"/>
      <c r="M119" s="212" t="s">
        <v>19</v>
      </c>
      <c r="N119" s="213" t="s">
        <v>44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132</v>
      </c>
      <c r="AT119" s="216" t="s">
        <v>127</v>
      </c>
      <c r="AU119" s="216" t="s">
        <v>83</v>
      </c>
      <c r="AY119" s="18" t="s">
        <v>124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132</v>
      </c>
      <c r="BM119" s="216" t="s">
        <v>918</v>
      </c>
    </row>
    <row r="120" spans="1:47" s="2" customFormat="1" ht="12">
      <c r="A120" s="39"/>
      <c r="B120" s="40"/>
      <c r="C120" s="41"/>
      <c r="D120" s="218" t="s">
        <v>134</v>
      </c>
      <c r="E120" s="41"/>
      <c r="F120" s="219" t="s">
        <v>198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83</v>
      </c>
    </row>
    <row r="121" spans="1:65" s="2" customFormat="1" ht="16.5" customHeight="1">
      <c r="A121" s="39"/>
      <c r="B121" s="40"/>
      <c r="C121" s="205" t="s">
        <v>199</v>
      </c>
      <c r="D121" s="205" t="s">
        <v>127</v>
      </c>
      <c r="E121" s="206" t="s">
        <v>200</v>
      </c>
      <c r="F121" s="207" t="s">
        <v>201</v>
      </c>
      <c r="G121" s="208" t="s">
        <v>130</v>
      </c>
      <c r="H121" s="209">
        <v>57.96</v>
      </c>
      <c r="I121" s="210"/>
      <c r="J121" s="211">
        <f>ROUND(I121*H121,2)</f>
        <v>0</v>
      </c>
      <c r="K121" s="207" t="s">
        <v>131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3E-05</v>
      </c>
      <c r="R121" s="214">
        <f>Q121*H121</f>
        <v>0.0017388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132</v>
      </c>
      <c r="AT121" s="216" t="s">
        <v>127</v>
      </c>
      <c r="AU121" s="216" t="s">
        <v>83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132</v>
      </c>
      <c r="BM121" s="216" t="s">
        <v>919</v>
      </c>
    </row>
    <row r="122" spans="1:47" s="2" customFormat="1" ht="12">
      <c r="A122" s="39"/>
      <c r="B122" s="40"/>
      <c r="C122" s="41"/>
      <c r="D122" s="218" t="s">
        <v>134</v>
      </c>
      <c r="E122" s="41"/>
      <c r="F122" s="219" t="s">
        <v>203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134</v>
      </c>
      <c r="AU122" s="18" t="s">
        <v>83</v>
      </c>
    </row>
    <row r="123" spans="1:47" s="2" customFormat="1" ht="12">
      <c r="A123" s="39"/>
      <c r="B123" s="40"/>
      <c r="C123" s="41"/>
      <c r="D123" s="223" t="s">
        <v>136</v>
      </c>
      <c r="E123" s="41"/>
      <c r="F123" s="224" t="s">
        <v>204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136</v>
      </c>
      <c r="AU123" s="18" t="s">
        <v>83</v>
      </c>
    </row>
    <row r="124" spans="1:51" s="13" customFormat="1" ht="12">
      <c r="A124" s="13"/>
      <c r="B124" s="225"/>
      <c r="C124" s="226"/>
      <c r="D124" s="223" t="s">
        <v>138</v>
      </c>
      <c r="E124" s="227" t="s">
        <v>19</v>
      </c>
      <c r="F124" s="228" t="s">
        <v>920</v>
      </c>
      <c r="G124" s="226"/>
      <c r="H124" s="229">
        <v>57.96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138</v>
      </c>
      <c r="AU124" s="235" t="s">
        <v>83</v>
      </c>
      <c r="AV124" s="13" t="s">
        <v>83</v>
      </c>
      <c r="AW124" s="13" t="s">
        <v>35</v>
      </c>
      <c r="AX124" s="13" t="s">
        <v>81</v>
      </c>
      <c r="AY124" s="235" t="s">
        <v>124</v>
      </c>
    </row>
    <row r="125" spans="1:65" s="2" customFormat="1" ht="16.5" customHeight="1">
      <c r="A125" s="39"/>
      <c r="B125" s="40"/>
      <c r="C125" s="236" t="s">
        <v>206</v>
      </c>
      <c r="D125" s="236" t="s">
        <v>161</v>
      </c>
      <c r="E125" s="237" t="s">
        <v>207</v>
      </c>
      <c r="F125" s="238" t="s">
        <v>208</v>
      </c>
      <c r="G125" s="239" t="s">
        <v>130</v>
      </c>
      <c r="H125" s="240">
        <v>66.654</v>
      </c>
      <c r="I125" s="241"/>
      <c r="J125" s="242">
        <f>ROUND(I125*H125,2)</f>
        <v>0</v>
      </c>
      <c r="K125" s="238" t="s">
        <v>19</v>
      </c>
      <c r="L125" s="243"/>
      <c r="M125" s="244" t="s">
        <v>19</v>
      </c>
      <c r="N125" s="245" t="s">
        <v>44</v>
      </c>
      <c r="O125" s="85"/>
      <c r="P125" s="214">
        <f>O125*H125</f>
        <v>0</v>
      </c>
      <c r="Q125" s="214">
        <v>0.0005</v>
      </c>
      <c r="R125" s="214">
        <f>Q125*H125</f>
        <v>0.033326999999999996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164</v>
      </c>
      <c r="AT125" s="216" t="s">
        <v>161</v>
      </c>
      <c r="AU125" s="216" t="s">
        <v>83</v>
      </c>
      <c r="AY125" s="18" t="s">
        <v>124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81</v>
      </c>
      <c r="BK125" s="217">
        <f>ROUND(I125*H125,2)</f>
        <v>0</v>
      </c>
      <c r="BL125" s="18" t="s">
        <v>132</v>
      </c>
      <c r="BM125" s="216" t="s">
        <v>921</v>
      </c>
    </row>
    <row r="126" spans="1:51" s="13" customFormat="1" ht="12">
      <c r="A126" s="13"/>
      <c r="B126" s="225"/>
      <c r="C126" s="226"/>
      <c r="D126" s="223" t="s">
        <v>138</v>
      </c>
      <c r="E126" s="226"/>
      <c r="F126" s="228" t="s">
        <v>922</v>
      </c>
      <c r="G126" s="226"/>
      <c r="H126" s="229">
        <v>66.654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138</v>
      </c>
      <c r="AU126" s="235" t="s">
        <v>83</v>
      </c>
      <c r="AV126" s="13" t="s">
        <v>83</v>
      </c>
      <c r="AW126" s="13" t="s">
        <v>4</v>
      </c>
      <c r="AX126" s="13" t="s">
        <v>81</v>
      </c>
      <c r="AY126" s="235" t="s">
        <v>124</v>
      </c>
    </row>
    <row r="127" spans="1:65" s="2" customFormat="1" ht="16.5" customHeight="1">
      <c r="A127" s="39"/>
      <c r="B127" s="40"/>
      <c r="C127" s="205" t="s">
        <v>211</v>
      </c>
      <c r="D127" s="205" t="s">
        <v>127</v>
      </c>
      <c r="E127" s="206" t="s">
        <v>212</v>
      </c>
      <c r="F127" s="207" t="s">
        <v>213</v>
      </c>
      <c r="G127" s="208" t="s">
        <v>151</v>
      </c>
      <c r="H127" s="209">
        <v>138</v>
      </c>
      <c r="I127" s="210"/>
      <c r="J127" s="211">
        <f>ROUND(I127*H127,2)</f>
        <v>0</v>
      </c>
      <c r="K127" s="207" t="s">
        <v>131</v>
      </c>
      <c r="L127" s="45"/>
      <c r="M127" s="212" t="s">
        <v>19</v>
      </c>
      <c r="N127" s="213" t="s">
        <v>44</v>
      </c>
      <c r="O127" s="85"/>
      <c r="P127" s="214">
        <f>O127*H127</f>
        <v>0</v>
      </c>
      <c r="Q127" s="214">
        <v>6E-05</v>
      </c>
      <c r="R127" s="214">
        <f>Q127*H127</f>
        <v>0.008280000000000001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132</v>
      </c>
      <c r="AT127" s="216" t="s">
        <v>127</v>
      </c>
      <c r="AU127" s="216" t="s">
        <v>83</v>
      </c>
      <c r="AY127" s="18" t="s">
        <v>124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81</v>
      </c>
      <c r="BK127" s="217">
        <f>ROUND(I127*H127,2)</f>
        <v>0</v>
      </c>
      <c r="BL127" s="18" t="s">
        <v>132</v>
      </c>
      <c r="BM127" s="216" t="s">
        <v>923</v>
      </c>
    </row>
    <row r="128" spans="1:47" s="2" customFormat="1" ht="12">
      <c r="A128" s="39"/>
      <c r="B128" s="40"/>
      <c r="C128" s="41"/>
      <c r="D128" s="218" t="s">
        <v>134</v>
      </c>
      <c r="E128" s="41"/>
      <c r="F128" s="219" t="s">
        <v>215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134</v>
      </c>
      <c r="AU128" s="18" t="s">
        <v>83</v>
      </c>
    </row>
    <row r="129" spans="1:65" s="2" customFormat="1" ht="16.5" customHeight="1">
      <c r="A129" s="39"/>
      <c r="B129" s="40"/>
      <c r="C129" s="236" t="s">
        <v>216</v>
      </c>
      <c r="D129" s="236" t="s">
        <v>161</v>
      </c>
      <c r="E129" s="237" t="s">
        <v>217</v>
      </c>
      <c r="F129" s="238" t="s">
        <v>218</v>
      </c>
      <c r="G129" s="239" t="s">
        <v>151</v>
      </c>
      <c r="H129" s="240">
        <v>414</v>
      </c>
      <c r="I129" s="241"/>
      <c r="J129" s="242">
        <f>ROUND(I129*H129,2)</f>
        <v>0</v>
      </c>
      <c r="K129" s="238" t="s">
        <v>19</v>
      </c>
      <c r="L129" s="243"/>
      <c r="M129" s="244" t="s">
        <v>19</v>
      </c>
      <c r="N129" s="245" t="s">
        <v>44</v>
      </c>
      <c r="O129" s="85"/>
      <c r="P129" s="214">
        <f>O129*H129</f>
        <v>0</v>
      </c>
      <c r="Q129" s="214">
        <v>0.0059</v>
      </c>
      <c r="R129" s="214">
        <f>Q129*H129</f>
        <v>2.4426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164</v>
      </c>
      <c r="AT129" s="216" t="s">
        <v>161</v>
      </c>
      <c r="AU129" s="216" t="s">
        <v>83</v>
      </c>
      <c r="AY129" s="18" t="s">
        <v>124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81</v>
      </c>
      <c r="BK129" s="217">
        <f>ROUND(I129*H129,2)</f>
        <v>0</v>
      </c>
      <c r="BL129" s="18" t="s">
        <v>132</v>
      </c>
      <c r="BM129" s="216" t="s">
        <v>924</v>
      </c>
    </row>
    <row r="130" spans="1:51" s="13" customFormat="1" ht="12">
      <c r="A130" s="13"/>
      <c r="B130" s="225"/>
      <c r="C130" s="226"/>
      <c r="D130" s="223" t="s">
        <v>138</v>
      </c>
      <c r="E130" s="226"/>
      <c r="F130" s="228" t="s">
        <v>925</v>
      </c>
      <c r="G130" s="226"/>
      <c r="H130" s="229">
        <v>414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138</v>
      </c>
      <c r="AU130" s="235" t="s">
        <v>83</v>
      </c>
      <c r="AV130" s="13" t="s">
        <v>83</v>
      </c>
      <c r="AW130" s="13" t="s">
        <v>4</v>
      </c>
      <c r="AX130" s="13" t="s">
        <v>81</v>
      </c>
      <c r="AY130" s="235" t="s">
        <v>124</v>
      </c>
    </row>
    <row r="131" spans="1:65" s="2" customFormat="1" ht="16.5" customHeight="1">
      <c r="A131" s="39"/>
      <c r="B131" s="40"/>
      <c r="C131" s="236" t="s">
        <v>221</v>
      </c>
      <c r="D131" s="236" t="s">
        <v>161</v>
      </c>
      <c r="E131" s="237" t="s">
        <v>222</v>
      </c>
      <c r="F131" s="238" t="s">
        <v>223</v>
      </c>
      <c r="G131" s="239" t="s">
        <v>151</v>
      </c>
      <c r="H131" s="240">
        <v>414</v>
      </c>
      <c r="I131" s="241"/>
      <c r="J131" s="242">
        <f>ROUND(I131*H131,2)</f>
        <v>0</v>
      </c>
      <c r="K131" s="238" t="s">
        <v>19</v>
      </c>
      <c r="L131" s="243"/>
      <c r="M131" s="244" t="s">
        <v>19</v>
      </c>
      <c r="N131" s="245" t="s">
        <v>44</v>
      </c>
      <c r="O131" s="85"/>
      <c r="P131" s="214">
        <f>O131*H131</f>
        <v>0</v>
      </c>
      <c r="Q131" s="214">
        <v>0.0002</v>
      </c>
      <c r="R131" s="214">
        <f>Q131*H131</f>
        <v>0.0828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164</v>
      </c>
      <c r="AT131" s="216" t="s">
        <v>161</v>
      </c>
      <c r="AU131" s="216" t="s">
        <v>83</v>
      </c>
      <c r="AY131" s="18" t="s">
        <v>124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81</v>
      </c>
      <c r="BK131" s="217">
        <f>ROUND(I131*H131,2)</f>
        <v>0</v>
      </c>
      <c r="BL131" s="18" t="s">
        <v>132</v>
      </c>
      <c r="BM131" s="216" t="s">
        <v>926</v>
      </c>
    </row>
    <row r="132" spans="1:47" s="2" customFormat="1" ht="12">
      <c r="A132" s="39"/>
      <c r="B132" s="40"/>
      <c r="C132" s="41"/>
      <c r="D132" s="223" t="s">
        <v>136</v>
      </c>
      <c r="E132" s="41"/>
      <c r="F132" s="224" t="s">
        <v>225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136</v>
      </c>
      <c r="AU132" s="18" t="s">
        <v>83</v>
      </c>
    </row>
    <row r="133" spans="1:65" s="2" customFormat="1" ht="16.5" customHeight="1">
      <c r="A133" s="39"/>
      <c r="B133" s="40"/>
      <c r="C133" s="205" t="s">
        <v>226</v>
      </c>
      <c r="D133" s="205" t="s">
        <v>127</v>
      </c>
      <c r="E133" s="206" t="s">
        <v>227</v>
      </c>
      <c r="F133" s="207" t="s">
        <v>228</v>
      </c>
      <c r="G133" s="208" t="s">
        <v>151</v>
      </c>
      <c r="H133" s="209">
        <v>138</v>
      </c>
      <c r="I133" s="210"/>
      <c r="J133" s="211">
        <f>ROUND(I133*H133,2)</f>
        <v>0</v>
      </c>
      <c r="K133" s="207" t="s">
        <v>131</v>
      </c>
      <c r="L133" s="45"/>
      <c r="M133" s="212" t="s">
        <v>19</v>
      </c>
      <c r="N133" s="213" t="s">
        <v>44</v>
      </c>
      <c r="O133" s="85"/>
      <c r="P133" s="214">
        <f>O133*H133</f>
        <v>0</v>
      </c>
      <c r="Q133" s="214">
        <v>2E-05</v>
      </c>
      <c r="R133" s="214">
        <f>Q133*H133</f>
        <v>0.0027600000000000003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132</v>
      </c>
      <c r="AT133" s="216" t="s">
        <v>127</v>
      </c>
      <c r="AU133" s="216" t="s">
        <v>83</v>
      </c>
      <c r="AY133" s="18" t="s">
        <v>124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81</v>
      </c>
      <c r="BK133" s="217">
        <f>ROUND(I133*H133,2)</f>
        <v>0</v>
      </c>
      <c r="BL133" s="18" t="s">
        <v>132</v>
      </c>
      <c r="BM133" s="216" t="s">
        <v>927</v>
      </c>
    </row>
    <row r="134" spans="1:47" s="2" customFormat="1" ht="12">
      <c r="A134" s="39"/>
      <c r="B134" s="40"/>
      <c r="C134" s="41"/>
      <c r="D134" s="218" t="s">
        <v>134</v>
      </c>
      <c r="E134" s="41"/>
      <c r="F134" s="219" t="s">
        <v>230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83</v>
      </c>
    </row>
    <row r="135" spans="1:47" s="2" customFormat="1" ht="12">
      <c r="A135" s="39"/>
      <c r="B135" s="40"/>
      <c r="C135" s="41"/>
      <c r="D135" s="223" t="s">
        <v>136</v>
      </c>
      <c r="E135" s="41"/>
      <c r="F135" s="224" t="s">
        <v>231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136</v>
      </c>
      <c r="AU135" s="18" t="s">
        <v>83</v>
      </c>
    </row>
    <row r="136" spans="1:65" s="2" customFormat="1" ht="16.5" customHeight="1">
      <c r="A136" s="39"/>
      <c r="B136" s="40"/>
      <c r="C136" s="205" t="s">
        <v>232</v>
      </c>
      <c r="D136" s="205" t="s">
        <v>127</v>
      </c>
      <c r="E136" s="206" t="s">
        <v>233</v>
      </c>
      <c r="F136" s="207" t="s">
        <v>234</v>
      </c>
      <c r="G136" s="208" t="s">
        <v>130</v>
      </c>
      <c r="H136" s="209">
        <v>110.4</v>
      </c>
      <c r="I136" s="210"/>
      <c r="J136" s="211">
        <f>ROUND(I136*H136,2)</f>
        <v>0</v>
      </c>
      <c r="K136" s="207" t="s">
        <v>131</v>
      </c>
      <c r="L136" s="45"/>
      <c r="M136" s="212" t="s">
        <v>19</v>
      </c>
      <c r="N136" s="213" t="s">
        <v>44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132</v>
      </c>
      <c r="AT136" s="216" t="s">
        <v>127</v>
      </c>
      <c r="AU136" s="216" t="s">
        <v>83</v>
      </c>
      <c r="AY136" s="18" t="s">
        <v>124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132</v>
      </c>
      <c r="BM136" s="216" t="s">
        <v>928</v>
      </c>
    </row>
    <row r="137" spans="1:47" s="2" customFormat="1" ht="12">
      <c r="A137" s="39"/>
      <c r="B137" s="40"/>
      <c r="C137" s="41"/>
      <c r="D137" s="218" t="s">
        <v>134</v>
      </c>
      <c r="E137" s="41"/>
      <c r="F137" s="219" t="s">
        <v>236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134</v>
      </c>
      <c r="AU137" s="18" t="s">
        <v>83</v>
      </c>
    </row>
    <row r="138" spans="1:47" s="2" customFormat="1" ht="12">
      <c r="A138" s="39"/>
      <c r="B138" s="40"/>
      <c r="C138" s="41"/>
      <c r="D138" s="223" t="s">
        <v>136</v>
      </c>
      <c r="E138" s="41"/>
      <c r="F138" s="224" t="s">
        <v>237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136</v>
      </c>
      <c r="AU138" s="18" t="s">
        <v>83</v>
      </c>
    </row>
    <row r="139" spans="1:51" s="13" customFormat="1" ht="12">
      <c r="A139" s="13"/>
      <c r="B139" s="225"/>
      <c r="C139" s="226"/>
      <c r="D139" s="223" t="s">
        <v>138</v>
      </c>
      <c r="E139" s="227" t="s">
        <v>19</v>
      </c>
      <c r="F139" s="228" t="s">
        <v>929</v>
      </c>
      <c r="G139" s="226"/>
      <c r="H139" s="229">
        <v>110.4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138</v>
      </c>
      <c r="AU139" s="235" t="s">
        <v>83</v>
      </c>
      <c r="AV139" s="13" t="s">
        <v>83</v>
      </c>
      <c r="AW139" s="13" t="s">
        <v>35</v>
      </c>
      <c r="AX139" s="13" t="s">
        <v>81</v>
      </c>
      <c r="AY139" s="235" t="s">
        <v>124</v>
      </c>
    </row>
    <row r="140" spans="1:65" s="2" customFormat="1" ht="16.5" customHeight="1">
      <c r="A140" s="39"/>
      <c r="B140" s="40"/>
      <c r="C140" s="236" t="s">
        <v>239</v>
      </c>
      <c r="D140" s="236" t="s">
        <v>161</v>
      </c>
      <c r="E140" s="237" t="s">
        <v>240</v>
      </c>
      <c r="F140" s="238" t="s">
        <v>241</v>
      </c>
      <c r="G140" s="239" t="s">
        <v>242</v>
      </c>
      <c r="H140" s="240">
        <v>12.696</v>
      </c>
      <c r="I140" s="241"/>
      <c r="J140" s="242">
        <f>ROUND(I140*H140,2)</f>
        <v>0</v>
      </c>
      <c r="K140" s="238" t="s">
        <v>19</v>
      </c>
      <c r="L140" s="243"/>
      <c r="M140" s="244" t="s">
        <v>19</v>
      </c>
      <c r="N140" s="245" t="s">
        <v>44</v>
      </c>
      <c r="O140" s="85"/>
      <c r="P140" s="214">
        <f>O140*H140</f>
        <v>0</v>
      </c>
      <c r="Q140" s="214">
        <v>0.5</v>
      </c>
      <c r="R140" s="214">
        <f>Q140*H140</f>
        <v>6.348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164</v>
      </c>
      <c r="AT140" s="216" t="s">
        <v>161</v>
      </c>
      <c r="AU140" s="216" t="s">
        <v>83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81</v>
      </c>
      <c r="BK140" s="217">
        <f>ROUND(I140*H140,2)</f>
        <v>0</v>
      </c>
      <c r="BL140" s="18" t="s">
        <v>132</v>
      </c>
      <c r="BM140" s="216" t="s">
        <v>930</v>
      </c>
    </row>
    <row r="141" spans="1:51" s="13" customFormat="1" ht="12">
      <c r="A141" s="13"/>
      <c r="B141" s="225"/>
      <c r="C141" s="226"/>
      <c r="D141" s="223" t="s">
        <v>138</v>
      </c>
      <c r="E141" s="226"/>
      <c r="F141" s="228" t="s">
        <v>931</v>
      </c>
      <c r="G141" s="226"/>
      <c r="H141" s="229">
        <v>12.696</v>
      </c>
      <c r="I141" s="230"/>
      <c r="J141" s="226"/>
      <c r="K141" s="226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138</v>
      </c>
      <c r="AU141" s="235" t="s">
        <v>83</v>
      </c>
      <c r="AV141" s="13" t="s">
        <v>83</v>
      </c>
      <c r="AW141" s="13" t="s">
        <v>4</v>
      </c>
      <c r="AX141" s="13" t="s">
        <v>81</v>
      </c>
      <c r="AY141" s="235" t="s">
        <v>124</v>
      </c>
    </row>
    <row r="142" spans="1:65" s="2" customFormat="1" ht="16.5" customHeight="1">
      <c r="A142" s="39"/>
      <c r="B142" s="40"/>
      <c r="C142" s="205" t="s">
        <v>7</v>
      </c>
      <c r="D142" s="205" t="s">
        <v>127</v>
      </c>
      <c r="E142" s="206" t="s">
        <v>245</v>
      </c>
      <c r="F142" s="207" t="s">
        <v>612</v>
      </c>
      <c r="G142" s="208" t="s">
        <v>151</v>
      </c>
      <c r="H142" s="209">
        <v>138</v>
      </c>
      <c r="I142" s="210"/>
      <c r="J142" s="211">
        <f>ROUND(I142*H142,2)</f>
        <v>0</v>
      </c>
      <c r="K142" s="207" t="s">
        <v>131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132</v>
      </c>
      <c r="AT142" s="216" t="s">
        <v>127</v>
      </c>
      <c r="AU142" s="216" t="s">
        <v>83</v>
      </c>
      <c r="AY142" s="18" t="s">
        <v>124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132</v>
      </c>
      <c r="BM142" s="216" t="s">
        <v>932</v>
      </c>
    </row>
    <row r="143" spans="1:47" s="2" customFormat="1" ht="12">
      <c r="A143" s="39"/>
      <c r="B143" s="40"/>
      <c r="C143" s="41"/>
      <c r="D143" s="218" t="s">
        <v>134</v>
      </c>
      <c r="E143" s="41"/>
      <c r="F143" s="219" t="s">
        <v>248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83</v>
      </c>
    </row>
    <row r="144" spans="1:47" s="2" customFormat="1" ht="12">
      <c r="A144" s="39"/>
      <c r="B144" s="40"/>
      <c r="C144" s="41"/>
      <c r="D144" s="223" t="s">
        <v>136</v>
      </c>
      <c r="E144" s="41"/>
      <c r="F144" s="224" t="s">
        <v>249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136</v>
      </c>
      <c r="AU144" s="18" t="s">
        <v>83</v>
      </c>
    </row>
    <row r="145" spans="1:65" s="2" customFormat="1" ht="16.5" customHeight="1">
      <c r="A145" s="39"/>
      <c r="B145" s="40"/>
      <c r="C145" s="205" t="s">
        <v>250</v>
      </c>
      <c r="D145" s="205" t="s">
        <v>127</v>
      </c>
      <c r="E145" s="206" t="s">
        <v>251</v>
      </c>
      <c r="F145" s="207" t="s">
        <v>252</v>
      </c>
      <c r="G145" s="208" t="s">
        <v>242</v>
      </c>
      <c r="H145" s="209">
        <v>8.28</v>
      </c>
      <c r="I145" s="210"/>
      <c r="J145" s="211">
        <f>ROUND(I145*H145,2)</f>
        <v>0</v>
      </c>
      <c r="K145" s="207" t="s">
        <v>131</v>
      </c>
      <c r="L145" s="45"/>
      <c r="M145" s="212" t="s">
        <v>19</v>
      </c>
      <c r="N145" s="213" t="s">
        <v>44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132</v>
      </c>
      <c r="AT145" s="216" t="s">
        <v>127</v>
      </c>
      <c r="AU145" s="216" t="s">
        <v>83</v>
      </c>
      <c r="AY145" s="18" t="s">
        <v>124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81</v>
      </c>
      <c r="BK145" s="217">
        <f>ROUND(I145*H145,2)</f>
        <v>0</v>
      </c>
      <c r="BL145" s="18" t="s">
        <v>132</v>
      </c>
      <c r="BM145" s="216" t="s">
        <v>933</v>
      </c>
    </row>
    <row r="146" spans="1:47" s="2" customFormat="1" ht="12">
      <c r="A146" s="39"/>
      <c r="B146" s="40"/>
      <c r="C146" s="41"/>
      <c r="D146" s="218" t="s">
        <v>134</v>
      </c>
      <c r="E146" s="41"/>
      <c r="F146" s="219" t="s">
        <v>254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134</v>
      </c>
      <c r="AU146" s="18" t="s">
        <v>83</v>
      </c>
    </row>
    <row r="147" spans="1:47" s="2" customFormat="1" ht="12">
      <c r="A147" s="39"/>
      <c r="B147" s="40"/>
      <c r="C147" s="41"/>
      <c r="D147" s="223" t="s">
        <v>136</v>
      </c>
      <c r="E147" s="41"/>
      <c r="F147" s="224" t="s">
        <v>255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136</v>
      </c>
      <c r="AU147" s="18" t="s">
        <v>83</v>
      </c>
    </row>
    <row r="148" spans="1:51" s="13" customFormat="1" ht="12">
      <c r="A148" s="13"/>
      <c r="B148" s="225"/>
      <c r="C148" s="226"/>
      <c r="D148" s="223" t="s">
        <v>138</v>
      </c>
      <c r="E148" s="227" t="s">
        <v>19</v>
      </c>
      <c r="F148" s="228" t="s">
        <v>934</v>
      </c>
      <c r="G148" s="226"/>
      <c r="H148" s="229">
        <v>8.28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138</v>
      </c>
      <c r="AU148" s="235" t="s">
        <v>83</v>
      </c>
      <c r="AV148" s="13" t="s">
        <v>83</v>
      </c>
      <c r="AW148" s="13" t="s">
        <v>35</v>
      </c>
      <c r="AX148" s="13" t="s">
        <v>81</v>
      </c>
      <c r="AY148" s="235" t="s">
        <v>124</v>
      </c>
    </row>
    <row r="149" spans="1:65" s="2" customFormat="1" ht="16.5" customHeight="1">
      <c r="A149" s="39"/>
      <c r="B149" s="40"/>
      <c r="C149" s="205" t="s">
        <v>257</v>
      </c>
      <c r="D149" s="205" t="s">
        <v>127</v>
      </c>
      <c r="E149" s="206" t="s">
        <v>258</v>
      </c>
      <c r="F149" s="207" t="s">
        <v>259</v>
      </c>
      <c r="G149" s="208" t="s">
        <v>242</v>
      </c>
      <c r="H149" s="209">
        <v>8.28</v>
      </c>
      <c r="I149" s="210"/>
      <c r="J149" s="211">
        <f>ROUND(I149*H149,2)</f>
        <v>0</v>
      </c>
      <c r="K149" s="207" t="s">
        <v>131</v>
      </c>
      <c r="L149" s="45"/>
      <c r="M149" s="212" t="s">
        <v>19</v>
      </c>
      <c r="N149" s="213" t="s">
        <v>44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132</v>
      </c>
      <c r="AT149" s="216" t="s">
        <v>127</v>
      </c>
      <c r="AU149" s="216" t="s">
        <v>83</v>
      </c>
      <c r="AY149" s="18" t="s">
        <v>124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81</v>
      </c>
      <c r="BK149" s="217">
        <f>ROUND(I149*H149,2)</f>
        <v>0</v>
      </c>
      <c r="BL149" s="18" t="s">
        <v>132</v>
      </c>
      <c r="BM149" s="216" t="s">
        <v>935</v>
      </c>
    </row>
    <row r="150" spans="1:47" s="2" customFormat="1" ht="12">
      <c r="A150" s="39"/>
      <c r="B150" s="40"/>
      <c r="C150" s="41"/>
      <c r="D150" s="218" t="s">
        <v>134</v>
      </c>
      <c r="E150" s="41"/>
      <c r="F150" s="219" t="s">
        <v>261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134</v>
      </c>
      <c r="AU150" s="18" t="s">
        <v>83</v>
      </c>
    </row>
    <row r="151" spans="1:65" s="2" customFormat="1" ht="16.5" customHeight="1">
      <c r="A151" s="39"/>
      <c r="B151" s="40"/>
      <c r="C151" s="205" t="s">
        <v>262</v>
      </c>
      <c r="D151" s="205" t="s">
        <v>127</v>
      </c>
      <c r="E151" s="206" t="s">
        <v>263</v>
      </c>
      <c r="F151" s="207" t="s">
        <v>264</v>
      </c>
      <c r="G151" s="208" t="s">
        <v>242</v>
      </c>
      <c r="H151" s="209">
        <v>41.4</v>
      </c>
      <c r="I151" s="210"/>
      <c r="J151" s="211">
        <f>ROUND(I151*H151,2)</f>
        <v>0</v>
      </c>
      <c r="K151" s="207" t="s">
        <v>131</v>
      </c>
      <c r="L151" s="45"/>
      <c r="M151" s="212" t="s">
        <v>19</v>
      </c>
      <c r="N151" s="213" t="s">
        <v>44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132</v>
      </c>
      <c r="AT151" s="216" t="s">
        <v>127</v>
      </c>
      <c r="AU151" s="216" t="s">
        <v>83</v>
      </c>
      <c r="AY151" s="18" t="s">
        <v>124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132</v>
      </c>
      <c r="BM151" s="216" t="s">
        <v>936</v>
      </c>
    </row>
    <row r="152" spans="1:47" s="2" customFormat="1" ht="12">
      <c r="A152" s="39"/>
      <c r="B152" s="40"/>
      <c r="C152" s="41"/>
      <c r="D152" s="218" t="s">
        <v>134</v>
      </c>
      <c r="E152" s="41"/>
      <c r="F152" s="219" t="s">
        <v>266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134</v>
      </c>
      <c r="AU152" s="18" t="s">
        <v>83</v>
      </c>
    </row>
    <row r="153" spans="1:47" s="2" customFormat="1" ht="12">
      <c r="A153" s="39"/>
      <c r="B153" s="40"/>
      <c r="C153" s="41"/>
      <c r="D153" s="223" t="s">
        <v>136</v>
      </c>
      <c r="E153" s="41"/>
      <c r="F153" s="224" t="s">
        <v>267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136</v>
      </c>
      <c r="AU153" s="18" t="s">
        <v>83</v>
      </c>
    </row>
    <row r="154" spans="1:51" s="13" customFormat="1" ht="12">
      <c r="A154" s="13"/>
      <c r="B154" s="225"/>
      <c r="C154" s="226"/>
      <c r="D154" s="223" t="s">
        <v>138</v>
      </c>
      <c r="E154" s="227" t="s">
        <v>19</v>
      </c>
      <c r="F154" s="228" t="s">
        <v>937</v>
      </c>
      <c r="G154" s="226"/>
      <c r="H154" s="229">
        <v>41.4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138</v>
      </c>
      <c r="AU154" s="235" t="s">
        <v>83</v>
      </c>
      <c r="AV154" s="13" t="s">
        <v>83</v>
      </c>
      <c r="AW154" s="13" t="s">
        <v>35</v>
      </c>
      <c r="AX154" s="13" t="s">
        <v>81</v>
      </c>
      <c r="AY154" s="235" t="s">
        <v>124</v>
      </c>
    </row>
    <row r="155" spans="1:63" s="12" customFormat="1" ht="22.8" customHeight="1">
      <c r="A155" s="12"/>
      <c r="B155" s="189"/>
      <c r="C155" s="190"/>
      <c r="D155" s="191" t="s">
        <v>72</v>
      </c>
      <c r="E155" s="203" t="s">
        <v>269</v>
      </c>
      <c r="F155" s="203" t="s">
        <v>270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SUM(P156:P201)</f>
        <v>0</v>
      </c>
      <c r="Q155" s="197"/>
      <c r="R155" s="198">
        <f>SUM(R156:R201)</f>
        <v>13.4013475</v>
      </c>
      <c r="S155" s="197"/>
      <c r="T155" s="199">
        <f>SUM(T156:T201)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0" t="s">
        <v>81</v>
      </c>
      <c r="AT155" s="201" t="s">
        <v>72</v>
      </c>
      <c r="AU155" s="201" t="s">
        <v>81</v>
      </c>
      <c r="AY155" s="200" t="s">
        <v>124</v>
      </c>
      <c r="BK155" s="202">
        <f>SUM(BK156:BK201)</f>
        <v>0</v>
      </c>
    </row>
    <row r="156" spans="1:65" s="2" customFormat="1" ht="21.75" customHeight="1">
      <c r="A156" s="39"/>
      <c r="B156" s="40"/>
      <c r="C156" s="205" t="s">
        <v>271</v>
      </c>
      <c r="D156" s="205" t="s">
        <v>127</v>
      </c>
      <c r="E156" s="206" t="s">
        <v>272</v>
      </c>
      <c r="F156" s="207" t="s">
        <v>273</v>
      </c>
      <c r="G156" s="208" t="s">
        <v>151</v>
      </c>
      <c r="H156" s="209">
        <v>339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44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132</v>
      </c>
      <c r="AT156" s="216" t="s">
        <v>127</v>
      </c>
      <c r="AU156" s="216" t="s">
        <v>83</v>
      </c>
      <c r="AY156" s="18" t="s">
        <v>124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81</v>
      </c>
      <c r="BK156" s="217">
        <f>ROUND(I156*H156,2)</f>
        <v>0</v>
      </c>
      <c r="BL156" s="18" t="s">
        <v>132</v>
      </c>
      <c r="BM156" s="216" t="s">
        <v>938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275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83</v>
      </c>
    </row>
    <row r="158" spans="1:51" s="13" customFormat="1" ht="12">
      <c r="A158" s="13"/>
      <c r="B158" s="225"/>
      <c r="C158" s="226"/>
      <c r="D158" s="223" t="s">
        <v>138</v>
      </c>
      <c r="E158" s="227" t="s">
        <v>19</v>
      </c>
      <c r="F158" s="228" t="s">
        <v>939</v>
      </c>
      <c r="G158" s="226"/>
      <c r="H158" s="229">
        <v>174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138</v>
      </c>
      <c r="AU158" s="235" t="s">
        <v>83</v>
      </c>
      <c r="AV158" s="13" t="s">
        <v>83</v>
      </c>
      <c r="AW158" s="13" t="s">
        <v>35</v>
      </c>
      <c r="AX158" s="13" t="s">
        <v>73</v>
      </c>
      <c r="AY158" s="235" t="s">
        <v>124</v>
      </c>
    </row>
    <row r="159" spans="1:51" s="13" customFormat="1" ht="12">
      <c r="A159" s="13"/>
      <c r="B159" s="225"/>
      <c r="C159" s="226"/>
      <c r="D159" s="223" t="s">
        <v>138</v>
      </c>
      <c r="E159" s="227" t="s">
        <v>19</v>
      </c>
      <c r="F159" s="228" t="s">
        <v>940</v>
      </c>
      <c r="G159" s="226"/>
      <c r="H159" s="229">
        <v>165</v>
      </c>
      <c r="I159" s="230"/>
      <c r="J159" s="226"/>
      <c r="K159" s="226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138</v>
      </c>
      <c r="AU159" s="235" t="s">
        <v>83</v>
      </c>
      <c r="AV159" s="13" t="s">
        <v>83</v>
      </c>
      <c r="AW159" s="13" t="s">
        <v>35</v>
      </c>
      <c r="AX159" s="13" t="s">
        <v>73</v>
      </c>
      <c r="AY159" s="235" t="s">
        <v>124</v>
      </c>
    </row>
    <row r="160" spans="1:51" s="14" customFormat="1" ht="12">
      <c r="A160" s="14"/>
      <c r="B160" s="246"/>
      <c r="C160" s="247"/>
      <c r="D160" s="223" t="s">
        <v>138</v>
      </c>
      <c r="E160" s="248" t="s">
        <v>19</v>
      </c>
      <c r="F160" s="249" t="s">
        <v>278</v>
      </c>
      <c r="G160" s="247"/>
      <c r="H160" s="250">
        <v>339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6" t="s">
        <v>138</v>
      </c>
      <c r="AU160" s="256" t="s">
        <v>83</v>
      </c>
      <c r="AV160" s="14" t="s">
        <v>132</v>
      </c>
      <c r="AW160" s="14" t="s">
        <v>35</v>
      </c>
      <c r="AX160" s="14" t="s">
        <v>81</v>
      </c>
      <c r="AY160" s="256" t="s">
        <v>124</v>
      </c>
    </row>
    <row r="161" spans="1:65" s="2" customFormat="1" ht="21.75" customHeight="1">
      <c r="A161" s="39"/>
      <c r="B161" s="40"/>
      <c r="C161" s="205" t="s">
        <v>279</v>
      </c>
      <c r="D161" s="205" t="s">
        <v>127</v>
      </c>
      <c r="E161" s="206" t="s">
        <v>280</v>
      </c>
      <c r="F161" s="207" t="s">
        <v>281</v>
      </c>
      <c r="G161" s="208" t="s">
        <v>151</v>
      </c>
      <c r="H161" s="209">
        <v>339</v>
      </c>
      <c r="I161" s="210"/>
      <c r="J161" s="211">
        <f>ROUND(I161*H161,2)</f>
        <v>0</v>
      </c>
      <c r="K161" s="207" t="s">
        <v>131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132</v>
      </c>
      <c r="AT161" s="216" t="s">
        <v>127</v>
      </c>
      <c r="AU161" s="216" t="s">
        <v>83</v>
      </c>
      <c r="AY161" s="18" t="s">
        <v>124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132</v>
      </c>
      <c r="BM161" s="216" t="s">
        <v>941</v>
      </c>
    </row>
    <row r="162" spans="1:47" s="2" customFormat="1" ht="12">
      <c r="A162" s="39"/>
      <c r="B162" s="40"/>
      <c r="C162" s="41"/>
      <c r="D162" s="218" t="s">
        <v>134</v>
      </c>
      <c r="E162" s="41"/>
      <c r="F162" s="219" t="s">
        <v>283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134</v>
      </c>
      <c r="AU162" s="18" t="s">
        <v>83</v>
      </c>
    </row>
    <row r="163" spans="1:65" s="2" customFormat="1" ht="16.5" customHeight="1">
      <c r="A163" s="39"/>
      <c r="B163" s="40"/>
      <c r="C163" s="236" t="s">
        <v>284</v>
      </c>
      <c r="D163" s="236" t="s">
        <v>161</v>
      </c>
      <c r="E163" s="237" t="s">
        <v>285</v>
      </c>
      <c r="F163" s="238" t="s">
        <v>286</v>
      </c>
      <c r="G163" s="239" t="s">
        <v>151</v>
      </c>
      <c r="H163" s="240">
        <v>60</v>
      </c>
      <c r="I163" s="241"/>
      <c r="J163" s="242">
        <f>ROUND(I163*H163,2)</f>
        <v>0</v>
      </c>
      <c r="K163" s="238" t="s">
        <v>19</v>
      </c>
      <c r="L163" s="243"/>
      <c r="M163" s="244" t="s">
        <v>19</v>
      </c>
      <c r="N163" s="245" t="s">
        <v>44</v>
      </c>
      <c r="O163" s="85"/>
      <c r="P163" s="214">
        <f>O163*H163</f>
        <v>0</v>
      </c>
      <c r="Q163" s="214">
        <v>0.01</v>
      </c>
      <c r="R163" s="214">
        <f>Q163*H163</f>
        <v>0.6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164</v>
      </c>
      <c r="AT163" s="216" t="s">
        <v>161</v>
      </c>
      <c r="AU163" s="216" t="s">
        <v>83</v>
      </c>
      <c r="AY163" s="18" t="s">
        <v>124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81</v>
      </c>
      <c r="BK163" s="217">
        <f>ROUND(I163*H163,2)</f>
        <v>0</v>
      </c>
      <c r="BL163" s="18" t="s">
        <v>132</v>
      </c>
      <c r="BM163" s="216" t="s">
        <v>942</v>
      </c>
    </row>
    <row r="164" spans="1:65" s="2" customFormat="1" ht="16.5" customHeight="1">
      <c r="A164" s="39"/>
      <c r="B164" s="40"/>
      <c r="C164" s="236" t="s">
        <v>288</v>
      </c>
      <c r="D164" s="236" t="s">
        <v>161</v>
      </c>
      <c r="E164" s="237" t="s">
        <v>289</v>
      </c>
      <c r="F164" s="238" t="s">
        <v>290</v>
      </c>
      <c r="G164" s="239" t="s">
        <v>151</v>
      </c>
      <c r="H164" s="240">
        <v>60</v>
      </c>
      <c r="I164" s="241"/>
      <c r="J164" s="242">
        <f>ROUND(I164*H164,2)</f>
        <v>0</v>
      </c>
      <c r="K164" s="238" t="s">
        <v>19</v>
      </c>
      <c r="L164" s="243"/>
      <c r="M164" s="244" t="s">
        <v>19</v>
      </c>
      <c r="N164" s="245" t="s">
        <v>44</v>
      </c>
      <c r="O164" s="85"/>
      <c r="P164" s="214">
        <f>O164*H164</f>
        <v>0</v>
      </c>
      <c r="Q164" s="214">
        <v>0.01</v>
      </c>
      <c r="R164" s="214">
        <f>Q164*H164</f>
        <v>0.6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164</v>
      </c>
      <c r="AT164" s="216" t="s">
        <v>161</v>
      </c>
      <c r="AU164" s="216" t="s">
        <v>83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132</v>
      </c>
      <c r="BM164" s="216" t="s">
        <v>943</v>
      </c>
    </row>
    <row r="165" spans="1:65" s="2" customFormat="1" ht="16.5" customHeight="1">
      <c r="A165" s="39"/>
      <c r="B165" s="40"/>
      <c r="C165" s="236" t="s">
        <v>292</v>
      </c>
      <c r="D165" s="236" t="s">
        <v>161</v>
      </c>
      <c r="E165" s="237" t="s">
        <v>293</v>
      </c>
      <c r="F165" s="238" t="s">
        <v>294</v>
      </c>
      <c r="G165" s="239" t="s">
        <v>151</v>
      </c>
      <c r="H165" s="240">
        <v>54</v>
      </c>
      <c r="I165" s="241"/>
      <c r="J165" s="242">
        <f>ROUND(I165*H165,2)</f>
        <v>0</v>
      </c>
      <c r="K165" s="238" t="s">
        <v>19</v>
      </c>
      <c r="L165" s="243"/>
      <c r="M165" s="244" t="s">
        <v>19</v>
      </c>
      <c r="N165" s="245" t="s">
        <v>44</v>
      </c>
      <c r="O165" s="85"/>
      <c r="P165" s="214">
        <f>O165*H165</f>
        <v>0</v>
      </c>
      <c r="Q165" s="214">
        <v>0.01</v>
      </c>
      <c r="R165" s="214">
        <f>Q165*H165</f>
        <v>0.54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164</v>
      </c>
      <c r="AT165" s="216" t="s">
        <v>161</v>
      </c>
      <c r="AU165" s="216" t="s">
        <v>83</v>
      </c>
      <c r="AY165" s="18" t="s">
        <v>124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81</v>
      </c>
      <c r="BK165" s="217">
        <f>ROUND(I165*H165,2)</f>
        <v>0</v>
      </c>
      <c r="BL165" s="18" t="s">
        <v>132</v>
      </c>
      <c r="BM165" s="216" t="s">
        <v>944</v>
      </c>
    </row>
    <row r="166" spans="1:65" s="2" customFormat="1" ht="16.5" customHeight="1">
      <c r="A166" s="39"/>
      <c r="B166" s="40"/>
      <c r="C166" s="236" t="s">
        <v>296</v>
      </c>
      <c r="D166" s="236" t="s">
        <v>161</v>
      </c>
      <c r="E166" s="237" t="s">
        <v>297</v>
      </c>
      <c r="F166" s="238" t="s">
        <v>298</v>
      </c>
      <c r="G166" s="239" t="s">
        <v>151</v>
      </c>
      <c r="H166" s="240">
        <v>54</v>
      </c>
      <c r="I166" s="241"/>
      <c r="J166" s="242">
        <f>ROUND(I166*H166,2)</f>
        <v>0</v>
      </c>
      <c r="K166" s="238" t="s">
        <v>19</v>
      </c>
      <c r="L166" s="243"/>
      <c r="M166" s="244" t="s">
        <v>19</v>
      </c>
      <c r="N166" s="245" t="s">
        <v>44</v>
      </c>
      <c r="O166" s="85"/>
      <c r="P166" s="214">
        <f>O166*H166</f>
        <v>0</v>
      </c>
      <c r="Q166" s="214">
        <v>0.01</v>
      </c>
      <c r="R166" s="214">
        <f>Q166*H166</f>
        <v>0.54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164</v>
      </c>
      <c r="AT166" s="216" t="s">
        <v>161</v>
      </c>
      <c r="AU166" s="216" t="s">
        <v>83</v>
      </c>
      <c r="AY166" s="18" t="s">
        <v>124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81</v>
      </c>
      <c r="BK166" s="217">
        <f>ROUND(I166*H166,2)</f>
        <v>0</v>
      </c>
      <c r="BL166" s="18" t="s">
        <v>132</v>
      </c>
      <c r="BM166" s="216" t="s">
        <v>945</v>
      </c>
    </row>
    <row r="167" spans="1:65" s="2" customFormat="1" ht="16.5" customHeight="1">
      <c r="A167" s="39"/>
      <c r="B167" s="40"/>
      <c r="C167" s="236" t="s">
        <v>300</v>
      </c>
      <c r="D167" s="236" t="s">
        <v>161</v>
      </c>
      <c r="E167" s="237" t="s">
        <v>301</v>
      </c>
      <c r="F167" s="238" t="s">
        <v>302</v>
      </c>
      <c r="G167" s="239" t="s">
        <v>151</v>
      </c>
      <c r="H167" s="240">
        <v>54</v>
      </c>
      <c r="I167" s="241"/>
      <c r="J167" s="242">
        <f>ROUND(I167*H167,2)</f>
        <v>0</v>
      </c>
      <c r="K167" s="238" t="s">
        <v>19</v>
      </c>
      <c r="L167" s="243"/>
      <c r="M167" s="244" t="s">
        <v>19</v>
      </c>
      <c r="N167" s="245" t="s">
        <v>44</v>
      </c>
      <c r="O167" s="85"/>
      <c r="P167" s="214">
        <f>O167*H167</f>
        <v>0</v>
      </c>
      <c r="Q167" s="214">
        <v>0.01</v>
      </c>
      <c r="R167" s="214">
        <f>Q167*H167</f>
        <v>0.54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164</v>
      </c>
      <c r="AT167" s="216" t="s">
        <v>161</v>
      </c>
      <c r="AU167" s="216" t="s">
        <v>83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81</v>
      </c>
      <c r="BK167" s="217">
        <f>ROUND(I167*H167,2)</f>
        <v>0</v>
      </c>
      <c r="BL167" s="18" t="s">
        <v>132</v>
      </c>
      <c r="BM167" s="216" t="s">
        <v>946</v>
      </c>
    </row>
    <row r="168" spans="1:65" s="2" customFormat="1" ht="16.5" customHeight="1">
      <c r="A168" s="39"/>
      <c r="B168" s="40"/>
      <c r="C168" s="236" t="s">
        <v>304</v>
      </c>
      <c r="D168" s="236" t="s">
        <v>161</v>
      </c>
      <c r="E168" s="237" t="s">
        <v>305</v>
      </c>
      <c r="F168" s="238" t="s">
        <v>306</v>
      </c>
      <c r="G168" s="239" t="s">
        <v>151</v>
      </c>
      <c r="H168" s="240">
        <v>57</v>
      </c>
      <c r="I168" s="241"/>
      <c r="J168" s="242">
        <f>ROUND(I168*H168,2)</f>
        <v>0</v>
      </c>
      <c r="K168" s="238" t="s">
        <v>19</v>
      </c>
      <c r="L168" s="243"/>
      <c r="M168" s="244" t="s">
        <v>19</v>
      </c>
      <c r="N168" s="245" t="s">
        <v>44</v>
      </c>
      <c r="O168" s="85"/>
      <c r="P168" s="214">
        <f>O168*H168</f>
        <v>0</v>
      </c>
      <c r="Q168" s="214">
        <v>0.01</v>
      </c>
      <c r="R168" s="214">
        <f>Q168*H168</f>
        <v>0.5700000000000001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164</v>
      </c>
      <c r="AT168" s="216" t="s">
        <v>161</v>
      </c>
      <c r="AU168" s="216" t="s">
        <v>83</v>
      </c>
      <c r="AY168" s="18" t="s">
        <v>124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132</v>
      </c>
      <c r="BM168" s="216" t="s">
        <v>947</v>
      </c>
    </row>
    <row r="169" spans="1:65" s="2" customFormat="1" ht="16.5" customHeight="1">
      <c r="A169" s="39"/>
      <c r="B169" s="40"/>
      <c r="C169" s="205" t="s">
        <v>308</v>
      </c>
      <c r="D169" s="205" t="s">
        <v>127</v>
      </c>
      <c r="E169" s="206" t="s">
        <v>309</v>
      </c>
      <c r="F169" s="207" t="s">
        <v>310</v>
      </c>
      <c r="G169" s="208" t="s">
        <v>151</v>
      </c>
      <c r="H169" s="209">
        <v>339</v>
      </c>
      <c r="I169" s="210"/>
      <c r="J169" s="211">
        <f>ROUND(I169*H169,2)</f>
        <v>0</v>
      </c>
      <c r="K169" s="207" t="s">
        <v>19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132</v>
      </c>
      <c r="AT169" s="216" t="s">
        <v>127</v>
      </c>
      <c r="AU169" s="216" t="s">
        <v>83</v>
      </c>
      <c r="AY169" s="18" t="s">
        <v>124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132</v>
      </c>
      <c r="BM169" s="216" t="s">
        <v>948</v>
      </c>
    </row>
    <row r="170" spans="1:65" s="2" customFormat="1" ht="16.5" customHeight="1">
      <c r="A170" s="39"/>
      <c r="B170" s="40"/>
      <c r="C170" s="236" t="s">
        <v>312</v>
      </c>
      <c r="D170" s="236" t="s">
        <v>161</v>
      </c>
      <c r="E170" s="237" t="s">
        <v>313</v>
      </c>
      <c r="F170" s="238" t="s">
        <v>177</v>
      </c>
      <c r="G170" s="239" t="s">
        <v>178</v>
      </c>
      <c r="H170" s="240">
        <v>6.78</v>
      </c>
      <c r="I170" s="241"/>
      <c r="J170" s="242">
        <f>ROUND(I170*H170,2)</f>
        <v>0</v>
      </c>
      <c r="K170" s="238" t="s">
        <v>19</v>
      </c>
      <c r="L170" s="243"/>
      <c r="M170" s="244" t="s">
        <v>19</v>
      </c>
      <c r="N170" s="245" t="s">
        <v>44</v>
      </c>
      <c r="O170" s="85"/>
      <c r="P170" s="214">
        <f>O170*H170</f>
        <v>0</v>
      </c>
      <c r="Q170" s="214">
        <v>0.001</v>
      </c>
      <c r="R170" s="214">
        <f>Q170*H170</f>
        <v>0.0067800000000000004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164</v>
      </c>
      <c r="AT170" s="216" t="s">
        <v>161</v>
      </c>
      <c r="AU170" s="216" t="s">
        <v>83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81</v>
      </c>
      <c r="BK170" s="217">
        <f>ROUND(I170*H170,2)</f>
        <v>0</v>
      </c>
      <c r="BL170" s="18" t="s">
        <v>132</v>
      </c>
      <c r="BM170" s="216" t="s">
        <v>949</v>
      </c>
    </row>
    <row r="171" spans="1:47" s="2" customFormat="1" ht="12">
      <c r="A171" s="39"/>
      <c r="B171" s="40"/>
      <c r="C171" s="41"/>
      <c r="D171" s="223" t="s">
        <v>136</v>
      </c>
      <c r="E171" s="41"/>
      <c r="F171" s="224" t="s">
        <v>315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136</v>
      </c>
      <c r="AU171" s="18" t="s">
        <v>83</v>
      </c>
    </row>
    <row r="172" spans="1:51" s="13" customFormat="1" ht="12">
      <c r="A172" s="13"/>
      <c r="B172" s="225"/>
      <c r="C172" s="226"/>
      <c r="D172" s="223" t="s">
        <v>138</v>
      </c>
      <c r="E172" s="226"/>
      <c r="F172" s="228" t="s">
        <v>950</v>
      </c>
      <c r="G172" s="226"/>
      <c r="H172" s="229">
        <v>6.78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138</v>
      </c>
      <c r="AU172" s="235" t="s">
        <v>83</v>
      </c>
      <c r="AV172" s="13" t="s">
        <v>83</v>
      </c>
      <c r="AW172" s="13" t="s">
        <v>4</v>
      </c>
      <c r="AX172" s="13" t="s">
        <v>81</v>
      </c>
      <c r="AY172" s="235" t="s">
        <v>124</v>
      </c>
    </row>
    <row r="173" spans="1:65" s="2" customFormat="1" ht="16.5" customHeight="1">
      <c r="A173" s="39"/>
      <c r="B173" s="40"/>
      <c r="C173" s="205" t="s">
        <v>317</v>
      </c>
      <c r="D173" s="205" t="s">
        <v>127</v>
      </c>
      <c r="E173" s="206" t="s">
        <v>318</v>
      </c>
      <c r="F173" s="207" t="s">
        <v>319</v>
      </c>
      <c r="G173" s="208" t="s">
        <v>185</v>
      </c>
      <c r="H173" s="209">
        <v>0.01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44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132</v>
      </c>
      <c r="AT173" s="216" t="s">
        <v>127</v>
      </c>
      <c r="AU173" s="216" t="s">
        <v>83</v>
      </c>
      <c r="AY173" s="18" t="s">
        <v>124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81</v>
      </c>
      <c r="BK173" s="217">
        <f>ROUND(I173*H173,2)</f>
        <v>0</v>
      </c>
      <c r="BL173" s="18" t="s">
        <v>132</v>
      </c>
      <c r="BM173" s="216" t="s">
        <v>951</v>
      </c>
    </row>
    <row r="174" spans="1:47" s="2" customFormat="1" ht="12">
      <c r="A174" s="39"/>
      <c r="B174" s="40"/>
      <c r="C174" s="41"/>
      <c r="D174" s="223" t="s">
        <v>136</v>
      </c>
      <c r="E174" s="41"/>
      <c r="F174" s="224" t="s">
        <v>321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136</v>
      </c>
      <c r="AU174" s="18" t="s">
        <v>83</v>
      </c>
    </row>
    <row r="175" spans="1:51" s="13" customFormat="1" ht="12">
      <c r="A175" s="13"/>
      <c r="B175" s="225"/>
      <c r="C175" s="226"/>
      <c r="D175" s="223" t="s">
        <v>138</v>
      </c>
      <c r="E175" s="227" t="s">
        <v>19</v>
      </c>
      <c r="F175" s="228" t="s">
        <v>952</v>
      </c>
      <c r="G175" s="226"/>
      <c r="H175" s="229">
        <v>0.01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138</v>
      </c>
      <c r="AU175" s="235" t="s">
        <v>83</v>
      </c>
      <c r="AV175" s="13" t="s">
        <v>83</v>
      </c>
      <c r="AW175" s="13" t="s">
        <v>35</v>
      </c>
      <c r="AX175" s="13" t="s">
        <v>81</v>
      </c>
      <c r="AY175" s="235" t="s">
        <v>124</v>
      </c>
    </row>
    <row r="176" spans="1:65" s="2" customFormat="1" ht="16.5" customHeight="1">
      <c r="A176" s="39"/>
      <c r="B176" s="40"/>
      <c r="C176" s="236" t="s">
        <v>323</v>
      </c>
      <c r="D176" s="236" t="s">
        <v>161</v>
      </c>
      <c r="E176" s="237" t="s">
        <v>324</v>
      </c>
      <c r="F176" s="238" t="s">
        <v>192</v>
      </c>
      <c r="G176" s="239" t="s">
        <v>178</v>
      </c>
      <c r="H176" s="240">
        <v>10</v>
      </c>
      <c r="I176" s="241"/>
      <c r="J176" s="242">
        <f>ROUND(I176*H176,2)</f>
        <v>0</v>
      </c>
      <c r="K176" s="238" t="s">
        <v>19</v>
      </c>
      <c r="L176" s="243"/>
      <c r="M176" s="244" t="s">
        <v>19</v>
      </c>
      <c r="N176" s="245" t="s">
        <v>44</v>
      </c>
      <c r="O176" s="85"/>
      <c r="P176" s="214">
        <f>O176*H176</f>
        <v>0</v>
      </c>
      <c r="Q176" s="214">
        <v>0.001</v>
      </c>
      <c r="R176" s="214">
        <f>Q176*H176</f>
        <v>0.01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164</v>
      </c>
      <c r="AT176" s="216" t="s">
        <v>161</v>
      </c>
      <c r="AU176" s="216" t="s">
        <v>83</v>
      </c>
      <c r="AY176" s="18" t="s">
        <v>124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132</v>
      </c>
      <c r="BM176" s="216" t="s">
        <v>953</v>
      </c>
    </row>
    <row r="177" spans="1:51" s="13" customFormat="1" ht="12">
      <c r="A177" s="13"/>
      <c r="B177" s="225"/>
      <c r="C177" s="226"/>
      <c r="D177" s="223" t="s">
        <v>138</v>
      </c>
      <c r="E177" s="226"/>
      <c r="F177" s="228" t="s">
        <v>954</v>
      </c>
      <c r="G177" s="226"/>
      <c r="H177" s="229">
        <v>10</v>
      </c>
      <c r="I177" s="230"/>
      <c r="J177" s="226"/>
      <c r="K177" s="226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138</v>
      </c>
      <c r="AU177" s="235" t="s">
        <v>83</v>
      </c>
      <c r="AV177" s="13" t="s">
        <v>83</v>
      </c>
      <c r="AW177" s="13" t="s">
        <v>4</v>
      </c>
      <c r="AX177" s="13" t="s">
        <v>81</v>
      </c>
      <c r="AY177" s="235" t="s">
        <v>124</v>
      </c>
    </row>
    <row r="178" spans="1:65" s="2" customFormat="1" ht="16.5" customHeight="1">
      <c r="A178" s="39"/>
      <c r="B178" s="40"/>
      <c r="C178" s="205" t="s">
        <v>327</v>
      </c>
      <c r="D178" s="205" t="s">
        <v>127</v>
      </c>
      <c r="E178" s="206" t="s">
        <v>233</v>
      </c>
      <c r="F178" s="207" t="s">
        <v>234</v>
      </c>
      <c r="G178" s="208" t="s">
        <v>130</v>
      </c>
      <c r="H178" s="209">
        <v>135.6</v>
      </c>
      <c r="I178" s="210"/>
      <c r="J178" s="211">
        <f>ROUND(I178*H178,2)</f>
        <v>0</v>
      </c>
      <c r="K178" s="207" t="s">
        <v>131</v>
      </c>
      <c r="L178" s="45"/>
      <c r="M178" s="212" t="s">
        <v>19</v>
      </c>
      <c r="N178" s="213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132</v>
      </c>
      <c r="AT178" s="216" t="s">
        <v>127</v>
      </c>
      <c r="AU178" s="216" t="s">
        <v>83</v>
      </c>
      <c r="AY178" s="18" t="s">
        <v>124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81</v>
      </c>
      <c r="BK178" s="217">
        <f>ROUND(I178*H178,2)</f>
        <v>0</v>
      </c>
      <c r="BL178" s="18" t="s">
        <v>132</v>
      </c>
      <c r="BM178" s="216" t="s">
        <v>955</v>
      </c>
    </row>
    <row r="179" spans="1:47" s="2" customFormat="1" ht="12">
      <c r="A179" s="39"/>
      <c r="B179" s="40"/>
      <c r="C179" s="41"/>
      <c r="D179" s="218" t="s">
        <v>134</v>
      </c>
      <c r="E179" s="41"/>
      <c r="F179" s="219" t="s">
        <v>236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134</v>
      </c>
      <c r="AU179" s="18" t="s">
        <v>83</v>
      </c>
    </row>
    <row r="180" spans="1:47" s="2" customFormat="1" ht="12">
      <c r="A180" s="39"/>
      <c r="B180" s="40"/>
      <c r="C180" s="41"/>
      <c r="D180" s="223" t="s">
        <v>136</v>
      </c>
      <c r="E180" s="41"/>
      <c r="F180" s="224" t="s">
        <v>329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136</v>
      </c>
      <c r="AU180" s="18" t="s">
        <v>83</v>
      </c>
    </row>
    <row r="181" spans="1:51" s="13" customFormat="1" ht="12">
      <c r="A181" s="13"/>
      <c r="B181" s="225"/>
      <c r="C181" s="226"/>
      <c r="D181" s="223" t="s">
        <v>138</v>
      </c>
      <c r="E181" s="227" t="s">
        <v>19</v>
      </c>
      <c r="F181" s="228" t="s">
        <v>956</v>
      </c>
      <c r="G181" s="226"/>
      <c r="H181" s="229">
        <v>135.6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138</v>
      </c>
      <c r="AU181" s="235" t="s">
        <v>83</v>
      </c>
      <c r="AV181" s="13" t="s">
        <v>83</v>
      </c>
      <c r="AW181" s="13" t="s">
        <v>35</v>
      </c>
      <c r="AX181" s="13" t="s">
        <v>81</v>
      </c>
      <c r="AY181" s="235" t="s">
        <v>124</v>
      </c>
    </row>
    <row r="182" spans="1:65" s="2" customFormat="1" ht="16.5" customHeight="1">
      <c r="A182" s="39"/>
      <c r="B182" s="40"/>
      <c r="C182" s="236" t="s">
        <v>331</v>
      </c>
      <c r="D182" s="236" t="s">
        <v>161</v>
      </c>
      <c r="E182" s="237" t="s">
        <v>240</v>
      </c>
      <c r="F182" s="238" t="s">
        <v>241</v>
      </c>
      <c r="G182" s="239" t="s">
        <v>242</v>
      </c>
      <c r="H182" s="240">
        <v>15.594</v>
      </c>
      <c r="I182" s="241"/>
      <c r="J182" s="242">
        <f>ROUND(I182*H182,2)</f>
        <v>0</v>
      </c>
      <c r="K182" s="238" t="s">
        <v>19</v>
      </c>
      <c r="L182" s="243"/>
      <c r="M182" s="244" t="s">
        <v>19</v>
      </c>
      <c r="N182" s="245" t="s">
        <v>44</v>
      </c>
      <c r="O182" s="85"/>
      <c r="P182" s="214">
        <f>O182*H182</f>
        <v>0</v>
      </c>
      <c r="Q182" s="214">
        <v>0.5</v>
      </c>
      <c r="R182" s="214">
        <f>Q182*H182</f>
        <v>7.797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164</v>
      </c>
      <c r="AT182" s="216" t="s">
        <v>161</v>
      </c>
      <c r="AU182" s="216" t="s">
        <v>83</v>
      </c>
      <c r="AY182" s="18" t="s">
        <v>124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81</v>
      </c>
      <c r="BK182" s="217">
        <f>ROUND(I182*H182,2)</f>
        <v>0</v>
      </c>
      <c r="BL182" s="18" t="s">
        <v>132</v>
      </c>
      <c r="BM182" s="216" t="s">
        <v>957</v>
      </c>
    </row>
    <row r="183" spans="1:51" s="13" customFormat="1" ht="12">
      <c r="A183" s="13"/>
      <c r="B183" s="225"/>
      <c r="C183" s="226"/>
      <c r="D183" s="223" t="s">
        <v>138</v>
      </c>
      <c r="E183" s="226"/>
      <c r="F183" s="228" t="s">
        <v>958</v>
      </c>
      <c r="G183" s="226"/>
      <c r="H183" s="229">
        <v>15.594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138</v>
      </c>
      <c r="AU183" s="235" t="s">
        <v>83</v>
      </c>
      <c r="AV183" s="13" t="s">
        <v>83</v>
      </c>
      <c r="AW183" s="13" t="s">
        <v>4</v>
      </c>
      <c r="AX183" s="13" t="s">
        <v>81</v>
      </c>
      <c r="AY183" s="235" t="s">
        <v>124</v>
      </c>
    </row>
    <row r="184" spans="1:65" s="2" customFormat="1" ht="16.5" customHeight="1">
      <c r="A184" s="39"/>
      <c r="B184" s="40"/>
      <c r="C184" s="205" t="s">
        <v>334</v>
      </c>
      <c r="D184" s="205" t="s">
        <v>127</v>
      </c>
      <c r="E184" s="206" t="s">
        <v>335</v>
      </c>
      <c r="F184" s="207" t="s">
        <v>336</v>
      </c>
      <c r="G184" s="208" t="s">
        <v>151</v>
      </c>
      <c r="H184" s="209">
        <v>339</v>
      </c>
      <c r="I184" s="210"/>
      <c r="J184" s="211">
        <f>ROUND(I184*H184,2)</f>
        <v>0</v>
      </c>
      <c r="K184" s="207" t="s">
        <v>19</v>
      </c>
      <c r="L184" s="45"/>
      <c r="M184" s="212" t="s">
        <v>19</v>
      </c>
      <c r="N184" s="213" t="s">
        <v>44</v>
      </c>
      <c r="O184" s="85"/>
      <c r="P184" s="214">
        <f>O184*H184</f>
        <v>0</v>
      </c>
      <c r="Q184" s="214">
        <v>0.0007425</v>
      </c>
      <c r="R184" s="214">
        <f>Q184*H184</f>
        <v>0.2517075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132</v>
      </c>
      <c r="AT184" s="216" t="s">
        <v>127</v>
      </c>
      <c r="AU184" s="216" t="s">
        <v>83</v>
      </c>
      <c r="AY184" s="18" t="s">
        <v>124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81</v>
      </c>
      <c r="BK184" s="217">
        <f>ROUND(I184*H184,2)</f>
        <v>0</v>
      </c>
      <c r="BL184" s="18" t="s">
        <v>132</v>
      </c>
      <c r="BM184" s="216" t="s">
        <v>959</v>
      </c>
    </row>
    <row r="185" spans="1:65" s="2" customFormat="1" ht="16.5" customHeight="1">
      <c r="A185" s="39"/>
      <c r="B185" s="40"/>
      <c r="C185" s="205" t="s">
        <v>338</v>
      </c>
      <c r="D185" s="205" t="s">
        <v>127</v>
      </c>
      <c r="E185" s="206" t="s">
        <v>339</v>
      </c>
      <c r="F185" s="207" t="s">
        <v>340</v>
      </c>
      <c r="G185" s="208" t="s">
        <v>242</v>
      </c>
      <c r="H185" s="209">
        <v>6.78</v>
      </c>
      <c r="I185" s="210"/>
      <c r="J185" s="211">
        <f>ROUND(I185*H185,2)</f>
        <v>0</v>
      </c>
      <c r="K185" s="207" t="s">
        <v>131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132</v>
      </c>
      <c r="AT185" s="216" t="s">
        <v>127</v>
      </c>
      <c r="AU185" s="216" t="s">
        <v>83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132</v>
      </c>
      <c r="BM185" s="216" t="s">
        <v>960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342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83</v>
      </c>
    </row>
    <row r="187" spans="1:47" s="2" customFormat="1" ht="12">
      <c r="A187" s="39"/>
      <c r="B187" s="40"/>
      <c r="C187" s="41"/>
      <c r="D187" s="223" t="s">
        <v>136</v>
      </c>
      <c r="E187" s="41"/>
      <c r="F187" s="224" t="s">
        <v>343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136</v>
      </c>
      <c r="AU187" s="18" t="s">
        <v>83</v>
      </c>
    </row>
    <row r="188" spans="1:51" s="13" customFormat="1" ht="12">
      <c r="A188" s="13"/>
      <c r="B188" s="225"/>
      <c r="C188" s="226"/>
      <c r="D188" s="223" t="s">
        <v>138</v>
      </c>
      <c r="E188" s="227" t="s">
        <v>19</v>
      </c>
      <c r="F188" s="228" t="s">
        <v>961</v>
      </c>
      <c r="G188" s="226"/>
      <c r="H188" s="229">
        <v>6.78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5" t="s">
        <v>138</v>
      </c>
      <c r="AU188" s="235" t="s">
        <v>83</v>
      </c>
      <c r="AV188" s="13" t="s">
        <v>83</v>
      </c>
      <c r="AW188" s="13" t="s">
        <v>35</v>
      </c>
      <c r="AX188" s="13" t="s">
        <v>81</v>
      </c>
      <c r="AY188" s="235" t="s">
        <v>124</v>
      </c>
    </row>
    <row r="189" spans="1:65" s="2" customFormat="1" ht="16.5" customHeight="1">
      <c r="A189" s="39"/>
      <c r="B189" s="40"/>
      <c r="C189" s="205" t="s">
        <v>345</v>
      </c>
      <c r="D189" s="205" t="s">
        <v>127</v>
      </c>
      <c r="E189" s="206" t="s">
        <v>346</v>
      </c>
      <c r="F189" s="207" t="s">
        <v>347</v>
      </c>
      <c r="G189" s="208" t="s">
        <v>242</v>
      </c>
      <c r="H189" s="209">
        <v>6.78</v>
      </c>
      <c r="I189" s="210"/>
      <c r="J189" s="211">
        <f>ROUND(I189*H189,2)</f>
        <v>0</v>
      </c>
      <c r="K189" s="207" t="s">
        <v>131</v>
      </c>
      <c r="L189" s="45"/>
      <c r="M189" s="212" t="s">
        <v>19</v>
      </c>
      <c r="N189" s="213" t="s">
        <v>44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132</v>
      </c>
      <c r="AT189" s="216" t="s">
        <v>127</v>
      </c>
      <c r="AU189" s="216" t="s">
        <v>83</v>
      </c>
      <c r="AY189" s="18" t="s">
        <v>124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81</v>
      </c>
      <c r="BK189" s="217">
        <f>ROUND(I189*H189,2)</f>
        <v>0</v>
      </c>
      <c r="BL189" s="18" t="s">
        <v>132</v>
      </c>
      <c r="BM189" s="216" t="s">
        <v>962</v>
      </c>
    </row>
    <row r="190" spans="1:47" s="2" customFormat="1" ht="12">
      <c r="A190" s="39"/>
      <c r="B190" s="40"/>
      <c r="C190" s="41"/>
      <c r="D190" s="218" t="s">
        <v>134</v>
      </c>
      <c r="E190" s="41"/>
      <c r="F190" s="219" t="s">
        <v>349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83</v>
      </c>
    </row>
    <row r="191" spans="1:65" s="2" customFormat="1" ht="16.5" customHeight="1">
      <c r="A191" s="39"/>
      <c r="B191" s="40"/>
      <c r="C191" s="205" t="s">
        <v>350</v>
      </c>
      <c r="D191" s="205" t="s">
        <v>127</v>
      </c>
      <c r="E191" s="206" t="s">
        <v>351</v>
      </c>
      <c r="F191" s="207" t="s">
        <v>264</v>
      </c>
      <c r="G191" s="208" t="s">
        <v>242</v>
      </c>
      <c r="H191" s="209">
        <v>33.9</v>
      </c>
      <c r="I191" s="210"/>
      <c r="J191" s="211">
        <f>ROUND(I191*H191,2)</f>
        <v>0</v>
      </c>
      <c r="K191" s="207" t="s">
        <v>131</v>
      </c>
      <c r="L191" s="45"/>
      <c r="M191" s="212" t="s">
        <v>19</v>
      </c>
      <c r="N191" s="213" t="s">
        <v>44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132</v>
      </c>
      <c r="AT191" s="216" t="s">
        <v>127</v>
      </c>
      <c r="AU191" s="216" t="s">
        <v>83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81</v>
      </c>
      <c r="BK191" s="217">
        <f>ROUND(I191*H191,2)</f>
        <v>0</v>
      </c>
      <c r="BL191" s="18" t="s">
        <v>132</v>
      </c>
      <c r="BM191" s="216" t="s">
        <v>963</v>
      </c>
    </row>
    <row r="192" spans="1:47" s="2" customFormat="1" ht="12">
      <c r="A192" s="39"/>
      <c r="B192" s="40"/>
      <c r="C192" s="41"/>
      <c r="D192" s="218" t="s">
        <v>134</v>
      </c>
      <c r="E192" s="41"/>
      <c r="F192" s="219" t="s">
        <v>353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134</v>
      </c>
      <c r="AU192" s="18" t="s">
        <v>83</v>
      </c>
    </row>
    <row r="193" spans="1:47" s="2" customFormat="1" ht="12">
      <c r="A193" s="39"/>
      <c r="B193" s="40"/>
      <c r="C193" s="41"/>
      <c r="D193" s="223" t="s">
        <v>136</v>
      </c>
      <c r="E193" s="41"/>
      <c r="F193" s="224" t="s">
        <v>267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136</v>
      </c>
      <c r="AU193" s="18" t="s">
        <v>83</v>
      </c>
    </row>
    <row r="194" spans="1:51" s="13" customFormat="1" ht="12">
      <c r="A194" s="13"/>
      <c r="B194" s="225"/>
      <c r="C194" s="226"/>
      <c r="D194" s="223" t="s">
        <v>138</v>
      </c>
      <c r="E194" s="227" t="s">
        <v>19</v>
      </c>
      <c r="F194" s="228" t="s">
        <v>964</v>
      </c>
      <c r="G194" s="226"/>
      <c r="H194" s="229">
        <v>33.9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138</v>
      </c>
      <c r="AU194" s="235" t="s">
        <v>83</v>
      </c>
      <c r="AV194" s="13" t="s">
        <v>83</v>
      </c>
      <c r="AW194" s="13" t="s">
        <v>35</v>
      </c>
      <c r="AX194" s="13" t="s">
        <v>81</v>
      </c>
      <c r="AY194" s="235" t="s">
        <v>124</v>
      </c>
    </row>
    <row r="195" spans="1:65" s="2" customFormat="1" ht="24.15" customHeight="1">
      <c r="A195" s="39"/>
      <c r="B195" s="40"/>
      <c r="C195" s="205" t="s">
        <v>355</v>
      </c>
      <c r="D195" s="205" t="s">
        <v>127</v>
      </c>
      <c r="E195" s="206" t="s">
        <v>356</v>
      </c>
      <c r="F195" s="207" t="s">
        <v>357</v>
      </c>
      <c r="G195" s="208" t="s">
        <v>358</v>
      </c>
      <c r="H195" s="209">
        <v>1582</v>
      </c>
      <c r="I195" s="210"/>
      <c r="J195" s="211">
        <f>ROUND(I195*H195,2)</f>
        <v>0</v>
      </c>
      <c r="K195" s="207" t="s">
        <v>131</v>
      </c>
      <c r="L195" s="45"/>
      <c r="M195" s="212" t="s">
        <v>19</v>
      </c>
      <c r="N195" s="213" t="s">
        <v>44</v>
      </c>
      <c r="O195" s="85"/>
      <c r="P195" s="214">
        <f>O195*H195</f>
        <v>0</v>
      </c>
      <c r="Q195" s="214">
        <v>0.00123</v>
      </c>
      <c r="R195" s="214">
        <f>Q195*H195</f>
        <v>1.94586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132</v>
      </c>
      <c r="AT195" s="216" t="s">
        <v>127</v>
      </c>
      <c r="AU195" s="216" t="s">
        <v>83</v>
      </c>
      <c r="AY195" s="18" t="s">
        <v>124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81</v>
      </c>
      <c r="BK195" s="217">
        <f>ROUND(I195*H195,2)</f>
        <v>0</v>
      </c>
      <c r="BL195" s="18" t="s">
        <v>132</v>
      </c>
      <c r="BM195" s="216" t="s">
        <v>965</v>
      </c>
    </row>
    <row r="196" spans="1:47" s="2" customFormat="1" ht="12">
      <c r="A196" s="39"/>
      <c r="B196" s="40"/>
      <c r="C196" s="41"/>
      <c r="D196" s="218" t="s">
        <v>134</v>
      </c>
      <c r="E196" s="41"/>
      <c r="F196" s="219" t="s">
        <v>360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134</v>
      </c>
      <c r="AU196" s="18" t="s">
        <v>83</v>
      </c>
    </row>
    <row r="197" spans="1:47" s="2" customFormat="1" ht="12">
      <c r="A197" s="39"/>
      <c r="B197" s="40"/>
      <c r="C197" s="41"/>
      <c r="D197" s="223" t="s">
        <v>136</v>
      </c>
      <c r="E197" s="41"/>
      <c r="F197" s="224" t="s">
        <v>361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136</v>
      </c>
      <c r="AU197" s="18" t="s">
        <v>83</v>
      </c>
    </row>
    <row r="198" spans="1:51" s="13" customFormat="1" ht="12">
      <c r="A198" s="13"/>
      <c r="B198" s="225"/>
      <c r="C198" s="226"/>
      <c r="D198" s="223" t="s">
        <v>138</v>
      </c>
      <c r="E198" s="227" t="s">
        <v>19</v>
      </c>
      <c r="F198" s="228" t="s">
        <v>966</v>
      </c>
      <c r="G198" s="226"/>
      <c r="H198" s="229">
        <v>1582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138</v>
      </c>
      <c r="AU198" s="235" t="s">
        <v>83</v>
      </c>
      <c r="AV198" s="13" t="s">
        <v>83</v>
      </c>
      <c r="AW198" s="13" t="s">
        <v>35</v>
      </c>
      <c r="AX198" s="13" t="s">
        <v>81</v>
      </c>
      <c r="AY198" s="235" t="s">
        <v>124</v>
      </c>
    </row>
    <row r="199" spans="1:65" s="2" customFormat="1" ht="16.5" customHeight="1">
      <c r="A199" s="39"/>
      <c r="B199" s="40"/>
      <c r="C199" s="205" t="s">
        <v>363</v>
      </c>
      <c r="D199" s="205" t="s">
        <v>127</v>
      </c>
      <c r="E199" s="206" t="s">
        <v>364</v>
      </c>
      <c r="F199" s="207" t="s">
        <v>832</v>
      </c>
      <c r="G199" s="208" t="s">
        <v>151</v>
      </c>
      <c r="H199" s="209">
        <v>339</v>
      </c>
      <c r="I199" s="210"/>
      <c r="J199" s="211">
        <f>ROUND(I199*H199,2)</f>
        <v>0</v>
      </c>
      <c r="K199" s="207" t="s">
        <v>131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132</v>
      </c>
      <c r="AT199" s="216" t="s">
        <v>127</v>
      </c>
      <c r="AU199" s="216" t="s">
        <v>83</v>
      </c>
      <c r="AY199" s="18" t="s">
        <v>124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132</v>
      </c>
      <c r="BM199" s="216" t="s">
        <v>967</v>
      </c>
    </row>
    <row r="200" spans="1:47" s="2" customFormat="1" ht="12">
      <c r="A200" s="39"/>
      <c r="B200" s="40"/>
      <c r="C200" s="41"/>
      <c r="D200" s="218" t="s">
        <v>134</v>
      </c>
      <c r="E200" s="41"/>
      <c r="F200" s="219" t="s">
        <v>367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83</v>
      </c>
    </row>
    <row r="201" spans="1:47" s="2" customFormat="1" ht="12">
      <c r="A201" s="39"/>
      <c r="B201" s="40"/>
      <c r="C201" s="41"/>
      <c r="D201" s="223" t="s">
        <v>136</v>
      </c>
      <c r="E201" s="41"/>
      <c r="F201" s="224" t="s">
        <v>368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136</v>
      </c>
      <c r="AU201" s="18" t="s">
        <v>83</v>
      </c>
    </row>
    <row r="202" spans="1:63" s="12" customFormat="1" ht="22.8" customHeight="1">
      <c r="A202" s="12"/>
      <c r="B202" s="189"/>
      <c r="C202" s="190"/>
      <c r="D202" s="191" t="s">
        <v>72</v>
      </c>
      <c r="E202" s="203" t="s">
        <v>369</v>
      </c>
      <c r="F202" s="203" t="s">
        <v>370</v>
      </c>
      <c r="G202" s="190"/>
      <c r="H202" s="190"/>
      <c r="I202" s="193"/>
      <c r="J202" s="204">
        <f>BK202</f>
        <v>0</v>
      </c>
      <c r="K202" s="190"/>
      <c r="L202" s="195"/>
      <c r="M202" s="196"/>
      <c r="N202" s="197"/>
      <c r="O202" s="197"/>
      <c r="P202" s="198">
        <f>SUM(P203:P242)</f>
        <v>0</v>
      </c>
      <c r="Q202" s="197"/>
      <c r="R202" s="198">
        <f>SUM(R203:R242)</f>
        <v>0</v>
      </c>
      <c r="S202" s="197"/>
      <c r="T202" s="199">
        <f>SUM(T203:T242)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0" t="s">
        <v>81</v>
      </c>
      <c r="AT202" s="201" t="s">
        <v>72</v>
      </c>
      <c r="AU202" s="201" t="s">
        <v>81</v>
      </c>
      <c r="AY202" s="200" t="s">
        <v>124</v>
      </c>
      <c r="BK202" s="202">
        <f>SUM(BK203:BK242)</f>
        <v>0</v>
      </c>
    </row>
    <row r="203" spans="1:65" s="2" customFormat="1" ht="16.5" customHeight="1">
      <c r="A203" s="39"/>
      <c r="B203" s="40"/>
      <c r="C203" s="205" t="s">
        <v>371</v>
      </c>
      <c r="D203" s="205" t="s">
        <v>127</v>
      </c>
      <c r="E203" s="206" t="s">
        <v>968</v>
      </c>
      <c r="F203" s="207" t="s">
        <v>373</v>
      </c>
      <c r="G203" s="208" t="s">
        <v>151</v>
      </c>
      <c r="H203" s="209">
        <v>450</v>
      </c>
      <c r="I203" s="210"/>
      <c r="J203" s="211">
        <f>ROUND(I203*H203,2)</f>
        <v>0</v>
      </c>
      <c r="K203" s="207" t="s">
        <v>131</v>
      </c>
      <c r="L203" s="45"/>
      <c r="M203" s="212" t="s">
        <v>19</v>
      </c>
      <c r="N203" s="213" t="s">
        <v>44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132</v>
      </c>
      <c r="AT203" s="216" t="s">
        <v>127</v>
      </c>
      <c r="AU203" s="216" t="s">
        <v>83</v>
      </c>
      <c r="AY203" s="18" t="s">
        <v>124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81</v>
      </c>
      <c r="BK203" s="217">
        <f>ROUND(I203*H203,2)</f>
        <v>0</v>
      </c>
      <c r="BL203" s="18" t="s">
        <v>132</v>
      </c>
      <c r="BM203" s="216" t="s">
        <v>969</v>
      </c>
    </row>
    <row r="204" spans="1:47" s="2" customFormat="1" ht="12">
      <c r="A204" s="39"/>
      <c r="B204" s="40"/>
      <c r="C204" s="41"/>
      <c r="D204" s="218" t="s">
        <v>134</v>
      </c>
      <c r="E204" s="41"/>
      <c r="F204" s="219" t="s">
        <v>970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83</v>
      </c>
    </row>
    <row r="205" spans="1:47" s="2" customFormat="1" ht="12">
      <c r="A205" s="39"/>
      <c r="B205" s="40"/>
      <c r="C205" s="41"/>
      <c r="D205" s="223" t="s">
        <v>136</v>
      </c>
      <c r="E205" s="41"/>
      <c r="F205" s="224" t="s">
        <v>376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136</v>
      </c>
      <c r="AU205" s="18" t="s">
        <v>83</v>
      </c>
    </row>
    <row r="206" spans="1:51" s="13" customFormat="1" ht="12">
      <c r="A206" s="13"/>
      <c r="B206" s="225"/>
      <c r="C206" s="226"/>
      <c r="D206" s="223" t="s">
        <v>138</v>
      </c>
      <c r="E206" s="227" t="s">
        <v>19</v>
      </c>
      <c r="F206" s="228" t="s">
        <v>971</v>
      </c>
      <c r="G206" s="226"/>
      <c r="H206" s="229">
        <v>120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138</v>
      </c>
      <c r="AU206" s="235" t="s">
        <v>83</v>
      </c>
      <c r="AV206" s="13" t="s">
        <v>83</v>
      </c>
      <c r="AW206" s="13" t="s">
        <v>35</v>
      </c>
      <c r="AX206" s="13" t="s">
        <v>73</v>
      </c>
      <c r="AY206" s="235" t="s">
        <v>124</v>
      </c>
    </row>
    <row r="207" spans="1:51" s="13" customFormat="1" ht="12">
      <c r="A207" s="13"/>
      <c r="B207" s="225"/>
      <c r="C207" s="226"/>
      <c r="D207" s="223" t="s">
        <v>138</v>
      </c>
      <c r="E207" s="227" t="s">
        <v>19</v>
      </c>
      <c r="F207" s="228" t="s">
        <v>972</v>
      </c>
      <c r="G207" s="226"/>
      <c r="H207" s="229">
        <v>108</v>
      </c>
      <c r="I207" s="230"/>
      <c r="J207" s="226"/>
      <c r="K207" s="226"/>
      <c r="L207" s="231"/>
      <c r="M207" s="232"/>
      <c r="N207" s="233"/>
      <c r="O207" s="233"/>
      <c r="P207" s="233"/>
      <c r="Q207" s="233"/>
      <c r="R207" s="233"/>
      <c r="S207" s="233"/>
      <c r="T207" s="23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5" t="s">
        <v>138</v>
      </c>
      <c r="AU207" s="235" t="s">
        <v>83</v>
      </c>
      <c r="AV207" s="13" t="s">
        <v>83</v>
      </c>
      <c r="AW207" s="13" t="s">
        <v>35</v>
      </c>
      <c r="AX207" s="13" t="s">
        <v>73</v>
      </c>
      <c r="AY207" s="235" t="s">
        <v>124</v>
      </c>
    </row>
    <row r="208" spans="1:51" s="13" customFormat="1" ht="12">
      <c r="A208" s="13"/>
      <c r="B208" s="225"/>
      <c r="C208" s="226"/>
      <c r="D208" s="223" t="s">
        <v>138</v>
      </c>
      <c r="E208" s="227" t="s">
        <v>19</v>
      </c>
      <c r="F208" s="228" t="s">
        <v>973</v>
      </c>
      <c r="G208" s="226"/>
      <c r="H208" s="229">
        <v>114</v>
      </c>
      <c r="I208" s="230"/>
      <c r="J208" s="226"/>
      <c r="K208" s="226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138</v>
      </c>
      <c r="AU208" s="235" t="s">
        <v>83</v>
      </c>
      <c r="AV208" s="13" t="s">
        <v>83</v>
      </c>
      <c r="AW208" s="13" t="s">
        <v>35</v>
      </c>
      <c r="AX208" s="13" t="s">
        <v>73</v>
      </c>
      <c r="AY208" s="235" t="s">
        <v>124</v>
      </c>
    </row>
    <row r="209" spans="1:51" s="13" customFormat="1" ht="12">
      <c r="A209" s="13"/>
      <c r="B209" s="225"/>
      <c r="C209" s="226"/>
      <c r="D209" s="223" t="s">
        <v>138</v>
      </c>
      <c r="E209" s="227" t="s">
        <v>19</v>
      </c>
      <c r="F209" s="228" t="s">
        <v>974</v>
      </c>
      <c r="G209" s="226"/>
      <c r="H209" s="229">
        <v>108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5" t="s">
        <v>138</v>
      </c>
      <c r="AU209" s="235" t="s">
        <v>83</v>
      </c>
      <c r="AV209" s="13" t="s">
        <v>83</v>
      </c>
      <c r="AW209" s="13" t="s">
        <v>35</v>
      </c>
      <c r="AX209" s="13" t="s">
        <v>73</v>
      </c>
      <c r="AY209" s="235" t="s">
        <v>124</v>
      </c>
    </row>
    <row r="210" spans="1:51" s="14" customFormat="1" ht="12">
      <c r="A210" s="14"/>
      <c r="B210" s="246"/>
      <c r="C210" s="247"/>
      <c r="D210" s="223" t="s">
        <v>138</v>
      </c>
      <c r="E210" s="248" t="s">
        <v>19</v>
      </c>
      <c r="F210" s="249" t="s">
        <v>278</v>
      </c>
      <c r="G210" s="247"/>
      <c r="H210" s="250">
        <v>450</v>
      </c>
      <c r="I210" s="251"/>
      <c r="J210" s="247"/>
      <c r="K210" s="247"/>
      <c r="L210" s="252"/>
      <c r="M210" s="253"/>
      <c r="N210" s="254"/>
      <c r="O210" s="254"/>
      <c r="P210" s="254"/>
      <c r="Q210" s="254"/>
      <c r="R210" s="254"/>
      <c r="S210" s="254"/>
      <c r="T210" s="25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6" t="s">
        <v>138</v>
      </c>
      <c r="AU210" s="256" t="s">
        <v>83</v>
      </c>
      <c r="AV210" s="14" t="s">
        <v>132</v>
      </c>
      <c r="AW210" s="14" t="s">
        <v>35</v>
      </c>
      <c r="AX210" s="14" t="s">
        <v>81</v>
      </c>
      <c r="AY210" s="256" t="s">
        <v>124</v>
      </c>
    </row>
    <row r="211" spans="1:65" s="2" customFormat="1" ht="16.5" customHeight="1">
      <c r="A211" s="39"/>
      <c r="B211" s="40"/>
      <c r="C211" s="205" t="s">
        <v>381</v>
      </c>
      <c r="D211" s="205" t="s">
        <v>127</v>
      </c>
      <c r="E211" s="206" t="s">
        <v>975</v>
      </c>
      <c r="F211" s="207" t="s">
        <v>383</v>
      </c>
      <c r="G211" s="208" t="s">
        <v>151</v>
      </c>
      <c r="H211" s="209">
        <v>228</v>
      </c>
      <c r="I211" s="210"/>
      <c r="J211" s="211">
        <f>ROUND(I211*H211,2)</f>
        <v>0</v>
      </c>
      <c r="K211" s="207" t="s">
        <v>131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132</v>
      </c>
      <c r="AT211" s="216" t="s">
        <v>127</v>
      </c>
      <c r="AU211" s="216" t="s">
        <v>83</v>
      </c>
      <c r="AY211" s="18" t="s">
        <v>124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132</v>
      </c>
      <c r="BM211" s="216" t="s">
        <v>976</v>
      </c>
    </row>
    <row r="212" spans="1:47" s="2" customFormat="1" ht="12">
      <c r="A212" s="39"/>
      <c r="B212" s="40"/>
      <c r="C212" s="41"/>
      <c r="D212" s="218" t="s">
        <v>134</v>
      </c>
      <c r="E212" s="41"/>
      <c r="F212" s="219" t="s">
        <v>977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134</v>
      </c>
      <c r="AU212" s="18" t="s">
        <v>83</v>
      </c>
    </row>
    <row r="213" spans="1:47" s="2" customFormat="1" ht="12">
      <c r="A213" s="39"/>
      <c r="B213" s="40"/>
      <c r="C213" s="41"/>
      <c r="D213" s="223" t="s">
        <v>136</v>
      </c>
      <c r="E213" s="41"/>
      <c r="F213" s="224" t="s">
        <v>376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136</v>
      </c>
      <c r="AU213" s="18" t="s">
        <v>83</v>
      </c>
    </row>
    <row r="214" spans="1:51" s="13" customFormat="1" ht="12">
      <c r="A214" s="13"/>
      <c r="B214" s="225"/>
      <c r="C214" s="226"/>
      <c r="D214" s="223" t="s">
        <v>138</v>
      </c>
      <c r="E214" s="227" t="s">
        <v>19</v>
      </c>
      <c r="F214" s="228" t="s">
        <v>978</v>
      </c>
      <c r="G214" s="226"/>
      <c r="H214" s="229">
        <v>120</v>
      </c>
      <c r="I214" s="230"/>
      <c r="J214" s="226"/>
      <c r="K214" s="226"/>
      <c r="L214" s="231"/>
      <c r="M214" s="232"/>
      <c r="N214" s="233"/>
      <c r="O214" s="233"/>
      <c r="P214" s="233"/>
      <c r="Q214" s="233"/>
      <c r="R214" s="233"/>
      <c r="S214" s="233"/>
      <c r="T214" s="23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5" t="s">
        <v>138</v>
      </c>
      <c r="AU214" s="235" t="s">
        <v>83</v>
      </c>
      <c r="AV214" s="13" t="s">
        <v>83</v>
      </c>
      <c r="AW214" s="13" t="s">
        <v>35</v>
      </c>
      <c r="AX214" s="13" t="s">
        <v>73</v>
      </c>
      <c r="AY214" s="235" t="s">
        <v>124</v>
      </c>
    </row>
    <row r="215" spans="1:51" s="13" customFormat="1" ht="12">
      <c r="A215" s="13"/>
      <c r="B215" s="225"/>
      <c r="C215" s="226"/>
      <c r="D215" s="223" t="s">
        <v>138</v>
      </c>
      <c r="E215" s="227" t="s">
        <v>19</v>
      </c>
      <c r="F215" s="228" t="s">
        <v>979</v>
      </c>
      <c r="G215" s="226"/>
      <c r="H215" s="229">
        <v>108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138</v>
      </c>
      <c r="AU215" s="235" t="s">
        <v>83</v>
      </c>
      <c r="AV215" s="13" t="s">
        <v>83</v>
      </c>
      <c r="AW215" s="13" t="s">
        <v>35</v>
      </c>
      <c r="AX215" s="13" t="s">
        <v>73</v>
      </c>
      <c r="AY215" s="235" t="s">
        <v>124</v>
      </c>
    </row>
    <row r="216" spans="1:51" s="14" customFormat="1" ht="12">
      <c r="A216" s="14"/>
      <c r="B216" s="246"/>
      <c r="C216" s="247"/>
      <c r="D216" s="223" t="s">
        <v>138</v>
      </c>
      <c r="E216" s="248" t="s">
        <v>19</v>
      </c>
      <c r="F216" s="249" t="s">
        <v>278</v>
      </c>
      <c r="G216" s="247"/>
      <c r="H216" s="250">
        <v>228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6" t="s">
        <v>138</v>
      </c>
      <c r="AU216" s="256" t="s">
        <v>83</v>
      </c>
      <c r="AV216" s="14" t="s">
        <v>132</v>
      </c>
      <c r="AW216" s="14" t="s">
        <v>35</v>
      </c>
      <c r="AX216" s="14" t="s">
        <v>81</v>
      </c>
      <c r="AY216" s="256" t="s">
        <v>124</v>
      </c>
    </row>
    <row r="217" spans="1:65" s="2" customFormat="1" ht="16.5" customHeight="1">
      <c r="A217" s="39"/>
      <c r="B217" s="40"/>
      <c r="C217" s="205" t="s">
        <v>388</v>
      </c>
      <c r="D217" s="205" t="s">
        <v>127</v>
      </c>
      <c r="E217" s="206" t="s">
        <v>389</v>
      </c>
      <c r="F217" s="207" t="s">
        <v>390</v>
      </c>
      <c r="G217" s="208" t="s">
        <v>151</v>
      </c>
      <c r="H217" s="209">
        <v>138</v>
      </c>
      <c r="I217" s="210"/>
      <c r="J217" s="211">
        <f>ROUND(I217*H217,2)</f>
        <v>0</v>
      </c>
      <c r="K217" s="207" t="s">
        <v>19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132</v>
      </c>
      <c r="AT217" s="216" t="s">
        <v>127</v>
      </c>
      <c r="AU217" s="216" t="s">
        <v>83</v>
      </c>
      <c r="AY217" s="18" t="s">
        <v>124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132</v>
      </c>
      <c r="BM217" s="216" t="s">
        <v>980</v>
      </c>
    </row>
    <row r="218" spans="1:47" s="2" customFormat="1" ht="12">
      <c r="A218" s="39"/>
      <c r="B218" s="40"/>
      <c r="C218" s="41"/>
      <c r="D218" s="223" t="s">
        <v>136</v>
      </c>
      <c r="E218" s="41"/>
      <c r="F218" s="224" t="s">
        <v>392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136</v>
      </c>
      <c r="AU218" s="18" t="s">
        <v>83</v>
      </c>
    </row>
    <row r="219" spans="1:65" s="2" customFormat="1" ht="24.15" customHeight="1">
      <c r="A219" s="39"/>
      <c r="B219" s="40"/>
      <c r="C219" s="205" t="s">
        <v>393</v>
      </c>
      <c r="D219" s="205" t="s">
        <v>127</v>
      </c>
      <c r="E219" s="206" t="s">
        <v>394</v>
      </c>
      <c r="F219" s="207" t="s">
        <v>395</v>
      </c>
      <c r="G219" s="208" t="s">
        <v>151</v>
      </c>
      <c r="H219" s="209">
        <v>954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44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132</v>
      </c>
      <c r="AT219" s="216" t="s">
        <v>127</v>
      </c>
      <c r="AU219" s="216" t="s">
        <v>83</v>
      </c>
      <c r="AY219" s="18" t="s">
        <v>124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81</v>
      </c>
      <c r="BK219" s="217">
        <f>ROUND(I219*H219,2)</f>
        <v>0</v>
      </c>
      <c r="BL219" s="18" t="s">
        <v>132</v>
      </c>
      <c r="BM219" s="216" t="s">
        <v>981</v>
      </c>
    </row>
    <row r="220" spans="1:47" s="2" customFormat="1" ht="12">
      <c r="A220" s="39"/>
      <c r="B220" s="40"/>
      <c r="C220" s="41"/>
      <c r="D220" s="223" t="s">
        <v>136</v>
      </c>
      <c r="E220" s="41"/>
      <c r="F220" s="224" t="s">
        <v>397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136</v>
      </c>
      <c r="AU220" s="18" t="s">
        <v>83</v>
      </c>
    </row>
    <row r="221" spans="1:51" s="13" customFormat="1" ht="12">
      <c r="A221" s="13"/>
      <c r="B221" s="225"/>
      <c r="C221" s="226"/>
      <c r="D221" s="223" t="s">
        <v>138</v>
      </c>
      <c r="E221" s="227" t="s">
        <v>19</v>
      </c>
      <c r="F221" s="228" t="s">
        <v>982</v>
      </c>
      <c r="G221" s="226"/>
      <c r="H221" s="229">
        <v>276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138</v>
      </c>
      <c r="AU221" s="235" t="s">
        <v>83</v>
      </c>
      <c r="AV221" s="13" t="s">
        <v>83</v>
      </c>
      <c r="AW221" s="13" t="s">
        <v>35</v>
      </c>
      <c r="AX221" s="13" t="s">
        <v>73</v>
      </c>
      <c r="AY221" s="235" t="s">
        <v>124</v>
      </c>
    </row>
    <row r="222" spans="1:51" s="13" customFormat="1" ht="12">
      <c r="A222" s="13"/>
      <c r="B222" s="225"/>
      <c r="C222" s="226"/>
      <c r="D222" s="223" t="s">
        <v>138</v>
      </c>
      <c r="E222" s="227" t="s">
        <v>19</v>
      </c>
      <c r="F222" s="228" t="s">
        <v>983</v>
      </c>
      <c r="G222" s="226"/>
      <c r="H222" s="229">
        <v>678</v>
      </c>
      <c r="I222" s="230"/>
      <c r="J222" s="226"/>
      <c r="K222" s="226"/>
      <c r="L222" s="231"/>
      <c r="M222" s="232"/>
      <c r="N222" s="233"/>
      <c r="O222" s="233"/>
      <c r="P222" s="233"/>
      <c r="Q222" s="233"/>
      <c r="R222" s="233"/>
      <c r="S222" s="233"/>
      <c r="T222" s="23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5" t="s">
        <v>138</v>
      </c>
      <c r="AU222" s="235" t="s">
        <v>83</v>
      </c>
      <c r="AV222" s="13" t="s">
        <v>83</v>
      </c>
      <c r="AW222" s="13" t="s">
        <v>35</v>
      </c>
      <c r="AX222" s="13" t="s">
        <v>73</v>
      </c>
      <c r="AY222" s="235" t="s">
        <v>124</v>
      </c>
    </row>
    <row r="223" spans="1:51" s="14" customFormat="1" ht="12">
      <c r="A223" s="14"/>
      <c r="B223" s="246"/>
      <c r="C223" s="247"/>
      <c r="D223" s="223" t="s">
        <v>138</v>
      </c>
      <c r="E223" s="248" t="s">
        <v>19</v>
      </c>
      <c r="F223" s="249" t="s">
        <v>278</v>
      </c>
      <c r="G223" s="247"/>
      <c r="H223" s="250">
        <v>954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6" t="s">
        <v>138</v>
      </c>
      <c r="AU223" s="256" t="s">
        <v>83</v>
      </c>
      <c r="AV223" s="14" t="s">
        <v>132</v>
      </c>
      <c r="AW223" s="14" t="s">
        <v>35</v>
      </c>
      <c r="AX223" s="14" t="s">
        <v>81</v>
      </c>
      <c r="AY223" s="256" t="s">
        <v>124</v>
      </c>
    </row>
    <row r="224" spans="1:65" s="2" customFormat="1" ht="16.5" customHeight="1">
      <c r="A224" s="39"/>
      <c r="B224" s="40"/>
      <c r="C224" s="205" t="s">
        <v>400</v>
      </c>
      <c r="D224" s="205" t="s">
        <v>127</v>
      </c>
      <c r="E224" s="206" t="s">
        <v>490</v>
      </c>
      <c r="F224" s="207" t="s">
        <v>402</v>
      </c>
      <c r="G224" s="208" t="s">
        <v>358</v>
      </c>
      <c r="H224" s="209">
        <v>3164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132</v>
      </c>
      <c r="AT224" s="216" t="s">
        <v>127</v>
      </c>
      <c r="AU224" s="216" t="s">
        <v>83</v>
      </c>
      <c r="AY224" s="18" t="s">
        <v>124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132</v>
      </c>
      <c r="BM224" s="216" t="s">
        <v>984</v>
      </c>
    </row>
    <row r="225" spans="1:47" s="2" customFormat="1" ht="12">
      <c r="A225" s="39"/>
      <c r="B225" s="40"/>
      <c r="C225" s="41"/>
      <c r="D225" s="223" t="s">
        <v>136</v>
      </c>
      <c r="E225" s="41"/>
      <c r="F225" s="224" t="s">
        <v>397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136</v>
      </c>
      <c r="AU225" s="18" t="s">
        <v>83</v>
      </c>
    </row>
    <row r="226" spans="1:51" s="13" customFormat="1" ht="12">
      <c r="A226" s="13"/>
      <c r="B226" s="225"/>
      <c r="C226" s="226"/>
      <c r="D226" s="223" t="s">
        <v>138</v>
      </c>
      <c r="E226" s="227" t="s">
        <v>19</v>
      </c>
      <c r="F226" s="228" t="s">
        <v>985</v>
      </c>
      <c r="G226" s="226"/>
      <c r="H226" s="229">
        <v>3164</v>
      </c>
      <c r="I226" s="230"/>
      <c r="J226" s="226"/>
      <c r="K226" s="226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138</v>
      </c>
      <c r="AU226" s="235" t="s">
        <v>83</v>
      </c>
      <c r="AV226" s="13" t="s">
        <v>83</v>
      </c>
      <c r="AW226" s="13" t="s">
        <v>35</v>
      </c>
      <c r="AX226" s="13" t="s">
        <v>81</v>
      </c>
      <c r="AY226" s="235" t="s">
        <v>124</v>
      </c>
    </row>
    <row r="227" spans="1:65" s="2" customFormat="1" ht="16.5" customHeight="1">
      <c r="A227" s="39"/>
      <c r="B227" s="40"/>
      <c r="C227" s="205" t="s">
        <v>405</v>
      </c>
      <c r="D227" s="205" t="s">
        <v>127</v>
      </c>
      <c r="E227" s="206" t="s">
        <v>406</v>
      </c>
      <c r="F227" s="207" t="s">
        <v>407</v>
      </c>
      <c r="G227" s="208" t="s">
        <v>130</v>
      </c>
      <c r="H227" s="209">
        <v>19072</v>
      </c>
      <c r="I227" s="210"/>
      <c r="J227" s="211">
        <f>ROUND(I227*H227,2)</f>
        <v>0</v>
      </c>
      <c r="K227" s="207" t="s">
        <v>131</v>
      </c>
      <c r="L227" s="45"/>
      <c r="M227" s="212" t="s">
        <v>19</v>
      </c>
      <c r="N227" s="213" t="s">
        <v>44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132</v>
      </c>
      <c r="AT227" s="216" t="s">
        <v>127</v>
      </c>
      <c r="AU227" s="216" t="s">
        <v>83</v>
      </c>
      <c r="AY227" s="18" t="s">
        <v>124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81</v>
      </c>
      <c r="BK227" s="217">
        <f>ROUND(I227*H227,2)</f>
        <v>0</v>
      </c>
      <c r="BL227" s="18" t="s">
        <v>132</v>
      </c>
      <c r="BM227" s="216" t="s">
        <v>986</v>
      </c>
    </row>
    <row r="228" spans="1:47" s="2" customFormat="1" ht="12">
      <c r="A228" s="39"/>
      <c r="B228" s="40"/>
      <c r="C228" s="41"/>
      <c r="D228" s="218" t="s">
        <v>134</v>
      </c>
      <c r="E228" s="41"/>
      <c r="F228" s="219" t="s">
        <v>409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134</v>
      </c>
      <c r="AU228" s="18" t="s">
        <v>83</v>
      </c>
    </row>
    <row r="229" spans="1:47" s="2" customFormat="1" ht="12">
      <c r="A229" s="39"/>
      <c r="B229" s="40"/>
      <c r="C229" s="41"/>
      <c r="D229" s="223" t="s">
        <v>136</v>
      </c>
      <c r="E229" s="41"/>
      <c r="F229" s="224" t="s">
        <v>410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136</v>
      </c>
      <c r="AU229" s="18" t="s">
        <v>83</v>
      </c>
    </row>
    <row r="230" spans="1:51" s="13" customFormat="1" ht="12">
      <c r="A230" s="13"/>
      <c r="B230" s="225"/>
      <c r="C230" s="226"/>
      <c r="D230" s="223" t="s">
        <v>138</v>
      </c>
      <c r="E230" s="227" t="s">
        <v>19</v>
      </c>
      <c r="F230" s="228" t="s">
        <v>987</v>
      </c>
      <c r="G230" s="226"/>
      <c r="H230" s="229">
        <v>19072</v>
      </c>
      <c r="I230" s="230"/>
      <c r="J230" s="226"/>
      <c r="K230" s="226"/>
      <c r="L230" s="231"/>
      <c r="M230" s="232"/>
      <c r="N230" s="233"/>
      <c r="O230" s="233"/>
      <c r="P230" s="233"/>
      <c r="Q230" s="233"/>
      <c r="R230" s="233"/>
      <c r="S230" s="233"/>
      <c r="T230" s="23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5" t="s">
        <v>138</v>
      </c>
      <c r="AU230" s="235" t="s">
        <v>83</v>
      </c>
      <c r="AV230" s="13" t="s">
        <v>83</v>
      </c>
      <c r="AW230" s="13" t="s">
        <v>35</v>
      </c>
      <c r="AX230" s="13" t="s">
        <v>81</v>
      </c>
      <c r="AY230" s="235" t="s">
        <v>124</v>
      </c>
    </row>
    <row r="231" spans="1:65" s="2" customFormat="1" ht="16.5" customHeight="1">
      <c r="A231" s="39"/>
      <c r="B231" s="40"/>
      <c r="C231" s="205" t="s">
        <v>412</v>
      </c>
      <c r="D231" s="205" t="s">
        <v>127</v>
      </c>
      <c r="E231" s="206" t="s">
        <v>413</v>
      </c>
      <c r="F231" s="207" t="s">
        <v>414</v>
      </c>
      <c r="G231" s="208" t="s">
        <v>242</v>
      </c>
      <c r="H231" s="209">
        <v>109.44</v>
      </c>
      <c r="I231" s="210"/>
      <c r="J231" s="211">
        <f>ROUND(I231*H231,2)</f>
        <v>0</v>
      </c>
      <c r="K231" s="207" t="s">
        <v>131</v>
      </c>
      <c r="L231" s="45"/>
      <c r="M231" s="212" t="s">
        <v>19</v>
      </c>
      <c r="N231" s="213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132</v>
      </c>
      <c r="AT231" s="216" t="s">
        <v>127</v>
      </c>
      <c r="AU231" s="216" t="s">
        <v>83</v>
      </c>
      <c r="AY231" s="18" t="s">
        <v>124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81</v>
      </c>
      <c r="BK231" s="217">
        <f>ROUND(I231*H231,2)</f>
        <v>0</v>
      </c>
      <c r="BL231" s="18" t="s">
        <v>132</v>
      </c>
      <c r="BM231" s="216" t="s">
        <v>988</v>
      </c>
    </row>
    <row r="232" spans="1:47" s="2" customFormat="1" ht="12">
      <c r="A232" s="39"/>
      <c r="B232" s="40"/>
      <c r="C232" s="41"/>
      <c r="D232" s="218" t="s">
        <v>134</v>
      </c>
      <c r="E232" s="41"/>
      <c r="F232" s="219" t="s">
        <v>416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134</v>
      </c>
      <c r="AU232" s="18" t="s">
        <v>83</v>
      </c>
    </row>
    <row r="233" spans="1:47" s="2" customFormat="1" ht="12">
      <c r="A233" s="39"/>
      <c r="B233" s="40"/>
      <c r="C233" s="41"/>
      <c r="D233" s="223" t="s">
        <v>136</v>
      </c>
      <c r="E233" s="41"/>
      <c r="F233" s="224" t="s">
        <v>417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136</v>
      </c>
      <c r="AU233" s="18" t="s">
        <v>83</v>
      </c>
    </row>
    <row r="234" spans="1:51" s="13" customFormat="1" ht="12">
      <c r="A234" s="13"/>
      <c r="B234" s="225"/>
      <c r="C234" s="226"/>
      <c r="D234" s="223" t="s">
        <v>138</v>
      </c>
      <c r="E234" s="227" t="s">
        <v>19</v>
      </c>
      <c r="F234" s="228" t="s">
        <v>989</v>
      </c>
      <c r="G234" s="226"/>
      <c r="H234" s="229">
        <v>55.2</v>
      </c>
      <c r="I234" s="230"/>
      <c r="J234" s="226"/>
      <c r="K234" s="226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138</v>
      </c>
      <c r="AU234" s="235" t="s">
        <v>83</v>
      </c>
      <c r="AV234" s="13" t="s">
        <v>83</v>
      </c>
      <c r="AW234" s="13" t="s">
        <v>35</v>
      </c>
      <c r="AX234" s="13" t="s">
        <v>73</v>
      </c>
      <c r="AY234" s="235" t="s">
        <v>124</v>
      </c>
    </row>
    <row r="235" spans="1:51" s="13" customFormat="1" ht="12">
      <c r="A235" s="13"/>
      <c r="B235" s="225"/>
      <c r="C235" s="226"/>
      <c r="D235" s="223" t="s">
        <v>138</v>
      </c>
      <c r="E235" s="227" t="s">
        <v>19</v>
      </c>
      <c r="F235" s="228" t="s">
        <v>990</v>
      </c>
      <c r="G235" s="226"/>
      <c r="H235" s="229">
        <v>54.24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138</v>
      </c>
      <c r="AU235" s="235" t="s">
        <v>83</v>
      </c>
      <c r="AV235" s="13" t="s">
        <v>83</v>
      </c>
      <c r="AW235" s="13" t="s">
        <v>35</v>
      </c>
      <c r="AX235" s="13" t="s">
        <v>73</v>
      </c>
      <c r="AY235" s="235" t="s">
        <v>124</v>
      </c>
    </row>
    <row r="236" spans="1:51" s="14" customFormat="1" ht="12">
      <c r="A236" s="14"/>
      <c r="B236" s="246"/>
      <c r="C236" s="247"/>
      <c r="D236" s="223" t="s">
        <v>138</v>
      </c>
      <c r="E236" s="248" t="s">
        <v>19</v>
      </c>
      <c r="F236" s="249" t="s">
        <v>278</v>
      </c>
      <c r="G236" s="247"/>
      <c r="H236" s="250">
        <v>109.44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6" t="s">
        <v>138</v>
      </c>
      <c r="AU236" s="256" t="s">
        <v>83</v>
      </c>
      <c r="AV236" s="14" t="s">
        <v>132</v>
      </c>
      <c r="AW236" s="14" t="s">
        <v>35</v>
      </c>
      <c r="AX236" s="14" t="s">
        <v>81</v>
      </c>
      <c r="AY236" s="256" t="s">
        <v>124</v>
      </c>
    </row>
    <row r="237" spans="1:65" s="2" customFormat="1" ht="16.5" customHeight="1">
      <c r="A237" s="39"/>
      <c r="B237" s="40"/>
      <c r="C237" s="205" t="s">
        <v>420</v>
      </c>
      <c r="D237" s="205" t="s">
        <v>127</v>
      </c>
      <c r="E237" s="206" t="s">
        <v>421</v>
      </c>
      <c r="F237" s="207" t="s">
        <v>422</v>
      </c>
      <c r="G237" s="208" t="s">
        <v>242</v>
      </c>
      <c r="H237" s="209">
        <v>109.44</v>
      </c>
      <c r="I237" s="210"/>
      <c r="J237" s="211">
        <f>ROUND(I237*H237,2)</f>
        <v>0</v>
      </c>
      <c r="K237" s="207" t="s">
        <v>131</v>
      </c>
      <c r="L237" s="45"/>
      <c r="M237" s="212" t="s">
        <v>19</v>
      </c>
      <c r="N237" s="213" t="s">
        <v>44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132</v>
      </c>
      <c r="AT237" s="216" t="s">
        <v>127</v>
      </c>
      <c r="AU237" s="216" t="s">
        <v>83</v>
      </c>
      <c r="AY237" s="18" t="s">
        <v>124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81</v>
      </c>
      <c r="BK237" s="217">
        <f>ROUND(I237*H237,2)</f>
        <v>0</v>
      </c>
      <c r="BL237" s="18" t="s">
        <v>132</v>
      </c>
      <c r="BM237" s="216" t="s">
        <v>991</v>
      </c>
    </row>
    <row r="238" spans="1:47" s="2" customFormat="1" ht="12">
      <c r="A238" s="39"/>
      <c r="B238" s="40"/>
      <c r="C238" s="41"/>
      <c r="D238" s="218" t="s">
        <v>134</v>
      </c>
      <c r="E238" s="41"/>
      <c r="F238" s="219" t="s">
        <v>424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134</v>
      </c>
      <c r="AU238" s="18" t="s">
        <v>83</v>
      </c>
    </row>
    <row r="239" spans="1:65" s="2" customFormat="1" ht="16.5" customHeight="1">
      <c r="A239" s="39"/>
      <c r="B239" s="40"/>
      <c r="C239" s="205" t="s">
        <v>425</v>
      </c>
      <c r="D239" s="205" t="s">
        <v>127</v>
      </c>
      <c r="E239" s="206" t="s">
        <v>426</v>
      </c>
      <c r="F239" s="207" t="s">
        <v>264</v>
      </c>
      <c r="G239" s="208" t="s">
        <v>242</v>
      </c>
      <c r="H239" s="209">
        <v>547.2</v>
      </c>
      <c r="I239" s="210"/>
      <c r="J239" s="211">
        <f>ROUND(I239*H239,2)</f>
        <v>0</v>
      </c>
      <c r="K239" s="207" t="s">
        <v>131</v>
      </c>
      <c r="L239" s="45"/>
      <c r="M239" s="212" t="s">
        <v>19</v>
      </c>
      <c r="N239" s="213" t="s">
        <v>44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132</v>
      </c>
      <c r="AT239" s="216" t="s">
        <v>127</v>
      </c>
      <c r="AU239" s="216" t="s">
        <v>83</v>
      </c>
      <c r="AY239" s="18" t="s">
        <v>124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81</v>
      </c>
      <c r="BK239" s="217">
        <f>ROUND(I239*H239,2)</f>
        <v>0</v>
      </c>
      <c r="BL239" s="18" t="s">
        <v>132</v>
      </c>
      <c r="BM239" s="216" t="s">
        <v>992</v>
      </c>
    </row>
    <row r="240" spans="1:47" s="2" customFormat="1" ht="12">
      <c r="A240" s="39"/>
      <c r="B240" s="40"/>
      <c r="C240" s="41"/>
      <c r="D240" s="218" t="s">
        <v>134</v>
      </c>
      <c r="E240" s="41"/>
      <c r="F240" s="219" t="s">
        <v>428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134</v>
      </c>
      <c r="AU240" s="18" t="s">
        <v>83</v>
      </c>
    </row>
    <row r="241" spans="1:47" s="2" customFormat="1" ht="12">
      <c r="A241" s="39"/>
      <c r="B241" s="40"/>
      <c r="C241" s="41"/>
      <c r="D241" s="223" t="s">
        <v>136</v>
      </c>
      <c r="E241" s="41"/>
      <c r="F241" s="224" t="s">
        <v>429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136</v>
      </c>
      <c r="AU241" s="18" t="s">
        <v>83</v>
      </c>
    </row>
    <row r="242" spans="1:51" s="13" customFormat="1" ht="12">
      <c r="A242" s="13"/>
      <c r="B242" s="225"/>
      <c r="C242" s="226"/>
      <c r="D242" s="223" t="s">
        <v>138</v>
      </c>
      <c r="E242" s="227" t="s">
        <v>19</v>
      </c>
      <c r="F242" s="228" t="s">
        <v>993</v>
      </c>
      <c r="G242" s="226"/>
      <c r="H242" s="229">
        <v>547.2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138</v>
      </c>
      <c r="AU242" s="235" t="s">
        <v>83</v>
      </c>
      <c r="AV242" s="13" t="s">
        <v>83</v>
      </c>
      <c r="AW242" s="13" t="s">
        <v>35</v>
      </c>
      <c r="AX242" s="13" t="s">
        <v>81</v>
      </c>
      <c r="AY242" s="235" t="s">
        <v>124</v>
      </c>
    </row>
    <row r="243" spans="1:63" s="12" customFormat="1" ht="22.8" customHeight="1">
      <c r="A243" s="12"/>
      <c r="B243" s="189"/>
      <c r="C243" s="190"/>
      <c r="D243" s="191" t="s">
        <v>72</v>
      </c>
      <c r="E243" s="203" t="s">
        <v>431</v>
      </c>
      <c r="F243" s="203" t="s">
        <v>432</v>
      </c>
      <c r="G243" s="190"/>
      <c r="H243" s="190"/>
      <c r="I243" s="193"/>
      <c r="J243" s="204">
        <f>BK243</f>
        <v>0</v>
      </c>
      <c r="K243" s="190"/>
      <c r="L243" s="195"/>
      <c r="M243" s="196"/>
      <c r="N243" s="197"/>
      <c r="O243" s="197"/>
      <c r="P243" s="198">
        <f>SUM(P244:P270)</f>
        <v>0</v>
      </c>
      <c r="Q243" s="197"/>
      <c r="R243" s="198">
        <f>SUM(R244:R270)</f>
        <v>0</v>
      </c>
      <c r="S243" s="197"/>
      <c r="T243" s="199">
        <f>SUM(T244:T270)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0" t="s">
        <v>81</v>
      </c>
      <c r="AT243" s="201" t="s">
        <v>72</v>
      </c>
      <c r="AU243" s="201" t="s">
        <v>81</v>
      </c>
      <c r="AY243" s="200" t="s">
        <v>124</v>
      </c>
      <c r="BK243" s="202">
        <f>SUM(BK244:BK270)</f>
        <v>0</v>
      </c>
    </row>
    <row r="244" spans="1:65" s="2" customFormat="1" ht="16.5" customHeight="1">
      <c r="A244" s="39"/>
      <c r="B244" s="40"/>
      <c r="C244" s="205" t="s">
        <v>433</v>
      </c>
      <c r="D244" s="205" t="s">
        <v>127</v>
      </c>
      <c r="E244" s="206" t="s">
        <v>434</v>
      </c>
      <c r="F244" s="207" t="s">
        <v>390</v>
      </c>
      <c r="G244" s="208" t="s">
        <v>151</v>
      </c>
      <c r="H244" s="209">
        <v>138</v>
      </c>
      <c r="I244" s="210"/>
      <c r="J244" s="211">
        <f>ROUND(I244*H244,2)</f>
        <v>0</v>
      </c>
      <c r="K244" s="207" t="s">
        <v>19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132</v>
      </c>
      <c r="AT244" s="216" t="s">
        <v>127</v>
      </c>
      <c r="AU244" s="216" t="s">
        <v>83</v>
      </c>
      <c r="AY244" s="18" t="s">
        <v>124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132</v>
      </c>
      <c r="BM244" s="216" t="s">
        <v>994</v>
      </c>
    </row>
    <row r="245" spans="1:47" s="2" customFormat="1" ht="12">
      <c r="A245" s="39"/>
      <c r="B245" s="40"/>
      <c r="C245" s="41"/>
      <c r="D245" s="223" t="s">
        <v>136</v>
      </c>
      <c r="E245" s="41"/>
      <c r="F245" s="224" t="s">
        <v>392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136</v>
      </c>
      <c r="AU245" s="18" t="s">
        <v>83</v>
      </c>
    </row>
    <row r="246" spans="1:51" s="13" customFormat="1" ht="12">
      <c r="A246" s="13"/>
      <c r="B246" s="225"/>
      <c r="C246" s="226"/>
      <c r="D246" s="223" t="s">
        <v>138</v>
      </c>
      <c r="E246" s="227" t="s">
        <v>19</v>
      </c>
      <c r="F246" s="228" t="s">
        <v>995</v>
      </c>
      <c r="G246" s="226"/>
      <c r="H246" s="229">
        <v>138</v>
      </c>
      <c r="I246" s="230"/>
      <c r="J246" s="226"/>
      <c r="K246" s="226"/>
      <c r="L246" s="231"/>
      <c r="M246" s="232"/>
      <c r="N246" s="233"/>
      <c r="O246" s="233"/>
      <c r="P246" s="233"/>
      <c r="Q246" s="233"/>
      <c r="R246" s="233"/>
      <c r="S246" s="233"/>
      <c r="T246" s="23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5" t="s">
        <v>138</v>
      </c>
      <c r="AU246" s="235" t="s">
        <v>83</v>
      </c>
      <c r="AV246" s="13" t="s">
        <v>83</v>
      </c>
      <c r="AW246" s="13" t="s">
        <v>35</v>
      </c>
      <c r="AX246" s="13" t="s">
        <v>81</v>
      </c>
      <c r="AY246" s="235" t="s">
        <v>124</v>
      </c>
    </row>
    <row r="247" spans="1:65" s="2" customFormat="1" ht="24.15" customHeight="1">
      <c r="A247" s="39"/>
      <c r="B247" s="40"/>
      <c r="C247" s="205" t="s">
        <v>436</v>
      </c>
      <c r="D247" s="205" t="s">
        <v>127</v>
      </c>
      <c r="E247" s="206" t="s">
        <v>437</v>
      </c>
      <c r="F247" s="207" t="s">
        <v>395</v>
      </c>
      <c r="G247" s="208" t="s">
        <v>151</v>
      </c>
      <c r="H247" s="209">
        <v>954</v>
      </c>
      <c r="I247" s="210"/>
      <c r="J247" s="211">
        <f>ROUND(I247*H247,2)</f>
        <v>0</v>
      </c>
      <c r="K247" s="207" t="s">
        <v>19</v>
      </c>
      <c r="L247" s="45"/>
      <c r="M247" s="212" t="s">
        <v>19</v>
      </c>
      <c r="N247" s="213" t="s">
        <v>44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132</v>
      </c>
      <c r="AT247" s="216" t="s">
        <v>127</v>
      </c>
      <c r="AU247" s="216" t="s">
        <v>83</v>
      </c>
      <c r="AY247" s="18" t="s">
        <v>124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81</v>
      </c>
      <c r="BK247" s="217">
        <f>ROUND(I247*H247,2)</f>
        <v>0</v>
      </c>
      <c r="BL247" s="18" t="s">
        <v>132</v>
      </c>
      <c r="BM247" s="216" t="s">
        <v>996</v>
      </c>
    </row>
    <row r="248" spans="1:47" s="2" customFormat="1" ht="12">
      <c r="A248" s="39"/>
      <c r="B248" s="40"/>
      <c r="C248" s="41"/>
      <c r="D248" s="223" t="s">
        <v>136</v>
      </c>
      <c r="E248" s="41"/>
      <c r="F248" s="224" t="s">
        <v>397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136</v>
      </c>
      <c r="AU248" s="18" t="s">
        <v>83</v>
      </c>
    </row>
    <row r="249" spans="1:51" s="13" customFormat="1" ht="12">
      <c r="A249" s="13"/>
      <c r="B249" s="225"/>
      <c r="C249" s="226"/>
      <c r="D249" s="223" t="s">
        <v>138</v>
      </c>
      <c r="E249" s="227" t="s">
        <v>19</v>
      </c>
      <c r="F249" s="228" t="s">
        <v>982</v>
      </c>
      <c r="G249" s="226"/>
      <c r="H249" s="229">
        <v>276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138</v>
      </c>
      <c r="AU249" s="235" t="s">
        <v>83</v>
      </c>
      <c r="AV249" s="13" t="s">
        <v>83</v>
      </c>
      <c r="AW249" s="13" t="s">
        <v>35</v>
      </c>
      <c r="AX249" s="13" t="s">
        <v>73</v>
      </c>
      <c r="AY249" s="235" t="s">
        <v>124</v>
      </c>
    </row>
    <row r="250" spans="1:51" s="13" customFormat="1" ht="12">
      <c r="A250" s="13"/>
      <c r="B250" s="225"/>
      <c r="C250" s="226"/>
      <c r="D250" s="223" t="s">
        <v>138</v>
      </c>
      <c r="E250" s="227" t="s">
        <v>19</v>
      </c>
      <c r="F250" s="228" t="s">
        <v>983</v>
      </c>
      <c r="G250" s="226"/>
      <c r="H250" s="229">
        <v>678</v>
      </c>
      <c r="I250" s="230"/>
      <c r="J250" s="226"/>
      <c r="K250" s="226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138</v>
      </c>
      <c r="AU250" s="235" t="s">
        <v>83</v>
      </c>
      <c r="AV250" s="13" t="s">
        <v>83</v>
      </c>
      <c r="AW250" s="13" t="s">
        <v>35</v>
      </c>
      <c r="AX250" s="13" t="s">
        <v>73</v>
      </c>
      <c r="AY250" s="235" t="s">
        <v>124</v>
      </c>
    </row>
    <row r="251" spans="1:51" s="14" customFormat="1" ht="12">
      <c r="A251" s="14"/>
      <c r="B251" s="246"/>
      <c r="C251" s="247"/>
      <c r="D251" s="223" t="s">
        <v>138</v>
      </c>
      <c r="E251" s="248" t="s">
        <v>19</v>
      </c>
      <c r="F251" s="249" t="s">
        <v>278</v>
      </c>
      <c r="G251" s="247"/>
      <c r="H251" s="250">
        <v>954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6" t="s">
        <v>138</v>
      </c>
      <c r="AU251" s="256" t="s">
        <v>83</v>
      </c>
      <c r="AV251" s="14" t="s">
        <v>132</v>
      </c>
      <c r="AW251" s="14" t="s">
        <v>35</v>
      </c>
      <c r="AX251" s="14" t="s">
        <v>81</v>
      </c>
      <c r="AY251" s="256" t="s">
        <v>124</v>
      </c>
    </row>
    <row r="252" spans="1:65" s="2" customFormat="1" ht="16.5" customHeight="1">
      <c r="A252" s="39"/>
      <c r="B252" s="40"/>
      <c r="C252" s="205" t="s">
        <v>439</v>
      </c>
      <c r="D252" s="205" t="s">
        <v>127</v>
      </c>
      <c r="E252" s="206" t="s">
        <v>490</v>
      </c>
      <c r="F252" s="207" t="s">
        <v>402</v>
      </c>
      <c r="G252" s="208" t="s">
        <v>358</v>
      </c>
      <c r="H252" s="209">
        <v>3164</v>
      </c>
      <c r="I252" s="210"/>
      <c r="J252" s="211">
        <f>ROUND(I252*H252,2)</f>
        <v>0</v>
      </c>
      <c r="K252" s="207" t="s">
        <v>19</v>
      </c>
      <c r="L252" s="45"/>
      <c r="M252" s="212" t="s">
        <v>19</v>
      </c>
      <c r="N252" s="213" t="s">
        <v>44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132</v>
      </c>
      <c r="AT252" s="216" t="s">
        <v>127</v>
      </c>
      <c r="AU252" s="216" t="s">
        <v>83</v>
      </c>
      <c r="AY252" s="18" t="s">
        <v>124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81</v>
      </c>
      <c r="BK252" s="217">
        <f>ROUND(I252*H252,2)</f>
        <v>0</v>
      </c>
      <c r="BL252" s="18" t="s">
        <v>132</v>
      </c>
      <c r="BM252" s="216" t="s">
        <v>997</v>
      </c>
    </row>
    <row r="253" spans="1:47" s="2" customFormat="1" ht="12">
      <c r="A253" s="39"/>
      <c r="B253" s="40"/>
      <c r="C253" s="41"/>
      <c r="D253" s="223" t="s">
        <v>136</v>
      </c>
      <c r="E253" s="41"/>
      <c r="F253" s="224" t="s">
        <v>397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136</v>
      </c>
      <c r="AU253" s="18" t="s">
        <v>83</v>
      </c>
    </row>
    <row r="254" spans="1:51" s="13" customFormat="1" ht="12">
      <c r="A254" s="13"/>
      <c r="B254" s="225"/>
      <c r="C254" s="226"/>
      <c r="D254" s="223" t="s">
        <v>138</v>
      </c>
      <c r="E254" s="227" t="s">
        <v>19</v>
      </c>
      <c r="F254" s="228" t="s">
        <v>985</v>
      </c>
      <c r="G254" s="226"/>
      <c r="H254" s="229">
        <v>3164</v>
      </c>
      <c r="I254" s="230"/>
      <c r="J254" s="226"/>
      <c r="K254" s="226"/>
      <c r="L254" s="231"/>
      <c r="M254" s="232"/>
      <c r="N254" s="233"/>
      <c r="O254" s="233"/>
      <c r="P254" s="233"/>
      <c r="Q254" s="233"/>
      <c r="R254" s="233"/>
      <c r="S254" s="233"/>
      <c r="T254" s="23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5" t="s">
        <v>138</v>
      </c>
      <c r="AU254" s="235" t="s">
        <v>83</v>
      </c>
      <c r="AV254" s="13" t="s">
        <v>83</v>
      </c>
      <c r="AW254" s="13" t="s">
        <v>35</v>
      </c>
      <c r="AX254" s="13" t="s">
        <v>81</v>
      </c>
      <c r="AY254" s="235" t="s">
        <v>124</v>
      </c>
    </row>
    <row r="255" spans="1:65" s="2" customFormat="1" ht="16.5" customHeight="1">
      <c r="A255" s="39"/>
      <c r="B255" s="40"/>
      <c r="C255" s="205" t="s">
        <v>442</v>
      </c>
      <c r="D255" s="205" t="s">
        <v>127</v>
      </c>
      <c r="E255" s="206" t="s">
        <v>406</v>
      </c>
      <c r="F255" s="207" t="s">
        <v>407</v>
      </c>
      <c r="G255" s="208" t="s">
        <v>130</v>
      </c>
      <c r="H255" s="209">
        <v>19072</v>
      </c>
      <c r="I255" s="210"/>
      <c r="J255" s="211">
        <f>ROUND(I255*H255,2)</f>
        <v>0</v>
      </c>
      <c r="K255" s="207" t="s">
        <v>131</v>
      </c>
      <c r="L255" s="45"/>
      <c r="M255" s="212" t="s">
        <v>19</v>
      </c>
      <c r="N255" s="213" t="s">
        <v>44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132</v>
      </c>
      <c r="AT255" s="216" t="s">
        <v>127</v>
      </c>
      <c r="AU255" s="216" t="s">
        <v>83</v>
      </c>
      <c r="AY255" s="18" t="s">
        <v>124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81</v>
      </c>
      <c r="BK255" s="217">
        <f>ROUND(I255*H255,2)</f>
        <v>0</v>
      </c>
      <c r="BL255" s="18" t="s">
        <v>132</v>
      </c>
      <c r="BM255" s="216" t="s">
        <v>998</v>
      </c>
    </row>
    <row r="256" spans="1:47" s="2" customFormat="1" ht="12">
      <c r="A256" s="39"/>
      <c r="B256" s="40"/>
      <c r="C256" s="41"/>
      <c r="D256" s="218" t="s">
        <v>134</v>
      </c>
      <c r="E256" s="41"/>
      <c r="F256" s="219" t="s">
        <v>409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134</v>
      </c>
      <c r="AU256" s="18" t="s">
        <v>83</v>
      </c>
    </row>
    <row r="257" spans="1:47" s="2" customFormat="1" ht="12">
      <c r="A257" s="39"/>
      <c r="B257" s="40"/>
      <c r="C257" s="41"/>
      <c r="D257" s="223" t="s">
        <v>136</v>
      </c>
      <c r="E257" s="41"/>
      <c r="F257" s="224" t="s">
        <v>410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136</v>
      </c>
      <c r="AU257" s="18" t="s">
        <v>83</v>
      </c>
    </row>
    <row r="258" spans="1:51" s="13" customFormat="1" ht="12">
      <c r="A258" s="13"/>
      <c r="B258" s="225"/>
      <c r="C258" s="226"/>
      <c r="D258" s="223" t="s">
        <v>138</v>
      </c>
      <c r="E258" s="227" t="s">
        <v>19</v>
      </c>
      <c r="F258" s="228" t="s">
        <v>987</v>
      </c>
      <c r="G258" s="226"/>
      <c r="H258" s="229">
        <v>19072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138</v>
      </c>
      <c r="AU258" s="235" t="s">
        <v>83</v>
      </c>
      <c r="AV258" s="13" t="s">
        <v>83</v>
      </c>
      <c r="AW258" s="13" t="s">
        <v>35</v>
      </c>
      <c r="AX258" s="13" t="s">
        <v>81</v>
      </c>
      <c r="AY258" s="235" t="s">
        <v>124</v>
      </c>
    </row>
    <row r="259" spans="1:65" s="2" customFormat="1" ht="16.5" customHeight="1">
      <c r="A259" s="39"/>
      <c r="B259" s="40"/>
      <c r="C259" s="205" t="s">
        <v>444</v>
      </c>
      <c r="D259" s="205" t="s">
        <v>127</v>
      </c>
      <c r="E259" s="206" t="s">
        <v>445</v>
      </c>
      <c r="F259" s="207" t="s">
        <v>414</v>
      </c>
      <c r="G259" s="208" t="s">
        <v>242</v>
      </c>
      <c r="H259" s="209">
        <v>82.08</v>
      </c>
      <c r="I259" s="210"/>
      <c r="J259" s="211">
        <f>ROUND(I259*H259,2)</f>
        <v>0</v>
      </c>
      <c r="K259" s="207" t="s">
        <v>131</v>
      </c>
      <c r="L259" s="45"/>
      <c r="M259" s="212" t="s">
        <v>19</v>
      </c>
      <c r="N259" s="213" t="s">
        <v>44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132</v>
      </c>
      <c r="AT259" s="216" t="s">
        <v>127</v>
      </c>
      <c r="AU259" s="216" t="s">
        <v>83</v>
      </c>
      <c r="AY259" s="18" t="s">
        <v>124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81</v>
      </c>
      <c r="BK259" s="217">
        <f>ROUND(I259*H259,2)</f>
        <v>0</v>
      </c>
      <c r="BL259" s="18" t="s">
        <v>132</v>
      </c>
      <c r="BM259" s="216" t="s">
        <v>999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447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83</v>
      </c>
    </row>
    <row r="261" spans="1:47" s="2" customFormat="1" ht="12">
      <c r="A261" s="39"/>
      <c r="B261" s="40"/>
      <c r="C261" s="41"/>
      <c r="D261" s="223" t="s">
        <v>136</v>
      </c>
      <c r="E261" s="41"/>
      <c r="F261" s="224" t="s">
        <v>417</v>
      </c>
      <c r="G261" s="41"/>
      <c r="H261" s="41"/>
      <c r="I261" s="220"/>
      <c r="J261" s="41"/>
      <c r="K261" s="41"/>
      <c r="L261" s="45"/>
      <c r="M261" s="221"/>
      <c r="N261" s="222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136</v>
      </c>
      <c r="AU261" s="18" t="s">
        <v>83</v>
      </c>
    </row>
    <row r="262" spans="1:51" s="13" customFormat="1" ht="12">
      <c r="A262" s="13"/>
      <c r="B262" s="225"/>
      <c r="C262" s="226"/>
      <c r="D262" s="223" t="s">
        <v>138</v>
      </c>
      <c r="E262" s="227" t="s">
        <v>19</v>
      </c>
      <c r="F262" s="228" t="s">
        <v>1000</v>
      </c>
      <c r="G262" s="226"/>
      <c r="H262" s="229">
        <v>41.4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138</v>
      </c>
      <c r="AU262" s="235" t="s">
        <v>83</v>
      </c>
      <c r="AV262" s="13" t="s">
        <v>83</v>
      </c>
      <c r="AW262" s="13" t="s">
        <v>35</v>
      </c>
      <c r="AX262" s="13" t="s">
        <v>73</v>
      </c>
      <c r="AY262" s="235" t="s">
        <v>124</v>
      </c>
    </row>
    <row r="263" spans="1:51" s="13" customFormat="1" ht="12">
      <c r="A263" s="13"/>
      <c r="B263" s="225"/>
      <c r="C263" s="226"/>
      <c r="D263" s="223" t="s">
        <v>138</v>
      </c>
      <c r="E263" s="227" t="s">
        <v>19</v>
      </c>
      <c r="F263" s="228" t="s">
        <v>1001</v>
      </c>
      <c r="G263" s="226"/>
      <c r="H263" s="229">
        <v>40.68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138</v>
      </c>
      <c r="AU263" s="235" t="s">
        <v>83</v>
      </c>
      <c r="AV263" s="13" t="s">
        <v>83</v>
      </c>
      <c r="AW263" s="13" t="s">
        <v>35</v>
      </c>
      <c r="AX263" s="13" t="s">
        <v>73</v>
      </c>
      <c r="AY263" s="235" t="s">
        <v>124</v>
      </c>
    </row>
    <row r="264" spans="1:51" s="14" customFormat="1" ht="12">
      <c r="A264" s="14"/>
      <c r="B264" s="246"/>
      <c r="C264" s="247"/>
      <c r="D264" s="223" t="s">
        <v>138</v>
      </c>
      <c r="E264" s="248" t="s">
        <v>19</v>
      </c>
      <c r="F264" s="249" t="s">
        <v>278</v>
      </c>
      <c r="G264" s="247"/>
      <c r="H264" s="250">
        <v>82.08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6" t="s">
        <v>138</v>
      </c>
      <c r="AU264" s="256" t="s">
        <v>83</v>
      </c>
      <c r="AV264" s="14" t="s">
        <v>132</v>
      </c>
      <c r="AW264" s="14" t="s">
        <v>35</v>
      </c>
      <c r="AX264" s="14" t="s">
        <v>81</v>
      </c>
      <c r="AY264" s="256" t="s">
        <v>124</v>
      </c>
    </row>
    <row r="265" spans="1:65" s="2" customFormat="1" ht="16.5" customHeight="1">
      <c r="A265" s="39"/>
      <c r="B265" s="40"/>
      <c r="C265" s="205" t="s">
        <v>450</v>
      </c>
      <c r="D265" s="205" t="s">
        <v>127</v>
      </c>
      <c r="E265" s="206" t="s">
        <v>451</v>
      </c>
      <c r="F265" s="207" t="s">
        <v>422</v>
      </c>
      <c r="G265" s="208" t="s">
        <v>242</v>
      </c>
      <c r="H265" s="209">
        <v>82.08</v>
      </c>
      <c r="I265" s="210"/>
      <c r="J265" s="211">
        <f>ROUND(I265*H265,2)</f>
        <v>0</v>
      </c>
      <c r="K265" s="207" t="s">
        <v>131</v>
      </c>
      <c r="L265" s="45"/>
      <c r="M265" s="212" t="s">
        <v>19</v>
      </c>
      <c r="N265" s="213" t="s">
        <v>44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132</v>
      </c>
      <c r="AT265" s="216" t="s">
        <v>127</v>
      </c>
      <c r="AU265" s="216" t="s">
        <v>83</v>
      </c>
      <c r="AY265" s="18" t="s">
        <v>124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81</v>
      </c>
      <c r="BK265" s="217">
        <f>ROUND(I265*H265,2)</f>
        <v>0</v>
      </c>
      <c r="BL265" s="18" t="s">
        <v>132</v>
      </c>
      <c r="BM265" s="216" t="s">
        <v>1002</v>
      </c>
    </row>
    <row r="266" spans="1:47" s="2" customFormat="1" ht="12">
      <c r="A266" s="39"/>
      <c r="B266" s="40"/>
      <c r="C266" s="41"/>
      <c r="D266" s="218" t="s">
        <v>134</v>
      </c>
      <c r="E266" s="41"/>
      <c r="F266" s="219" t="s">
        <v>453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134</v>
      </c>
      <c r="AU266" s="18" t="s">
        <v>83</v>
      </c>
    </row>
    <row r="267" spans="1:65" s="2" customFormat="1" ht="16.5" customHeight="1">
      <c r="A267" s="39"/>
      <c r="B267" s="40"/>
      <c r="C267" s="205" t="s">
        <v>454</v>
      </c>
      <c r="D267" s="205" t="s">
        <v>127</v>
      </c>
      <c r="E267" s="206" t="s">
        <v>455</v>
      </c>
      <c r="F267" s="207" t="s">
        <v>264</v>
      </c>
      <c r="G267" s="208" t="s">
        <v>242</v>
      </c>
      <c r="H267" s="209">
        <v>410.4</v>
      </c>
      <c r="I267" s="210"/>
      <c r="J267" s="211">
        <f>ROUND(I267*H267,2)</f>
        <v>0</v>
      </c>
      <c r="K267" s="207" t="s">
        <v>131</v>
      </c>
      <c r="L267" s="45"/>
      <c r="M267" s="212" t="s">
        <v>19</v>
      </c>
      <c r="N267" s="213" t="s">
        <v>44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132</v>
      </c>
      <c r="AT267" s="216" t="s">
        <v>127</v>
      </c>
      <c r="AU267" s="216" t="s">
        <v>83</v>
      </c>
      <c r="AY267" s="18" t="s">
        <v>124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81</v>
      </c>
      <c r="BK267" s="217">
        <f>ROUND(I267*H267,2)</f>
        <v>0</v>
      </c>
      <c r="BL267" s="18" t="s">
        <v>132</v>
      </c>
      <c r="BM267" s="216" t="s">
        <v>1003</v>
      </c>
    </row>
    <row r="268" spans="1:47" s="2" customFormat="1" ht="12">
      <c r="A268" s="39"/>
      <c r="B268" s="40"/>
      <c r="C268" s="41"/>
      <c r="D268" s="218" t="s">
        <v>134</v>
      </c>
      <c r="E268" s="41"/>
      <c r="F268" s="219" t="s">
        <v>457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83</v>
      </c>
    </row>
    <row r="269" spans="1:47" s="2" customFormat="1" ht="12">
      <c r="A269" s="39"/>
      <c r="B269" s="40"/>
      <c r="C269" s="41"/>
      <c r="D269" s="223" t="s">
        <v>136</v>
      </c>
      <c r="E269" s="41"/>
      <c r="F269" s="224" t="s">
        <v>429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136</v>
      </c>
      <c r="AU269" s="18" t="s">
        <v>83</v>
      </c>
    </row>
    <row r="270" spans="1:51" s="13" customFormat="1" ht="12">
      <c r="A270" s="13"/>
      <c r="B270" s="225"/>
      <c r="C270" s="226"/>
      <c r="D270" s="223" t="s">
        <v>138</v>
      </c>
      <c r="E270" s="227" t="s">
        <v>19</v>
      </c>
      <c r="F270" s="228" t="s">
        <v>1004</v>
      </c>
      <c r="G270" s="226"/>
      <c r="H270" s="229">
        <v>410.4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5" t="s">
        <v>138</v>
      </c>
      <c r="AU270" s="235" t="s">
        <v>83</v>
      </c>
      <c r="AV270" s="13" t="s">
        <v>83</v>
      </c>
      <c r="AW270" s="13" t="s">
        <v>35</v>
      </c>
      <c r="AX270" s="13" t="s">
        <v>81</v>
      </c>
      <c r="AY270" s="235" t="s">
        <v>124</v>
      </c>
    </row>
    <row r="271" spans="1:63" s="12" customFormat="1" ht="22.8" customHeight="1">
      <c r="A271" s="12"/>
      <c r="B271" s="189"/>
      <c r="C271" s="190"/>
      <c r="D271" s="191" t="s">
        <v>72</v>
      </c>
      <c r="E271" s="203" t="s">
        <v>459</v>
      </c>
      <c r="F271" s="203" t="s">
        <v>460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SUM(P272:P325)</f>
        <v>0</v>
      </c>
      <c r="Q271" s="197"/>
      <c r="R271" s="198">
        <f>SUM(R272:R325)</f>
        <v>0</v>
      </c>
      <c r="S271" s="197"/>
      <c r="T271" s="199">
        <f>SUM(T272:T325)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81</v>
      </c>
      <c r="AT271" s="201" t="s">
        <v>72</v>
      </c>
      <c r="AU271" s="201" t="s">
        <v>81</v>
      </c>
      <c r="AY271" s="200" t="s">
        <v>124</v>
      </c>
      <c r="BK271" s="202">
        <f>SUM(BK272:BK325)</f>
        <v>0</v>
      </c>
    </row>
    <row r="272" spans="1:65" s="2" customFormat="1" ht="16.5" customHeight="1">
      <c r="A272" s="39"/>
      <c r="B272" s="40"/>
      <c r="C272" s="205" t="s">
        <v>461</v>
      </c>
      <c r="D272" s="205" t="s">
        <v>127</v>
      </c>
      <c r="E272" s="206" t="s">
        <v>1005</v>
      </c>
      <c r="F272" s="207" t="s">
        <v>463</v>
      </c>
      <c r="G272" s="208" t="s">
        <v>151</v>
      </c>
      <c r="H272" s="209">
        <v>138</v>
      </c>
      <c r="I272" s="210"/>
      <c r="J272" s="211">
        <f>ROUND(I272*H272,2)</f>
        <v>0</v>
      </c>
      <c r="K272" s="207" t="s">
        <v>131</v>
      </c>
      <c r="L272" s="45"/>
      <c r="M272" s="212" t="s">
        <v>19</v>
      </c>
      <c r="N272" s="213" t="s">
        <v>44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132</v>
      </c>
      <c r="AT272" s="216" t="s">
        <v>127</v>
      </c>
      <c r="AU272" s="216" t="s">
        <v>83</v>
      </c>
      <c r="AY272" s="18" t="s">
        <v>124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81</v>
      </c>
      <c r="BK272" s="217">
        <f>ROUND(I272*H272,2)</f>
        <v>0</v>
      </c>
      <c r="BL272" s="18" t="s">
        <v>132</v>
      </c>
      <c r="BM272" s="216" t="s">
        <v>1006</v>
      </c>
    </row>
    <row r="273" spans="1:47" s="2" customFormat="1" ht="12">
      <c r="A273" s="39"/>
      <c r="B273" s="40"/>
      <c r="C273" s="41"/>
      <c r="D273" s="218" t="s">
        <v>134</v>
      </c>
      <c r="E273" s="41"/>
      <c r="F273" s="219" t="s">
        <v>1007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83</v>
      </c>
    </row>
    <row r="274" spans="1:47" s="2" customFormat="1" ht="12">
      <c r="A274" s="39"/>
      <c r="B274" s="40"/>
      <c r="C274" s="41"/>
      <c r="D274" s="223" t="s">
        <v>136</v>
      </c>
      <c r="E274" s="41"/>
      <c r="F274" s="224" t="s">
        <v>466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136</v>
      </c>
      <c r="AU274" s="18" t="s">
        <v>83</v>
      </c>
    </row>
    <row r="275" spans="1:65" s="2" customFormat="1" ht="16.5" customHeight="1">
      <c r="A275" s="39"/>
      <c r="B275" s="40"/>
      <c r="C275" s="205" t="s">
        <v>467</v>
      </c>
      <c r="D275" s="205" t="s">
        <v>127</v>
      </c>
      <c r="E275" s="206" t="s">
        <v>468</v>
      </c>
      <c r="F275" s="207" t="s">
        <v>469</v>
      </c>
      <c r="G275" s="208" t="s">
        <v>151</v>
      </c>
      <c r="H275" s="209">
        <v>339</v>
      </c>
      <c r="I275" s="210"/>
      <c r="J275" s="211">
        <f>ROUND(I275*H275,2)</f>
        <v>0</v>
      </c>
      <c r="K275" s="207" t="s">
        <v>19</v>
      </c>
      <c r="L275" s="45"/>
      <c r="M275" s="212" t="s">
        <v>19</v>
      </c>
      <c r="N275" s="213" t="s">
        <v>44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132</v>
      </c>
      <c r="AT275" s="216" t="s">
        <v>127</v>
      </c>
      <c r="AU275" s="216" t="s">
        <v>83</v>
      </c>
      <c r="AY275" s="18" t="s">
        <v>124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81</v>
      </c>
      <c r="BK275" s="217">
        <f>ROUND(I275*H275,2)</f>
        <v>0</v>
      </c>
      <c r="BL275" s="18" t="s">
        <v>132</v>
      </c>
      <c r="BM275" s="216" t="s">
        <v>1008</v>
      </c>
    </row>
    <row r="276" spans="1:65" s="2" customFormat="1" ht="16.5" customHeight="1">
      <c r="A276" s="39"/>
      <c r="B276" s="40"/>
      <c r="C276" s="205" t="s">
        <v>471</v>
      </c>
      <c r="D276" s="205" t="s">
        <v>127</v>
      </c>
      <c r="E276" s="206" t="s">
        <v>1009</v>
      </c>
      <c r="F276" s="207" t="s">
        <v>473</v>
      </c>
      <c r="G276" s="208" t="s">
        <v>130</v>
      </c>
      <c r="H276" s="209">
        <v>57.96</v>
      </c>
      <c r="I276" s="210"/>
      <c r="J276" s="211">
        <f>ROUND(I276*H276,2)</f>
        <v>0</v>
      </c>
      <c r="K276" s="207" t="s">
        <v>131</v>
      </c>
      <c r="L276" s="45"/>
      <c r="M276" s="212" t="s">
        <v>19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132</v>
      </c>
      <c r="AT276" s="216" t="s">
        <v>127</v>
      </c>
      <c r="AU276" s="216" t="s">
        <v>83</v>
      </c>
      <c r="AY276" s="18" t="s">
        <v>124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81</v>
      </c>
      <c r="BK276" s="217">
        <f>ROUND(I276*H276,2)</f>
        <v>0</v>
      </c>
      <c r="BL276" s="18" t="s">
        <v>132</v>
      </c>
      <c r="BM276" s="216" t="s">
        <v>1010</v>
      </c>
    </row>
    <row r="277" spans="1:47" s="2" customFormat="1" ht="12">
      <c r="A277" s="39"/>
      <c r="B277" s="40"/>
      <c r="C277" s="41"/>
      <c r="D277" s="218" t="s">
        <v>134</v>
      </c>
      <c r="E277" s="41"/>
      <c r="F277" s="219" t="s">
        <v>1011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134</v>
      </c>
      <c r="AU277" s="18" t="s">
        <v>83</v>
      </c>
    </row>
    <row r="278" spans="1:47" s="2" customFormat="1" ht="12">
      <c r="A278" s="39"/>
      <c r="B278" s="40"/>
      <c r="C278" s="41"/>
      <c r="D278" s="223" t="s">
        <v>136</v>
      </c>
      <c r="E278" s="41"/>
      <c r="F278" s="224" t="s">
        <v>476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136</v>
      </c>
      <c r="AU278" s="18" t="s">
        <v>83</v>
      </c>
    </row>
    <row r="279" spans="1:51" s="13" customFormat="1" ht="12">
      <c r="A279" s="13"/>
      <c r="B279" s="225"/>
      <c r="C279" s="226"/>
      <c r="D279" s="223" t="s">
        <v>138</v>
      </c>
      <c r="E279" s="227" t="s">
        <v>19</v>
      </c>
      <c r="F279" s="228" t="s">
        <v>920</v>
      </c>
      <c r="G279" s="226"/>
      <c r="H279" s="229">
        <v>57.96</v>
      </c>
      <c r="I279" s="230"/>
      <c r="J279" s="226"/>
      <c r="K279" s="226"/>
      <c r="L279" s="231"/>
      <c r="M279" s="232"/>
      <c r="N279" s="233"/>
      <c r="O279" s="233"/>
      <c r="P279" s="233"/>
      <c r="Q279" s="233"/>
      <c r="R279" s="233"/>
      <c r="S279" s="233"/>
      <c r="T279" s="23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5" t="s">
        <v>138</v>
      </c>
      <c r="AU279" s="235" t="s">
        <v>83</v>
      </c>
      <c r="AV279" s="13" t="s">
        <v>83</v>
      </c>
      <c r="AW279" s="13" t="s">
        <v>35</v>
      </c>
      <c r="AX279" s="13" t="s">
        <v>81</v>
      </c>
      <c r="AY279" s="235" t="s">
        <v>124</v>
      </c>
    </row>
    <row r="280" spans="1:65" s="2" customFormat="1" ht="16.5" customHeight="1">
      <c r="A280" s="39"/>
      <c r="B280" s="40"/>
      <c r="C280" s="205" t="s">
        <v>477</v>
      </c>
      <c r="D280" s="205" t="s">
        <v>127</v>
      </c>
      <c r="E280" s="206" t="s">
        <v>478</v>
      </c>
      <c r="F280" s="207" t="s">
        <v>479</v>
      </c>
      <c r="G280" s="208" t="s">
        <v>151</v>
      </c>
      <c r="H280" s="209">
        <v>138</v>
      </c>
      <c r="I280" s="210"/>
      <c r="J280" s="211">
        <f>ROUND(I280*H280,2)</f>
        <v>0</v>
      </c>
      <c r="K280" s="207" t="s">
        <v>131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132</v>
      </c>
      <c r="AT280" s="216" t="s">
        <v>127</v>
      </c>
      <c r="AU280" s="216" t="s">
        <v>83</v>
      </c>
      <c r="AY280" s="18" t="s">
        <v>124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132</v>
      </c>
      <c r="BM280" s="216" t="s">
        <v>1012</v>
      </c>
    </row>
    <row r="281" spans="1:47" s="2" customFormat="1" ht="12">
      <c r="A281" s="39"/>
      <c r="B281" s="40"/>
      <c r="C281" s="41"/>
      <c r="D281" s="218" t="s">
        <v>134</v>
      </c>
      <c r="E281" s="41"/>
      <c r="F281" s="219" t="s">
        <v>481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134</v>
      </c>
      <c r="AU281" s="18" t="s">
        <v>83</v>
      </c>
    </row>
    <row r="282" spans="1:47" s="2" customFormat="1" ht="12">
      <c r="A282" s="39"/>
      <c r="B282" s="40"/>
      <c r="C282" s="41"/>
      <c r="D282" s="223" t="s">
        <v>136</v>
      </c>
      <c r="E282" s="41"/>
      <c r="F282" s="224" t="s">
        <v>482</v>
      </c>
      <c r="G282" s="41"/>
      <c r="H282" s="41"/>
      <c r="I282" s="220"/>
      <c r="J282" s="41"/>
      <c r="K282" s="41"/>
      <c r="L282" s="45"/>
      <c r="M282" s="221"/>
      <c r="N282" s="222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136</v>
      </c>
      <c r="AU282" s="18" t="s">
        <v>83</v>
      </c>
    </row>
    <row r="283" spans="1:65" s="2" customFormat="1" ht="16.5" customHeight="1">
      <c r="A283" s="39"/>
      <c r="B283" s="40"/>
      <c r="C283" s="205" t="s">
        <v>483</v>
      </c>
      <c r="D283" s="205" t="s">
        <v>127</v>
      </c>
      <c r="E283" s="206" t="s">
        <v>484</v>
      </c>
      <c r="F283" s="207" t="s">
        <v>390</v>
      </c>
      <c r="G283" s="208" t="s">
        <v>151</v>
      </c>
      <c r="H283" s="209">
        <v>138</v>
      </c>
      <c r="I283" s="210"/>
      <c r="J283" s="211">
        <f>ROUND(I283*H283,2)</f>
        <v>0</v>
      </c>
      <c r="K283" s="207" t="s">
        <v>19</v>
      </c>
      <c r="L283" s="45"/>
      <c r="M283" s="212" t="s">
        <v>19</v>
      </c>
      <c r="N283" s="213" t="s">
        <v>44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132</v>
      </c>
      <c r="AT283" s="216" t="s">
        <v>127</v>
      </c>
      <c r="AU283" s="216" t="s">
        <v>83</v>
      </c>
      <c r="AY283" s="18" t="s">
        <v>124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81</v>
      </c>
      <c r="BK283" s="217">
        <f>ROUND(I283*H283,2)</f>
        <v>0</v>
      </c>
      <c r="BL283" s="18" t="s">
        <v>132</v>
      </c>
      <c r="BM283" s="216" t="s">
        <v>1013</v>
      </c>
    </row>
    <row r="284" spans="1:47" s="2" customFormat="1" ht="12">
      <c r="A284" s="39"/>
      <c r="B284" s="40"/>
      <c r="C284" s="41"/>
      <c r="D284" s="223" t="s">
        <v>136</v>
      </c>
      <c r="E284" s="41"/>
      <c r="F284" s="224" t="s">
        <v>392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136</v>
      </c>
      <c r="AU284" s="18" t="s">
        <v>83</v>
      </c>
    </row>
    <row r="285" spans="1:51" s="13" customFormat="1" ht="12">
      <c r="A285" s="13"/>
      <c r="B285" s="225"/>
      <c r="C285" s="226"/>
      <c r="D285" s="223" t="s">
        <v>138</v>
      </c>
      <c r="E285" s="227" t="s">
        <v>19</v>
      </c>
      <c r="F285" s="228" t="s">
        <v>995</v>
      </c>
      <c r="G285" s="226"/>
      <c r="H285" s="229">
        <v>138</v>
      </c>
      <c r="I285" s="230"/>
      <c r="J285" s="226"/>
      <c r="K285" s="226"/>
      <c r="L285" s="231"/>
      <c r="M285" s="232"/>
      <c r="N285" s="233"/>
      <c r="O285" s="233"/>
      <c r="P285" s="233"/>
      <c r="Q285" s="233"/>
      <c r="R285" s="233"/>
      <c r="S285" s="233"/>
      <c r="T285" s="23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5" t="s">
        <v>138</v>
      </c>
      <c r="AU285" s="235" t="s">
        <v>83</v>
      </c>
      <c r="AV285" s="13" t="s">
        <v>83</v>
      </c>
      <c r="AW285" s="13" t="s">
        <v>35</v>
      </c>
      <c r="AX285" s="13" t="s">
        <v>81</v>
      </c>
      <c r="AY285" s="235" t="s">
        <v>124</v>
      </c>
    </row>
    <row r="286" spans="1:65" s="2" customFormat="1" ht="24.15" customHeight="1">
      <c r="A286" s="39"/>
      <c r="B286" s="40"/>
      <c r="C286" s="205" t="s">
        <v>486</v>
      </c>
      <c r="D286" s="205" t="s">
        <v>127</v>
      </c>
      <c r="E286" s="206" t="s">
        <v>487</v>
      </c>
      <c r="F286" s="207" t="s">
        <v>395</v>
      </c>
      <c r="G286" s="208" t="s">
        <v>151</v>
      </c>
      <c r="H286" s="209">
        <v>954</v>
      </c>
      <c r="I286" s="210"/>
      <c r="J286" s="211">
        <f>ROUND(I286*H286,2)</f>
        <v>0</v>
      </c>
      <c r="K286" s="207" t="s">
        <v>19</v>
      </c>
      <c r="L286" s="45"/>
      <c r="M286" s="212" t="s">
        <v>19</v>
      </c>
      <c r="N286" s="213" t="s">
        <v>44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132</v>
      </c>
      <c r="AT286" s="216" t="s">
        <v>127</v>
      </c>
      <c r="AU286" s="216" t="s">
        <v>83</v>
      </c>
      <c r="AY286" s="18" t="s">
        <v>124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81</v>
      </c>
      <c r="BK286" s="217">
        <f>ROUND(I286*H286,2)</f>
        <v>0</v>
      </c>
      <c r="BL286" s="18" t="s">
        <v>132</v>
      </c>
      <c r="BM286" s="216" t="s">
        <v>1014</v>
      </c>
    </row>
    <row r="287" spans="1:47" s="2" customFormat="1" ht="12">
      <c r="A287" s="39"/>
      <c r="B287" s="40"/>
      <c r="C287" s="41"/>
      <c r="D287" s="223" t="s">
        <v>136</v>
      </c>
      <c r="E287" s="41"/>
      <c r="F287" s="224" t="s">
        <v>397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136</v>
      </c>
      <c r="AU287" s="18" t="s">
        <v>83</v>
      </c>
    </row>
    <row r="288" spans="1:51" s="13" customFormat="1" ht="12">
      <c r="A288" s="13"/>
      <c r="B288" s="225"/>
      <c r="C288" s="226"/>
      <c r="D288" s="223" t="s">
        <v>138</v>
      </c>
      <c r="E288" s="227" t="s">
        <v>19</v>
      </c>
      <c r="F288" s="228" t="s">
        <v>982</v>
      </c>
      <c r="G288" s="226"/>
      <c r="H288" s="229">
        <v>276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5" t="s">
        <v>138</v>
      </c>
      <c r="AU288" s="235" t="s">
        <v>83</v>
      </c>
      <c r="AV288" s="13" t="s">
        <v>83</v>
      </c>
      <c r="AW288" s="13" t="s">
        <v>35</v>
      </c>
      <c r="AX288" s="13" t="s">
        <v>73</v>
      </c>
      <c r="AY288" s="235" t="s">
        <v>124</v>
      </c>
    </row>
    <row r="289" spans="1:51" s="13" customFormat="1" ht="12">
      <c r="A289" s="13"/>
      <c r="B289" s="225"/>
      <c r="C289" s="226"/>
      <c r="D289" s="223" t="s">
        <v>138</v>
      </c>
      <c r="E289" s="227" t="s">
        <v>19</v>
      </c>
      <c r="F289" s="228" t="s">
        <v>983</v>
      </c>
      <c r="G289" s="226"/>
      <c r="H289" s="229">
        <v>678</v>
      </c>
      <c r="I289" s="230"/>
      <c r="J289" s="226"/>
      <c r="K289" s="226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138</v>
      </c>
      <c r="AU289" s="235" t="s">
        <v>83</v>
      </c>
      <c r="AV289" s="13" t="s">
        <v>83</v>
      </c>
      <c r="AW289" s="13" t="s">
        <v>35</v>
      </c>
      <c r="AX289" s="13" t="s">
        <v>73</v>
      </c>
      <c r="AY289" s="235" t="s">
        <v>124</v>
      </c>
    </row>
    <row r="290" spans="1:51" s="14" customFormat="1" ht="12">
      <c r="A290" s="14"/>
      <c r="B290" s="246"/>
      <c r="C290" s="247"/>
      <c r="D290" s="223" t="s">
        <v>138</v>
      </c>
      <c r="E290" s="248" t="s">
        <v>19</v>
      </c>
      <c r="F290" s="249" t="s">
        <v>278</v>
      </c>
      <c r="G290" s="247"/>
      <c r="H290" s="250">
        <v>954</v>
      </c>
      <c r="I290" s="251"/>
      <c r="J290" s="247"/>
      <c r="K290" s="247"/>
      <c r="L290" s="252"/>
      <c r="M290" s="253"/>
      <c r="N290" s="254"/>
      <c r="O290" s="254"/>
      <c r="P290" s="254"/>
      <c r="Q290" s="254"/>
      <c r="R290" s="254"/>
      <c r="S290" s="254"/>
      <c r="T290" s="25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6" t="s">
        <v>138</v>
      </c>
      <c r="AU290" s="256" t="s">
        <v>83</v>
      </c>
      <c r="AV290" s="14" t="s">
        <v>132</v>
      </c>
      <c r="AW290" s="14" t="s">
        <v>35</v>
      </c>
      <c r="AX290" s="14" t="s">
        <v>81</v>
      </c>
      <c r="AY290" s="256" t="s">
        <v>124</v>
      </c>
    </row>
    <row r="291" spans="1:65" s="2" customFormat="1" ht="16.5" customHeight="1">
      <c r="A291" s="39"/>
      <c r="B291" s="40"/>
      <c r="C291" s="205" t="s">
        <v>489</v>
      </c>
      <c r="D291" s="205" t="s">
        <v>127</v>
      </c>
      <c r="E291" s="206" t="s">
        <v>490</v>
      </c>
      <c r="F291" s="207" t="s">
        <v>402</v>
      </c>
      <c r="G291" s="208" t="s">
        <v>358</v>
      </c>
      <c r="H291" s="209">
        <v>3164</v>
      </c>
      <c r="I291" s="210"/>
      <c r="J291" s="211">
        <f>ROUND(I291*H291,2)</f>
        <v>0</v>
      </c>
      <c r="K291" s="207" t="s">
        <v>19</v>
      </c>
      <c r="L291" s="45"/>
      <c r="M291" s="212" t="s">
        <v>19</v>
      </c>
      <c r="N291" s="213" t="s">
        <v>44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132</v>
      </c>
      <c r="AT291" s="216" t="s">
        <v>127</v>
      </c>
      <c r="AU291" s="216" t="s">
        <v>83</v>
      </c>
      <c r="AY291" s="18" t="s">
        <v>124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81</v>
      </c>
      <c r="BK291" s="217">
        <f>ROUND(I291*H291,2)</f>
        <v>0</v>
      </c>
      <c r="BL291" s="18" t="s">
        <v>132</v>
      </c>
      <c r="BM291" s="216" t="s">
        <v>1015</v>
      </c>
    </row>
    <row r="292" spans="1:47" s="2" customFormat="1" ht="12">
      <c r="A292" s="39"/>
      <c r="B292" s="40"/>
      <c r="C292" s="41"/>
      <c r="D292" s="223" t="s">
        <v>136</v>
      </c>
      <c r="E292" s="41"/>
      <c r="F292" s="224" t="s">
        <v>397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136</v>
      </c>
      <c r="AU292" s="18" t="s">
        <v>83</v>
      </c>
    </row>
    <row r="293" spans="1:51" s="13" customFormat="1" ht="12">
      <c r="A293" s="13"/>
      <c r="B293" s="225"/>
      <c r="C293" s="226"/>
      <c r="D293" s="223" t="s">
        <v>138</v>
      </c>
      <c r="E293" s="227" t="s">
        <v>19</v>
      </c>
      <c r="F293" s="228" t="s">
        <v>985</v>
      </c>
      <c r="G293" s="226"/>
      <c r="H293" s="229">
        <v>3164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5" t="s">
        <v>138</v>
      </c>
      <c r="AU293" s="235" t="s">
        <v>83</v>
      </c>
      <c r="AV293" s="13" t="s">
        <v>83</v>
      </c>
      <c r="AW293" s="13" t="s">
        <v>35</v>
      </c>
      <c r="AX293" s="13" t="s">
        <v>81</v>
      </c>
      <c r="AY293" s="235" t="s">
        <v>124</v>
      </c>
    </row>
    <row r="294" spans="1:65" s="2" customFormat="1" ht="16.5" customHeight="1">
      <c r="A294" s="39"/>
      <c r="B294" s="40"/>
      <c r="C294" s="205" t="s">
        <v>492</v>
      </c>
      <c r="D294" s="205" t="s">
        <v>127</v>
      </c>
      <c r="E294" s="206" t="s">
        <v>406</v>
      </c>
      <c r="F294" s="207" t="s">
        <v>407</v>
      </c>
      <c r="G294" s="208" t="s">
        <v>130</v>
      </c>
      <c r="H294" s="209">
        <v>19072</v>
      </c>
      <c r="I294" s="210"/>
      <c r="J294" s="211">
        <f>ROUND(I294*H294,2)</f>
        <v>0</v>
      </c>
      <c r="K294" s="207" t="s">
        <v>131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132</v>
      </c>
      <c r="AT294" s="216" t="s">
        <v>127</v>
      </c>
      <c r="AU294" s="216" t="s">
        <v>83</v>
      </c>
      <c r="AY294" s="18" t="s">
        <v>124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132</v>
      </c>
      <c r="BM294" s="216" t="s">
        <v>1016</v>
      </c>
    </row>
    <row r="295" spans="1:47" s="2" customFormat="1" ht="12">
      <c r="A295" s="39"/>
      <c r="B295" s="40"/>
      <c r="C295" s="41"/>
      <c r="D295" s="218" t="s">
        <v>134</v>
      </c>
      <c r="E295" s="41"/>
      <c r="F295" s="219" t="s">
        <v>409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134</v>
      </c>
      <c r="AU295" s="18" t="s">
        <v>83</v>
      </c>
    </row>
    <row r="296" spans="1:47" s="2" customFormat="1" ht="12">
      <c r="A296" s="39"/>
      <c r="B296" s="40"/>
      <c r="C296" s="41"/>
      <c r="D296" s="223" t="s">
        <v>136</v>
      </c>
      <c r="E296" s="41"/>
      <c r="F296" s="224" t="s">
        <v>410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136</v>
      </c>
      <c r="AU296" s="18" t="s">
        <v>83</v>
      </c>
    </row>
    <row r="297" spans="1:51" s="13" customFormat="1" ht="12">
      <c r="A297" s="13"/>
      <c r="B297" s="225"/>
      <c r="C297" s="226"/>
      <c r="D297" s="223" t="s">
        <v>138</v>
      </c>
      <c r="E297" s="227" t="s">
        <v>19</v>
      </c>
      <c r="F297" s="228" t="s">
        <v>987</v>
      </c>
      <c r="G297" s="226"/>
      <c r="H297" s="229">
        <v>19072</v>
      </c>
      <c r="I297" s="230"/>
      <c r="J297" s="226"/>
      <c r="K297" s="226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138</v>
      </c>
      <c r="AU297" s="235" t="s">
        <v>83</v>
      </c>
      <c r="AV297" s="13" t="s">
        <v>83</v>
      </c>
      <c r="AW297" s="13" t="s">
        <v>35</v>
      </c>
      <c r="AX297" s="13" t="s">
        <v>81</v>
      </c>
      <c r="AY297" s="235" t="s">
        <v>124</v>
      </c>
    </row>
    <row r="298" spans="1:65" s="2" customFormat="1" ht="16.5" customHeight="1">
      <c r="A298" s="39"/>
      <c r="B298" s="40"/>
      <c r="C298" s="205" t="s">
        <v>499</v>
      </c>
      <c r="D298" s="205" t="s">
        <v>127</v>
      </c>
      <c r="E298" s="206" t="s">
        <v>493</v>
      </c>
      <c r="F298" s="207" t="s">
        <v>494</v>
      </c>
      <c r="G298" s="208" t="s">
        <v>242</v>
      </c>
      <c r="H298" s="209">
        <v>6.9</v>
      </c>
      <c r="I298" s="210"/>
      <c r="J298" s="211">
        <f>ROUND(I298*H298,2)</f>
        <v>0</v>
      </c>
      <c r="K298" s="207" t="s">
        <v>131</v>
      </c>
      <c r="L298" s="45"/>
      <c r="M298" s="212" t="s">
        <v>19</v>
      </c>
      <c r="N298" s="213" t="s">
        <v>44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132</v>
      </c>
      <c r="AT298" s="216" t="s">
        <v>127</v>
      </c>
      <c r="AU298" s="216" t="s">
        <v>83</v>
      </c>
      <c r="AY298" s="18" t="s">
        <v>124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81</v>
      </c>
      <c r="BK298" s="217">
        <f>ROUND(I298*H298,2)</f>
        <v>0</v>
      </c>
      <c r="BL298" s="18" t="s">
        <v>132</v>
      </c>
      <c r="BM298" s="216" t="s">
        <v>1017</v>
      </c>
    </row>
    <row r="299" spans="1:47" s="2" customFormat="1" ht="12">
      <c r="A299" s="39"/>
      <c r="B299" s="40"/>
      <c r="C299" s="41"/>
      <c r="D299" s="218" t="s">
        <v>134</v>
      </c>
      <c r="E299" s="41"/>
      <c r="F299" s="219" t="s">
        <v>496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134</v>
      </c>
      <c r="AU299" s="18" t="s">
        <v>83</v>
      </c>
    </row>
    <row r="300" spans="1:47" s="2" customFormat="1" ht="12">
      <c r="A300" s="39"/>
      <c r="B300" s="40"/>
      <c r="C300" s="41"/>
      <c r="D300" s="223" t="s">
        <v>136</v>
      </c>
      <c r="E300" s="41"/>
      <c r="F300" s="224" t="s">
        <v>497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136</v>
      </c>
      <c r="AU300" s="18" t="s">
        <v>83</v>
      </c>
    </row>
    <row r="301" spans="1:51" s="13" customFormat="1" ht="12">
      <c r="A301" s="13"/>
      <c r="B301" s="225"/>
      <c r="C301" s="226"/>
      <c r="D301" s="223" t="s">
        <v>138</v>
      </c>
      <c r="E301" s="227" t="s">
        <v>19</v>
      </c>
      <c r="F301" s="228" t="s">
        <v>1018</v>
      </c>
      <c r="G301" s="226"/>
      <c r="H301" s="229">
        <v>6.9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138</v>
      </c>
      <c r="AU301" s="235" t="s">
        <v>83</v>
      </c>
      <c r="AV301" s="13" t="s">
        <v>83</v>
      </c>
      <c r="AW301" s="13" t="s">
        <v>35</v>
      </c>
      <c r="AX301" s="13" t="s">
        <v>81</v>
      </c>
      <c r="AY301" s="235" t="s">
        <v>124</v>
      </c>
    </row>
    <row r="302" spans="1:65" s="2" customFormat="1" ht="21.75" customHeight="1">
      <c r="A302" s="39"/>
      <c r="B302" s="40"/>
      <c r="C302" s="205" t="s">
        <v>505</v>
      </c>
      <c r="D302" s="205" t="s">
        <v>127</v>
      </c>
      <c r="E302" s="206" t="s">
        <v>500</v>
      </c>
      <c r="F302" s="207" t="s">
        <v>501</v>
      </c>
      <c r="G302" s="208" t="s">
        <v>151</v>
      </c>
      <c r="H302" s="209">
        <v>138</v>
      </c>
      <c r="I302" s="210"/>
      <c r="J302" s="211">
        <f>ROUND(I302*H302,2)</f>
        <v>0</v>
      </c>
      <c r="K302" s="207" t="s">
        <v>131</v>
      </c>
      <c r="L302" s="45"/>
      <c r="M302" s="212" t="s">
        <v>19</v>
      </c>
      <c r="N302" s="213" t="s">
        <v>44</v>
      </c>
      <c r="O302" s="85"/>
      <c r="P302" s="214">
        <f>O302*H302</f>
        <v>0</v>
      </c>
      <c r="Q302" s="214">
        <v>0</v>
      </c>
      <c r="R302" s="214">
        <f>Q302*H302</f>
        <v>0</v>
      </c>
      <c r="S302" s="214">
        <v>0</v>
      </c>
      <c r="T302" s="215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16" t="s">
        <v>132</v>
      </c>
      <c r="AT302" s="216" t="s">
        <v>127</v>
      </c>
      <c r="AU302" s="216" t="s">
        <v>83</v>
      </c>
      <c r="AY302" s="18" t="s">
        <v>124</v>
      </c>
      <c r="BE302" s="217">
        <f>IF(N302="základní",J302,0)</f>
        <v>0</v>
      </c>
      <c r="BF302" s="217">
        <f>IF(N302="snížená",J302,0)</f>
        <v>0</v>
      </c>
      <c r="BG302" s="217">
        <f>IF(N302="zákl. přenesená",J302,0)</f>
        <v>0</v>
      </c>
      <c r="BH302" s="217">
        <f>IF(N302="sníž. přenesená",J302,0)</f>
        <v>0</v>
      </c>
      <c r="BI302" s="217">
        <f>IF(N302="nulová",J302,0)</f>
        <v>0</v>
      </c>
      <c r="BJ302" s="18" t="s">
        <v>81</v>
      </c>
      <c r="BK302" s="217">
        <f>ROUND(I302*H302,2)</f>
        <v>0</v>
      </c>
      <c r="BL302" s="18" t="s">
        <v>132</v>
      </c>
      <c r="BM302" s="216" t="s">
        <v>1019</v>
      </c>
    </row>
    <row r="303" spans="1:47" s="2" customFormat="1" ht="12">
      <c r="A303" s="39"/>
      <c r="B303" s="40"/>
      <c r="C303" s="41"/>
      <c r="D303" s="218" t="s">
        <v>134</v>
      </c>
      <c r="E303" s="41"/>
      <c r="F303" s="219" t="s">
        <v>503</v>
      </c>
      <c r="G303" s="41"/>
      <c r="H303" s="41"/>
      <c r="I303" s="220"/>
      <c r="J303" s="41"/>
      <c r="K303" s="41"/>
      <c r="L303" s="45"/>
      <c r="M303" s="221"/>
      <c r="N303" s="222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134</v>
      </c>
      <c r="AU303" s="18" t="s">
        <v>83</v>
      </c>
    </row>
    <row r="304" spans="1:47" s="2" customFormat="1" ht="12">
      <c r="A304" s="39"/>
      <c r="B304" s="40"/>
      <c r="C304" s="41"/>
      <c r="D304" s="223" t="s">
        <v>136</v>
      </c>
      <c r="E304" s="41"/>
      <c r="F304" s="224" t="s">
        <v>504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136</v>
      </c>
      <c r="AU304" s="18" t="s">
        <v>83</v>
      </c>
    </row>
    <row r="305" spans="1:65" s="2" customFormat="1" ht="16.5" customHeight="1">
      <c r="A305" s="39"/>
      <c r="B305" s="40"/>
      <c r="C305" s="205" t="s">
        <v>511</v>
      </c>
      <c r="D305" s="205" t="s">
        <v>127</v>
      </c>
      <c r="E305" s="206" t="s">
        <v>506</v>
      </c>
      <c r="F305" s="207" t="s">
        <v>507</v>
      </c>
      <c r="G305" s="208" t="s">
        <v>151</v>
      </c>
      <c r="H305" s="209">
        <v>276</v>
      </c>
      <c r="I305" s="210"/>
      <c r="J305" s="211">
        <f>ROUND(I305*H305,2)</f>
        <v>0</v>
      </c>
      <c r="K305" s="207" t="s">
        <v>131</v>
      </c>
      <c r="L305" s="45"/>
      <c r="M305" s="212" t="s">
        <v>19</v>
      </c>
      <c r="N305" s="213" t="s">
        <v>44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132</v>
      </c>
      <c r="AT305" s="216" t="s">
        <v>127</v>
      </c>
      <c r="AU305" s="216" t="s">
        <v>83</v>
      </c>
      <c r="AY305" s="18" t="s">
        <v>124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81</v>
      </c>
      <c r="BK305" s="217">
        <f>ROUND(I305*H305,2)</f>
        <v>0</v>
      </c>
      <c r="BL305" s="18" t="s">
        <v>132</v>
      </c>
      <c r="BM305" s="216" t="s">
        <v>1020</v>
      </c>
    </row>
    <row r="306" spans="1:47" s="2" customFormat="1" ht="12">
      <c r="A306" s="39"/>
      <c r="B306" s="40"/>
      <c r="C306" s="41"/>
      <c r="D306" s="218" t="s">
        <v>134</v>
      </c>
      <c r="E306" s="41"/>
      <c r="F306" s="219" t="s">
        <v>509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134</v>
      </c>
      <c r="AU306" s="18" t="s">
        <v>83</v>
      </c>
    </row>
    <row r="307" spans="1:51" s="13" customFormat="1" ht="12">
      <c r="A307" s="13"/>
      <c r="B307" s="225"/>
      <c r="C307" s="226"/>
      <c r="D307" s="223" t="s">
        <v>138</v>
      </c>
      <c r="E307" s="227" t="s">
        <v>19</v>
      </c>
      <c r="F307" s="228" t="s">
        <v>1021</v>
      </c>
      <c r="G307" s="226"/>
      <c r="H307" s="229">
        <v>276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5" t="s">
        <v>138</v>
      </c>
      <c r="AU307" s="235" t="s">
        <v>83</v>
      </c>
      <c r="AV307" s="13" t="s">
        <v>83</v>
      </c>
      <c r="AW307" s="13" t="s">
        <v>35</v>
      </c>
      <c r="AX307" s="13" t="s">
        <v>81</v>
      </c>
      <c r="AY307" s="235" t="s">
        <v>124</v>
      </c>
    </row>
    <row r="308" spans="1:65" s="2" customFormat="1" ht="16.5" customHeight="1">
      <c r="A308" s="39"/>
      <c r="B308" s="40"/>
      <c r="C308" s="205" t="s">
        <v>519</v>
      </c>
      <c r="D308" s="205" t="s">
        <v>127</v>
      </c>
      <c r="E308" s="206" t="s">
        <v>512</v>
      </c>
      <c r="F308" s="207" t="s">
        <v>513</v>
      </c>
      <c r="G308" s="208" t="s">
        <v>185</v>
      </c>
      <c r="H308" s="209">
        <v>7.827</v>
      </c>
      <c r="I308" s="210"/>
      <c r="J308" s="211">
        <f>ROUND(I308*H308,2)</f>
        <v>0</v>
      </c>
      <c r="K308" s="207" t="s">
        <v>19</v>
      </c>
      <c r="L308" s="45"/>
      <c r="M308" s="212" t="s">
        <v>19</v>
      </c>
      <c r="N308" s="213" t="s">
        <v>44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132</v>
      </c>
      <c r="AT308" s="216" t="s">
        <v>127</v>
      </c>
      <c r="AU308" s="216" t="s">
        <v>83</v>
      </c>
      <c r="AY308" s="18" t="s">
        <v>124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81</v>
      </c>
      <c r="BK308" s="217">
        <f>ROUND(I308*H308,2)</f>
        <v>0</v>
      </c>
      <c r="BL308" s="18" t="s">
        <v>132</v>
      </c>
      <c r="BM308" s="216" t="s">
        <v>1022</v>
      </c>
    </row>
    <row r="309" spans="1:47" s="2" customFormat="1" ht="12">
      <c r="A309" s="39"/>
      <c r="B309" s="40"/>
      <c r="C309" s="41"/>
      <c r="D309" s="223" t="s">
        <v>136</v>
      </c>
      <c r="E309" s="41"/>
      <c r="F309" s="224" t="s">
        <v>515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136</v>
      </c>
      <c r="AU309" s="18" t="s">
        <v>83</v>
      </c>
    </row>
    <row r="310" spans="1:51" s="13" customFormat="1" ht="12">
      <c r="A310" s="13"/>
      <c r="B310" s="225"/>
      <c r="C310" s="226"/>
      <c r="D310" s="223" t="s">
        <v>138</v>
      </c>
      <c r="E310" s="227" t="s">
        <v>19</v>
      </c>
      <c r="F310" s="228" t="s">
        <v>1023</v>
      </c>
      <c r="G310" s="226"/>
      <c r="H310" s="229">
        <v>3.45</v>
      </c>
      <c r="I310" s="230"/>
      <c r="J310" s="226"/>
      <c r="K310" s="226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138</v>
      </c>
      <c r="AU310" s="235" t="s">
        <v>83</v>
      </c>
      <c r="AV310" s="13" t="s">
        <v>83</v>
      </c>
      <c r="AW310" s="13" t="s">
        <v>35</v>
      </c>
      <c r="AX310" s="13" t="s">
        <v>73</v>
      </c>
      <c r="AY310" s="235" t="s">
        <v>124</v>
      </c>
    </row>
    <row r="311" spans="1:51" s="13" customFormat="1" ht="12">
      <c r="A311" s="13"/>
      <c r="B311" s="225"/>
      <c r="C311" s="226"/>
      <c r="D311" s="223" t="s">
        <v>138</v>
      </c>
      <c r="E311" s="227" t="s">
        <v>19</v>
      </c>
      <c r="F311" s="228" t="s">
        <v>1024</v>
      </c>
      <c r="G311" s="226"/>
      <c r="H311" s="229">
        <v>4.14</v>
      </c>
      <c r="I311" s="230"/>
      <c r="J311" s="226"/>
      <c r="K311" s="226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138</v>
      </c>
      <c r="AU311" s="235" t="s">
        <v>83</v>
      </c>
      <c r="AV311" s="13" t="s">
        <v>83</v>
      </c>
      <c r="AW311" s="13" t="s">
        <v>35</v>
      </c>
      <c r="AX311" s="13" t="s">
        <v>73</v>
      </c>
      <c r="AY311" s="235" t="s">
        <v>124</v>
      </c>
    </row>
    <row r="312" spans="1:51" s="13" customFormat="1" ht="12">
      <c r="A312" s="13"/>
      <c r="B312" s="225"/>
      <c r="C312" s="226"/>
      <c r="D312" s="223" t="s">
        <v>138</v>
      </c>
      <c r="E312" s="227" t="s">
        <v>19</v>
      </c>
      <c r="F312" s="228" t="s">
        <v>1025</v>
      </c>
      <c r="G312" s="226"/>
      <c r="H312" s="229">
        <v>0.237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138</v>
      </c>
      <c r="AU312" s="235" t="s">
        <v>83</v>
      </c>
      <c r="AV312" s="13" t="s">
        <v>83</v>
      </c>
      <c r="AW312" s="13" t="s">
        <v>35</v>
      </c>
      <c r="AX312" s="13" t="s">
        <v>73</v>
      </c>
      <c r="AY312" s="235" t="s">
        <v>124</v>
      </c>
    </row>
    <row r="313" spans="1:51" s="14" customFormat="1" ht="12">
      <c r="A313" s="14"/>
      <c r="B313" s="246"/>
      <c r="C313" s="247"/>
      <c r="D313" s="223" t="s">
        <v>138</v>
      </c>
      <c r="E313" s="248" t="s">
        <v>19</v>
      </c>
      <c r="F313" s="249" t="s">
        <v>278</v>
      </c>
      <c r="G313" s="247"/>
      <c r="H313" s="250">
        <v>7.827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6" t="s">
        <v>138</v>
      </c>
      <c r="AU313" s="256" t="s">
        <v>83</v>
      </c>
      <c r="AV313" s="14" t="s">
        <v>132</v>
      </c>
      <c r="AW313" s="14" t="s">
        <v>35</v>
      </c>
      <c r="AX313" s="14" t="s">
        <v>81</v>
      </c>
      <c r="AY313" s="256" t="s">
        <v>124</v>
      </c>
    </row>
    <row r="314" spans="1:65" s="2" customFormat="1" ht="16.5" customHeight="1">
      <c r="A314" s="39"/>
      <c r="B314" s="40"/>
      <c r="C314" s="205" t="s">
        <v>521</v>
      </c>
      <c r="D314" s="205" t="s">
        <v>127</v>
      </c>
      <c r="E314" s="206" t="s">
        <v>522</v>
      </c>
      <c r="F314" s="207" t="s">
        <v>414</v>
      </c>
      <c r="G314" s="208" t="s">
        <v>242</v>
      </c>
      <c r="H314" s="209">
        <v>82.08</v>
      </c>
      <c r="I314" s="210"/>
      <c r="J314" s="211">
        <f>ROUND(I314*H314,2)</f>
        <v>0</v>
      </c>
      <c r="K314" s="207" t="s">
        <v>131</v>
      </c>
      <c r="L314" s="45"/>
      <c r="M314" s="212" t="s">
        <v>19</v>
      </c>
      <c r="N314" s="213" t="s">
        <v>44</v>
      </c>
      <c r="O314" s="85"/>
      <c r="P314" s="214">
        <f>O314*H314</f>
        <v>0</v>
      </c>
      <c r="Q314" s="214">
        <v>0</v>
      </c>
      <c r="R314" s="214">
        <f>Q314*H314</f>
        <v>0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132</v>
      </c>
      <c r="AT314" s="216" t="s">
        <v>127</v>
      </c>
      <c r="AU314" s="216" t="s">
        <v>83</v>
      </c>
      <c r="AY314" s="18" t="s">
        <v>124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81</v>
      </c>
      <c r="BK314" s="217">
        <f>ROUND(I314*H314,2)</f>
        <v>0</v>
      </c>
      <c r="BL314" s="18" t="s">
        <v>132</v>
      </c>
      <c r="BM314" s="216" t="s">
        <v>1026</v>
      </c>
    </row>
    <row r="315" spans="1:47" s="2" customFormat="1" ht="12">
      <c r="A315" s="39"/>
      <c r="B315" s="40"/>
      <c r="C315" s="41"/>
      <c r="D315" s="218" t="s">
        <v>134</v>
      </c>
      <c r="E315" s="41"/>
      <c r="F315" s="219" t="s">
        <v>524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134</v>
      </c>
      <c r="AU315" s="18" t="s">
        <v>83</v>
      </c>
    </row>
    <row r="316" spans="1:47" s="2" customFormat="1" ht="12">
      <c r="A316" s="39"/>
      <c r="B316" s="40"/>
      <c r="C316" s="41"/>
      <c r="D316" s="223" t="s">
        <v>136</v>
      </c>
      <c r="E316" s="41"/>
      <c r="F316" s="224" t="s">
        <v>417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136</v>
      </c>
      <c r="AU316" s="18" t="s">
        <v>83</v>
      </c>
    </row>
    <row r="317" spans="1:51" s="13" customFormat="1" ht="12">
      <c r="A317" s="13"/>
      <c r="B317" s="225"/>
      <c r="C317" s="226"/>
      <c r="D317" s="223" t="s">
        <v>138</v>
      </c>
      <c r="E317" s="227" t="s">
        <v>19</v>
      </c>
      <c r="F317" s="228" t="s">
        <v>1000</v>
      </c>
      <c r="G317" s="226"/>
      <c r="H317" s="229">
        <v>41.4</v>
      </c>
      <c r="I317" s="230"/>
      <c r="J317" s="226"/>
      <c r="K317" s="226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138</v>
      </c>
      <c r="AU317" s="235" t="s">
        <v>83</v>
      </c>
      <c r="AV317" s="13" t="s">
        <v>83</v>
      </c>
      <c r="AW317" s="13" t="s">
        <v>35</v>
      </c>
      <c r="AX317" s="13" t="s">
        <v>73</v>
      </c>
      <c r="AY317" s="235" t="s">
        <v>124</v>
      </c>
    </row>
    <row r="318" spans="1:51" s="13" customFormat="1" ht="12">
      <c r="A318" s="13"/>
      <c r="B318" s="225"/>
      <c r="C318" s="226"/>
      <c r="D318" s="223" t="s">
        <v>138</v>
      </c>
      <c r="E318" s="227" t="s">
        <v>19</v>
      </c>
      <c r="F318" s="228" t="s">
        <v>1001</v>
      </c>
      <c r="G318" s="226"/>
      <c r="H318" s="229">
        <v>40.68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5" t="s">
        <v>138</v>
      </c>
      <c r="AU318" s="235" t="s">
        <v>83</v>
      </c>
      <c r="AV318" s="13" t="s">
        <v>83</v>
      </c>
      <c r="AW318" s="13" t="s">
        <v>35</v>
      </c>
      <c r="AX318" s="13" t="s">
        <v>73</v>
      </c>
      <c r="AY318" s="235" t="s">
        <v>124</v>
      </c>
    </row>
    <row r="319" spans="1:51" s="14" customFormat="1" ht="12">
      <c r="A319" s="14"/>
      <c r="B319" s="246"/>
      <c r="C319" s="247"/>
      <c r="D319" s="223" t="s">
        <v>138</v>
      </c>
      <c r="E319" s="248" t="s">
        <v>19</v>
      </c>
      <c r="F319" s="249" t="s">
        <v>278</v>
      </c>
      <c r="G319" s="247"/>
      <c r="H319" s="250">
        <v>82.08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6" t="s">
        <v>138</v>
      </c>
      <c r="AU319" s="256" t="s">
        <v>83</v>
      </c>
      <c r="AV319" s="14" t="s">
        <v>132</v>
      </c>
      <c r="AW319" s="14" t="s">
        <v>35</v>
      </c>
      <c r="AX319" s="14" t="s">
        <v>81</v>
      </c>
      <c r="AY319" s="256" t="s">
        <v>124</v>
      </c>
    </row>
    <row r="320" spans="1:65" s="2" customFormat="1" ht="16.5" customHeight="1">
      <c r="A320" s="39"/>
      <c r="B320" s="40"/>
      <c r="C320" s="205" t="s">
        <v>525</v>
      </c>
      <c r="D320" s="205" t="s">
        <v>127</v>
      </c>
      <c r="E320" s="206" t="s">
        <v>526</v>
      </c>
      <c r="F320" s="207" t="s">
        <v>422</v>
      </c>
      <c r="G320" s="208" t="s">
        <v>242</v>
      </c>
      <c r="H320" s="209">
        <v>82.08</v>
      </c>
      <c r="I320" s="210"/>
      <c r="J320" s="211">
        <f>ROUND(I320*H320,2)</f>
        <v>0</v>
      </c>
      <c r="K320" s="207" t="s">
        <v>131</v>
      </c>
      <c r="L320" s="45"/>
      <c r="M320" s="212" t="s">
        <v>19</v>
      </c>
      <c r="N320" s="213" t="s">
        <v>44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132</v>
      </c>
      <c r="AT320" s="216" t="s">
        <v>127</v>
      </c>
      <c r="AU320" s="216" t="s">
        <v>83</v>
      </c>
      <c r="AY320" s="18" t="s">
        <v>124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81</v>
      </c>
      <c r="BK320" s="217">
        <f>ROUND(I320*H320,2)</f>
        <v>0</v>
      </c>
      <c r="BL320" s="18" t="s">
        <v>132</v>
      </c>
      <c r="BM320" s="216" t="s">
        <v>1027</v>
      </c>
    </row>
    <row r="321" spans="1:47" s="2" customFormat="1" ht="12">
      <c r="A321" s="39"/>
      <c r="B321" s="40"/>
      <c r="C321" s="41"/>
      <c r="D321" s="218" t="s">
        <v>134</v>
      </c>
      <c r="E321" s="41"/>
      <c r="F321" s="219" t="s">
        <v>528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134</v>
      </c>
      <c r="AU321" s="18" t="s">
        <v>83</v>
      </c>
    </row>
    <row r="322" spans="1:65" s="2" customFormat="1" ht="16.5" customHeight="1">
      <c r="A322" s="39"/>
      <c r="B322" s="40"/>
      <c r="C322" s="205" t="s">
        <v>529</v>
      </c>
      <c r="D322" s="205" t="s">
        <v>127</v>
      </c>
      <c r="E322" s="206" t="s">
        <v>530</v>
      </c>
      <c r="F322" s="207" t="s">
        <v>264</v>
      </c>
      <c r="G322" s="208" t="s">
        <v>242</v>
      </c>
      <c r="H322" s="209">
        <v>410.4</v>
      </c>
      <c r="I322" s="210"/>
      <c r="J322" s="211">
        <f>ROUND(I322*H322,2)</f>
        <v>0</v>
      </c>
      <c r="K322" s="207" t="s">
        <v>131</v>
      </c>
      <c r="L322" s="45"/>
      <c r="M322" s="212" t="s">
        <v>19</v>
      </c>
      <c r="N322" s="213" t="s">
        <v>44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132</v>
      </c>
      <c r="AT322" s="216" t="s">
        <v>127</v>
      </c>
      <c r="AU322" s="216" t="s">
        <v>83</v>
      </c>
      <c r="AY322" s="18" t="s">
        <v>124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81</v>
      </c>
      <c r="BK322" s="217">
        <f>ROUND(I322*H322,2)</f>
        <v>0</v>
      </c>
      <c r="BL322" s="18" t="s">
        <v>132</v>
      </c>
      <c r="BM322" s="216" t="s">
        <v>1028</v>
      </c>
    </row>
    <row r="323" spans="1:47" s="2" customFormat="1" ht="12">
      <c r="A323" s="39"/>
      <c r="B323" s="40"/>
      <c r="C323" s="41"/>
      <c r="D323" s="218" t="s">
        <v>134</v>
      </c>
      <c r="E323" s="41"/>
      <c r="F323" s="219" t="s">
        <v>532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134</v>
      </c>
      <c r="AU323" s="18" t="s">
        <v>83</v>
      </c>
    </row>
    <row r="324" spans="1:47" s="2" customFormat="1" ht="12">
      <c r="A324" s="39"/>
      <c r="B324" s="40"/>
      <c r="C324" s="41"/>
      <c r="D324" s="223" t="s">
        <v>136</v>
      </c>
      <c r="E324" s="41"/>
      <c r="F324" s="224" t="s">
        <v>429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136</v>
      </c>
      <c r="AU324" s="18" t="s">
        <v>83</v>
      </c>
    </row>
    <row r="325" spans="1:51" s="13" customFormat="1" ht="12">
      <c r="A325" s="13"/>
      <c r="B325" s="225"/>
      <c r="C325" s="226"/>
      <c r="D325" s="223" t="s">
        <v>138</v>
      </c>
      <c r="E325" s="227" t="s">
        <v>19</v>
      </c>
      <c r="F325" s="228" t="s">
        <v>1004</v>
      </c>
      <c r="G325" s="226"/>
      <c r="H325" s="229">
        <v>410.4</v>
      </c>
      <c r="I325" s="230"/>
      <c r="J325" s="226"/>
      <c r="K325" s="226"/>
      <c r="L325" s="231"/>
      <c r="M325" s="232"/>
      <c r="N325" s="233"/>
      <c r="O325" s="233"/>
      <c r="P325" s="233"/>
      <c r="Q325" s="233"/>
      <c r="R325" s="233"/>
      <c r="S325" s="233"/>
      <c r="T325" s="23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5" t="s">
        <v>138</v>
      </c>
      <c r="AU325" s="235" t="s">
        <v>83</v>
      </c>
      <c r="AV325" s="13" t="s">
        <v>83</v>
      </c>
      <c r="AW325" s="13" t="s">
        <v>35</v>
      </c>
      <c r="AX325" s="13" t="s">
        <v>81</v>
      </c>
      <c r="AY325" s="235" t="s">
        <v>124</v>
      </c>
    </row>
    <row r="326" spans="1:63" s="12" customFormat="1" ht="22.8" customHeight="1">
      <c r="A326" s="12"/>
      <c r="B326" s="189"/>
      <c r="C326" s="190"/>
      <c r="D326" s="191" t="s">
        <v>72</v>
      </c>
      <c r="E326" s="203" t="s">
        <v>533</v>
      </c>
      <c r="F326" s="203" t="s">
        <v>534</v>
      </c>
      <c r="G326" s="190"/>
      <c r="H326" s="190"/>
      <c r="I326" s="193"/>
      <c r="J326" s="204">
        <f>BK326</f>
        <v>0</v>
      </c>
      <c r="K326" s="190"/>
      <c r="L326" s="195"/>
      <c r="M326" s="196"/>
      <c r="N326" s="197"/>
      <c r="O326" s="197"/>
      <c r="P326" s="198">
        <f>SUM(P327:P328)</f>
        <v>0</v>
      </c>
      <c r="Q326" s="197"/>
      <c r="R326" s="198">
        <f>SUM(R327:R328)</f>
        <v>0</v>
      </c>
      <c r="S326" s="197"/>
      <c r="T326" s="199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0" t="s">
        <v>81</v>
      </c>
      <c r="AT326" s="201" t="s">
        <v>72</v>
      </c>
      <c r="AU326" s="201" t="s">
        <v>81</v>
      </c>
      <c r="AY326" s="200" t="s">
        <v>124</v>
      </c>
      <c r="BK326" s="202">
        <f>SUM(BK327:BK328)</f>
        <v>0</v>
      </c>
    </row>
    <row r="327" spans="1:65" s="2" customFormat="1" ht="16.5" customHeight="1">
      <c r="A327" s="39"/>
      <c r="B327" s="40"/>
      <c r="C327" s="205" t="s">
        <v>535</v>
      </c>
      <c r="D327" s="205" t="s">
        <v>127</v>
      </c>
      <c r="E327" s="206" t="s">
        <v>1029</v>
      </c>
      <c r="F327" s="207" t="s">
        <v>537</v>
      </c>
      <c r="G327" s="208" t="s">
        <v>185</v>
      </c>
      <c r="H327" s="209">
        <v>31.04</v>
      </c>
      <c r="I327" s="210"/>
      <c r="J327" s="211">
        <f>ROUND(I327*H327,2)</f>
        <v>0</v>
      </c>
      <c r="K327" s="207" t="s">
        <v>131</v>
      </c>
      <c r="L327" s="45"/>
      <c r="M327" s="212" t="s">
        <v>19</v>
      </c>
      <c r="N327" s="213" t="s">
        <v>44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132</v>
      </c>
      <c r="AT327" s="216" t="s">
        <v>127</v>
      </c>
      <c r="AU327" s="216" t="s">
        <v>83</v>
      </c>
      <c r="AY327" s="18" t="s">
        <v>124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81</v>
      </c>
      <c r="BK327" s="217">
        <f>ROUND(I327*H327,2)</f>
        <v>0</v>
      </c>
      <c r="BL327" s="18" t="s">
        <v>132</v>
      </c>
      <c r="BM327" s="216" t="s">
        <v>1030</v>
      </c>
    </row>
    <row r="328" spans="1:47" s="2" customFormat="1" ht="12">
      <c r="A328" s="39"/>
      <c r="B328" s="40"/>
      <c r="C328" s="41"/>
      <c r="D328" s="218" t="s">
        <v>134</v>
      </c>
      <c r="E328" s="41"/>
      <c r="F328" s="219" t="s">
        <v>1031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134</v>
      </c>
      <c r="AU328" s="18" t="s">
        <v>83</v>
      </c>
    </row>
    <row r="329" spans="1:63" s="12" customFormat="1" ht="25.9" customHeight="1">
      <c r="A329" s="12"/>
      <c r="B329" s="189"/>
      <c r="C329" s="190"/>
      <c r="D329" s="191" t="s">
        <v>72</v>
      </c>
      <c r="E329" s="192" t="s">
        <v>540</v>
      </c>
      <c r="F329" s="192" t="s">
        <v>541</v>
      </c>
      <c r="G329" s="190"/>
      <c r="H329" s="190"/>
      <c r="I329" s="193"/>
      <c r="J329" s="194">
        <f>BK329</f>
        <v>0</v>
      </c>
      <c r="K329" s="190"/>
      <c r="L329" s="195"/>
      <c r="M329" s="196"/>
      <c r="N329" s="197"/>
      <c r="O329" s="197"/>
      <c r="P329" s="198">
        <f>P330</f>
        <v>0</v>
      </c>
      <c r="Q329" s="197"/>
      <c r="R329" s="198">
        <f>R330</f>
        <v>0</v>
      </c>
      <c r="S329" s="197"/>
      <c r="T329" s="199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0" t="s">
        <v>155</v>
      </c>
      <c r="AT329" s="201" t="s">
        <v>72</v>
      </c>
      <c r="AU329" s="201" t="s">
        <v>73</v>
      </c>
      <c r="AY329" s="200" t="s">
        <v>124</v>
      </c>
      <c r="BK329" s="202">
        <f>BK330</f>
        <v>0</v>
      </c>
    </row>
    <row r="330" spans="1:63" s="12" customFormat="1" ht="22.8" customHeight="1">
      <c r="A330" s="12"/>
      <c r="B330" s="189"/>
      <c r="C330" s="190"/>
      <c r="D330" s="191" t="s">
        <v>72</v>
      </c>
      <c r="E330" s="203" t="s">
        <v>542</v>
      </c>
      <c r="F330" s="203" t="s">
        <v>543</v>
      </c>
      <c r="G330" s="190"/>
      <c r="H330" s="190"/>
      <c r="I330" s="193"/>
      <c r="J330" s="204">
        <f>BK330</f>
        <v>0</v>
      </c>
      <c r="K330" s="190"/>
      <c r="L330" s="195"/>
      <c r="M330" s="196"/>
      <c r="N330" s="197"/>
      <c r="O330" s="197"/>
      <c r="P330" s="198">
        <f>SUM(P331:P335)</f>
        <v>0</v>
      </c>
      <c r="Q330" s="197"/>
      <c r="R330" s="198">
        <f>SUM(R331:R335)</f>
        <v>0</v>
      </c>
      <c r="S330" s="197"/>
      <c r="T330" s="199">
        <f>SUM(T331:T335)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0" t="s">
        <v>155</v>
      </c>
      <c r="AT330" s="201" t="s">
        <v>72</v>
      </c>
      <c r="AU330" s="201" t="s">
        <v>81</v>
      </c>
      <c r="AY330" s="200" t="s">
        <v>124</v>
      </c>
      <c r="BK330" s="202">
        <f>SUM(BK331:BK335)</f>
        <v>0</v>
      </c>
    </row>
    <row r="331" spans="1:65" s="2" customFormat="1" ht="16.5" customHeight="1">
      <c r="A331" s="39"/>
      <c r="B331" s="40"/>
      <c r="C331" s="205" t="s">
        <v>544</v>
      </c>
      <c r="D331" s="205" t="s">
        <v>127</v>
      </c>
      <c r="E331" s="206" t="s">
        <v>545</v>
      </c>
      <c r="F331" s="207" t="s">
        <v>546</v>
      </c>
      <c r="G331" s="208" t="s">
        <v>547</v>
      </c>
      <c r="H331" s="209">
        <v>1</v>
      </c>
      <c r="I331" s="210"/>
      <c r="J331" s="211">
        <f>ROUND(I331*H331,2)</f>
        <v>0</v>
      </c>
      <c r="K331" s="207" t="s">
        <v>19</v>
      </c>
      <c r="L331" s="45"/>
      <c r="M331" s="212" t="s">
        <v>19</v>
      </c>
      <c r="N331" s="213" t="s">
        <v>44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548</v>
      </c>
      <c r="AT331" s="216" t="s">
        <v>127</v>
      </c>
      <c r="AU331" s="216" t="s">
        <v>83</v>
      </c>
      <c r="AY331" s="18" t="s">
        <v>124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81</v>
      </c>
      <c r="BK331" s="217">
        <f>ROUND(I331*H331,2)</f>
        <v>0</v>
      </c>
      <c r="BL331" s="18" t="s">
        <v>548</v>
      </c>
      <c r="BM331" s="216" t="s">
        <v>1032</v>
      </c>
    </row>
    <row r="332" spans="1:65" s="2" customFormat="1" ht="16.5" customHeight="1">
      <c r="A332" s="39"/>
      <c r="B332" s="40"/>
      <c r="C332" s="205" t="s">
        <v>551</v>
      </c>
      <c r="D332" s="205" t="s">
        <v>127</v>
      </c>
      <c r="E332" s="206" t="s">
        <v>552</v>
      </c>
      <c r="F332" s="207" t="s">
        <v>553</v>
      </c>
      <c r="G332" s="208" t="s">
        <v>547</v>
      </c>
      <c r="H332" s="209">
        <v>1</v>
      </c>
      <c r="I332" s="210"/>
      <c r="J332" s="211">
        <f>ROUND(I332*H332,2)</f>
        <v>0</v>
      </c>
      <c r="K332" s="207" t="s">
        <v>19</v>
      </c>
      <c r="L332" s="45"/>
      <c r="M332" s="212" t="s">
        <v>19</v>
      </c>
      <c r="N332" s="213" t="s">
        <v>44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548</v>
      </c>
      <c r="AT332" s="216" t="s">
        <v>127</v>
      </c>
      <c r="AU332" s="216" t="s">
        <v>83</v>
      </c>
      <c r="AY332" s="18" t="s">
        <v>124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81</v>
      </c>
      <c r="BK332" s="217">
        <f>ROUND(I332*H332,2)</f>
        <v>0</v>
      </c>
      <c r="BL332" s="18" t="s">
        <v>548</v>
      </c>
      <c r="BM332" s="216" t="s">
        <v>1033</v>
      </c>
    </row>
    <row r="333" spans="1:65" s="2" customFormat="1" ht="16.5" customHeight="1">
      <c r="A333" s="39"/>
      <c r="B333" s="40"/>
      <c r="C333" s="205" t="s">
        <v>555</v>
      </c>
      <c r="D333" s="205" t="s">
        <v>127</v>
      </c>
      <c r="E333" s="206" t="s">
        <v>556</v>
      </c>
      <c r="F333" s="207" t="s">
        <v>557</v>
      </c>
      <c r="G333" s="208" t="s">
        <v>547</v>
      </c>
      <c r="H333" s="209">
        <v>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44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548</v>
      </c>
      <c r="AT333" s="216" t="s">
        <v>127</v>
      </c>
      <c r="AU333" s="216" t="s">
        <v>83</v>
      </c>
      <c r="AY333" s="18" t="s">
        <v>124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81</v>
      </c>
      <c r="BK333" s="217">
        <f>ROUND(I333*H333,2)</f>
        <v>0</v>
      </c>
      <c r="BL333" s="18" t="s">
        <v>548</v>
      </c>
      <c r="BM333" s="216" t="s">
        <v>1034</v>
      </c>
    </row>
    <row r="334" spans="1:65" s="2" customFormat="1" ht="16.5" customHeight="1">
      <c r="A334" s="39"/>
      <c r="B334" s="40"/>
      <c r="C334" s="205" t="s">
        <v>559</v>
      </c>
      <c r="D334" s="205" t="s">
        <v>127</v>
      </c>
      <c r="E334" s="206" t="s">
        <v>560</v>
      </c>
      <c r="F334" s="207" t="s">
        <v>561</v>
      </c>
      <c r="G334" s="208" t="s">
        <v>547</v>
      </c>
      <c r="H334" s="209">
        <v>1</v>
      </c>
      <c r="I334" s="210"/>
      <c r="J334" s="211">
        <f>ROUND(I334*H334,2)</f>
        <v>0</v>
      </c>
      <c r="K334" s="207" t="s">
        <v>19</v>
      </c>
      <c r="L334" s="45"/>
      <c r="M334" s="212" t="s">
        <v>19</v>
      </c>
      <c r="N334" s="213" t="s">
        <v>44</v>
      </c>
      <c r="O334" s="85"/>
      <c r="P334" s="214">
        <f>O334*H334</f>
        <v>0</v>
      </c>
      <c r="Q334" s="214">
        <v>0</v>
      </c>
      <c r="R334" s="214">
        <f>Q334*H334</f>
        <v>0</v>
      </c>
      <c r="S334" s="214">
        <v>0</v>
      </c>
      <c r="T334" s="215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16" t="s">
        <v>548</v>
      </c>
      <c r="AT334" s="216" t="s">
        <v>127</v>
      </c>
      <c r="AU334" s="216" t="s">
        <v>83</v>
      </c>
      <c r="AY334" s="18" t="s">
        <v>124</v>
      </c>
      <c r="BE334" s="217">
        <f>IF(N334="základní",J334,0)</f>
        <v>0</v>
      </c>
      <c r="BF334" s="217">
        <f>IF(N334="snížená",J334,0)</f>
        <v>0</v>
      </c>
      <c r="BG334" s="217">
        <f>IF(N334="zákl. přenesená",J334,0)</f>
        <v>0</v>
      </c>
      <c r="BH334" s="217">
        <f>IF(N334="sníž. přenesená",J334,0)</f>
        <v>0</v>
      </c>
      <c r="BI334" s="217">
        <f>IF(N334="nulová",J334,0)</f>
        <v>0</v>
      </c>
      <c r="BJ334" s="18" t="s">
        <v>81</v>
      </c>
      <c r="BK334" s="217">
        <f>ROUND(I334*H334,2)</f>
        <v>0</v>
      </c>
      <c r="BL334" s="18" t="s">
        <v>548</v>
      </c>
      <c r="BM334" s="216" t="s">
        <v>1035</v>
      </c>
    </row>
    <row r="335" spans="1:47" s="2" customFormat="1" ht="12">
      <c r="A335" s="39"/>
      <c r="B335" s="40"/>
      <c r="C335" s="41"/>
      <c r="D335" s="223" t="s">
        <v>136</v>
      </c>
      <c r="E335" s="41"/>
      <c r="F335" s="224" t="s">
        <v>563</v>
      </c>
      <c r="G335" s="41"/>
      <c r="H335" s="41"/>
      <c r="I335" s="220"/>
      <c r="J335" s="41"/>
      <c r="K335" s="41"/>
      <c r="L335" s="45"/>
      <c r="M335" s="257"/>
      <c r="N335" s="258"/>
      <c r="O335" s="259"/>
      <c r="P335" s="259"/>
      <c r="Q335" s="259"/>
      <c r="R335" s="259"/>
      <c r="S335" s="259"/>
      <c r="T335" s="260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136</v>
      </c>
      <c r="AU335" s="18" t="s">
        <v>83</v>
      </c>
    </row>
    <row r="336" spans="1:31" s="2" customFormat="1" ht="6.95" customHeight="1">
      <c r="A336" s="39"/>
      <c r="B336" s="60"/>
      <c r="C336" s="61"/>
      <c r="D336" s="61"/>
      <c r="E336" s="61"/>
      <c r="F336" s="61"/>
      <c r="G336" s="61"/>
      <c r="H336" s="61"/>
      <c r="I336" s="61"/>
      <c r="J336" s="61"/>
      <c r="K336" s="61"/>
      <c r="L336" s="45"/>
      <c r="M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</sheetData>
  <sheetProtection password="CC35" sheet="1" objects="1" scenarios="1" formatColumns="0" formatRows="0" autoFilter="0"/>
  <autoFilter ref="C87:K33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4_01/183403112"/>
    <hyperlink ref="F96" r:id="rId2" display="https://podminky.urs.cz/item/CS_URS_2024_01/183403114"/>
    <hyperlink ref="F99" r:id="rId3" display="https://podminky.urs.cz/item/CS_URS_2024_01/183403151"/>
    <hyperlink ref="F102" r:id="rId4" display="https://podminky.urs.cz/item/CS_URS_2024_01/183101115"/>
    <hyperlink ref="F107" r:id="rId5" display="https://podminky.urs.cz/item/CS_URS_2024_01/184102114"/>
    <hyperlink ref="F120" r:id="rId6" display="https://podminky.urs.cz/item/CS_URS_2024_01/184215412"/>
    <hyperlink ref="F122" r:id="rId7" display="https://podminky.urs.cz/item/CS_URS_2024_01/184501141"/>
    <hyperlink ref="F128" r:id="rId8" display="https://podminky.urs.cz/item/CS_URS_2024_01/184215133"/>
    <hyperlink ref="F134" r:id="rId9" display="https://podminky.urs.cz/item/CS_URS_2024_01/184911111"/>
    <hyperlink ref="F137" r:id="rId10" display="https://podminky.urs.cz/item/CS_URS_2024_01/184911421"/>
    <hyperlink ref="F143" r:id="rId11" display="https://podminky.urs.cz/item/CS_URS_2024_01/184801121"/>
    <hyperlink ref="F146" r:id="rId12" display="https://podminky.urs.cz/item/CS_URS_2024_01/185804312"/>
    <hyperlink ref="F150" r:id="rId13" display="https://podminky.urs.cz/item/CS_URS_2024_01/185851121"/>
    <hyperlink ref="F152" r:id="rId14" display="https://podminky.urs.cz/item/CS_URS_2024_01/185851129"/>
    <hyperlink ref="F157" r:id="rId15" display="https://podminky.urs.cz/item/CS_URS_2024_01/183111114"/>
    <hyperlink ref="F162" r:id="rId16" display="https://podminky.urs.cz/item/CS_URS_2024_01/184102211"/>
    <hyperlink ref="F179" r:id="rId17" display="https://podminky.urs.cz/item/CS_URS_2024_01/184911421"/>
    <hyperlink ref="F186" r:id="rId18" display="https://podminky.urs.cz/item/CS_URS_2024_01/R-05.185804311"/>
    <hyperlink ref="F190" r:id="rId19" display="https://podminky.urs.cz/item/CS_URS_2024_01/R-05.185851121"/>
    <hyperlink ref="F192" r:id="rId20" display="https://podminky.urs.cz/item/CS_URS_2024_01/R01-185851129"/>
    <hyperlink ref="F196" r:id="rId21" display="https://podminky.urs.cz/item/CS_URS_2024_01/R-05.348951256"/>
    <hyperlink ref="F200" r:id="rId22" display="https://podminky.urs.cz/item/CS_URS_2024_01/184801131"/>
    <hyperlink ref="F204" r:id="rId23" display="https://podminky.urs.cz/item/CS_URS_2024_01/184851413.004"/>
    <hyperlink ref="F212" r:id="rId24" display="https://podminky.urs.cz/item/CS_URS_2024_01/184851423.004"/>
    <hyperlink ref="F228" r:id="rId25" display="https://podminky.urs.cz/item/CS_URS_2024_01/111151331"/>
    <hyperlink ref="F232" r:id="rId26" display="https://podminky.urs.cz/item/CS_URS_2024_01/R-07.008"/>
    <hyperlink ref="F238" r:id="rId27" display="https://podminky.urs.cz/item/CS_URS_2024_01/R-07.009"/>
    <hyperlink ref="F240" r:id="rId28" display="https://podminky.urs.cz/item/CS_URS_2024_01/R-07.010"/>
    <hyperlink ref="F256" r:id="rId29" display="https://podminky.urs.cz/item/CS_URS_2024_01/111151331"/>
    <hyperlink ref="F260" r:id="rId30" display="https://podminky.urs.cz/item/CS_URS_2024_01/R-08.008"/>
    <hyperlink ref="F266" r:id="rId31" display="https://podminky.urs.cz/item/CS_URS_2024_01/R-08.009"/>
    <hyperlink ref="F268" r:id="rId32" display="https://podminky.urs.cz/item/CS_URS_2024_01/R-08.010"/>
    <hyperlink ref="F273" r:id="rId33" display="https://podminky.urs.cz/item/CS_URS_2024_01/184215173.004"/>
    <hyperlink ref="F277" r:id="rId34" display="https://podminky.urs.cz/item/CS_URS_2024_01/184501181.004"/>
    <hyperlink ref="F281" r:id="rId35" display="https://podminky.urs.cz/item/CS_URS_2024_01/R-09.001"/>
    <hyperlink ref="F295" r:id="rId36" display="https://podminky.urs.cz/item/CS_URS_2024_01/111151331"/>
    <hyperlink ref="F299" r:id="rId37" display="https://podminky.urs.cz/item/CS_URS_2024_01/R-09.004"/>
    <hyperlink ref="F303" r:id="rId38" display="https://podminky.urs.cz/item/CS_URS_2024_01/R-09.005"/>
    <hyperlink ref="F306" r:id="rId39" display="https://podminky.urs.cz/item/CS_URS_2024_01/R-09.006"/>
    <hyperlink ref="F315" r:id="rId40" display="https://podminky.urs.cz/item/CS_URS_2024_01/R-09.008"/>
    <hyperlink ref="F321" r:id="rId41" display="https://podminky.urs.cz/item/CS_URS_2024_01/R-09.009"/>
    <hyperlink ref="F323" r:id="rId42" display="https://podminky.urs.cz/item/CS_URS_2024_01/R-09.010"/>
    <hyperlink ref="F328" r:id="rId43" display="https://podminky.urs.cz/item/CS_URS_2024_01/998231311.00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266" t="s">
        <v>1036</v>
      </c>
      <c r="D3" s="266"/>
      <c r="E3" s="266"/>
      <c r="F3" s="266"/>
      <c r="G3" s="266"/>
      <c r="H3" s="266"/>
      <c r="I3" s="266"/>
      <c r="J3" s="266"/>
      <c r="K3" s="267"/>
    </row>
    <row r="4" spans="2:11" s="1" customFormat="1" ht="25.5" customHeight="1">
      <c r="B4" s="268"/>
      <c r="C4" s="269" t="s">
        <v>1037</v>
      </c>
      <c r="D4" s="269"/>
      <c r="E4" s="269"/>
      <c r="F4" s="269"/>
      <c r="G4" s="269"/>
      <c r="H4" s="269"/>
      <c r="I4" s="269"/>
      <c r="J4" s="269"/>
      <c r="K4" s="270"/>
    </row>
    <row r="5" spans="2:11" s="1" customFormat="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8"/>
      <c r="C6" s="272" t="s">
        <v>1038</v>
      </c>
      <c r="D6" s="272"/>
      <c r="E6" s="272"/>
      <c r="F6" s="272"/>
      <c r="G6" s="272"/>
      <c r="H6" s="272"/>
      <c r="I6" s="272"/>
      <c r="J6" s="272"/>
      <c r="K6" s="270"/>
    </row>
    <row r="7" spans="2:11" s="1" customFormat="1" ht="15" customHeight="1">
      <c r="B7" s="273"/>
      <c r="C7" s="272" t="s">
        <v>1039</v>
      </c>
      <c r="D7" s="272"/>
      <c r="E7" s="272"/>
      <c r="F7" s="272"/>
      <c r="G7" s="272"/>
      <c r="H7" s="272"/>
      <c r="I7" s="272"/>
      <c r="J7" s="272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272" t="s">
        <v>1040</v>
      </c>
      <c r="D9" s="272"/>
      <c r="E9" s="272"/>
      <c r="F9" s="272"/>
      <c r="G9" s="272"/>
      <c r="H9" s="272"/>
      <c r="I9" s="272"/>
      <c r="J9" s="272"/>
      <c r="K9" s="270"/>
    </row>
    <row r="10" spans="2:11" s="1" customFormat="1" ht="15" customHeight="1">
      <c r="B10" s="273"/>
      <c r="C10" s="272"/>
      <c r="D10" s="272" t="s">
        <v>1041</v>
      </c>
      <c r="E10" s="272"/>
      <c r="F10" s="272"/>
      <c r="G10" s="272"/>
      <c r="H10" s="272"/>
      <c r="I10" s="272"/>
      <c r="J10" s="272"/>
      <c r="K10" s="270"/>
    </row>
    <row r="11" spans="2:11" s="1" customFormat="1" ht="15" customHeight="1">
      <c r="B11" s="273"/>
      <c r="C11" s="274"/>
      <c r="D11" s="272" t="s">
        <v>1042</v>
      </c>
      <c r="E11" s="272"/>
      <c r="F11" s="272"/>
      <c r="G11" s="272"/>
      <c r="H11" s="272"/>
      <c r="I11" s="272"/>
      <c r="J11" s="272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1043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272" t="s">
        <v>1044</v>
      </c>
      <c r="E15" s="272"/>
      <c r="F15" s="272"/>
      <c r="G15" s="272"/>
      <c r="H15" s="272"/>
      <c r="I15" s="272"/>
      <c r="J15" s="272"/>
      <c r="K15" s="270"/>
    </row>
    <row r="16" spans="2:11" s="1" customFormat="1" ht="15" customHeight="1">
      <c r="B16" s="273"/>
      <c r="C16" s="274"/>
      <c r="D16" s="272" t="s">
        <v>1045</v>
      </c>
      <c r="E16" s="272"/>
      <c r="F16" s="272"/>
      <c r="G16" s="272"/>
      <c r="H16" s="272"/>
      <c r="I16" s="272"/>
      <c r="J16" s="272"/>
      <c r="K16" s="270"/>
    </row>
    <row r="17" spans="2:11" s="1" customFormat="1" ht="15" customHeight="1">
      <c r="B17" s="273"/>
      <c r="C17" s="274"/>
      <c r="D17" s="272" t="s">
        <v>1046</v>
      </c>
      <c r="E17" s="272"/>
      <c r="F17" s="272"/>
      <c r="G17" s="272"/>
      <c r="H17" s="272"/>
      <c r="I17" s="272"/>
      <c r="J17" s="272"/>
      <c r="K17" s="270"/>
    </row>
    <row r="18" spans="2:11" s="1" customFormat="1" ht="15" customHeight="1">
      <c r="B18" s="273"/>
      <c r="C18" s="274"/>
      <c r="D18" s="274"/>
      <c r="E18" s="276" t="s">
        <v>80</v>
      </c>
      <c r="F18" s="272" t="s">
        <v>1047</v>
      </c>
      <c r="G18" s="272"/>
      <c r="H18" s="272"/>
      <c r="I18" s="272"/>
      <c r="J18" s="272"/>
      <c r="K18" s="270"/>
    </row>
    <row r="19" spans="2:11" s="1" customFormat="1" ht="15" customHeight="1">
      <c r="B19" s="273"/>
      <c r="C19" s="274"/>
      <c r="D19" s="274"/>
      <c r="E19" s="276" t="s">
        <v>1048</v>
      </c>
      <c r="F19" s="272" t="s">
        <v>1049</v>
      </c>
      <c r="G19" s="272"/>
      <c r="H19" s="272"/>
      <c r="I19" s="272"/>
      <c r="J19" s="272"/>
      <c r="K19" s="270"/>
    </row>
    <row r="20" spans="2:11" s="1" customFormat="1" ht="15" customHeight="1">
      <c r="B20" s="273"/>
      <c r="C20" s="274"/>
      <c r="D20" s="274"/>
      <c r="E20" s="276" t="s">
        <v>1050</v>
      </c>
      <c r="F20" s="272" t="s">
        <v>1051</v>
      </c>
      <c r="G20" s="272"/>
      <c r="H20" s="272"/>
      <c r="I20" s="272"/>
      <c r="J20" s="272"/>
      <c r="K20" s="270"/>
    </row>
    <row r="21" spans="2:11" s="1" customFormat="1" ht="15" customHeight="1">
      <c r="B21" s="273"/>
      <c r="C21" s="274"/>
      <c r="D21" s="274"/>
      <c r="E21" s="276" t="s">
        <v>1052</v>
      </c>
      <c r="F21" s="272" t="s">
        <v>1053</v>
      </c>
      <c r="G21" s="272"/>
      <c r="H21" s="272"/>
      <c r="I21" s="272"/>
      <c r="J21" s="272"/>
      <c r="K21" s="270"/>
    </row>
    <row r="22" spans="2:11" s="1" customFormat="1" ht="15" customHeight="1">
      <c r="B22" s="273"/>
      <c r="C22" s="274"/>
      <c r="D22" s="274"/>
      <c r="E22" s="276" t="s">
        <v>1054</v>
      </c>
      <c r="F22" s="272" t="s">
        <v>1055</v>
      </c>
      <c r="G22" s="272"/>
      <c r="H22" s="272"/>
      <c r="I22" s="272"/>
      <c r="J22" s="272"/>
      <c r="K22" s="270"/>
    </row>
    <row r="23" spans="2:11" s="1" customFormat="1" ht="15" customHeight="1">
      <c r="B23" s="273"/>
      <c r="C23" s="274"/>
      <c r="D23" s="274"/>
      <c r="E23" s="276" t="s">
        <v>1056</v>
      </c>
      <c r="F23" s="272" t="s">
        <v>1057</v>
      </c>
      <c r="G23" s="272"/>
      <c r="H23" s="272"/>
      <c r="I23" s="272"/>
      <c r="J23" s="272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272" t="s">
        <v>1058</v>
      </c>
      <c r="D25" s="272"/>
      <c r="E25" s="272"/>
      <c r="F25" s="272"/>
      <c r="G25" s="272"/>
      <c r="H25" s="272"/>
      <c r="I25" s="272"/>
      <c r="J25" s="272"/>
      <c r="K25" s="270"/>
    </row>
    <row r="26" spans="2:11" s="1" customFormat="1" ht="15" customHeight="1">
      <c r="B26" s="273"/>
      <c r="C26" s="272" t="s">
        <v>1059</v>
      </c>
      <c r="D26" s="272"/>
      <c r="E26" s="272"/>
      <c r="F26" s="272"/>
      <c r="G26" s="272"/>
      <c r="H26" s="272"/>
      <c r="I26" s="272"/>
      <c r="J26" s="272"/>
      <c r="K26" s="270"/>
    </row>
    <row r="27" spans="2:11" s="1" customFormat="1" ht="15" customHeight="1">
      <c r="B27" s="273"/>
      <c r="C27" s="272"/>
      <c r="D27" s="272" t="s">
        <v>1060</v>
      </c>
      <c r="E27" s="272"/>
      <c r="F27" s="272"/>
      <c r="G27" s="272"/>
      <c r="H27" s="272"/>
      <c r="I27" s="272"/>
      <c r="J27" s="272"/>
      <c r="K27" s="270"/>
    </row>
    <row r="28" spans="2:11" s="1" customFormat="1" ht="15" customHeight="1">
      <c r="B28" s="273"/>
      <c r="C28" s="274"/>
      <c r="D28" s="272" t="s">
        <v>1061</v>
      </c>
      <c r="E28" s="272"/>
      <c r="F28" s="272"/>
      <c r="G28" s="272"/>
      <c r="H28" s="272"/>
      <c r="I28" s="272"/>
      <c r="J28" s="272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272" t="s">
        <v>1062</v>
      </c>
      <c r="E30" s="272"/>
      <c r="F30" s="272"/>
      <c r="G30" s="272"/>
      <c r="H30" s="272"/>
      <c r="I30" s="272"/>
      <c r="J30" s="272"/>
      <c r="K30" s="270"/>
    </row>
    <row r="31" spans="2:11" s="1" customFormat="1" ht="15" customHeight="1">
      <c r="B31" s="273"/>
      <c r="C31" s="274"/>
      <c r="D31" s="272" t="s">
        <v>1063</v>
      </c>
      <c r="E31" s="272"/>
      <c r="F31" s="272"/>
      <c r="G31" s="272"/>
      <c r="H31" s="272"/>
      <c r="I31" s="272"/>
      <c r="J31" s="272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272" t="s">
        <v>1064</v>
      </c>
      <c r="E33" s="272"/>
      <c r="F33" s="272"/>
      <c r="G33" s="272"/>
      <c r="H33" s="272"/>
      <c r="I33" s="272"/>
      <c r="J33" s="272"/>
      <c r="K33" s="270"/>
    </row>
    <row r="34" spans="2:11" s="1" customFormat="1" ht="15" customHeight="1">
      <c r="B34" s="273"/>
      <c r="C34" s="274"/>
      <c r="D34" s="272" t="s">
        <v>1065</v>
      </c>
      <c r="E34" s="272"/>
      <c r="F34" s="272"/>
      <c r="G34" s="272"/>
      <c r="H34" s="272"/>
      <c r="I34" s="272"/>
      <c r="J34" s="272"/>
      <c r="K34" s="270"/>
    </row>
    <row r="35" spans="2:11" s="1" customFormat="1" ht="15" customHeight="1">
      <c r="B35" s="273"/>
      <c r="C35" s="274"/>
      <c r="D35" s="272" t="s">
        <v>1066</v>
      </c>
      <c r="E35" s="272"/>
      <c r="F35" s="272"/>
      <c r="G35" s="272"/>
      <c r="H35" s="272"/>
      <c r="I35" s="272"/>
      <c r="J35" s="272"/>
      <c r="K35" s="270"/>
    </row>
    <row r="36" spans="2:11" s="1" customFormat="1" ht="15" customHeight="1">
      <c r="B36" s="273"/>
      <c r="C36" s="274"/>
      <c r="D36" s="272"/>
      <c r="E36" s="275" t="s">
        <v>110</v>
      </c>
      <c r="F36" s="272"/>
      <c r="G36" s="272" t="s">
        <v>1067</v>
      </c>
      <c r="H36" s="272"/>
      <c r="I36" s="272"/>
      <c r="J36" s="272"/>
      <c r="K36" s="270"/>
    </row>
    <row r="37" spans="2:11" s="1" customFormat="1" ht="30.75" customHeight="1">
      <c r="B37" s="273"/>
      <c r="C37" s="274"/>
      <c r="D37" s="272"/>
      <c r="E37" s="275" t="s">
        <v>1068</v>
      </c>
      <c r="F37" s="272"/>
      <c r="G37" s="272" t="s">
        <v>1069</v>
      </c>
      <c r="H37" s="272"/>
      <c r="I37" s="272"/>
      <c r="J37" s="272"/>
      <c r="K37" s="270"/>
    </row>
    <row r="38" spans="2:11" s="1" customFormat="1" ht="15" customHeight="1">
      <c r="B38" s="273"/>
      <c r="C38" s="274"/>
      <c r="D38" s="272"/>
      <c r="E38" s="275" t="s">
        <v>54</v>
      </c>
      <c r="F38" s="272"/>
      <c r="G38" s="272" t="s">
        <v>1070</v>
      </c>
      <c r="H38" s="272"/>
      <c r="I38" s="272"/>
      <c r="J38" s="272"/>
      <c r="K38" s="270"/>
    </row>
    <row r="39" spans="2:11" s="1" customFormat="1" ht="15" customHeight="1">
      <c r="B39" s="273"/>
      <c r="C39" s="274"/>
      <c r="D39" s="272"/>
      <c r="E39" s="275" t="s">
        <v>55</v>
      </c>
      <c r="F39" s="272"/>
      <c r="G39" s="272" t="s">
        <v>1071</v>
      </c>
      <c r="H39" s="272"/>
      <c r="I39" s="272"/>
      <c r="J39" s="272"/>
      <c r="K39" s="270"/>
    </row>
    <row r="40" spans="2:11" s="1" customFormat="1" ht="15" customHeight="1">
      <c r="B40" s="273"/>
      <c r="C40" s="274"/>
      <c r="D40" s="272"/>
      <c r="E40" s="275" t="s">
        <v>111</v>
      </c>
      <c r="F40" s="272"/>
      <c r="G40" s="272" t="s">
        <v>1072</v>
      </c>
      <c r="H40" s="272"/>
      <c r="I40" s="272"/>
      <c r="J40" s="272"/>
      <c r="K40" s="270"/>
    </row>
    <row r="41" spans="2:11" s="1" customFormat="1" ht="15" customHeight="1">
      <c r="B41" s="273"/>
      <c r="C41" s="274"/>
      <c r="D41" s="272"/>
      <c r="E41" s="275" t="s">
        <v>112</v>
      </c>
      <c r="F41" s="272"/>
      <c r="G41" s="272" t="s">
        <v>1073</v>
      </c>
      <c r="H41" s="272"/>
      <c r="I41" s="272"/>
      <c r="J41" s="272"/>
      <c r="K41" s="270"/>
    </row>
    <row r="42" spans="2:11" s="1" customFormat="1" ht="15" customHeight="1">
      <c r="B42" s="273"/>
      <c r="C42" s="274"/>
      <c r="D42" s="272"/>
      <c r="E42" s="275" t="s">
        <v>1074</v>
      </c>
      <c r="F42" s="272"/>
      <c r="G42" s="272" t="s">
        <v>1075</v>
      </c>
      <c r="H42" s="272"/>
      <c r="I42" s="272"/>
      <c r="J42" s="272"/>
      <c r="K42" s="270"/>
    </row>
    <row r="43" spans="2:11" s="1" customFormat="1" ht="15" customHeight="1">
      <c r="B43" s="273"/>
      <c r="C43" s="274"/>
      <c r="D43" s="272"/>
      <c r="E43" s="275"/>
      <c r="F43" s="272"/>
      <c r="G43" s="272" t="s">
        <v>1076</v>
      </c>
      <c r="H43" s="272"/>
      <c r="I43" s="272"/>
      <c r="J43" s="272"/>
      <c r="K43" s="270"/>
    </row>
    <row r="44" spans="2:11" s="1" customFormat="1" ht="15" customHeight="1">
      <c r="B44" s="273"/>
      <c r="C44" s="274"/>
      <c r="D44" s="272"/>
      <c r="E44" s="275" t="s">
        <v>1077</v>
      </c>
      <c r="F44" s="272"/>
      <c r="G44" s="272" t="s">
        <v>1078</v>
      </c>
      <c r="H44" s="272"/>
      <c r="I44" s="272"/>
      <c r="J44" s="272"/>
      <c r="K44" s="270"/>
    </row>
    <row r="45" spans="2:11" s="1" customFormat="1" ht="15" customHeight="1">
      <c r="B45" s="273"/>
      <c r="C45" s="274"/>
      <c r="D45" s="272"/>
      <c r="E45" s="275" t="s">
        <v>114</v>
      </c>
      <c r="F45" s="272"/>
      <c r="G45" s="272" t="s">
        <v>1079</v>
      </c>
      <c r="H45" s="272"/>
      <c r="I45" s="272"/>
      <c r="J45" s="272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272" t="s">
        <v>1080</v>
      </c>
      <c r="E47" s="272"/>
      <c r="F47" s="272"/>
      <c r="G47" s="272"/>
      <c r="H47" s="272"/>
      <c r="I47" s="272"/>
      <c r="J47" s="272"/>
      <c r="K47" s="270"/>
    </row>
    <row r="48" spans="2:11" s="1" customFormat="1" ht="15" customHeight="1">
      <c r="B48" s="273"/>
      <c r="C48" s="274"/>
      <c r="D48" s="274"/>
      <c r="E48" s="272" t="s">
        <v>1081</v>
      </c>
      <c r="F48" s="272"/>
      <c r="G48" s="272"/>
      <c r="H48" s="272"/>
      <c r="I48" s="272"/>
      <c r="J48" s="272"/>
      <c r="K48" s="270"/>
    </row>
    <row r="49" spans="2:11" s="1" customFormat="1" ht="15" customHeight="1">
      <c r="B49" s="273"/>
      <c r="C49" s="274"/>
      <c r="D49" s="274"/>
      <c r="E49" s="272" t="s">
        <v>1082</v>
      </c>
      <c r="F49" s="272"/>
      <c r="G49" s="272"/>
      <c r="H49" s="272"/>
      <c r="I49" s="272"/>
      <c r="J49" s="272"/>
      <c r="K49" s="270"/>
    </row>
    <row r="50" spans="2:11" s="1" customFormat="1" ht="15" customHeight="1">
      <c r="B50" s="273"/>
      <c r="C50" s="274"/>
      <c r="D50" s="274"/>
      <c r="E50" s="272" t="s">
        <v>1083</v>
      </c>
      <c r="F50" s="272"/>
      <c r="G50" s="272"/>
      <c r="H50" s="272"/>
      <c r="I50" s="272"/>
      <c r="J50" s="272"/>
      <c r="K50" s="270"/>
    </row>
    <row r="51" spans="2:11" s="1" customFormat="1" ht="15" customHeight="1">
      <c r="B51" s="273"/>
      <c r="C51" s="274"/>
      <c r="D51" s="272" t="s">
        <v>1084</v>
      </c>
      <c r="E51" s="272"/>
      <c r="F51" s="272"/>
      <c r="G51" s="272"/>
      <c r="H51" s="272"/>
      <c r="I51" s="272"/>
      <c r="J51" s="272"/>
      <c r="K51" s="270"/>
    </row>
    <row r="52" spans="2:11" s="1" customFormat="1" ht="25.5" customHeight="1">
      <c r="B52" s="268"/>
      <c r="C52" s="269" t="s">
        <v>1085</v>
      </c>
      <c r="D52" s="269"/>
      <c r="E52" s="269"/>
      <c r="F52" s="269"/>
      <c r="G52" s="269"/>
      <c r="H52" s="269"/>
      <c r="I52" s="269"/>
      <c r="J52" s="269"/>
      <c r="K52" s="270"/>
    </row>
    <row r="53" spans="2:11" s="1" customFormat="1" ht="5.25" customHeight="1">
      <c r="B53" s="268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8"/>
      <c r="C54" s="272" t="s">
        <v>1086</v>
      </c>
      <c r="D54" s="272"/>
      <c r="E54" s="272"/>
      <c r="F54" s="272"/>
      <c r="G54" s="272"/>
      <c r="H54" s="272"/>
      <c r="I54" s="272"/>
      <c r="J54" s="272"/>
      <c r="K54" s="270"/>
    </row>
    <row r="55" spans="2:11" s="1" customFormat="1" ht="15" customHeight="1">
      <c r="B55" s="268"/>
      <c r="C55" s="272" t="s">
        <v>1087</v>
      </c>
      <c r="D55" s="272"/>
      <c r="E55" s="272"/>
      <c r="F55" s="272"/>
      <c r="G55" s="272"/>
      <c r="H55" s="272"/>
      <c r="I55" s="272"/>
      <c r="J55" s="272"/>
      <c r="K55" s="270"/>
    </row>
    <row r="56" spans="2:11" s="1" customFormat="1" ht="12.75" customHeight="1">
      <c r="B56" s="268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8"/>
      <c r="C57" s="272" t="s">
        <v>1088</v>
      </c>
      <c r="D57" s="272"/>
      <c r="E57" s="272"/>
      <c r="F57" s="272"/>
      <c r="G57" s="272"/>
      <c r="H57" s="272"/>
      <c r="I57" s="272"/>
      <c r="J57" s="272"/>
      <c r="K57" s="270"/>
    </row>
    <row r="58" spans="2:11" s="1" customFormat="1" ht="15" customHeight="1">
      <c r="B58" s="268"/>
      <c r="C58" s="274"/>
      <c r="D58" s="272" t="s">
        <v>1089</v>
      </c>
      <c r="E58" s="272"/>
      <c r="F58" s="272"/>
      <c r="G58" s="272"/>
      <c r="H58" s="272"/>
      <c r="I58" s="272"/>
      <c r="J58" s="272"/>
      <c r="K58" s="270"/>
    </row>
    <row r="59" spans="2:11" s="1" customFormat="1" ht="15" customHeight="1">
      <c r="B59" s="268"/>
      <c r="C59" s="274"/>
      <c r="D59" s="272" t="s">
        <v>1090</v>
      </c>
      <c r="E59" s="272"/>
      <c r="F59" s="272"/>
      <c r="G59" s="272"/>
      <c r="H59" s="272"/>
      <c r="I59" s="272"/>
      <c r="J59" s="272"/>
      <c r="K59" s="270"/>
    </row>
    <row r="60" spans="2:11" s="1" customFormat="1" ht="15" customHeight="1">
      <c r="B60" s="268"/>
      <c r="C60" s="274"/>
      <c r="D60" s="272" t="s">
        <v>1091</v>
      </c>
      <c r="E60" s="272"/>
      <c r="F60" s="272"/>
      <c r="G60" s="272"/>
      <c r="H60" s="272"/>
      <c r="I60" s="272"/>
      <c r="J60" s="272"/>
      <c r="K60" s="270"/>
    </row>
    <row r="61" spans="2:11" s="1" customFormat="1" ht="15" customHeight="1">
      <c r="B61" s="268"/>
      <c r="C61" s="274"/>
      <c r="D61" s="272" t="s">
        <v>1092</v>
      </c>
      <c r="E61" s="272"/>
      <c r="F61" s="272"/>
      <c r="G61" s="272"/>
      <c r="H61" s="272"/>
      <c r="I61" s="272"/>
      <c r="J61" s="272"/>
      <c r="K61" s="270"/>
    </row>
    <row r="62" spans="2:11" s="1" customFormat="1" ht="15" customHeight="1">
      <c r="B62" s="268"/>
      <c r="C62" s="274"/>
      <c r="D62" s="277" t="s">
        <v>1093</v>
      </c>
      <c r="E62" s="277"/>
      <c r="F62" s="277"/>
      <c r="G62" s="277"/>
      <c r="H62" s="277"/>
      <c r="I62" s="277"/>
      <c r="J62" s="277"/>
      <c r="K62" s="270"/>
    </row>
    <row r="63" spans="2:11" s="1" customFormat="1" ht="15" customHeight="1">
      <c r="B63" s="268"/>
      <c r="C63" s="274"/>
      <c r="D63" s="272" t="s">
        <v>1094</v>
      </c>
      <c r="E63" s="272"/>
      <c r="F63" s="272"/>
      <c r="G63" s="272"/>
      <c r="H63" s="272"/>
      <c r="I63" s="272"/>
      <c r="J63" s="272"/>
      <c r="K63" s="270"/>
    </row>
    <row r="64" spans="2:11" s="1" customFormat="1" ht="12.75" customHeight="1">
      <c r="B64" s="268"/>
      <c r="C64" s="274"/>
      <c r="D64" s="274"/>
      <c r="E64" s="278"/>
      <c r="F64" s="274"/>
      <c r="G64" s="274"/>
      <c r="H64" s="274"/>
      <c r="I64" s="274"/>
      <c r="J64" s="274"/>
      <c r="K64" s="270"/>
    </row>
    <row r="65" spans="2:11" s="1" customFormat="1" ht="15" customHeight="1">
      <c r="B65" s="268"/>
      <c r="C65" s="274"/>
      <c r="D65" s="272" t="s">
        <v>1095</v>
      </c>
      <c r="E65" s="272"/>
      <c r="F65" s="272"/>
      <c r="G65" s="272"/>
      <c r="H65" s="272"/>
      <c r="I65" s="272"/>
      <c r="J65" s="272"/>
      <c r="K65" s="270"/>
    </row>
    <row r="66" spans="2:11" s="1" customFormat="1" ht="15" customHeight="1">
      <c r="B66" s="268"/>
      <c r="C66" s="274"/>
      <c r="D66" s="277" t="s">
        <v>1096</v>
      </c>
      <c r="E66" s="277"/>
      <c r="F66" s="277"/>
      <c r="G66" s="277"/>
      <c r="H66" s="277"/>
      <c r="I66" s="277"/>
      <c r="J66" s="277"/>
      <c r="K66" s="270"/>
    </row>
    <row r="67" spans="2:11" s="1" customFormat="1" ht="15" customHeight="1">
      <c r="B67" s="268"/>
      <c r="C67" s="274"/>
      <c r="D67" s="272" t="s">
        <v>1097</v>
      </c>
      <c r="E67" s="272"/>
      <c r="F67" s="272"/>
      <c r="G67" s="272"/>
      <c r="H67" s="272"/>
      <c r="I67" s="272"/>
      <c r="J67" s="272"/>
      <c r="K67" s="270"/>
    </row>
    <row r="68" spans="2:11" s="1" customFormat="1" ht="15" customHeight="1">
      <c r="B68" s="268"/>
      <c r="C68" s="274"/>
      <c r="D68" s="272" t="s">
        <v>1098</v>
      </c>
      <c r="E68" s="272"/>
      <c r="F68" s="272"/>
      <c r="G68" s="272"/>
      <c r="H68" s="272"/>
      <c r="I68" s="272"/>
      <c r="J68" s="272"/>
      <c r="K68" s="270"/>
    </row>
    <row r="69" spans="2:11" s="1" customFormat="1" ht="15" customHeight="1">
      <c r="B69" s="268"/>
      <c r="C69" s="274"/>
      <c r="D69" s="272" t="s">
        <v>1099</v>
      </c>
      <c r="E69" s="272"/>
      <c r="F69" s="272"/>
      <c r="G69" s="272"/>
      <c r="H69" s="272"/>
      <c r="I69" s="272"/>
      <c r="J69" s="272"/>
      <c r="K69" s="270"/>
    </row>
    <row r="70" spans="2:11" s="1" customFormat="1" ht="15" customHeight="1">
      <c r="B70" s="268"/>
      <c r="C70" s="274"/>
      <c r="D70" s="272" t="s">
        <v>1100</v>
      </c>
      <c r="E70" s="272"/>
      <c r="F70" s="272"/>
      <c r="G70" s="272"/>
      <c r="H70" s="272"/>
      <c r="I70" s="272"/>
      <c r="J70" s="272"/>
      <c r="K70" s="270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288" t="s">
        <v>1101</v>
      </c>
      <c r="D75" s="288"/>
      <c r="E75" s="288"/>
      <c r="F75" s="288"/>
      <c r="G75" s="288"/>
      <c r="H75" s="288"/>
      <c r="I75" s="288"/>
      <c r="J75" s="288"/>
      <c r="K75" s="289"/>
    </row>
    <row r="76" spans="2:11" s="1" customFormat="1" ht="17.25" customHeight="1">
      <c r="B76" s="287"/>
      <c r="C76" s="290" t="s">
        <v>1102</v>
      </c>
      <c r="D76" s="290"/>
      <c r="E76" s="290"/>
      <c r="F76" s="290" t="s">
        <v>1103</v>
      </c>
      <c r="G76" s="291"/>
      <c r="H76" s="290" t="s">
        <v>55</v>
      </c>
      <c r="I76" s="290" t="s">
        <v>58</v>
      </c>
      <c r="J76" s="290" t="s">
        <v>1104</v>
      </c>
      <c r="K76" s="289"/>
    </row>
    <row r="77" spans="2:11" s="1" customFormat="1" ht="17.25" customHeight="1">
      <c r="B77" s="287"/>
      <c r="C77" s="292" t="s">
        <v>1105</v>
      </c>
      <c r="D77" s="292"/>
      <c r="E77" s="292"/>
      <c r="F77" s="293" t="s">
        <v>1106</v>
      </c>
      <c r="G77" s="294"/>
      <c r="H77" s="292"/>
      <c r="I77" s="292"/>
      <c r="J77" s="292" t="s">
        <v>1107</v>
      </c>
      <c r="K77" s="289"/>
    </row>
    <row r="78" spans="2:11" s="1" customFormat="1" ht="5.25" customHeight="1">
      <c r="B78" s="287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7"/>
      <c r="C79" s="275" t="s">
        <v>54</v>
      </c>
      <c r="D79" s="297"/>
      <c r="E79" s="297"/>
      <c r="F79" s="298" t="s">
        <v>1108</v>
      </c>
      <c r="G79" s="299"/>
      <c r="H79" s="275" t="s">
        <v>1109</v>
      </c>
      <c r="I79" s="275" t="s">
        <v>1110</v>
      </c>
      <c r="J79" s="275">
        <v>20</v>
      </c>
      <c r="K79" s="289"/>
    </row>
    <row r="80" spans="2:11" s="1" customFormat="1" ht="15" customHeight="1">
      <c r="B80" s="287"/>
      <c r="C80" s="275" t="s">
        <v>1111</v>
      </c>
      <c r="D80" s="275"/>
      <c r="E80" s="275"/>
      <c r="F80" s="298" t="s">
        <v>1108</v>
      </c>
      <c r="G80" s="299"/>
      <c r="H80" s="275" t="s">
        <v>1112</v>
      </c>
      <c r="I80" s="275" t="s">
        <v>1110</v>
      </c>
      <c r="J80" s="275">
        <v>120</v>
      </c>
      <c r="K80" s="289"/>
    </row>
    <row r="81" spans="2:11" s="1" customFormat="1" ht="15" customHeight="1">
      <c r="B81" s="300"/>
      <c r="C81" s="275" t="s">
        <v>1113</v>
      </c>
      <c r="D81" s="275"/>
      <c r="E81" s="275"/>
      <c r="F81" s="298" t="s">
        <v>1114</v>
      </c>
      <c r="G81" s="299"/>
      <c r="H81" s="275" t="s">
        <v>1115</v>
      </c>
      <c r="I81" s="275" t="s">
        <v>1110</v>
      </c>
      <c r="J81" s="275">
        <v>50</v>
      </c>
      <c r="K81" s="289"/>
    </row>
    <row r="82" spans="2:11" s="1" customFormat="1" ht="15" customHeight="1">
      <c r="B82" s="300"/>
      <c r="C82" s="275" t="s">
        <v>1116</v>
      </c>
      <c r="D82" s="275"/>
      <c r="E82" s="275"/>
      <c r="F82" s="298" t="s">
        <v>1108</v>
      </c>
      <c r="G82" s="299"/>
      <c r="H82" s="275" t="s">
        <v>1117</v>
      </c>
      <c r="I82" s="275" t="s">
        <v>1118</v>
      </c>
      <c r="J82" s="275"/>
      <c r="K82" s="289"/>
    </row>
    <row r="83" spans="2:11" s="1" customFormat="1" ht="15" customHeight="1">
      <c r="B83" s="300"/>
      <c r="C83" s="301" t="s">
        <v>1119</v>
      </c>
      <c r="D83" s="301"/>
      <c r="E83" s="301"/>
      <c r="F83" s="302" t="s">
        <v>1114</v>
      </c>
      <c r="G83" s="301"/>
      <c r="H83" s="301" t="s">
        <v>1120</v>
      </c>
      <c r="I83" s="301" t="s">
        <v>1110</v>
      </c>
      <c r="J83" s="301">
        <v>15</v>
      </c>
      <c r="K83" s="289"/>
    </row>
    <row r="84" spans="2:11" s="1" customFormat="1" ht="15" customHeight="1">
      <c r="B84" s="300"/>
      <c r="C84" s="301" t="s">
        <v>1121</v>
      </c>
      <c r="D84" s="301"/>
      <c r="E84" s="301"/>
      <c r="F84" s="302" t="s">
        <v>1114</v>
      </c>
      <c r="G84" s="301"/>
      <c r="H84" s="301" t="s">
        <v>1122</v>
      </c>
      <c r="I84" s="301" t="s">
        <v>1110</v>
      </c>
      <c r="J84" s="301">
        <v>15</v>
      </c>
      <c r="K84" s="289"/>
    </row>
    <row r="85" spans="2:11" s="1" customFormat="1" ht="15" customHeight="1">
      <c r="B85" s="300"/>
      <c r="C85" s="301" t="s">
        <v>1123</v>
      </c>
      <c r="D85" s="301"/>
      <c r="E85" s="301"/>
      <c r="F85" s="302" t="s">
        <v>1114</v>
      </c>
      <c r="G85" s="301"/>
      <c r="H85" s="301" t="s">
        <v>1124</v>
      </c>
      <c r="I85" s="301" t="s">
        <v>1110</v>
      </c>
      <c r="J85" s="301">
        <v>20</v>
      </c>
      <c r="K85" s="289"/>
    </row>
    <row r="86" spans="2:11" s="1" customFormat="1" ht="15" customHeight="1">
      <c r="B86" s="300"/>
      <c r="C86" s="301" t="s">
        <v>1125</v>
      </c>
      <c r="D86" s="301"/>
      <c r="E86" s="301"/>
      <c r="F86" s="302" t="s">
        <v>1114</v>
      </c>
      <c r="G86" s="301"/>
      <c r="H86" s="301" t="s">
        <v>1126</v>
      </c>
      <c r="I86" s="301" t="s">
        <v>1110</v>
      </c>
      <c r="J86" s="301">
        <v>20</v>
      </c>
      <c r="K86" s="289"/>
    </row>
    <row r="87" spans="2:11" s="1" customFormat="1" ht="15" customHeight="1">
      <c r="B87" s="300"/>
      <c r="C87" s="275" t="s">
        <v>1127</v>
      </c>
      <c r="D87" s="275"/>
      <c r="E87" s="275"/>
      <c r="F87" s="298" t="s">
        <v>1114</v>
      </c>
      <c r="G87" s="299"/>
      <c r="H87" s="275" t="s">
        <v>1128</v>
      </c>
      <c r="I87" s="275" t="s">
        <v>1110</v>
      </c>
      <c r="J87" s="275">
        <v>50</v>
      </c>
      <c r="K87" s="289"/>
    </row>
    <row r="88" spans="2:11" s="1" customFormat="1" ht="15" customHeight="1">
      <c r="B88" s="300"/>
      <c r="C88" s="275" t="s">
        <v>1129</v>
      </c>
      <c r="D88" s="275"/>
      <c r="E88" s="275"/>
      <c r="F88" s="298" t="s">
        <v>1114</v>
      </c>
      <c r="G88" s="299"/>
      <c r="H88" s="275" t="s">
        <v>1130</v>
      </c>
      <c r="I88" s="275" t="s">
        <v>1110</v>
      </c>
      <c r="J88" s="275">
        <v>20</v>
      </c>
      <c r="K88" s="289"/>
    </row>
    <row r="89" spans="2:11" s="1" customFormat="1" ht="15" customHeight="1">
      <c r="B89" s="300"/>
      <c r="C89" s="275" t="s">
        <v>1131</v>
      </c>
      <c r="D89" s="275"/>
      <c r="E89" s="275"/>
      <c r="F89" s="298" t="s">
        <v>1114</v>
      </c>
      <c r="G89" s="299"/>
      <c r="H89" s="275" t="s">
        <v>1132</v>
      </c>
      <c r="I89" s="275" t="s">
        <v>1110</v>
      </c>
      <c r="J89" s="275">
        <v>20</v>
      </c>
      <c r="K89" s="289"/>
    </row>
    <row r="90" spans="2:11" s="1" customFormat="1" ht="15" customHeight="1">
      <c r="B90" s="300"/>
      <c r="C90" s="275" t="s">
        <v>1133</v>
      </c>
      <c r="D90" s="275"/>
      <c r="E90" s="275"/>
      <c r="F90" s="298" t="s">
        <v>1114</v>
      </c>
      <c r="G90" s="299"/>
      <c r="H90" s="275" t="s">
        <v>1134</v>
      </c>
      <c r="I90" s="275" t="s">
        <v>1110</v>
      </c>
      <c r="J90" s="275">
        <v>50</v>
      </c>
      <c r="K90" s="289"/>
    </row>
    <row r="91" spans="2:11" s="1" customFormat="1" ht="15" customHeight="1">
      <c r="B91" s="300"/>
      <c r="C91" s="275" t="s">
        <v>1135</v>
      </c>
      <c r="D91" s="275"/>
      <c r="E91" s="275"/>
      <c r="F91" s="298" t="s">
        <v>1114</v>
      </c>
      <c r="G91" s="299"/>
      <c r="H91" s="275" t="s">
        <v>1135</v>
      </c>
      <c r="I91" s="275" t="s">
        <v>1110</v>
      </c>
      <c r="J91" s="275">
        <v>50</v>
      </c>
      <c r="K91" s="289"/>
    </row>
    <row r="92" spans="2:11" s="1" customFormat="1" ht="15" customHeight="1">
      <c r="B92" s="300"/>
      <c r="C92" s="275" t="s">
        <v>1136</v>
      </c>
      <c r="D92" s="275"/>
      <c r="E92" s="275"/>
      <c r="F92" s="298" t="s">
        <v>1114</v>
      </c>
      <c r="G92" s="299"/>
      <c r="H92" s="275" t="s">
        <v>1137</v>
      </c>
      <c r="I92" s="275" t="s">
        <v>1110</v>
      </c>
      <c r="J92" s="275">
        <v>255</v>
      </c>
      <c r="K92" s="289"/>
    </row>
    <row r="93" spans="2:11" s="1" customFormat="1" ht="15" customHeight="1">
      <c r="B93" s="300"/>
      <c r="C93" s="275" t="s">
        <v>1138</v>
      </c>
      <c r="D93" s="275"/>
      <c r="E93" s="275"/>
      <c r="F93" s="298" t="s">
        <v>1108</v>
      </c>
      <c r="G93" s="299"/>
      <c r="H93" s="275" t="s">
        <v>1139</v>
      </c>
      <c r="I93" s="275" t="s">
        <v>1140</v>
      </c>
      <c r="J93" s="275"/>
      <c r="K93" s="289"/>
    </row>
    <row r="94" spans="2:11" s="1" customFormat="1" ht="15" customHeight="1">
      <c r="B94" s="300"/>
      <c r="C94" s="275" t="s">
        <v>1141</v>
      </c>
      <c r="D94" s="275"/>
      <c r="E94" s="275"/>
      <c r="F94" s="298" t="s">
        <v>1108</v>
      </c>
      <c r="G94" s="299"/>
      <c r="H94" s="275" t="s">
        <v>1142</v>
      </c>
      <c r="I94" s="275" t="s">
        <v>1143</v>
      </c>
      <c r="J94" s="275"/>
      <c r="K94" s="289"/>
    </row>
    <row r="95" spans="2:11" s="1" customFormat="1" ht="15" customHeight="1">
      <c r="B95" s="300"/>
      <c r="C95" s="275" t="s">
        <v>1144</v>
      </c>
      <c r="D95" s="275"/>
      <c r="E95" s="275"/>
      <c r="F95" s="298" t="s">
        <v>1108</v>
      </c>
      <c r="G95" s="299"/>
      <c r="H95" s="275" t="s">
        <v>1144</v>
      </c>
      <c r="I95" s="275" t="s">
        <v>1143</v>
      </c>
      <c r="J95" s="275"/>
      <c r="K95" s="289"/>
    </row>
    <row r="96" spans="2:11" s="1" customFormat="1" ht="15" customHeight="1">
      <c r="B96" s="300"/>
      <c r="C96" s="275" t="s">
        <v>39</v>
      </c>
      <c r="D96" s="275"/>
      <c r="E96" s="275"/>
      <c r="F96" s="298" t="s">
        <v>1108</v>
      </c>
      <c r="G96" s="299"/>
      <c r="H96" s="275" t="s">
        <v>1145</v>
      </c>
      <c r="I96" s="275" t="s">
        <v>1143</v>
      </c>
      <c r="J96" s="275"/>
      <c r="K96" s="289"/>
    </row>
    <row r="97" spans="2:11" s="1" customFormat="1" ht="15" customHeight="1">
      <c r="B97" s="300"/>
      <c r="C97" s="275" t="s">
        <v>49</v>
      </c>
      <c r="D97" s="275"/>
      <c r="E97" s="275"/>
      <c r="F97" s="298" t="s">
        <v>1108</v>
      </c>
      <c r="G97" s="299"/>
      <c r="H97" s="275" t="s">
        <v>1146</v>
      </c>
      <c r="I97" s="275" t="s">
        <v>1143</v>
      </c>
      <c r="J97" s="275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288" t="s">
        <v>1147</v>
      </c>
      <c r="D102" s="288"/>
      <c r="E102" s="288"/>
      <c r="F102" s="288"/>
      <c r="G102" s="288"/>
      <c r="H102" s="288"/>
      <c r="I102" s="288"/>
      <c r="J102" s="288"/>
      <c r="K102" s="289"/>
    </row>
    <row r="103" spans="2:11" s="1" customFormat="1" ht="17.25" customHeight="1">
      <c r="B103" s="287"/>
      <c r="C103" s="290" t="s">
        <v>1102</v>
      </c>
      <c r="D103" s="290"/>
      <c r="E103" s="290"/>
      <c r="F103" s="290" t="s">
        <v>1103</v>
      </c>
      <c r="G103" s="291"/>
      <c r="H103" s="290" t="s">
        <v>55</v>
      </c>
      <c r="I103" s="290" t="s">
        <v>58</v>
      </c>
      <c r="J103" s="290" t="s">
        <v>1104</v>
      </c>
      <c r="K103" s="289"/>
    </row>
    <row r="104" spans="2:11" s="1" customFormat="1" ht="17.25" customHeight="1">
      <c r="B104" s="287"/>
      <c r="C104" s="292" t="s">
        <v>1105</v>
      </c>
      <c r="D104" s="292"/>
      <c r="E104" s="292"/>
      <c r="F104" s="293" t="s">
        <v>1106</v>
      </c>
      <c r="G104" s="294"/>
      <c r="H104" s="292"/>
      <c r="I104" s="292"/>
      <c r="J104" s="292" t="s">
        <v>1107</v>
      </c>
      <c r="K104" s="289"/>
    </row>
    <row r="105" spans="2:11" s="1" customFormat="1" ht="5.25" customHeight="1">
      <c r="B105" s="287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7"/>
      <c r="C106" s="275" t="s">
        <v>54</v>
      </c>
      <c r="D106" s="297"/>
      <c r="E106" s="297"/>
      <c r="F106" s="298" t="s">
        <v>1108</v>
      </c>
      <c r="G106" s="275"/>
      <c r="H106" s="275" t="s">
        <v>1148</v>
      </c>
      <c r="I106" s="275" t="s">
        <v>1110</v>
      </c>
      <c r="J106" s="275">
        <v>20</v>
      </c>
      <c r="K106" s="289"/>
    </row>
    <row r="107" spans="2:11" s="1" customFormat="1" ht="15" customHeight="1">
      <c r="B107" s="287"/>
      <c r="C107" s="275" t="s">
        <v>1111</v>
      </c>
      <c r="D107" s="275"/>
      <c r="E107" s="275"/>
      <c r="F107" s="298" t="s">
        <v>1108</v>
      </c>
      <c r="G107" s="275"/>
      <c r="H107" s="275" t="s">
        <v>1148</v>
      </c>
      <c r="I107" s="275" t="s">
        <v>1110</v>
      </c>
      <c r="J107" s="275">
        <v>120</v>
      </c>
      <c r="K107" s="289"/>
    </row>
    <row r="108" spans="2:11" s="1" customFormat="1" ht="15" customHeight="1">
      <c r="B108" s="300"/>
      <c r="C108" s="275" t="s">
        <v>1113</v>
      </c>
      <c r="D108" s="275"/>
      <c r="E108" s="275"/>
      <c r="F108" s="298" t="s">
        <v>1114</v>
      </c>
      <c r="G108" s="275"/>
      <c r="H108" s="275" t="s">
        <v>1148</v>
      </c>
      <c r="I108" s="275" t="s">
        <v>1110</v>
      </c>
      <c r="J108" s="275">
        <v>50</v>
      </c>
      <c r="K108" s="289"/>
    </row>
    <row r="109" spans="2:11" s="1" customFormat="1" ht="15" customHeight="1">
      <c r="B109" s="300"/>
      <c r="C109" s="275" t="s">
        <v>1116</v>
      </c>
      <c r="D109" s="275"/>
      <c r="E109" s="275"/>
      <c r="F109" s="298" t="s">
        <v>1108</v>
      </c>
      <c r="G109" s="275"/>
      <c r="H109" s="275" t="s">
        <v>1148</v>
      </c>
      <c r="I109" s="275" t="s">
        <v>1118</v>
      </c>
      <c r="J109" s="275"/>
      <c r="K109" s="289"/>
    </row>
    <row r="110" spans="2:11" s="1" customFormat="1" ht="15" customHeight="1">
      <c r="B110" s="300"/>
      <c r="C110" s="275" t="s">
        <v>1127</v>
      </c>
      <c r="D110" s="275"/>
      <c r="E110" s="275"/>
      <c r="F110" s="298" t="s">
        <v>1114</v>
      </c>
      <c r="G110" s="275"/>
      <c r="H110" s="275" t="s">
        <v>1148</v>
      </c>
      <c r="I110" s="275" t="s">
        <v>1110</v>
      </c>
      <c r="J110" s="275">
        <v>50</v>
      </c>
      <c r="K110" s="289"/>
    </row>
    <row r="111" spans="2:11" s="1" customFormat="1" ht="15" customHeight="1">
      <c r="B111" s="300"/>
      <c r="C111" s="275" t="s">
        <v>1135</v>
      </c>
      <c r="D111" s="275"/>
      <c r="E111" s="275"/>
      <c r="F111" s="298" t="s">
        <v>1114</v>
      </c>
      <c r="G111" s="275"/>
      <c r="H111" s="275" t="s">
        <v>1148</v>
      </c>
      <c r="I111" s="275" t="s">
        <v>1110</v>
      </c>
      <c r="J111" s="275">
        <v>50</v>
      </c>
      <c r="K111" s="289"/>
    </row>
    <row r="112" spans="2:11" s="1" customFormat="1" ht="15" customHeight="1">
      <c r="B112" s="300"/>
      <c r="C112" s="275" t="s">
        <v>1133</v>
      </c>
      <c r="D112" s="275"/>
      <c r="E112" s="275"/>
      <c r="F112" s="298" t="s">
        <v>1114</v>
      </c>
      <c r="G112" s="275"/>
      <c r="H112" s="275" t="s">
        <v>1148</v>
      </c>
      <c r="I112" s="275" t="s">
        <v>1110</v>
      </c>
      <c r="J112" s="275">
        <v>50</v>
      </c>
      <c r="K112" s="289"/>
    </row>
    <row r="113" spans="2:11" s="1" customFormat="1" ht="15" customHeight="1">
      <c r="B113" s="300"/>
      <c r="C113" s="275" t="s">
        <v>54</v>
      </c>
      <c r="D113" s="275"/>
      <c r="E113" s="275"/>
      <c r="F113" s="298" t="s">
        <v>1108</v>
      </c>
      <c r="G113" s="275"/>
      <c r="H113" s="275" t="s">
        <v>1149</v>
      </c>
      <c r="I113" s="275" t="s">
        <v>1110</v>
      </c>
      <c r="J113" s="275">
        <v>20</v>
      </c>
      <c r="K113" s="289"/>
    </row>
    <row r="114" spans="2:11" s="1" customFormat="1" ht="15" customHeight="1">
      <c r="B114" s="300"/>
      <c r="C114" s="275" t="s">
        <v>1150</v>
      </c>
      <c r="D114" s="275"/>
      <c r="E114" s="275"/>
      <c r="F114" s="298" t="s">
        <v>1108</v>
      </c>
      <c r="G114" s="275"/>
      <c r="H114" s="275" t="s">
        <v>1151</v>
      </c>
      <c r="I114" s="275" t="s">
        <v>1110</v>
      </c>
      <c r="J114" s="275">
        <v>120</v>
      </c>
      <c r="K114" s="289"/>
    </row>
    <row r="115" spans="2:11" s="1" customFormat="1" ht="15" customHeight="1">
      <c r="B115" s="300"/>
      <c r="C115" s="275" t="s">
        <v>39</v>
      </c>
      <c r="D115" s="275"/>
      <c r="E115" s="275"/>
      <c r="F115" s="298" t="s">
        <v>1108</v>
      </c>
      <c r="G115" s="275"/>
      <c r="H115" s="275" t="s">
        <v>1152</v>
      </c>
      <c r="I115" s="275" t="s">
        <v>1143</v>
      </c>
      <c r="J115" s="275"/>
      <c r="K115" s="289"/>
    </row>
    <row r="116" spans="2:11" s="1" customFormat="1" ht="15" customHeight="1">
      <c r="B116" s="300"/>
      <c r="C116" s="275" t="s">
        <v>49</v>
      </c>
      <c r="D116" s="275"/>
      <c r="E116" s="275"/>
      <c r="F116" s="298" t="s">
        <v>1108</v>
      </c>
      <c r="G116" s="275"/>
      <c r="H116" s="275" t="s">
        <v>1153</v>
      </c>
      <c r="I116" s="275" t="s">
        <v>1143</v>
      </c>
      <c r="J116" s="275"/>
      <c r="K116" s="289"/>
    </row>
    <row r="117" spans="2:11" s="1" customFormat="1" ht="15" customHeight="1">
      <c r="B117" s="300"/>
      <c r="C117" s="275" t="s">
        <v>58</v>
      </c>
      <c r="D117" s="275"/>
      <c r="E117" s="275"/>
      <c r="F117" s="298" t="s">
        <v>1108</v>
      </c>
      <c r="G117" s="275"/>
      <c r="H117" s="275" t="s">
        <v>1154</v>
      </c>
      <c r="I117" s="275" t="s">
        <v>1155</v>
      </c>
      <c r="J117" s="275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6" t="s">
        <v>1156</v>
      </c>
      <c r="D122" s="266"/>
      <c r="E122" s="266"/>
      <c r="F122" s="266"/>
      <c r="G122" s="266"/>
      <c r="H122" s="266"/>
      <c r="I122" s="266"/>
      <c r="J122" s="266"/>
      <c r="K122" s="317"/>
    </row>
    <row r="123" spans="2:11" s="1" customFormat="1" ht="17.25" customHeight="1">
      <c r="B123" s="318"/>
      <c r="C123" s="290" t="s">
        <v>1102</v>
      </c>
      <c r="D123" s="290"/>
      <c r="E123" s="290"/>
      <c r="F123" s="290" t="s">
        <v>1103</v>
      </c>
      <c r="G123" s="291"/>
      <c r="H123" s="290" t="s">
        <v>55</v>
      </c>
      <c r="I123" s="290" t="s">
        <v>58</v>
      </c>
      <c r="J123" s="290" t="s">
        <v>1104</v>
      </c>
      <c r="K123" s="319"/>
    </row>
    <row r="124" spans="2:11" s="1" customFormat="1" ht="17.25" customHeight="1">
      <c r="B124" s="318"/>
      <c r="C124" s="292" t="s">
        <v>1105</v>
      </c>
      <c r="D124" s="292"/>
      <c r="E124" s="292"/>
      <c r="F124" s="293" t="s">
        <v>1106</v>
      </c>
      <c r="G124" s="294"/>
      <c r="H124" s="292"/>
      <c r="I124" s="292"/>
      <c r="J124" s="292" t="s">
        <v>1107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5" t="s">
        <v>1111</v>
      </c>
      <c r="D126" s="297"/>
      <c r="E126" s="297"/>
      <c r="F126" s="298" t="s">
        <v>1108</v>
      </c>
      <c r="G126" s="275"/>
      <c r="H126" s="275" t="s">
        <v>1148</v>
      </c>
      <c r="I126" s="275" t="s">
        <v>1110</v>
      </c>
      <c r="J126" s="275">
        <v>120</v>
      </c>
      <c r="K126" s="323"/>
    </row>
    <row r="127" spans="2:11" s="1" customFormat="1" ht="15" customHeight="1">
      <c r="B127" s="320"/>
      <c r="C127" s="275" t="s">
        <v>1157</v>
      </c>
      <c r="D127" s="275"/>
      <c r="E127" s="275"/>
      <c r="F127" s="298" t="s">
        <v>1108</v>
      </c>
      <c r="G127" s="275"/>
      <c r="H127" s="275" t="s">
        <v>1158</v>
      </c>
      <c r="I127" s="275" t="s">
        <v>1110</v>
      </c>
      <c r="J127" s="275" t="s">
        <v>1159</v>
      </c>
      <c r="K127" s="323"/>
    </row>
    <row r="128" spans="2:11" s="1" customFormat="1" ht="15" customHeight="1">
      <c r="B128" s="320"/>
      <c r="C128" s="275" t="s">
        <v>1056</v>
      </c>
      <c r="D128" s="275"/>
      <c r="E128" s="275"/>
      <c r="F128" s="298" t="s">
        <v>1108</v>
      </c>
      <c r="G128" s="275"/>
      <c r="H128" s="275" t="s">
        <v>1160</v>
      </c>
      <c r="I128" s="275" t="s">
        <v>1110</v>
      </c>
      <c r="J128" s="275" t="s">
        <v>1159</v>
      </c>
      <c r="K128" s="323"/>
    </row>
    <row r="129" spans="2:11" s="1" customFormat="1" ht="15" customHeight="1">
      <c r="B129" s="320"/>
      <c r="C129" s="275" t="s">
        <v>1119</v>
      </c>
      <c r="D129" s="275"/>
      <c r="E129" s="275"/>
      <c r="F129" s="298" t="s">
        <v>1114</v>
      </c>
      <c r="G129" s="275"/>
      <c r="H129" s="275" t="s">
        <v>1120</v>
      </c>
      <c r="I129" s="275" t="s">
        <v>1110</v>
      </c>
      <c r="J129" s="275">
        <v>15</v>
      </c>
      <c r="K129" s="323"/>
    </row>
    <row r="130" spans="2:11" s="1" customFormat="1" ht="15" customHeight="1">
      <c r="B130" s="320"/>
      <c r="C130" s="301" t="s">
        <v>1121</v>
      </c>
      <c r="D130" s="301"/>
      <c r="E130" s="301"/>
      <c r="F130" s="302" t="s">
        <v>1114</v>
      </c>
      <c r="G130" s="301"/>
      <c r="H130" s="301" t="s">
        <v>1122</v>
      </c>
      <c r="I130" s="301" t="s">
        <v>1110</v>
      </c>
      <c r="J130" s="301">
        <v>15</v>
      </c>
      <c r="K130" s="323"/>
    </row>
    <row r="131" spans="2:11" s="1" customFormat="1" ht="15" customHeight="1">
      <c r="B131" s="320"/>
      <c r="C131" s="301" t="s">
        <v>1123</v>
      </c>
      <c r="D131" s="301"/>
      <c r="E131" s="301"/>
      <c r="F131" s="302" t="s">
        <v>1114</v>
      </c>
      <c r="G131" s="301"/>
      <c r="H131" s="301" t="s">
        <v>1124</v>
      </c>
      <c r="I131" s="301" t="s">
        <v>1110</v>
      </c>
      <c r="J131" s="301">
        <v>20</v>
      </c>
      <c r="K131" s="323"/>
    </row>
    <row r="132" spans="2:11" s="1" customFormat="1" ht="15" customHeight="1">
      <c r="B132" s="320"/>
      <c r="C132" s="301" t="s">
        <v>1125</v>
      </c>
      <c r="D132" s="301"/>
      <c r="E132" s="301"/>
      <c r="F132" s="302" t="s">
        <v>1114</v>
      </c>
      <c r="G132" s="301"/>
      <c r="H132" s="301" t="s">
        <v>1126</v>
      </c>
      <c r="I132" s="301" t="s">
        <v>1110</v>
      </c>
      <c r="J132" s="301">
        <v>20</v>
      </c>
      <c r="K132" s="323"/>
    </row>
    <row r="133" spans="2:11" s="1" customFormat="1" ht="15" customHeight="1">
      <c r="B133" s="320"/>
      <c r="C133" s="275" t="s">
        <v>1113</v>
      </c>
      <c r="D133" s="275"/>
      <c r="E133" s="275"/>
      <c r="F133" s="298" t="s">
        <v>1114</v>
      </c>
      <c r="G133" s="275"/>
      <c r="H133" s="275" t="s">
        <v>1148</v>
      </c>
      <c r="I133" s="275" t="s">
        <v>1110</v>
      </c>
      <c r="J133" s="275">
        <v>50</v>
      </c>
      <c r="K133" s="323"/>
    </row>
    <row r="134" spans="2:11" s="1" customFormat="1" ht="15" customHeight="1">
      <c r="B134" s="320"/>
      <c r="C134" s="275" t="s">
        <v>1127</v>
      </c>
      <c r="D134" s="275"/>
      <c r="E134" s="275"/>
      <c r="F134" s="298" t="s">
        <v>1114</v>
      </c>
      <c r="G134" s="275"/>
      <c r="H134" s="275" t="s">
        <v>1148</v>
      </c>
      <c r="I134" s="275" t="s">
        <v>1110</v>
      </c>
      <c r="J134" s="275">
        <v>50</v>
      </c>
      <c r="K134" s="323"/>
    </row>
    <row r="135" spans="2:11" s="1" customFormat="1" ht="15" customHeight="1">
      <c r="B135" s="320"/>
      <c r="C135" s="275" t="s">
        <v>1133</v>
      </c>
      <c r="D135" s="275"/>
      <c r="E135" s="275"/>
      <c r="F135" s="298" t="s">
        <v>1114</v>
      </c>
      <c r="G135" s="275"/>
      <c r="H135" s="275" t="s">
        <v>1148</v>
      </c>
      <c r="I135" s="275" t="s">
        <v>1110</v>
      </c>
      <c r="J135" s="275">
        <v>50</v>
      </c>
      <c r="K135" s="323"/>
    </row>
    <row r="136" spans="2:11" s="1" customFormat="1" ht="15" customHeight="1">
      <c r="B136" s="320"/>
      <c r="C136" s="275" t="s">
        <v>1135</v>
      </c>
      <c r="D136" s="275"/>
      <c r="E136" s="275"/>
      <c r="F136" s="298" t="s">
        <v>1114</v>
      </c>
      <c r="G136" s="275"/>
      <c r="H136" s="275" t="s">
        <v>1148</v>
      </c>
      <c r="I136" s="275" t="s">
        <v>1110</v>
      </c>
      <c r="J136" s="275">
        <v>50</v>
      </c>
      <c r="K136" s="323"/>
    </row>
    <row r="137" spans="2:11" s="1" customFormat="1" ht="15" customHeight="1">
      <c r="B137" s="320"/>
      <c r="C137" s="275" t="s">
        <v>1136</v>
      </c>
      <c r="D137" s="275"/>
      <c r="E137" s="275"/>
      <c r="F137" s="298" t="s">
        <v>1114</v>
      </c>
      <c r="G137" s="275"/>
      <c r="H137" s="275" t="s">
        <v>1161</v>
      </c>
      <c r="I137" s="275" t="s">
        <v>1110</v>
      </c>
      <c r="J137" s="275">
        <v>255</v>
      </c>
      <c r="K137" s="323"/>
    </row>
    <row r="138" spans="2:11" s="1" customFormat="1" ht="15" customHeight="1">
      <c r="B138" s="320"/>
      <c r="C138" s="275" t="s">
        <v>1138</v>
      </c>
      <c r="D138" s="275"/>
      <c r="E138" s="275"/>
      <c r="F138" s="298" t="s">
        <v>1108</v>
      </c>
      <c r="G138" s="275"/>
      <c r="H138" s="275" t="s">
        <v>1162</v>
      </c>
      <c r="I138" s="275" t="s">
        <v>1140</v>
      </c>
      <c r="J138" s="275"/>
      <c r="K138" s="323"/>
    </row>
    <row r="139" spans="2:11" s="1" customFormat="1" ht="15" customHeight="1">
      <c r="B139" s="320"/>
      <c r="C139" s="275" t="s">
        <v>1141</v>
      </c>
      <c r="D139" s="275"/>
      <c r="E139" s="275"/>
      <c r="F139" s="298" t="s">
        <v>1108</v>
      </c>
      <c r="G139" s="275"/>
      <c r="H139" s="275" t="s">
        <v>1163</v>
      </c>
      <c r="I139" s="275" t="s">
        <v>1143</v>
      </c>
      <c r="J139" s="275"/>
      <c r="K139" s="323"/>
    </row>
    <row r="140" spans="2:11" s="1" customFormat="1" ht="15" customHeight="1">
      <c r="B140" s="320"/>
      <c r="C140" s="275" t="s">
        <v>1144</v>
      </c>
      <c r="D140" s="275"/>
      <c r="E140" s="275"/>
      <c r="F140" s="298" t="s">
        <v>1108</v>
      </c>
      <c r="G140" s="275"/>
      <c r="H140" s="275" t="s">
        <v>1144</v>
      </c>
      <c r="I140" s="275" t="s">
        <v>1143</v>
      </c>
      <c r="J140" s="275"/>
      <c r="K140" s="323"/>
    </row>
    <row r="141" spans="2:11" s="1" customFormat="1" ht="15" customHeight="1">
      <c r="B141" s="320"/>
      <c r="C141" s="275" t="s">
        <v>39</v>
      </c>
      <c r="D141" s="275"/>
      <c r="E141" s="275"/>
      <c r="F141" s="298" t="s">
        <v>1108</v>
      </c>
      <c r="G141" s="275"/>
      <c r="H141" s="275" t="s">
        <v>1164</v>
      </c>
      <c r="I141" s="275" t="s">
        <v>1143</v>
      </c>
      <c r="J141" s="275"/>
      <c r="K141" s="323"/>
    </row>
    <row r="142" spans="2:11" s="1" customFormat="1" ht="15" customHeight="1">
      <c r="B142" s="320"/>
      <c r="C142" s="275" t="s">
        <v>1165</v>
      </c>
      <c r="D142" s="275"/>
      <c r="E142" s="275"/>
      <c r="F142" s="298" t="s">
        <v>1108</v>
      </c>
      <c r="G142" s="275"/>
      <c r="H142" s="275" t="s">
        <v>1166</v>
      </c>
      <c r="I142" s="275" t="s">
        <v>1143</v>
      </c>
      <c r="J142" s="275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288" t="s">
        <v>1167</v>
      </c>
      <c r="D147" s="288"/>
      <c r="E147" s="288"/>
      <c r="F147" s="288"/>
      <c r="G147" s="288"/>
      <c r="H147" s="288"/>
      <c r="I147" s="288"/>
      <c r="J147" s="288"/>
      <c r="K147" s="289"/>
    </row>
    <row r="148" spans="2:11" s="1" customFormat="1" ht="17.25" customHeight="1">
      <c r="B148" s="287"/>
      <c r="C148" s="290" t="s">
        <v>1102</v>
      </c>
      <c r="D148" s="290"/>
      <c r="E148" s="290"/>
      <c r="F148" s="290" t="s">
        <v>1103</v>
      </c>
      <c r="G148" s="291"/>
      <c r="H148" s="290" t="s">
        <v>55</v>
      </c>
      <c r="I148" s="290" t="s">
        <v>58</v>
      </c>
      <c r="J148" s="290" t="s">
        <v>1104</v>
      </c>
      <c r="K148" s="289"/>
    </row>
    <row r="149" spans="2:11" s="1" customFormat="1" ht="17.25" customHeight="1">
      <c r="B149" s="287"/>
      <c r="C149" s="292" t="s">
        <v>1105</v>
      </c>
      <c r="D149" s="292"/>
      <c r="E149" s="292"/>
      <c r="F149" s="293" t="s">
        <v>1106</v>
      </c>
      <c r="G149" s="294"/>
      <c r="H149" s="292"/>
      <c r="I149" s="292"/>
      <c r="J149" s="292" t="s">
        <v>1107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1111</v>
      </c>
      <c r="D151" s="275"/>
      <c r="E151" s="275"/>
      <c r="F151" s="328" t="s">
        <v>1108</v>
      </c>
      <c r="G151" s="275"/>
      <c r="H151" s="327" t="s">
        <v>1148</v>
      </c>
      <c r="I151" s="327" t="s">
        <v>1110</v>
      </c>
      <c r="J151" s="327">
        <v>120</v>
      </c>
      <c r="K151" s="323"/>
    </row>
    <row r="152" spans="2:11" s="1" customFormat="1" ht="15" customHeight="1">
      <c r="B152" s="300"/>
      <c r="C152" s="327" t="s">
        <v>1157</v>
      </c>
      <c r="D152" s="275"/>
      <c r="E152" s="275"/>
      <c r="F152" s="328" t="s">
        <v>1108</v>
      </c>
      <c r="G152" s="275"/>
      <c r="H152" s="327" t="s">
        <v>1168</v>
      </c>
      <c r="I152" s="327" t="s">
        <v>1110</v>
      </c>
      <c r="J152" s="327" t="s">
        <v>1159</v>
      </c>
      <c r="K152" s="323"/>
    </row>
    <row r="153" spans="2:11" s="1" customFormat="1" ht="15" customHeight="1">
      <c r="B153" s="300"/>
      <c r="C153" s="327" t="s">
        <v>1056</v>
      </c>
      <c r="D153" s="275"/>
      <c r="E153" s="275"/>
      <c r="F153" s="328" t="s">
        <v>1108</v>
      </c>
      <c r="G153" s="275"/>
      <c r="H153" s="327" t="s">
        <v>1169</v>
      </c>
      <c r="I153" s="327" t="s">
        <v>1110</v>
      </c>
      <c r="J153" s="327" t="s">
        <v>1159</v>
      </c>
      <c r="K153" s="323"/>
    </row>
    <row r="154" spans="2:11" s="1" customFormat="1" ht="15" customHeight="1">
      <c r="B154" s="300"/>
      <c r="C154" s="327" t="s">
        <v>1113</v>
      </c>
      <c r="D154" s="275"/>
      <c r="E154" s="275"/>
      <c r="F154" s="328" t="s">
        <v>1114</v>
      </c>
      <c r="G154" s="275"/>
      <c r="H154" s="327" t="s">
        <v>1148</v>
      </c>
      <c r="I154" s="327" t="s">
        <v>1110</v>
      </c>
      <c r="J154" s="327">
        <v>50</v>
      </c>
      <c r="K154" s="323"/>
    </row>
    <row r="155" spans="2:11" s="1" customFormat="1" ht="15" customHeight="1">
      <c r="B155" s="300"/>
      <c r="C155" s="327" t="s">
        <v>1116</v>
      </c>
      <c r="D155" s="275"/>
      <c r="E155" s="275"/>
      <c r="F155" s="328" t="s">
        <v>1108</v>
      </c>
      <c r="G155" s="275"/>
      <c r="H155" s="327" t="s">
        <v>1148</v>
      </c>
      <c r="I155" s="327" t="s">
        <v>1118</v>
      </c>
      <c r="J155" s="327"/>
      <c r="K155" s="323"/>
    </row>
    <row r="156" spans="2:11" s="1" customFormat="1" ht="15" customHeight="1">
      <c r="B156" s="300"/>
      <c r="C156" s="327" t="s">
        <v>1127</v>
      </c>
      <c r="D156" s="275"/>
      <c r="E156" s="275"/>
      <c r="F156" s="328" t="s">
        <v>1114</v>
      </c>
      <c r="G156" s="275"/>
      <c r="H156" s="327" t="s">
        <v>1148</v>
      </c>
      <c r="I156" s="327" t="s">
        <v>1110</v>
      </c>
      <c r="J156" s="327">
        <v>50</v>
      </c>
      <c r="K156" s="323"/>
    </row>
    <row r="157" spans="2:11" s="1" customFormat="1" ht="15" customHeight="1">
      <c r="B157" s="300"/>
      <c r="C157" s="327" t="s">
        <v>1135</v>
      </c>
      <c r="D157" s="275"/>
      <c r="E157" s="275"/>
      <c r="F157" s="328" t="s">
        <v>1114</v>
      </c>
      <c r="G157" s="275"/>
      <c r="H157" s="327" t="s">
        <v>1148</v>
      </c>
      <c r="I157" s="327" t="s">
        <v>1110</v>
      </c>
      <c r="J157" s="327">
        <v>50</v>
      </c>
      <c r="K157" s="323"/>
    </row>
    <row r="158" spans="2:11" s="1" customFormat="1" ht="15" customHeight="1">
      <c r="B158" s="300"/>
      <c r="C158" s="327" t="s">
        <v>1133</v>
      </c>
      <c r="D158" s="275"/>
      <c r="E158" s="275"/>
      <c r="F158" s="328" t="s">
        <v>1114</v>
      </c>
      <c r="G158" s="275"/>
      <c r="H158" s="327" t="s">
        <v>1148</v>
      </c>
      <c r="I158" s="327" t="s">
        <v>1110</v>
      </c>
      <c r="J158" s="327">
        <v>50</v>
      </c>
      <c r="K158" s="323"/>
    </row>
    <row r="159" spans="2:11" s="1" customFormat="1" ht="15" customHeight="1">
      <c r="B159" s="300"/>
      <c r="C159" s="327" t="s">
        <v>97</v>
      </c>
      <c r="D159" s="275"/>
      <c r="E159" s="275"/>
      <c r="F159" s="328" t="s">
        <v>1108</v>
      </c>
      <c r="G159" s="275"/>
      <c r="H159" s="327" t="s">
        <v>1170</v>
      </c>
      <c r="I159" s="327" t="s">
        <v>1110</v>
      </c>
      <c r="J159" s="327" t="s">
        <v>1171</v>
      </c>
      <c r="K159" s="323"/>
    </row>
    <row r="160" spans="2:11" s="1" customFormat="1" ht="15" customHeight="1">
      <c r="B160" s="300"/>
      <c r="C160" s="327" t="s">
        <v>1172</v>
      </c>
      <c r="D160" s="275"/>
      <c r="E160" s="275"/>
      <c r="F160" s="328" t="s">
        <v>1108</v>
      </c>
      <c r="G160" s="275"/>
      <c r="H160" s="327" t="s">
        <v>1173</v>
      </c>
      <c r="I160" s="327" t="s">
        <v>1143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266" t="s">
        <v>1174</v>
      </c>
      <c r="D165" s="266"/>
      <c r="E165" s="266"/>
      <c r="F165" s="266"/>
      <c r="G165" s="266"/>
      <c r="H165" s="266"/>
      <c r="I165" s="266"/>
      <c r="J165" s="266"/>
      <c r="K165" s="267"/>
    </row>
    <row r="166" spans="2:11" s="1" customFormat="1" ht="17.25" customHeight="1">
      <c r="B166" s="265"/>
      <c r="C166" s="290" t="s">
        <v>1102</v>
      </c>
      <c r="D166" s="290"/>
      <c r="E166" s="290"/>
      <c r="F166" s="290" t="s">
        <v>1103</v>
      </c>
      <c r="G166" s="332"/>
      <c r="H166" s="333" t="s">
        <v>55</v>
      </c>
      <c r="I166" s="333" t="s">
        <v>58</v>
      </c>
      <c r="J166" s="290" t="s">
        <v>1104</v>
      </c>
      <c r="K166" s="267"/>
    </row>
    <row r="167" spans="2:11" s="1" customFormat="1" ht="17.25" customHeight="1">
      <c r="B167" s="268"/>
      <c r="C167" s="292" t="s">
        <v>1105</v>
      </c>
      <c r="D167" s="292"/>
      <c r="E167" s="292"/>
      <c r="F167" s="293" t="s">
        <v>1106</v>
      </c>
      <c r="G167" s="334"/>
      <c r="H167" s="335"/>
      <c r="I167" s="335"/>
      <c r="J167" s="292" t="s">
        <v>1107</v>
      </c>
      <c r="K167" s="270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5" t="s">
        <v>1111</v>
      </c>
      <c r="D169" s="275"/>
      <c r="E169" s="275"/>
      <c r="F169" s="298" t="s">
        <v>1108</v>
      </c>
      <c r="G169" s="275"/>
      <c r="H169" s="275" t="s">
        <v>1148</v>
      </c>
      <c r="I169" s="275" t="s">
        <v>1110</v>
      </c>
      <c r="J169" s="275">
        <v>120</v>
      </c>
      <c r="K169" s="323"/>
    </row>
    <row r="170" spans="2:11" s="1" customFormat="1" ht="15" customHeight="1">
      <c r="B170" s="300"/>
      <c r="C170" s="275" t="s">
        <v>1157</v>
      </c>
      <c r="D170" s="275"/>
      <c r="E170" s="275"/>
      <c r="F170" s="298" t="s">
        <v>1108</v>
      </c>
      <c r="G170" s="275"/>
      <c r="H170" s="275" t="s">
        <v>1158</v>
      </c>
      <c r="I170" s="275" t="s">
        <v>1110</v>
      </c>
      <c r="J170" s="275" t="s">
        <v>1159</v>
      </c>
      <c r="K170" s="323"/>
    </row>
    <row r="171" spans="2:11" s="1" customFormat="1" ht="15" customHeight="1">
      <c r="B171" s="300"/>
      <c r="C171" s="275" t="s">
        <v>1056</v>
      </c>
      <c r="D171" s="275"/>
      <c r="E171" s="275"/>
      <c r="F171" s="298" t="s">
        <v>1108</v>
      </c>
      <c r="G171" s="275"/>
      <c r="H171" s="275" t="s">
        <v>1175</v>
      </c>
      <c r="I171" s="275" t="s">
        <v>1110</v>
      </c>
      <c r="J171" s="275" t="s">
        <v>1159</v>
      </c>
      <c r="K171" s="323"/>
    </row>
    <row r="172" spans="2:11" s="1" customFormat="1" ht="15" customHeight="1">
      <c r="B172" s="300"/>
      <c r="C172" s="275" t="s">
        <v>1113</v>
      </c>
      <c r="D172" s="275"/>
      <c r="E172" s="275"/>
      <c r="F172" s="298" t="s">
        <v>1114</v>
      </c>
      <c r="G172" s="275"/>
      <c r="H172" s="275" t="s">
        <v>1175</v>
      </c>
      <c r="I172" s="275" t="s">
        <v>1110</v>
      </c>
      <c r="J172" s="275">
        <v>50</v>
      </c>
      <c r="K172" s="323"/>
    </row>
    <row r="173" spans="2:11" s="1" customFormat="1" ht="15" customHeight="1">
      <c r="B173" s="300"/>
      <c r="C173" s="275" t="s">
        <v>1116</v>
      </c>
      <c r="D173" s="275"/>
      <c r="E173" s="275"/>
      <c r="F173" s="298" t="s">
        <v>1108</v>
      </c>
      <c r="G173" s="275"/>
      <c r="H173" s="275" t="s">
        <v>1175</v>
      </c>
      <c r="I173" s="275" t="s">
        <v>1118</v>
      </c>
      <c r="J173" s="275"/>
      <c r="K173" s="323"/>
    </row>
    <row r="174" spans="2:11" s="1" customFormat="1" ht="15" customHeight="1">
      <c r="B174" s="300"/>
      <c r="C174" s="275" t="s">
        <v>1127</v>
      </c>
      <c r="D174" s="275"/>
      <c r="E174" s="275"/>
      <c r="F174" s="298" t="s">
        <v>1114</v>
      </c>
      <c r="G174" s="275"/>
      <c r="H174" s="275" t="s">
        <v>1175</v>
      </c>
      <c r="I174" s="275" t="s">
        <v>1110</v>
      </c>
      <c r="J174" s="275">
        <v>50</v>
      </c>
      <c r="K174" s="323"/>
    </row>
    <row r="175" spans="2:11" s="1" customFormat="1" ht="15" customHeight="1">
      <c r="B175" s="300"/>
      <c r="C175" s="275" t="s">
        <v>1135</v>
      </c>
      <c r="D175" s="275"/>
      <c r="E175" s="275"/>
      <c r="F175" s="298" t="s">
        <v>1114</v>
      </c>
      <c r="G175" s="275"/>
      <c r="H175" s="275" t="s">
        <v>1175</v>
      </c>
      <c r="I175" s="275" t="s">
        <v>1110</v>
      </c>
      <c r="J175" s="275">
        <v>50</v>
      </c>
      <c r="K175" s="323"/>
    </row>
    <row r="176" spans="2:11" s="1" customFormat="1" ht="15" customHeight="1">
      <c r="B176" s="300"/>
      <c r="C176" s="275" t="s">
        <v>1133</v>
      </c>
      <c r="D176" s="275"/>
      <c r="E176" s="275"/>
      <c r="F176" s="298" t="s">
        <v>1114</v>
      </c>
      <c r="G176" s="275"/>
      <c r="H176" s="275" t="s">
        <v>1175</v>
      </c>
      <c r="I176" s="275" t="s">
        <v>1110</v>
      </c>
      <c r="J176" s="275">
        <v>50</v>
      </c>
      <c r="K176" s="323"/>
    </row>
    <row r="177" spans="2:11" s="1" customFormat="1" ht="15" customHeight="1">
      <c r="B177" s="300"/>
      <c r="C177" s="275" t="s">
        <v>110</v>
      </c>
      <c r="D177" s="275"/>
      <c r="E177" s="275"/>
      <c r="F177" s="298" t="s">
        <v>1108</v>
      </c>
      <c r="G177" s="275"/>
      <c r="H177" s="275" t="s">
        <v>1176</v>
      </c>
      <c r="I177" s="275" t="s">
        <v>1177</v>
      </c>
      <c r="J177" s="275"/>
      <c r="K177" s="323"/>
    </row>
    <row r="178" spans="2:11" s="1" customFormat="1" ht="15" customHeight="1">
      <c r="B178" s="300"/>
      <c r="C178" s="275" t="s">
        <v>58</v>
      </c>
      <c r="D178" s="275"/>
      <c r="E178" s="275"/>
      <c r="F178" s="298" t="s">
        <v>1108</v>
      </c>
      <c r="G178" s="275"/>
      <c r="H178" s="275" t="s">
        <v>1178</v>
      </c>
      <c r="I178" s="275" t="s">
        <v>1179</v>
      </c>
      <c r="J178" s="275">
        <v>1</v>
      </c>
      <c r="K178" s="323"/>
    </row>
    <row r="179" spans="2:11" s="1" customFormat="1" ht="15" customHeight="1">
      <c r="B179" s="300"/>
      <c r="C179" s="275" t="s">
        <v>54</v>
      </c>
      <c r="D179" s="275"/>
      <c r="E179" s="275"/>
      <c r="F179" s="298" t="s">
        <v>1108</v>
      </c>
      <c r="G179" s="275"/>
      <c r="H179" s="275" t="s">
        <v>1180</v>
      </c>
      <c r="I179" s="275" t="s">
        <v>1110</v>
      </c>
      <c r="J179" s="275">
        <v>20</v>
      </c>
      <c r="K179" s="323"/>
    </row>
    <row r="180" spans="2:11" s="1" customFormat="1" ht="15" customHeight="1">
      <c r="B180" s="300"/>
      <c r="C180" s="275" t="s">
        <v>55</v>
      </c>
      <c r="D180" s="275"/>
      <c r="E180" s="275"/>
      <c r="F180" s="298" t="s">
        <v>1108</v>
      </c>
      <c r="G180" s="275"/>
      <c r="H180" s="275" t="s">
        <v>1181</v>
      </c>
      <c r="I180" s="275" t="s">
        <v>1110</v>
      </c>
      <c r="J180" s="275">
        <v>255</v>
      </c>
      <c r="K180" s="323"/>
    </row>
    <row r="181" spans="2:11" s="1" customFormat="1" ht="15" customHeight="1">
      <c r="B181" s="300"/>
      <c r="C181" s="275" t="s">
        <v>111</v>
      </c>
      <c r="D181" s="275"/>
      <c r="E181" s="275"/>
      <c r="F181" s="298" t="s">
        <v>1108</v>
      </c>
      <c r="G181" s="275"/>
      <c r="H181" s="275" t="s">
        <v>1072</v>
      </c>
      <c r="I181" s="275" t="s">
        <v>1110</v>
      </c>
      <c r="J181" s="275">
        <v>10</v>
      </c>
      <c r="K181" s="323"/>
    </row>
    <row r="182" spans="2:11" s="1" customFormat="1" ht="15" customHeight="1">
      <c r="B182" s="300"/>
      <c r="C182" s="275" t="s">
        <v>112</v>
      </c>
      <c r="D182" s="275"/>
      <c r="E182" s="275"/>
      <c r="F182" s="298" t="s">
        <v>1108</v>
      </c>
      <c r="G182" s="275"/>
      <c r="H182" s="275" t="s">
        <v>1182</v>
      </c>
      <c r="I182" s="275" t="s">
        <v>1143</v>
      </c>
      <c r="J182" s="275"/>
      <c r="K182" s="323"/>
    </row>
    <row r="183" spans="2:11" s="1" customFormat="1" ht="15" customHeight="1">
      <c r="B183" s="300"/>
      <c r="C183" s="275" t="s">
        <v>1183</v>
      </c>
      <c r="D183" s="275"/>
      <c r="E183" s="275"/>
      <c r="F183" s="298" t="s">
        <v>1108</v>
      </c>
      <c r="G183" s="275"/>
      <c r="H183" s="275" t="s">
        <v>1184</v>
      </c>
      <c r="I183" s="275" t="s">
        <v>1143</v>
      </c>
      <c r="J183" s="275"/>
      <c r="K183" s="323"/>
    </row>
    <row r="184" spans="2:11" s="1" customFormat="1" ht="15" customHeight="1">
      <c r="B184" s="300"/>
      <c r="C184" s="275" t="s">
        <v>1172</v>
      </c>
      <c r="D184" s="275"/>
      <c r="E184" s="275"/>
      <c r="F184" s="298" t="s">
        <v>1108</v>
      </c>
      <c r="G184" s="275"/>
      <c r="H184" s="275" t="s">
        <v>1185</v>
      </c>
      <c r="I184" s="275" t="s">
        <v>1143</v>
      </c>
      <c r="J184" s="275"/>
      <c r="K184" s="323"/>
    </row>
    <row r="185" spans="2:11" s="1" customFormat="1" ht="15" customHeight="1">
      <c r="B185" s="300"/>
      <c r="C185" s="275" t="s">
        <v>114</v>
      </c>
      <c r="D185" s="275"/>
      <c r="E185" s="275"/>
      <c r="F185" s="298" t="s">
        <v>1114</v>
      </c>
      <c r="G185" s="275"/>
      <c r="H185" s="275" t="s">
        <v>1186</v>
      </c>
      <c r="I185" s="275" t="s">
        <v>1110</v>
      </c>
      <c r="J185" s="275">
        <v>50</v>
      </c>
      <c r="K185" s="323"/>
    </row>
    <row r="186" spans="2:11" s="1" customFormat="1" ht="15" customHeight="1">
      <c r="B186" s="300"/>
      <c r="C186" s="275" t="s">
        <v>1187</v>
      </c>
      <c r="D186" s="275"/>
      <c r="E186" s="275"/>
      <c r="F186" s="298" t="s">
        <v>1114</v>
      </c>
      <c r="G186" s="275"/>
      <c r="H186" s="275" t="s">
        <v>1188</v>
      </c>
      <c r="I186" s="275" t="s">
        <v>1189</v>
      </c>
      <c r="J186" s="275"/>
      <c r="K186" s="323"/>
    </row>
    <row r="187" spans="2:11" s="1" customFormat="1" ht="15" customHeight="1">
      <c r="B187" s="300"/>
      <c r="C187" s="275" t="s">
        <v>1190</v>
      </c>
      <c r="D187" s="275"/>
      <c r="E187" s="275"/>
      <c r="F187" s="298" t="s">
        <v>1114</v>
      </c>
      <c r="G187" s="275"/>
      <c r="H187" s="275" t="s">
        <v>1191</v>
      </c>
      <c r="I187" s="275" t="s">
        <v>1189</v>
      </c>
      <c r="J187" s="275"/>
      <c r="K187" s="323"/>
    </row>
    <row r="188" spans="2:11" s="1" customFormat="1" ht="15" customHeight="1">
      <c r="B188" s="300"/>
      <c r="C188" s="275" t="s">
        <v>1192</v>
      </c>
      <c r="D188" s="275"/>
      <c r="E188" s="275"/>
      <c r="F188" s="298" t="s">
        <v>1114</v>
      </c>
      <c r="G188" s="275"/>
      <c r="H188" s="275" t="s">
        <v>1193</v>
      </c>
      <c r="I188" s="275" t="s">
        <v>1189</v>
      </c>
      <c r="J188" s="275"/>
      <c r="K188" s="323"/>
    </row>
    <row r="189" spans="2:11" s="1" customFormat="1" ht="15" customHeight="1">
      <c r="B189" s="300"/>
      <c r="C189" s="336" t="s">
        <v>1194</v>
      </c>
      <c r="D189" s="275"/>
      <c r="E189" s="275"/>
      <c r="F189" s="298" t="s">
        <v>1114</v>
      </c>
      <c r="G189" s="275"/>
      <c r="H189" s="275" t="s">
        <v>1195</v>
      </c>
      <c r="I189" s="275" t="s">
        <v>1196</v>
      </c>
      <c r="J189" s="337" t="s">
        <v>1197</v>
      </c>
      <c r="K189" s="323"/>
    </row>
    <row r="190" spans="2:11" s="16" customFormat="1" ht="15" customHeight="1">
      <c r="B190" s="338"/>
      <c r="C190" s="339" t="s">
        <v>1198</v>
      </c>
      <c r="D190" s="340"/>
      <c r="E190" s="340"/>
      <c r="F190" s="341" t="s">
        <v>1114</v>
      </c>
      <c r="G190" s="340"/>
      <c r="H190" s="340" t="s">
        <v>1199</v>
      </c>
      <c r="I190" s="340" t="s">
        <v>1196</v>
      </c>
      <c r="J190" s="342" t="s">
        <v>1197</v>
      </c>
      <c r="K190" s="343"/>
    </row>
    <row r="191" spans="2:11" s="1" customFormat="1" ht="15" customHeight="1">
      <c r="B191" s="300"/>
      <c r="C191" s="336" t="s">
        <v>43</v>
      </c>
      <c r="D191" s="275"/>
      <c r="E191" s="275"/>
      <c r="F191" s="298" t="s">
        <v>1108</v>
      </c>
      <c r="G191" s="275"/>
      <c r="H191" s="272" t="s">
        <v>1200</v>
      </c>
      <c r="I191" s="275" t="s">
        <v>1201</v>
      </c>
      <c r="J191" s="275"/>
      <c r="K191" s="323"/>
    </row>
    <row r="192" spans="2:11" s="1" customFormat="1" ht="15" customHeight="1">
      <c r="B192" s="300"/>
      <c r="C192" s="336" t="s">
        <v>1202</v>
      </c>
      <c r="D192" s="275"/>
      <c r="E192" s="275"/>
      <c r="F192" s="298" t="s">
        <v>1108</v>
      </c>
      <c r="G192" s="275"/>
      <c r="H192" s="275" t="s">
        <v>1203</v>
      </c>
      <c r="I192" s="275" t="s">
        <v>1143</v>
      </c>
      <c r="J192" s="275"/>
      <c r="K192" s="323"/>
    </row>
    <row r="193" spans="2:11" s="1" customFormat="1" ht="15" customHeight="1">
      <c r="B193" s="300"/>
      <c r="C193" s="336" t="s">
        <v>1204</v>
      </c>
      <c r="D193" s="275"/>
      <c r="E193" s="275"/>
      <c r="F193" s="298" t="s">
        <v>1108</v>
      </c>
      <c r="G193" s="275"/>
      <c r="H193" s="275" t="s">
        <v>1205</v>
      </c>
      <c r="I193" s="275" t="s">
        <v>1143</v>
      </c>
      <c r="J193" s="275"/>
      <c r="K193" s="323"/>
    </row>
    <row r="194" spans="2:11" s="1" customFormat="1" ht="15" customHeight="1">
      <c r="B194" s="300"/>
      <c r="C194" s="336" t="s">
        <v>1206</v>
      </c>
      <c r="D194" s="275"/>
      <c r="E194" s="275"/>
      <c r="F194" s="298" t="s">
        <v>1114</v>
      </c>
      <c r="G194" s="275"/>
      <c r="H194" s="275" t="s">
        <v>1207</v>
      </c>
      <c r="I194" s="275" t="s">
        <v>1143</v>
      </c>
      <c r="J194" s="275"/>
      <c r="K194" s="323"/>
    </row>
    <row r="195" spans="2:11" s="1" customFormat="1" ht="15" customHeight="1">
      <c r="B195" s="329"/>
      <c r="C195" s="344"/>
      <c r="D195" s="309"/>
      <c r="E195" s="309"/>
      <c r="F195" s="309"/>
      <c r="G195" s="309"/>
      <c r="H195" s="309"/>
      <c r="I195" s="309"/>
      <c r="J195" s="309"/>
      <c r="K195" s="330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311"/>
      <c r="C197" s="321"/>
      <c r="D197" s="321"/>
      <c r="E197" s="321"/>
      <c r="F197" s="331"/>
      <c r="G197" s="321"/>
      <c r="H197" s="321"/>
      <c r="I197" s="321"/>
      <c r="J197" s="321"/>
      <c r="K197" s="311"/>
    </row>
    <row r="198" spans="2:11" s="1" customFormat="1" ht="18.75" customHeight="1"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</row>
    <row r="199" spans="2:11" s="1" customFormat="1" ht="13.5">
      <c r="B199" s="262"/>
      <c r="C199" s="263"/>
      <c r="D199" s="263"/>
      <c r="E199" s="263"/>
      <c r="F199" s="263"/>
      <c r="G199" s="263"/>
      <c r="H199" s="263"/>
      <c r="I199" s="263"/>
      <c r="J199" s="263"/>
      <c r="K199" s="264"/>
    </row>
    <row r="200" spans="2:11" s="1" customFormat="1" ht="21">
      <c r="B200" s="265"/>
      <c r="C200" s="266" t="s">
        <v>1208</v>
      </c>
      <c r="D200" s="266"/>
      <c r="E200" s="266"/>
      <c r="F200" s="266"/>
      <c r="G200" s="266"/>
      <c r="H200" s="266"/>
      <c r="I200" s="266"/>
      <c r="J200" s="266"/>
      <c r="K200" s="267"/>
    </row>
    <row r="201" spans="2:11" s="1" customFormat="1" ht="25.5" customHeight="1">
      <c r="B201" s="265"/>
      <c r="C201" s="345" t="s">
        <v>1209</v>
      </c>
      <c r="D201" s="345"/>
      <c r="E201" s="345"/>
      <c r="F201" s="345" t="s">
        <v>1210</v>
      </c>
      <c r="G201" s="346"/>
      <c r="H201" s="345" t="s">
        <v>1211</v>
      </c>
      <c r="I201" s="345"/>
      <c r="J201" s="345"/>
      <c r="K201" s="267"/>
    </row>
    <row r="202" spans="2:11" s="1" customFormat="1" ht="5.25" customHeight="1">
      <c r="B202" s="300"/>
      <c r="C202" s="295"/>
      <c r="D202" s="295"/>
      <c r="E202" s="295"/>
      <c r="F202" s="295"/>
      <c r="G202" s="321"/>
      <c r="H202" s="295"/>
      <c r="I202" s="295"/>
      <c r="J202" s="295"/>
      <c r="K202" s="323"/>
    </row>
    <row r="203" spans="2:11" s="1" customFormat="1" ht="15" customHeight="1">
      <c r="B203" s="300"/>
      <c r="C203" s="275" t="s">
        <v>1201</v>
      </c>
      <c r="D203" s="275"/>
      <c r="E203" s="275"/>
      <c r="F203" s="298" t="s">
        <v>44</v>
      </c>
      <c r="G203" s="275"/>
      <c r="H203" s="275" t="s">
        <v>1212</v>
      </c>
      <c r="I203" s="275"/>
      <c r="J203" s="275"/>
      <c r="K203" s="323"/>
    </row>
    <row r="204" spans="2:11" s="1" customFormat="1" ht="15" customHeight="1">
      <c r="B204" s="300"/>
      <c r="C204" s="275"/>
      <c r="D204" s="275"/>
      <c r="E204" s="275"/>
      <c r="F204" s="298" t="s">
        <v>45</v>
      </c>
      <c r="G204" s="275"/>
      <c r="H204" s="275" t="s">
        <v>1213</v>
      </c>
      <c r="I204" s="275"/>
      <c r="J204" s="275"/>
      <c r="K204" s="323"/>
    </row>
    <row r="205" spans="2:11" s="1" customFormat="1" ht="15" customHeight="1">
      <c r="B205" s="300"/>
      <c r="C205" s="275"/>
      <c r="D205" s="275"/>
      <c r="E205" s="275"/>
      <c r="F205" s="298" t="s">
        <v>48</v>
      </c>
      <c r="G205" s="275"/>
      <c r="H205" s="275" t="s">
        <v>1214</v>
      </c>
      <c r="I205" s="275"/>
      <c r="J205" s="275"/>
      <c r="K205" s="323"/>
    </row>
    <row r="206" spans="2:11" s="1" customFormat="1" ht="15" customHeight="1">
      <c r="B206" s="300"/>
      <c r="C206" s="275"/>
      <c r="D206" s="275"/>
      <c r="E206" s="275"/>
      <c r="F206" s="298" t="s">
        <v>46</v>
      </c>
      <c r="G206" s="275"/>
      <c r="H206" s="275" t="s">
        <v>1215</v>
      </c>
      <c r="I206" s="275"/>
      <c r="J206" s="275"/>
      <c r="K206" s="323"/>
    </row>
    <row r="207" spans="2:11" s="1" customFormat="1" ht="15" customHeight="1">
      <c r="B207" s="300"/>
      <c r="C207" s="275"/>
      <c r="D207" s="275"/>
      <c r="E207" s="275"/>
      <c r="F207" s="298" t="s">
        <v>47</v>
      </c>
      <c r="G207" s="275"/>
      <c r="H207" s="275" t="s">
        <v>1216</v>
      </c>
      <c r="I207" s="275"/>
      <c r="J207" s="275"/>
      <c r="K207" s="323"/>
    </row>
    <row r="208" spans="2:11" s="1" customFormat="1" ht="15" customHeight="1">
      <c r="B208" s="300"/>
      <c r="C208" s="275"/>
      <c r="D208" s="275"/>
      <c r="E208" s="275"/>
      <c r="F208" s="298"/>
      <c r="G208" s="275"/>
      <c r="H208" s="275"/>
      <c r="I208" s="275"/>
      <c r="J208" s="275"/>
      <c r="K208" s="323"/>
    </row>
    <row r="209" spans="2:11" s="1" customFormat="1" ht="15" customHeight="1">
      <c r="B209" s="300"/>
      <c r="C209" s="275" t="s">
        <v>1155</v>
      </c>
      <c r="D209" s="275"/>
      <c r="E209" s="275"/>
      <c r="F209" s="298" t="s">
        <v>80</v>
      </c>
      <c r="G209" s="275"/>
      <c r="H209" s="275" t="s">
        <v>1217</v>
      </c>
      <c r="I209" s="275"/>
      <c r="J209" s="275"/>
      <c r="K209" s="323"/>
    </row>
    <row r="210" spans="2:11" s="1" customFormat="1" ht="15" customHeight="1">
      <c r="B210" s="300"/>
      <c r="C210" s="275"/>
      <c r="D210" s="275"/>
      <c r="E210" s="275"/>
      <c r="F210" s="298" t="s">
        <v>1050</v>
      </c>
      <c r="G210" s="275"/>
      <c r="H210" s="275" t="s">
        <v>1051</v>
      </c>
      <c r="I210" s="275"/>
      <c r="J210" s="275"/>
      <c r="K210" s="323"/>
    </row>
    <row r="211" spans="2:11" s="1" customFormat="1" ht="15" customHeight="1">
      <c r="B211" s="300"/>
      <c r="C211" s="275"/>
      <c r="D211" s="275"/>
      <c r="E211" s="275"/>
      <c r="F211" s="298" t="s">
        <v>1048</v>
      </c>
      <c r="G211" s="275"/>
      <c r="H211" s="275" t="s">
        <v>1218</v>
      </c>
      <c r="I211" s="275"/>
      <c r="J211" s="275"/>
      <c r="K211" s="323"/>
    </row>
    <row r="212" spans="2:11" s="1" customFormat="1" ht="15" customHeight="1">
      <c r="B212" s="347"/>
      <c r="C212" s="275"/>
      <c r="D212" s="275"/>
      <c r="E212" s="275"/>
      <c r="F212" s="298" t="s">
        <v>1052</v>
      </c>
      <c r="G212" s="336"/>
      <c r="H212" s="327" t="s">
        <v>1053</v>
      </c>
      <c r="I212" s="327"/>
      <c r="J212" s="327"/>
      <c r="K212" s="348"/>
    </row>
    <row r="213" spans="2:11" s="1" customFormat="1" ht="15" customHeight="1">
      <c r="B213" s="347"/>
      <c r="C213" s="275"/>
      <c r="D213" s="275"/>
      <c r="E213" s="275"/>
      <c r="F213" s="298" t="s">
        <v>1054</v>
      </c>
      <c r="G213" s="336"/>
      <c r="H213" s="327" t="s">
        <v>1219</v>
      </c>
      <c r="I213" s="327"/>
      <c r="J213" s="327"/>
      <c r="K213" s="348"/>
    </row>
    <row r="214" spans="2:11" s="1" customFormat="1" ht="15" customHeight="1">
      <c r="B214" s="347"/>
      <c r="C214" s="275"/>
      <c r="D214" s="275"/>
      <c r="E214" s="275"/>
      <c r="F214" s="298"/>
      <c r="G214" s="336"/>
      <c r="H214" s="327"/>
      <c r="I214" s="327"/>
      <c r="J214" s="327"/>
      <c r="K214" s="348"/>
    </row>
    <row r="215" spans="2:11" s="1" customFormat="1" ht="15" customHeight="1">
      <c r="B215" s="347"/>
      <c r="C215" s="275" t="s">
        <v>1179</v>
      </c>
      <c r="D215" s="275"/>
      <c r="E215" s="275"/>
      <c r="F215" s="298">
        <v>1</v>
      </c>
      <c r="G215" s="336"/>
      <c r="H215" s="327" t="s">
        <v>1220</v>
      </c>
      <c r="I215" s="327"/>
      <c r="J215" s="327"/>
      <c r="K215" s="348"/>
    </row>
    <row r="216" spans="2:11" s="1" customFormat="1" ht="15" customHeight="1">
      <c r="B216" s="347"/>
      <c r="C216" s="275"/>
      <c r="D216" s="275"/>
      <c r="E216" s="275"/>
      <c r="F216" s="298">
        <v>2</v>
      </c>
      <c r="G216" s="336"/>
      <c r="H216" s="327" t="s">
        <v>1221</v>
      </c>
      <c r="I216" s="327"/>
      <c r="J216" s="327"/>
      <c r="K216" s="348"/>
    </row>
    <row r="217" spans="2:11" s="1" customFormat="1" ht="15" customHeight="1">
      <c r="B217" s="347"/>
      <c r="C217" s="275"/>
      <c r="D217" s="275"/>
      <c r="E217" s="275"/>
      <c r="F217" s="298">
        <v>3</v>
      </c>
      <c r="G217" s="336"/>
      <c r="H217" s="327" t="s">
        <v>1222</v>
      </c>
      <c r="I217" s="327"/>
      <c r="J217" s="327"/>
      <c r="K217" s="348"/>
    </row>
    <row r="218" spans="2:11" s="1" customFormat="1" ht="15" customHeight="1">
      <c r="B218" s="347"/>
      <c r="C218" s="275"/>
      <c r="D218" s="275"/>
      <c r="E218" s="275"/>
      <c r="F218" s="298">
        <v>4</v>
      </c>
      <c r="G218" s="336"/>
      <c r="H218" s="327" t="s">
        <v>1223</v>
      </c>
      <c r="I218" s="327"/>
      <c r="J218" s="327"/>
      <c r="K218" s="348"/>
    </row>
    <row r="219" spans="2:11" s="1" customFormat="1" ht="12.75" customHeight="1">
      <c r="B219" s="349"/>
      <c r="C219" s="350"/>
      <c r="D219" s="350"/>
      <c r="E219" s="350"/>
      <c r="F219" s="350"/>
      <c r="G219" s="350"/>
      <c r="H219" s="350"/>
      <c r="I219" s="350"/>
      <c r="J219" s="350"/>
      <c r="K219" s="351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Hájek</dc:creator>
  <cp:keywords/>
  <dc:description/>
  <cp:lastModifiedBy>Tomáš Hájek</cp:lastModifiedBy>
  <dcterms:created xsi:type="dcterms:W3CDTF">2024-06-16T08:42:51Z</dcterms:created>
  <dcterms:modified xsi:type="dcterms:W3CDTF">2024-06-16T08:42:57Z</dcterms:modified>
  <cp:category/>
  <cp:version/>
  <cp:contentType/>
  <cp:contentStatus/>
</cp:coreProperties>
</file>