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P:\Vymena\PRV\PRV  2014-2020 - operace 4.3.1 PÚ - realizace cest\Újezd VC 2\Rozpočty\Rozdělené - slepé\"/>
    </mc:Choice>
  </mc:AlternateContent>
  <xr:revisionPtr revIDLastSave="0" documentId="13_ncr:1_{527F99ED-5A03-4E48-9A19-32EF73EE602F}" xr6:coauthVersionLast="47" xr6:coauthVersionMax="47" xr10:uidLastSave="{00000000-0000-0000-0000-000000000000}"/>
  <bookViews>
    <workbookView xWindow="31350" yWindow="2475" windowWidth="21600" windowHeight="12735" xr2:uid="{88AD7AA7-4BA2-4905-ACFA-4D8135A19995}"/>
  </bookViews>
  <sheets>
    <sheet name="SO 801_3 - Vegetační úpra..." sheetId="2" r:id="rId1"/>
  </sheets>
  <externalReferences>
    <externalReference r:id="rId2"/>
  </externalReferences>
  <definedNames>
    <definedName name="_xlnm._FilterDatabase" localSheetId="0" hidden="1">'SO 801_3 - Vegetační úpra...'!$C$81:$K$128</definedName>
    <definedName name="_xlnm.Print_Titles" localSheetId="0">'SO 801_3 - Vegetační úpra...'!$81:$81</definedName>
    <definedName name="_xlnm.Print_Area" localSheetId="0">'SO 801_3 - Vegetační úpra...'!$C$4:$J$39,'SO 801_3 - Vegetační úpra...'!$C$45:$J$63,'SO 801_3 - Vegetační úpra...'!$C$69:$J$128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2" l="1"/>
  <c r="J12" i="2"/>
  <c r="J14" i="2"/>
  <c r="E15" i="2"/>
  <c r="F78" i="2" s="1"/>
  <c r="J15" i="2"/>
  <c r="J17" i="2"/>
  <c r="E18" i="2"/>
  <c r="J18" i="2"/>
  <c r="J20" i="2"/>
  <c r="E21" i="2"/>
  <c r="J54" i="2" s="1"/>
  <c r="J21" i="2"/>
  <c r="J23" i="2"/>
  <c r="E24" i="2"/>
  <c r="J24" i="2"/>
  <c r="J35" i="2"/>
  <c r="F36" i="2"/>
  <c r="J36" i="2"/>
  <c r="J37" i="2"/>
  <c r="E48" i="2"/>
  <c r="E50" i="2"/>
  <c r="F52" i="2"/>
  <c r="J52" i="2"/>
  <c r="F54" i="2"/>
  <c r="F55" i="2"/>
  <c r="J55" i="2"/>
  <c r="E72" i="2"/>
  <c r="E74" i="2"/>
  <c r="F76" i="2"/>
  <c r="J76" i="2"/>
  <c r="F79" i="2"/>
  <c r="J79" i="2"/>
  <c r="P84" i="2"/>
  <c r="T84" i="2"/>
  <c r="T83" i="2" s="1"/>
  <c r="T82" i="2" s="1"/>
  <c r="J85" i="2"/>
  <c r="P85" i="2"/>
  <c r="R85" i="2"/>
  <c r="R84" i="2" s="1"/>
  <c r="R83" i="2" s="1"/>
  <c r="R82" i="2" s="1"/>
  <c r="T85" i="2"/>
  <c r="BE85" i="2"/>
  <c r="BF85" i="2"/>
  <c r="F34" i="2" s="1"/>
  <c r="BG85" i="2"/>
  <c r="F35" i="2" s="1"/>
  <c r="BH85" i="2"/>
  <c r="BI85" i="2"/>
  <c r="BK85" i="2"/>
  <c r="BK84" i="2" s="1"/>
  <c r="J89" i="2"/>
  <c r="BE89" i="2" s="1"/>
  <c r="P89" i="2"/>
  <c r="R89" i="2"/>
  <c r="T89" i="2"/>
  <c r="BF89" i="2"/>
  <c r="BG89" i="2"/>
  <c r="BH89" i="2"/>
  <c r="BI89" i="2"/>
  <c r="BK89" i="2"/>
  <c r="J93" i="2"/>
  <c r="BE93" i="2" s="1"/>
  <c r="P93" i="2"/>
  <c r="R93" i="2"/>
  <c r="T93" i="2"/>
  <c r="BF93" i="2"/>
  <c r="BG93" i="2"/>
  <c r="BH93" i="2"/>
  <c r="BI93" i="2"/>
  <c r="BK93" i="2"/>
  <c r="J97" i="2"/>
  <c r="P97" i="2"/>
  <c r="R97" i="2"/>
  <c r="T97" i="2"/>
  <c r="BE97" i="2"/>
  <c r="BF97" i="2"/>
  <c r="BG97" i="2"/>
  <c r="BH97" i="2"/>
  <c r="BI97" i="2"/>
  <c r="BK97" i="2"/>
  <c r="J101" i="2"/>
  <c r="P101" i="2"/>
  <c r="R101" i="2"/>
  <c r="T101" i="2"/>
  <c r="BE101" i="2"/>
  <c r="BF101" i="2"/>
  <c r="BG101" i="2"/>
  <c r="BH101" i="2"/>
  <c r="BI101" i="2"/>
  <c r="BK101" i="2"/>
  <c r="J105" i="2"/>
  <c r="BE105" i="2" s="1"/>
  <c r="P105" i="2"/>
  <c r="R105" i="2"/>
  <c r="T105" i="2"/>
  <c r="BF105" i="2"/>
  <c r="BG105" i="2"/>
  <c r="BH105" i="2"/>
  <c r="BI105" i="2"/>
  <c r="F37" i="2" s="1"/>
  <c r="BK105" i="2"/>
  <c r="J109" i="2"/>
  <c r="P109" i="2"/>
  <c r="R109" i="2"/>
  <c r="T109" i="2"/>
  <c r="BE109" i="2"/>
  <c r="BF109" i="2"/>
  <c r="BG109" i="2"/>
  <c r="BH109" i="2"/>
  <c r="BI109" i="2"/>
  <c r="BK109" i="2"/>
  <c r="J113" i="2"/>
  <c r="BE113" i="2" s="1"/>
  <c r="P113" i="2"/>
  <c r="R113" i="2"/>
  <c r="T113" i="2"/>
  <c r="BF113" i="2"/>
  <c r="BG113" i="2"/>
  <c r="BH113" i="2"/>
  <c r="BI113" i="2"/>
  <c r="BK113" i="2"/>
  <c r="J117" i="2"/>
  <c r="BE117" i="2" s="1"/>
  <c r="P117" i="2"/>
  <c r="R117" i="2"/>
  <c r="T117" i="2"/>
  <c r="BF117" i="2"/>
  <c r="BG117" i="2"/>
  <c r="BH117" i="2"/>
  <c r="BI117" i="2"/>
  <c r="BK117" i="2"/>
  <c r="J121" i="2"/>
  <c r="P121" i="2"/>
  <c r="R121" i="2"/>
  <c r="T121" i="2"/>
  <c r="BE121" i="2"/>
  <c r="BF121" i="2"/>
  <c r="BG121" i="2"/>
  <c r="BH121" i="2"/>
  <c r="BI121" i="2"/>
  <c r="BK121" i="2"/>
  <c r="R125" i="2"/>
  <c r="T125" i="2"/>
  <c r="BK125" i="2"/>
  <c r="J125" i="2" s="1"/>
  <c r="J62" i="2" s="1"/>
  <c r="J126" i="2"/>
  <c r="P126" i="2"/>
  <c r="P125" i="2" s="1"/>
  <c r="R126" i="2"/>
  <c r="T126" i="2"/>
  <c r="BE126" i="2"/>
  <c r="BF126" i="2"/>
  <c r="BG126" i="2"/>
  <c r="BH126" i="2"/>
  <c r="BI126" i="2"/>
  <c r="BK126" i="2"/>
  <c r="P83" i="2" l="1"/>
  <c r="P82" i="2" s="1"/>
  <c r="BK83" i="2"/>
  <c r="J84" i="2"/>
  <c r="J61" i="2" s="1"/>
  <c r="F33" i="2"/>
  <c r="J78" i="2"/>
  <c r="J34" i="2"/>
  <c r="J33" i="2"/>
  <c r="BK82" i="2" l="1"/>
  <c r="J82" i="2" s="1"/>
  <c r="J83" i="2"/>
  <c r="J60" i="2" s="1"/>
  <c r="J30" i="2" l="1"/>
  <c r="J39" i="2" s="1"/>
  <c r="J59" i="2"/>
</calcChain>
</file>

<file path=xl/sharedStrings.xml><?xml version="1.0" encoding="utf-8"?>
<sst xmlns="http://schemas.openxmlformats.org/spreadsheetml/2006/main" count="440" uniqueCount="149">
  <si>
    <t>2</t>
  </si>
  <si>
    <t>Online PSC</t>
  </si>
  <si>
    <t>https://podminky.urs.cz/item/CS_URS_2024_01/998231311</t>
  </si>
  <si>
    <t>PP</t>
  </si>
  <si>
    <t>Přesun hmot pro sadovnické a krajinářské úpravy strojně dopravní vzdálenost do 5000 m</t>
  </si>
  <si>
    <t>1913720604</t>
  </si>
  <si>
    <t>4</t>
  </si>
  <si>
    <t>1</t>
  </si>
  <si>
    <t>ROZPOCET</t>
  </si>
  <si>
    <t>K</t>
  </si>
  <si>
    <t>základní</t>
  </si>
  <si>
    <t/>
  </si>
  <si>
    <t>t</t>
  </si>
  <si>
    <t>Přesun hmot pro sadovnické a krajinářské úpravy vodorovně do 5000 m</t>
  </si>
  <si>
    <t>998231311</t>
  </si>
  <si>
    <t>11</t>
  </si>
  <si>
    <t>D</t>
  </si>
  <si>
    <t>Přesun hmot</t>
  </si>
  <si>
    <t>998</t>
  </si>
  <si>
    <t>True</t>
  </si>
  <si>
    <t>VV</t>
  </si>
  <si>
    <t>"zalití - 12xza rok, 20 l strom" 81*0,020*12*10</t>
  </si>
  <si>
    <t>https://podminky.urs.cz/item/CS_URS_2024_01/185851129</t>
  </si>
  <si>
    <t>Dovoz vody pro zálivku rostlin Příplatek k ceně za každých dalších i započatých 1000 m</t>
  </si>
  <si>
    <t>905895357</t>
  </si>
  <si>
    <t>m3</t>
  </si>
  <si>
    <t>Příplatek k dovozu vody pro zálivku rostlin do 1000 m ZKD 1000 m</t>
  </si>
  <si>
    <t>185851129</t>
  </si>
  <si>
    <t>10</t>
  </si>
  <si>
    <t>"zalití - 12xza rok, 20 l strom" 81*0,020*12</t>
  </si>
  <si>
    <t>https://podminky.urs.cz/item/CS_URS_2024_01/185851121</t>
  </si>
  <si>
    <t>Dovoz vody pro zálivku rostlin na vzdálenost do 1000 m</t>
  </si>
  <si>
    <t>-215014806</t>
  </si>
  <si>
    <t>Dovoz vody pro zálivku rostlin za vzdálenost do 1000 m</t>
  </si>
  <si>
    <t>185851121</t>
  </si>
  <si>
    <t>9</t>
  </si>
  <si>
    <t>https://podminky.urs.cz/item/CS_URS_2024_01/185804311</t>
  </si>
  <si>
    <t>Zalití rostlin vodou plochy záhonů jednotlivě do 20 m2</t>
  </si>
  <si>
    <t>1482189590</t>
  </si>
  <si>
    <t>Zalití rostlin vodou plocha do 20 m2</t>
  </si>
  <si>
    <t>185804311</t>
  </si>
  <si>
    <t>8</t>
  </si>
  <si>
    <t>14,58+429,2"svahování komunikace"</t>
  </si>
  <si>
    <t>https://podminky.urs.cz/item/CS_URS_2024_01/185803112</t>
  </si>
  <si>
    <t>Ošetření trávníku jednorázové na svahu přes 1:5 do 1:2</t>
  </si>
  <si>
    <t>-1608844284</t>
  </si>
  <si>
    <t>m2</t>
  </si>
  <si>
    <t>Ošetření trávníku shrabáním ve svahu přes 1:5 do 1:2</t>
  </si>
  <si>
    <t>185803112</t>
  </si>
  <si>
    <t>7</t>
  </si>
  <si>
    <t>295+1630+270+285+1900+1000"prostor  kolem cesty"</t>
  </si>
  <si>
    <t>https://podminky.urs.cz/item/CS_URS_2024_01/185803111</t>
  </si>
  <si>
    <t>Ošetření trávníku jednorázové v rovině nebo na svahu do 1:5</t>
  </si>
  <si>
    <t>-897230765</t>
  </si>
  <si>
    <t>Ošetření trávníku shrabáním v rovině a svahu do 1:5</t>
  </si>
  <si>
    <t>185803111</t>
  </si>
  <si>
    <t>6</t>
  </si>
  <si>
    <t>81</t>
  </si>
  <si>
    <t>https://podminky.urs.cz/item/CS_URS_2024_01/184911111</t>
  </si>
  <si>
    <t>Znovuuvázání dřeviny jedním úvazkem ke stávajícímu kůlu</t>
  </si>
  <si>
    <t>-9908849</t>
  </si>
  <si>
    <t>kus</t>
  </si>
  <si>
    <t>Znovuuvázání dřeviny ke kůlům</t>
  </si>
  <si>
    <t>184911111</t>
  </si>
  <si>
    <t>5</t>
  </si>
  <si>
    <t>"2x za rok"81/100*2</t>
  </si>
  <si>
    <t>https://podminky.urs.cz/item/CS_URS_2024_01/184815173</t>
  </si>
  <si>
    <t>Ochrana sazenic ručním ožínáním celoplošné sklon do 1:5 při viditelnosti střední, výšky přes 60 cm</t>
  </si>
  <si>
    <t>-1055868508</t>
  </si>
  <si>
    <t>ar</t>
  </si>
  <si>
    <t>Ožínání sazenic celoplošné sklon do 1:5 při střední viditelnosti a výšky přes 60 cm</t>
  </si>
  <si>
    <t>184815173</t>
  </si>
  <si>
    <t>"řez stromů"81</t>
  </si>
  <si>
    <t>https://podminky.urs.cz/item/CS_URS_2024_01/184808211</t>
  </si>
  <si>
    <t>Ochrana sazenic proti škodám zvěří nátěrem nebo postřikem ochranným prostředkem</t>
  </si>
  <si>
    <t>-1792569336</t>
  </si>
  <si>
    <t>Ochrana sazenic proti škodám zvěří nátěrem nebo postřikem</t>
  </si>
  <si>
    <t>184808211</t>
  </si>
  <si>
    <t>3</t>
  </si>
  <si>
    <t>https://podminky.urs.cz/item/CS_URS_2024_01/184806111</t>
  </si>
  <si>
    <t>Řez stromů, keřů nebo růží průklestem stromů netrnitých, o průměru koruny do 2 m</t>
  </si>
  <si>
    <t>-907350354</t>
  </si>
  <si>
    <t>Řez stromů netrnitých průklestem D koruny do 2 m</t>
  </si>
  <si>
    <t>184806111</t>
  </si>
  <si>
    <t>P</t>
  </si>
  <si>
    <t>Poznámka k položce:_x000D_
Ošetření vysazených dřevin solitérních v rovině nebo na svahu do 1:5 včetně chemického ošetření proti houbovým chorobám a savému a žravému hmyzu</t>
  </si>
  <si>
    <t>Ošetření vysazených dřevin solitérních v rovině nebo na svahu do 1:5 včetně chemického ošetření proti houbovým chorobám a savému a žravému hmyzu</t>
  </si>
  <si>
    <t>1555032828</t>
  </si>
  <si>
    <t>Ošetřování vysazených dřevin soliterních v rovině a svahu do 1:5</t>
  </si>
  <si>
    <t>184801121R1</t>
  </si>
  <si>
    <t>Zemní práce</t>
  </si>
  <si>
    <t>0</t>
  </si>
  <si>
    <t>Práce a dodávky HSV</t>
  </si>
  <si>
    <t>HSV</t>
  </si>
  <si>
    <t>-1</t>
  </si>
  <si>
    <t>Náklady soupisu celkem</t>
  </si>
  <si>
    <t>Suť Celkem [t]</t>
  </si>
  <si>
    <t>J. suť [t]</t>
  </si>
  <si>
    <t>Hmotnost celkem [t]</t>
  </si>
  <si>
    <t>J. hmotnost [t]</t>
  </si>
  <si>
    <t>Nh celkem [h]</t>
  </si>
  <si>
    <t>J. Nh [h]</t>
  </si>
  <si>
    <t>DPH</t>
  </si>
  <si>
    <t>Cenová soustava</t>
  </si>
  <si>
    <t>Cena celkem [CZK]</t>
  </si>
  <si>
    <t>J.cena [CZK]</t>
  </si>
  <si>
    <t>Množství</t>
  </si>
  <si>
    <t>MJ</t>
  </si>
  <si>
    <t>Popis</t>
  </si>
  <si>
    <t>Kód</t>
  </si>
  <si>
    <t>Typ</t>
  </si>
  <si>
    <t>PČ</t>
  </si>
  <si>
    <t>Zpracovatel:</t>
  </si>
  <si>
    <t>Uchazeč:</t>
  </si>
  <si>
    <t>Projektant:</t>
  </si>
  <si>
    <t>Zadavatel:</t>
  </si>
  <si>
    <t>Datum:</t>
  </si>
  <si>
    <t>Místo:</t>
  </si>
  <si>
    <t>Objekt:</t>
  </si>
  <si>
    <t>Stavba:</t>
  </si>
  <si>
    <t>SOUPIS PRACÍ</t>
  </si>
  <si>
    <t xml:space="preserve">    998 - Přesun hmot</t>
  </si>
  <si>
    <t xml:space="preserve">    1 - Zemní práce</t>
  </si>
  <si>
    <t>HSV - Práce a dodávky HSV</t>
  </si>
  <si>
    <t>Náklady stavby celkem</t>
  </si>
  <si>
    <t>Kód dílu - Popis</t>
  </si>
  <si>
    <t>REKAPITULACE ČLENĚNÍ SOUPISU PRACÍ</t>
  </si>
  <si>
    <t>CZK</t>
  </si>
  <si>
    <t>v</t>
  </si>
  <si>
    <t>Cena s DPH</t>
  </si>
  <si>
    <t>nulová</t>
  </si>
  <si>
    <t>sníž. přenesená</t>
  </si>
  <si>
    <t>zákl. přenesená</t>
  </si>
  <si>
    <t>snížená</t>
  </si>
  <si>
    <t>Výše daně</t>
  </si>
  <si>
    <t>Sazba daně</t>
  </si>
  <si>
    <t>Základ daně</t>
  </si>
  <si>
    <t>Cena bez DPH</t>
  </si>
  <si>
    <t>Poznámka:</t>
  </si>
  <si>
    <t>DIČ:</t>
  </si>
  <si>
    <t>IČ:</t>
  </si>
  <si>
    <t>Újezd u Krásné</t>
  </si>
  <si>
    <t>CC-CZ:</t>
  </si>
  <si>
    <t>KSO:</t>
  </si>
  <si>
    <t>SO 801_3 - Vegetační úpravy rok č.3</t>
  </si>
  <si>
    <t>False</t>
  </si>
  <si>
    <t>v ---  níže se nacházejí doplnkové a pomocné údaje k sestavám  --- v</t>
  </si>
  <si>
    <t>KRYCÍ LIST SOUPISU PRACÍ</t>
  </si>
  <si>
    <t>{9207249e-6606-426a-992d-8798cb85f120}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</si>
</sst>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"/>
    <numFmt numFmtId="165" formatCode="#,##0.000"/>
    <numFmt numFmtId="166" formatCode="dd\.mm\.yyyy"/>
    <numFmt numFmtId="167" formatCode="#,##0.00%"/>
  </numFmts>
  <fonts count="26" x14ac:knownFonts="1">
    <font>
      <sz val="11"/>
      <color theme="1"/>
      <name val="Calibri"/>
      <family val="2"/>
      <charset val="238"/>
      <scheme val="minor"/>
    </font>
    <font>
      <sz val="8"/>
      <name val="Arial CE"/>
      <family val="2"/>
    </font>
    <font>
      <u/>
      <sz val="11"/>
      <color theme="10"/>
      <name val="Calibri"/>
      <scheme val="minor"/>
    </font>
    <font>
      <i/>
      <u/>
      <sz val="7"/>
      <color rgb="FF979797"/>
      <name val="Calibri"/>
      <scheme val="minor"/>
    </font>
    <font>
      <sz val="7"/>
      <color rgb="FF979797"/>
      <name val="Arial CE"/>
    </font>
    <font>
      <sz val="7"/>
      <name val="Arial CE"/>
    </font>
    <font>
      <sz val="7"/>
      <color rgb="FF969696"/>
      <name val="Arial CE"/>
    </font>
    <font>
      <sz val="9"/>
      <name val="Arial CE"/>
    </font>
    <font>
      <sz val="9"/>
      <color rgb="FF96969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i/>
      <sz val="7"/>
      <color rgb="FF969696"/>
      <name val="Arial CE"/>
    </font>
    <font>
      <sz val="12"/>
      <color rgb="FF003366"/>
      <name val="Arial CE"/>
    </font>
    <font>
      <b/>
      <sz val="8"/>
      <name val="Arial CE"/>
    </font>
    <font>
      <sz val="8"/>
      <color rgb="FF960000"/>
      <name val="Arial CE"/>
    </font>
    <font>
      <b/>
      <sz val="12"/>
      <color rgb="FF960000"/>
      <name val="Arial CE"/>
    </font>
    <font>
      <sz val="10"/>
      <name val="Arial CE"/>
    </font>
    <font>
      <sz val="10"/>
      <color rgb="FF969696"/>
      <name val="Arial CE"/>
    </font>
    <font>
      <b/>
      <sz val="11"/>
      <name val="Arial CE"/>
    </font>
    <font>
      <b/>
      <sz val="14"/>
      <name val="Arial CE"/>
    </font>
    <font>
      <b/>
      <sz val="12"/>
      <color rgb="FF800000"/>
      <name val="Arial CE"/>
    </font>
    <font>
      <b/>
      <sz val="12"/>
      <name val="Arial CE"/>
    </font>
    <font>
      <sz val="8"/>
      <color rgb="FF969696"/>
      <name val="Arial CE"/>
    </font>
    <font>
      <b/>
      <sz val="10"/>
      <name val="Arial CE"/>
    </font>
    <font>
      <sz val="10"/>
      <color rgb="FF3366FF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17">
    <xf numFmtId="0" fontId="0" fillId="0" borderId="0" xfId="0"/>
    <xf numFmtId="0" fontId="1" fillId="0" borderId="0" xfId="1"/>
    <xf numFmtId="0" fontId="1" fillId="0" borderId="0" xfId="1" applyAlignment="1">
      <alignment vertical="center"/>
    </xf>
    <xf numFmtId="0" fontId="1" fillId="0" borderId="1" xfId="1" applyBorder="1" applyAlignment="1">
      <alignment vertical="center"/>
    </xf>
    <xf numFmtId="0" fontId="1" fillId="0" borderId="2" xfId="1" applyBorder="1" applyAlignment="1">
      <alignment vertical="center"/>
    </xf>
    <xf numFmtId="0" fontId="1" fillId="0" borderId="3" xfId="1" applyBorder="1" applyAlignment="1">
      <alignment vertical="center"/>
    </xf>
    <xf numFmtId="0" fontId="1" fillId="0" borderId="0" xfId="1" applyAlignment="1">
      <alignment horizontal="left" vertical="center"/>
    </xf>
    <xf numFmtId="0" fontId="1" fillId="0" borderId="4" xfId="1" applyBorder="1" applyAlignment="1">
      <alignment vertical="center"/>
    </xf>
    <xf numFmtId="0" fontId="1" fillId="0" borderId="5" xfId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0" xfId="1" applyAlignment="1" applyProtection="1">
      <alignment vertical="center"/>
      <protection locked="0"/>
    </xf>
    <xf numFmtId="0" fontId="3" fillId="0" borderId="0" xfId="2" applyFont="1" applyAlignment="1" applyProtection="1">
      <alignment vertical="center" wrapText="1"/>
    </xf>
    <xf numFmtId="0" fontId="4" fillId="0" borderId="0" xfId="1" applyFont="1" applyAlignment="1">
      <alignment horizontal="left" vertical="center"/>
    </xf>
    <xf numFmtId="0" fontId="1" fillId="0" borderId="7" xfId="1" applyBorder="1" applyAlignment="1">
      <alignment vertical="center"/>
    </xf>
    <xf numFmtId="0" fontId="1" fillId="0" borderId="8" xfId="1" applyBorder="1" applyAlignment="1">
      <alignment vertical="center"/>
    </xf>
    <xf numFmtId="0" fontId="5" fillId="0" borderId="0" xfId="1" applyFont="1" applyAlignment="1">
      <alignment horizontal="left" vertical="center" wrapText="1"/>
    </xf>
    <xf numFmtId="0" fontId="6" fillId="0" borderId="0" xfId="1" applyFont="1" applyAlignment="1">
      <alignment horizontal="left" vertical="center"/>
    </xf>
    <xf numFmtId="0" fontId="7" fillId="0" borderId="0" xfId="1" applyFont="1" applyAlignment="1">
      <alignment horizontal="left" vertical="center"/>
    </xf>
    <xf numFmtId="4" fontId="1" fillId="0" borderId="0" xfId="1" applyNumberFormat="1" applyAlignment="1">
      <alignment vertical="center"/>
    </xf>
    <xf numFmtId="164" fontId="8" fillId="0" borderId="7" xfId="1" applyNumberFormat="1" applyFont="1" applyBorder="1" applyAlignment="1">
      <alignment vertical="center"/>
    </xf>
    <xf numFmtId="164" fontId="8" fillId="0" borderId="0" xfId="1" applyNumberFormat="1" applyFont="1" applyAlignment="1">
      <alignment vertical="center"/>
    </xf>
    <xf numFmtId="0" fontId="8" fillId="0" borderId="0" xfId="1" applyFont="1" applyAlignment="1">
      <alignment horizontal="center" vertical="center"/>
    </xf>
    <xf numFmtId="0" fontId="8" fillId="2" borderId="8" xfId="1" applyFont="1" applyFill="1" applyBorder="1" applyAlignment="1" applyProtection="1">
      <alignment horizontal="left" vertical="center"/>
      <protection locked="0"/>
    </xf>
    <xf numFmtId="0" fontId="1" fillId="0" borderId="9" xfId="1" applyBorder="1" applyAlignment="1">
      <alignment vertical="center"/>
    </xf>
    <xf numFmtId="4" fontId="7" fillId="0" borderId="9" xfId="1" applyNumberFormat="1" applyFont="1" applyBorder="1" applyAlignment="1">
      <alignment vertical="center"/>
    </xf>
    <xf numFmtId="4" fontId="7" fillId="2" borderId="9" xfId="1" applyNumberFormat="1" applyFont="1" applyFill="1" applyBorder="1" applyAlignment="1" applyProtection="1">
      <alignment vertical="center"/>
      <protection locked="0"/>
    </xf>
    <xf numFmtId="165" fontId="7" fillId="0" borderId="9" xfId="1" applyNumberFormat="1" applyFont="1" applyBorder="1" applyAlignment="1">
      <alignment vertical="center"/>
    </xf>
    <xf numFmtId="0" fontId="7" fillId="0" borderId="9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left" vertical="center" wrapText="1"/>
    </xf>
    <xf numFmtId="49" fontId="7" fillId="0" borderId="9" xfId="1" applyNumberFormat="1" applyFont="1" applyBorder="1" applyAlignment="1">
      <alignment horizontal="left" vertical="center" wrapText="1"/>
    </xf>
    <xf numFmtId="0" fontId="7" fillId="0" borderId="9" xfId="1" applyFont="1" applyBorder="1" applyAlignment="1">
      <alignment horizontal="center" vertical="center"/>
    </xf>
    <xf numFmtId="0" fontId="9" fillId="0" borderId="0" xfId="1" applyFont="1"/>
    <xf numFmtId="4" fontId="9" fillId="0" borderId="0" xfId="1" applyNumberFormat="1" applyFont="1" applyAlignment="1">
      <alignment vertical="center"/>
    </xf>
    <xf numFmtId="0" fontId="9" fillId="0" borderId="0" xfId="1" applyFont="1" applyAlignment="1">
      <alignment horizontal="left"/>
    </xf>
    <xf numFmtId="0" fontId="9" fillId="0" borderId="0" xfId="1" applyFont="1" applyAlignment="1">
      <alignment horizontal="center"/>
    </xf>
    <xf numFmtId="164" fontId="9" fillId="0" borderId="7" xfId="1" applyNumberFormat="1" applyFont="1" applyBorder="1"/>
    <xf numFmtId="164" fontId="9" fillId="0" borderId="0" xfId="1" applyNumberFormat="1" applyFont="1"/>
    <xf numFmtId="0" fontId="9" fillId="0" borderId="8" xfId="1" applyFont="1" applyBorder="1"/>
    <xf numFmtId="0" fontId="9" fillId="0" borderId="1" xfId="1" applyFont="1" applyBorder="1"/>
    <xf numFmtId="4" fontId="10" fillId="0" borderId="0" xfId="1" applyNumberFormat="1" applyFont="1"/>
    <xf numFmtId="0" fontId="9" fillId="0" borderId="0" xfId="1" applyFont="1" applyProtection="1">
      <protection locked="0"/>
    </xf>
    <xf numFmtId="0" fontId="10" fillId="0" borderId="0" xfId="1" applyFont="1" applyAlignment="1">
      <alignment horizontal="left"/>
    </xf>
    <xf numFmtId="0" fontId="11" fillId="0" borderId="0" xfId="1" applyFont="1" applyAlignment="1">
      <alignment vertical="center"/>
    </xf>
    <xf numFmtId="0" fontId="11" fillId="0" borderId="0" xfId="1" applyFont="1" applyAlignment="1">
      <alignment horizontal="left" vertical="center"/>
    </xf>
    <xf numFmtId="0" fontId="11" fillId="0" borderId="7" xfId="1" applyFont="1" applyBorder="1" applyAlignment="1">
      <alignment vertical="center"/>
    </xf>
    <xf numFmtId="0" fontId="11" fillId="0" borderId="8" xfId="1" applyFont="1" applyBorder="1" applyAlignment="1">
      <alignment vertical="center"/>
    </xf>
    <xf numFmtId="0" fontId="11" fillId="0" borderId="1" xfId="1" applyFont="1" applyBorder="1" applyAlignment="1">
      <alignment vertical="center"/>
    </xf>
    <xf numFmtId="0" fontId="11" fillId="0" borderId="0" xfId="1" applyFont="1" applyAlignment="1" applyProtection="1">
      <alignment vertical="center"/>
      <protection locked="0"/>
    </xf>
    <xf numFmtId="165" fontId="11" fillId="0" borderId="0" xfId="1" applyNumberFormat="1" applyFont="1" applyAlignment="1">
      <alignment vertical="center"/>
    </xf>
    <xf numFmtId="0" fontId="11" fillId="0" borderId="0" xfId="1" applyFont="1" applyAlignment="1">
      <alignment horizontal="left" vertical="center" wrapText="1"/>
    </xf>
    <xf numFmtId="0" fontId="12" fillId="0" borderId="0" xfId="1" applyFont="1" applyAlignment="1">
      <alignment vertical="center" wrapText="1"/>
    </xf>
    <xf numFmtId="4" fontId="13" fillId="0" borderId="0" xfId="1" applyNumberFormat="1" applyFont="1"/>
    <xf numFmtId="0" fontId="13" fillId="0" borderId="0" xfId="1" applyFont="1" applyAlignment="1">
      <alignment horizontal="left"/>
    </xf>
    <xf numFmtId="4" fontId="14" fillId="0" borderId="0" xfId="1" applyNumberFormat="1" applyFont="1" applyAlignment="1">
      <alignment vertical="center"/>
    </xf>
    <xf numFmtId="164" fontId="15" fillId="0" borderId="10" xfId="1" applyNumberFormat="1" applyFont="1" applyBorder="1"/>
    <xf numFmtId="0" fontId="1" fillId="0" borderId="11" xfId="1" applyBorder="1" applyAlignment="1">
      <alignment vertical="center"/>
    </xf>
    <xf numFmtId="164" fontId="15" fillId="0" borderId="11" xfId="1" applyNumberFormat="1" applyFont="1" applyBorder="1"/>
    <xf numFmtId="0" fontId="1" fillId="0" borderId="12" xfId="1" applyBorder="1" applyAlignment="1">
      <alignment vertical="center"/>
    </xf>
    <xf numFmtId="4" fontId="16" fillId="0" borderId="0" xfId="1" applyNumberFormat="1" applyFont="1"/>
    <xf numFmtId="0" fontId="16" fillId="0" borderId="0" xfId="1" applyFont="1" applyAlignment="1">
      <alignment horizontal="left" vertical="center"/>
    </xf>
    <xf numFmtId="0" fontId="1" fillId="0" borderId="0" xfId="1" applyAlignment="1">
      <alignment horizontal="center" vertical="center" wrapText="1"/>
    </xf>
    <xf numFmtId="0" fontId="8" fillId="0" borderId="13" xfId="1" applyFont="1" applyBorder="1" applyAlignment="1">
      <alignment horizontal="center" vertical="center" wrapText="1"/>
    </xf>
    <xf numFmtId="0" fontId="8" fillId="0" borderId="14" xfId="1" applyFont="1" applyBorder="1" applyAlignment="1">
      <alignment horizontal="center" vertical="center" wrapText="1"/>
    </xf>
    <xf numFmtId="0" fontId="8" fillId="0" borderId="15" xfId="1" applyFont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7" fillId="3" borderId="0" xfId="1" applyFont="1" applyFill="1" applyAlignment="1">
      <alignment horizontal="center" vertical="center" wrapText="1"/>
    </xf>
    <xf numFmtId="0" fontId="7" fillId="3" borderId="13" xfId="1" applyFont="1" applyFill="1" applyBorder="1" applyAlignment="1">
      <alignment horizontal="center" vertical="center" wrapText="1"/>
    </xf>
    <xf numFmtId="0" fontId="7" fillId="3" borderId="14" xfId="1" applyFont="1" applyFill="1" applyBorder="1" applyAlignment="1">
      <alignment horizontal="center" vertical="center" wrapText="1"/>
    </xf>
    <xf numFmtId="0" fontId="7" fillId="3" borderId="15" xfId="1" applyFont="1" applyFill="1" applyBorder="1" applyAlignment="1">
      <alignment horizontal="center" vertical="center" wrapText="1"/>
    </xf>
    <xf numFmtId="0" fontId="17" fillId="0" borderId="0" xfId="1" applyFont="1" applyAlignment="1">
      <alignment horizontal="left" vertical="center" wrapText="1"/>
    </xf>
    <xf numFmtId="0" fontId="18" fillId="0" borderId="0" xfId="1" applyFont="1" applyAlignment="1">
      <alignment horizontal="left" vertical="center"/>
    </xf>
    <xf numFmtId="0" fontId="17" fillId="0" borderId="0" xfId="1" applyFont="1" applyAlignment="1">
      <alignment horizontal="left" vertical="center"/>
    </xf>
    <xf numFmtId="166" fontId="17" fillId="0" borderId="0" xfId="1" applyNumberFormat="1" applyFont="1" applyAlignment="1">
      <alignment horizontal="left" vertical="center"/>
    </xf>
    <xf numFmtId="0" fontId="1" fillId="0" borderId="0" xfId="1" applyAlignment="1">
      <alignment vertical="center"/>
    </xf>
    <xf numFmtId="0" fontId="19" fillId="0" borderId="0" xfId="1" applyFont="1" applyAlignment="1">
      <alignment horizontal="left" vertical="center" wrapText="1"/>
    </xf>
    <xf numFmtId="0" fontId="18" fillId="0" borderId="0" xfId="1" applyFont="1" applyAlignment="1">
      <alignment horizontal="left" vertical="center"/>
    </xf>
    <xf numFmtId="0" fontId="18" fillId="0" borderId="0" xfId="1" applyFont="1" applyAlignment="1">
      <alignment horizontal="left" vertical="center" wrapText="1"/>
    </xf>
    <xf numFmtId="0" fontId="20" fillId="0" borderId="0" xfId="1" applyFont="1" applyAlignment="1">
      <alignment horizontal="left" vertical="center"/>
    </xf>
    <xf numFmtId="0" fontId="1" fillId="0" borderId="16" xfId="1" applyBorder="1" applyAlignment="1">
      <alignment vertical="center"/>
    </xf>
    <xf numFmtId="0" fontId="1" fillId="0" borderId="17" xfId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1" xfId="1" applyFont="1" applyBorder="1" applyAlignment="1">
      <alignment vertical="center"/>
    </xf>
    <xf numFmtId="4" fontId="10" fillId="0" borderId="5" xfId="1" applyNumberFormat="1" applyFont="1" applyBorder="1" applyAlignment="1">
      <alignment vertical="center"/>
    </xf>
    <xf numFmtId="0" fontId="10" fillId="0" borderId="5" xfId="1" applyFont="1" applyBorder="1" applyAlignment="1">
      <alignment vertical="center"/>
    </xf>
    <xf numFmtId="0" fontId="10" fillId="0" borderId="5" xfId="1" applyFont="1" applyBorder="1" applyAlignment="1">
      <alignment horizontal="left" vertical="center"/>
    </xf>
    <xf numFmtId="0" fontId="13" fillId="0" borderId="0" xfId="1" applyFont="1" applyAlignment="1">
      <alignment vertical="center"/>
    </xf>
    <xf numFmtId="0" fontId="13" fillId="0" borderId="1" xfId="1" applyFont="1" applyBorder="1" applyAlignment="1">
      <alignment vertical="center"/>
    </xf>
    <xf numFmtId="4" fontId="13" fillId="0" borderId="5" xfId="1" applyNumberFormat="1" applyFont="1" applyBorder="1" applyAlignment="1">
      <alignment vertical="center"/>
    </xf>
    <xf numFmtId="0" fontId="13" fillId="0" borderId="5" xfId="1" applyFont="1" applyBorder="1" applyAlignment="1">
      <alignment vertical="center"/>
    </xf>
    <xf numFmtId="0" fontId="13" fillId="0" borderId="5" xfId="1" applyFont="1" applyBorder="1" applyAlignment="1">
      <alignment horizontal="left" vertical="center"/>
    </xf>
    <xf numFmtId="4" fontId="16" fillId="0" borderId="0" xfId="1" applyNumberFormat="1" applyFont="1" applyAlignment="1">
      <alignment vertical="center"/>
    </xf>
    <xf numFmtId="0" fontId="21" fillId="0" borderId="0" xfId="1" applyFont="1" applyAlignment="1">
      <alignment horizontal="left" vertical="center"/>
    </xf>
    <xf numFmtId="0" fontId="1" fillId="3" borderId="0" xfId="1" applyFill="1" applyAlignment="1">
      <alignment vertical="center"/>
    </xf>
    <xf numFmtId="0" fontId="7" fillId="3" borderId="0" xfId="1" applyFont="1" applyFill="1" applyAlignment="1">
      <alignment horizontal="right" vertical="center"/>
    </xf>
    <xf numFmtId="0" fontId="7" fillId="3" borderId="0" xfId="1" applyFont="1" applyFill="1" applyAlignment="1">
      <alignment horizontal="left" vertical="center"/>
    </xf>
    <xf numFmtId="0" fontId="1" fillId="3" borderId="18" xfId="1" applyFill="1" applyBorder="1" applyAlignment="1">
      <alignment vertical="center"/>
    </xf>
    <xf numFmtId="4" fontId="22" fillId="3" borderId="19" xfId="1" applyNumberFormat="1" applyFont="1" applyFill="1" applyBorder="1" applyAlignment="1">
      <alignment vertical="center"/>
    </xf>
    <xf numFmtId="0" fontId="1" fillId="3" borderId="19" xfId="1" applyFill="1" applyBorder="1" applyAlignment="1">
      <alignment vertical="center"/>
    </xf>
    <xf numFmtId="0" fontId="22" fillId="3" borderId="19" xfId="1" applyFont="1" applyFill="1" applyBorder="1" applyAlignment="1">
      <alignment horizontal="center" vertical="center"/>
    </xf>
    <xf numFmtId="0" fontId="22" fillId="3" borderId="19" xfId="1" applyFont="1" applyFill="1" applyBorder="1" applyAlignment="1">
      <alignment horizontal="right" vertical="center"/>
    </xf>
    <xf numFmtId="0" fontId="22" fillId="3" borderId="20" xfId="1" applyFont="1" applyFill="1" applyBorder="1" applyAlignment="1">
      <alignment horizontal="left" vertical="center"/>
    </xf>
    <xf numFmtId="4" fontId="18" fillId="0" borderId="0" xfId="1" applyNumberFormat="1" applyFont="1" applyAlignment="1">
      <alignment vertical="center"/>
    </xf>
    <xf numFmtId="167" fontId="18" fillId="0" borderId="0" xfId="1" applyNumberFormat="1" applyFont="1" applyAlignment="1">
      <alignment horizontal="right" vertical="center"/>
    </xf>
    <xf numFmtId="0" fontId="23" fillId="0" borderId="0" xfId="1" applyFont="1" applyAlignment="1">
      <alignment horizontal="left" vertical="center"/>
    </xf>
    <xf numFmtId="0" fontId="18" fillId="0" borderId="0" xfId="1" applyFont="1" applyAlignment="1">
      <alignment horizontal="right" vertical="center"/>
    </xf>
    <xf numFmtId="0" fontId="24" fillId="0" borderId="0" xfId="1" applyFont="1" applyAlignment="1">
      <alignment horizontal="left" vertical="center"/>
    </xf>
    <xf numFmtId="0" fontId="1" fillId="0" borderId="0" xfId="1" applyAlignment="1">
      <alignment vertical="center" wrapText="1"/>
    </xf>
    <xf numFmtId="0" fontId="1" fillId="0" borderId="1" xfId="1" applyBorder="1" applyAlignment="1">
      <alignment vertical="center" wrapText="1"/>
    </xf>
    <xf numFmtId="0" fontId="17" fillId="0" borderId="0" xfId="1" applyFont="1" applyAlignment="1">
      <alignment horizontal="left" vertical="center" wrapText="1"/>
    </xf>
    <xf numFmtId="0" fontId="17" fillId="2" borderId="0" xfId="1" applyFont="1" applyFill="1" applyAlignment="1" applyProtection="1">
      <alignment horizontal="left" vertical="center"/>
      <protection locked="0"/>
    </xf>
    <xf numFmtId="0" fontId="17" fillId="0" borderId="0" xfId="1" applyFont="1" applyAlignment="1">
      <alignment horizontal="left" vertical="center"/>
    </xf>
    <xf numFmtId="0" fontId="17" fillId="2" borderId="0" xfId="1" applyFont="1" applyFill="1" applyAlignment="1" applyProtection="1">
      <alignment horizontal="left" vertical="center"/>
      <protection locked="0"/>
    </xf>
    <xf numFmtId="0" fontId="1" fillId="0" borderId="1" xfId="1" applyBorder="1"/>
    <xf numFmtId="0" fontId="25" fillId="0" borderId="0" xfId="1" applyFont="1" applyAlignment="1">
      <alignment horizontal="left" vertical="center"/>
    </xf>
    <xf numFmtId="0" fontId="1" fillId="0" borderId="16" xfId="1" applyBorder="1"/>
    <xf numFmtId="0" fontId="1" fillId="0" borderId="17" xfId="1" applyBorder="1"/>
    <xf numFmtId="0" fontId="1" fillId="0" borderId="0" xfId="1"/>
  </cellXfs>
  <cellStyles count="3">
    <cellStyle name="Hypertextový odkaz" xfId="2" builtinId="8"/>
    <cellStyle name="Normální" xfId="0" builtinId="0"/>
    <cellStyle name="Normální 2" xfId="1" xr:uid="{30C95C07-C598-40DE-AF3C-C7227A8078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6916A1E6-1CAD-4BA6-83FF-7E820432F1F3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P:\Vymena\PRV\PRV%20%202014-2020%20-%20operace%204.3.1%20P&#218;%20-%20realizace%20cest\&#218;jezd%20VC%202\Rozpo&#269;ty\Rozd&#283;len&#233;%20-%20slep&#233;\Pokyny%20pro%20vypln&#283;n&#237;.xlsx" TargetMode="External"/><Relationship Id="rId1" Type="http://schemas.openxmlformats.org/officeDocument/2006/relationships/externalLinkPath" Target="Pokyny%20pro%20vypln&#283;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kapitulace stavby"/>
      <sheetName val="SO 101 - Polní cesta"/>
      <sheetName val="SO 801_1 - Vegetační úpra..."/>
      <sheetName val="Pokyny pro vyplnění"/>
    </sheetNames>
    <sheetDataSet>
      <sheetData sheetId="0">
        <row r="6">
          <cell r="K6" t="str">
            <v>Polní cesta VC2</v>
          </cell>
        </row>
        <row r="8">
          <cell r="AN8" t="str">
            <v>15. 8. 2023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185851121" TargetMode="External"/><Relationship Id="rId3" Type="http://schemas.openxmlformats.org/officeDocument/2006/relationships/hyperlink" Target="https://podminky.urs.cz/item/CS_URS_2024_01/184815173" TargetMode="External"/><Relationship Id="rId7" Type="http://schemas.openxmlformats.org/officeDocument/2006/relationships/hyperlink" Target="https://podminky.urs.cz/item/CS_URS_2024_01/185804311" TargetMode="External"/><Relationship Id="rId2" Type="http://schemas.openxmlformats.org/officeDocument/2006/relationships/hyperlink" Target="https://podminky.urs.cz/item/CS_URS_2024_01/184808211" TargetMode="External"/><Relationship Id="rId1" Type="http://schemas.openxmlformats.org/officeDocument/2006/relationships/hyperlink" Target="https://podminky.urs.cz/item/CS_URS_2024_01/184806111" TargetMode="External"/><Relationship Id="rId6" Type="http://schemas.openxmlformats.org/officeDocument/2006/relationships/hyperlink" Target="https://podminky.urs.cz/item/CS_URS_2024_01/185803112" TargetMode="External"/><Relationship Id="rId11" Type="http://schemas.openxmlformats.org/officeDocument/2006/relationships/drawing" Target="../drawings/drawing1.xml"/><Relationship Id="rId5" Type="http://schemas.openxmlformats.org/officeDocument/2006/relationships/hyperlink" Target="https://podminky.urs.cz/item/CS_URS_2024_01/185803111" TargetMode="External"/><Relationship Id="rId10" Type="http://schemas.openxmlformats.org/officeDocument/2006/relationships/hyperlink" Target="https://podminky.urs.cz/item/CS_URS_2024_01/998231311" TargetMode="External"/><Relationship Id="rId4" Type="http://schemas.openxmlformats.org/officeDocument/2006/relationships/hyperlink" Target="https://podminky.urs.cz/item/CS_URS_2024_01/184911111" TargetMode="External"/><Relationship Id="rId9" Type="http://schemas.openxmlformats.org/officeDocument/2006/relationships/hyperlink" Target="https://podminky.urs.cz/item/CS_URS_2024_01/18585112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02F390-E0D7-462A-A089-B7FE68020021}">
  <sheetPr>
    <pageSetUpPr fitToPage="1"/>
  </sheetPr>
  <dimension ref="B2:BM129"/>
  <sheetViews>
    <sheetView showGridLines="0" tabSelected="1" workbookViewId="0"/>
  </sheetViews>
  <sheetFormatPr defaultRowHeight="11.25" x14ac:dyDescent="0.2"/>
  <cols>
    <col min="1" max="1" width="7.140625" style="1" customWidth="1"/>
    <col min="2" max="2" width="1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.42578125" style="1" customWidth="1"/>
    <col min="8" max="8" width="12" style="1" customWidth="1"/>
    <col min="9" max="9" width="13.5703125" style="1" customWidth="1"/>
    <col min="10" max="10" width="19.140625" style="1" customWidth="1"/>
    <col min="11" max="11" width="19.140625" style="1" hidden="1" customWidth="1"/>
    <col min="12" max="12" width="8" style="1" customWidth="1"/>
    <col min="13" max="13" width="9.28515625" style="1" hidden="1" customWidth="1"/>
    <col min="14" max="14" width="9.140625" style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32" max="16384" width="9.140625" style="1"/>
  </cols>
  <sheetData>
    <row r="2" spans="2:46" ht="36.950000000000003" customHeight="1" x14ac:dyDescent="0.2"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AT2" s="6" t="s">
        <v>148</v>
      </c>
    </row>
    <row r="3" spans="2:46" ht="6.95" customHeight="1" x14ac:dyDescent="0.2">
      <c r="B3" s="115"/>
      <c r="C3" s="114"/>
      <c r="D3" s="114"/>
      <c r="E3" s="114"/>
      <c r="F3" s="114"/>
      <c r="G3" s="114"/>
      <c r="H3" s="114"/>
      <c r="I3" s="114"/>
      <c r="J3" s="114"/>
      <c r="K3" s="114"/>
      <c r="L3" s="112"/>
      <c r="AT3" s="6" t="s">
        <v>0</v>
      </c>
    </row>
    <row r="4" spans="2:46" ht="24.95" customHeight="1" x14ac:dyDescent="0.2">
      <c r="B4" s="112"/>
      <c r="D4" s="77" t="s">
        <v>147</v>
      </c>
      <c r="L4" s="112"/>
      <c r="M4" s="113" t="s">
        <v>146</v>
      </c>
      <c r="AT4" s="6" t="s">
        <v>145</v>
      </c>
    </row>
    <row r="5" spans="2:46" ht="6.95" customHeight="1" x14ac:dyDescent="0.2">
      <c r="B5" s="112"/>
      <c r="L5" s="112"/>
    </row>
    <row r="6" spans="2:46" ht="12" customHeight="1" x14ac:dyDescent="0.2">
      <c r="B6" s="112"/>
      <c r="D6" s="70" t="s">
        <v>119</v>
      </c>
      <c r="L6" s="112"/>
    </row>
    <row r="7" spans="2:46" ht="16.5" customHeight="1" x14ac:dyDescent="0.2">
      <c r="B7" s="112"/>
      <c r="E7" s="76" t="str">
        <f>'[1]Rekapitulace stavby'!K6</f>
        <v>Polní cesta VC2</v>
      </c>
      <c r="F7" s="75"/>
      <c r="G7" s="75"/>
      <c r="H7" s="75"/>
      <c r="L7" s="112"/>
    </row>
    <row r="8" spans="2:46" s="2" customFormat="1" ht="12" customHeight="1" x14ac:dyDescent="0.25">
      <c r="B8" s="3"/>
      <c r="D8" s="70" t="s">
        <v>118</v>
      </c>
      <c r="L8" s="3"/>
    </row>
    <row r="9" spans="2:46" s="2" customFormat="1" ht="16.5" customHeight="1" x14ac:dyDescent="0.25">
      <c r="B9" s="3"/>
      <c r="E9" s="74" t="s">
        <v>144</v>
      </c>
      <c r="F9" s="73"/>
      <c r="G9" s="73"/>
      <c r="H9" s="73"/>
      <c r="L9" s="3"/>
    </row>
    <row r="10" spans="2:46" s="2" customFormat="1" x14ac:dyDescent="0.25">
      <c r="B10" s="3"/>
      <c r="L10" s="3"/>
    </row>
    <row r="11" spans="2:46" s="2" customFormat="1" ht="12" customHeight="1" x14ac:dyDescent="0.25">
      <c r="B11" s="3"/>
      <c r="D11" s="70" t="s">
        <v>143</v>
      </c>
      <c r="F11" s="71" t="s">
        <v>11</v>
      </c>
      <c r="I11" s="70" t="s">
        <v>142</v>
      </c>
      <c r="J11" s="71" t="s">
        <v>11</v>
      </c>
      <c r="L11" s="3"/>
    </row>
    <row r="12" spans="2:46" s="2" customFormat="1" ht="12" customHeight="1" x14ac:dyDescent="0.25">
      <c r="B12" s="3"/>
      <c r="D12" s="70" t="s">
        <v>117</v>
      </c>
      <c r="F12" s="71" t="s">
        <v>141</v>
      </c>
      <c r="I12" s="70" t="s">
        <v>116</v>
      </c>
      <c r="J12" s="72" t="str">
        <f>'[1]Rekapitulace stavby'!AN8</f>
        <v>15. 8. 2023</v>
      </c>
      <c r="L12" s="3"/>
    </row>
    <row r="13" spans="2:46" s="2" customFormat="1" ht="10.9" customHeight="1" x14ac:dyDescent="0.25">
      <c r="B13" s="3"/>
      <c r="L13" s="3"/>
    </row>
    <row r="14" spans="2:46" s="2" customFormat="1" ht="12" customHeight="1" x14ac:dyDescent="0.25">
      <c r="B14" s="3"/>
      <c r="D14" s="70" t="s">
        <v>115</v>
      </c>
      <c r="I14" s="70" t="s">
        <v>140</v>
      </c>
      <c r="J14" s="71" t="str">
        <f>IF('[1]Rekapitulace stavby'!AN10="","",'[1]Rekapitulace stavby'!AN10)</f>
        <v/>
      </c>
      <c r="L14" s="3"/>
    </row>
    <row r="15" spans="2:46" s="2" customFormat="1" ht="18" customHeight="1" x14ac:dyDescent="0.25">
      <c r="B15" s="3"/>
      <c r="E15" s="71" t="str">
        <f>IF('[1]Rekapitulace stavby'!E11="","",'[1]Rekapitulace stavby'!E11)</f>
        <v xml:space="preserve"> </v>
      </c>
      <c r="I15" s="70" t="s">
        <v>139</v>
      </c>
      <c r="J15" s="71" t="str">
        <f>IF('[1]Rekapitulace stavby'!AN11="","",'[1]Rekapitulace stavby'!AN11)</f>
        <v/>
      </c>
      <c r="L15" s="3"/>
    </row>
    <row r="16" spans="2:46" s="2" customFormat="1" ht="6.95" customHeight="1" x14ac:dyDescent="0.25">
      <c r="B16" s="3"/>
      <c r="L16" s="3"/>
    </row>
    <row r="17" spans="2:12" s="2" customFormat="1" ht="12" customHeight="1" x14ac:dyDescent="0.25">
      <c r="B17" s="3"/>
      <c r="D17" s="70" t="s">
        <v>113</v>
      </c>
      <c r="I17" s="70" t="s">
        <v>140</v>
      </c>
      <c r="J17" s="109" t="str">
        <f>'[1]Rekapitulace stavby'!AN13</f>
        <v>Vyplň údaj</v>
      </c>
      <c r="L17" s="3"/>
    </row>
    <row r="18" spans="2:12" s="2" customFormat="1" ht="18" customHeight="1" x14ac:dyDescent="0.25">
      <c r="B18" s="3"/>
      <c r="E18" s="111" t="str">
        <f>'[1]Rekapitulace stavby'!E14</f>
        <v>Vyplň údaj</v>
      </c>
      <c r="F18" s="110"/>
      <c r="G18" s="110"/>
      <c r="H18" s="110"/>
      <c r="I18" s="70" t="s">
        <v>139</v>
      </c>
      <c r="J18" s="109" t="str">
        <f>'[1]Rekapitulace stavby'!AN14</f>
        <v>Vyplň údaj</v>
      </c>
      <c r="L18" s="3"/>
    </row>
    <row r="19" spans="2:12" s="2" customFormat="1" ht="6.95" customHeight="1" x14ac:dyDescent="0.25">
      <c r="B19" s="3"/>
      <c r="L19" s="3"/>
    </row>
    <row r="20" spans="2:12" s="2" customFormat="1" ht="12" customHeight="1" x14ac:dyDescent="0.25">
      <c r="B20" s="3"/>
      <c r="D20" s="70" t="s">
        <v>114</v>
      </c>
      <c r="I20" s="70" t="s">
        <v>140</v>
      </c>
      <c r="J20" s="71" t="str">
        <f>IF('[1]Rekapitulace stavby'!AN16="","",'[1]Rekapitulace stavby'!AN16)</f>
        <v/>
      </c>
      <c r="L20" s="3"/>
    </row>
    <row r="21" spans="2:12" s="2" customFormat="1" ht="18" customHeight="1" x14ac:dyDescent="0.25">
      <c r="B21" s="3"/>
      <c r="E21" s="71" t="str">
        <f>IF('[1]Rekapitulace stavby'!E17="","",'[1]Rekapitulace stavby'!E17)</f>
        <v xml:space="preserve"> </v>
      </c>
      <c r="I21" s="70" t="s">
        <v>139</v>
      </c>
      <c r="J21" s="71" t="str">
        <f>IF('[1]Rekapitulace stavby'!AN17="","",'[1]Rekapitulace stavby'!AN17)</f>
        <v/>
      </c>
      <c r="L21" s="3"/>
    </row>
    <row r="22" spans="2:12" s="2" customFormat="1" ht="6.95" customHeight="1" x14ac:dyDescent="0.25">
      <c r="B22" s="3"/>
      <c r="L22" s="3"/>
    </row>
    <row r="23" spans="2:12" s="2" customFormat="1" ht="12" customHeight="1" x14ac:dyDescent="0.25">
      <c r="B23" s="3"/>
      <c r="D23" s="70" t="s">
        <v>112</v>
      </c>
      <c r="I23" s="70" t="s">
        <v>140</v>
      </c>
      <c r="J23" s="71" t="str">
        <f>IF('[1]Rekapitulace stavby'!AN19="","",'[1]Rekapitulace stavby'!AN19)</f>
        <v/>
      </c>
      <c r="L23" s="3"/>
    </row>
    <row r="24" spans="2:12" s="2" customFormat="1" ht="18" customHeight="1" x14ac:dyDescent="0.25">
      <c r="B24" s="3"/>
      <c r="E24" s="71" t="str">
        <f>IF('[1]Rekapitulace stavby'!E20="","",'[1]Rekapitulace stavby'!E20)</f>
        <v xml:space="preserve"> </v>
      </c>
      <c r="I24" s="70" t="s">
        <v>139</v>
      </c>
      <c r="J24" s="71" t="str">
        <f>IF('[1]Rekapitulace stavby'!AN20="","",'[1]Rekapitulace stavby'!AN20)</f>
        <v/>
      </c>
      <c r="L24" s="3"/>
    </row>
    <row r="25" spans="2:12" s="2" customFormat="1" ht="6.95" customHeight="1" x14ac:dyDescent="0.25">
      <c r="B25" s="3"/>
      <c r="L25" s="3"/>
    </row>
    <row r="26" spans="2:12" s="2" customFormat="1" ht="12" customHeight="1" x14ac:dyDescent="0.25">
      <c r="B26" s="3"/>
      <c r="D26" s="70" t="s">
        <v>138</v>
      </c>
      <c r="L26" s="3"/>
    </row>
    <row r="27" spans="2:12" s="106" customFormat="1" ht="16.5" customHeight="1" x14ac:dyDescent="0.25">
      <c r="B27" s="107"/>
      <c r="E27" s="108" t="s">
        <v>11</v>
      </c>
      <c r="F27" s="108"/>
      <c r="G27" s="108"/>
      <c r="H27" s="108"/>
      <c r="L27" s="107"/>
    </row>
    <row r="28" spans="2:12" s="2" customFormat="1" ht="6.95" customHeight="1" x14ac:dyDescent="0.25">
      <c r="B28" s="3"/>
      <c r="L28" s="3"/>
    </row>
    <row r="29" spans="2:12" s="2" customFormat="1" ht="6.95" customHeight="1" x14ac:dyDescent="0.25">
      <c r="B29" s="3"/>
      <c r="D29" s="55"/>
      <c r="E29" s="55"/>
      <c r="F29" s="55"/>
      <c r="G29" s="55"/>
      <c r="H29" s="55"/>
      <c r="I29" s="55"/>
      <c r="J29" s="55"/>
      <c r="K29" s="55"/>
      <c r="L29" s="3"/>
    </row>
    <row r="30" spans="2:12" s="2" customFormat="1" ht="25.35" customHeight="1" x14ac:dyDescent="0.25">
      <c r="B30" s="3"/>
      <c r="D30" s="105" t="s">
        <v>137</v>
      </c>
      <c r="J30" s="90">
        <f>ROUND(J82, 2)</f>
        <v>0</v>
      </c>
      <c r="L30" s="3"/>
    </row>
    <row r="31" spans="2:12" s="2" customFormat="1" ht="6.95" customHeight="1" x14ac:dyDescent="0.25">
      <c r="B31" s="3"/>
      <c r="D31" s="55"/>
      <c r="E31" s="55"/>
      <c r="F31" s="55"/>
      <c r="G31" s="55"/>
      <c r="H31" s="55"/>
      <c r="I31" s="55"/>
      <c r="J31" s="55"/>
      <c r="K31" s="55"/>
      <c r="L31" s="3"/>
    </row>
    <row r="32" spans="2:12" s="2" customFormat="1" ht="14.45" customHeight="1" x14ac:dyDescent="0.25">
      <c r="B32" s="3"/>
      <c r="F32" s="104" t="s">
        <v>136</v>
      </c>
      <c r="I32" s="104" t="s">
        <v>135</v>
      </c>
      <c r="J32" s="104" t="s">
        <v>134</v>
      </c>
      <c r="L32" s="3"/>
    </row>
    <row r="33" spans="2:12" s="2" customFormat="1" ht="14.45" customHeight="1" x14ac:dyDescent="0.25">
      <c r="B33" s="3"/>
      <c r="D33" s="103" t="s">
        <v>102</v>
      </c>
      <c r="E33" s="70" t="s">
        <v>10</v>
      </c>
      <c r="F33" s="101">
        <f>ROUND((SUM(BE82:BE128)),  2)</f>
        <v>0</v>
      </c>
      <c r="I33" s="102">
        <v>0.21</v>
      </c>
      <c r="J33" s="101">
        <f>ROUND(((SUM(BE82:BE128))*I33),  2)</f>
        <v>0</v>
      </c>
      <c r="L33" s="3"/>
    </row>
    <row r="34" spans="2:12" s="2" customFormat="1" ht="14.45" customHeight="1" x14ac:dyDescent="0.25">
      <c r="B34" s="3"/>
      <c r="E34" s="70" t="s">
        <v>133</v>
      </c>
      <c r="F34" s="101">
        <f>ROUND((SUM(BF82:BF128)),  2)</f>
        <v>0</v>
      </c>
      <c r="I34" s="102">
        <v>0.12</v>
      </c>
      <c r="J34" s="101">
        <f>ROUND(((SUM(BF82:BF128))*I34),  2)</f>
        <v>0</v>
      </c>
      <c r="L34" s="3"/>
    </row>
    <row r="35" spans="2:12" s="2" customFormat="1" ht="14.45" hidden="1" customHeight="1" x14ac:dyDescent="0.25">
      <c r="B35" s="3"/>
      <c r="E35" s="70" t="s">
        <v>132</v>
      </c>
      <c r="F35" s="101">
        <f>ROUND((SUM(BG82:BG128)),  2)</f>
        <v>0</v>
      </c>
      <c r="I35" s="102">
        <v>0.21</v>
      </c>
      <c r="J35" s="101">
        <f>0</f>
        <v>0</v>
      </c>
      <c r="L35" s="3"/>
    </row>
    <row r="36" spans="2:12" s="2" customFormat="1" ht="14.45" hidden="1" customHeight="1" x14ac:dyDescent="0.25">
      <c r="B36" s="3"/>
      <c r="E36" s="70" t="s">
        <v>131</v>
      </c>
      <c r="F36" s="101">
        <f>ROUND((SUM(BH82:BH128)),  2)</f>
        <v>0</v>
      </c>
      <c r="I36" s="102">
        <v>0.12</v>
      </c>
      <c r="J36" s="101">
        <f>0</f>
        <v>0</v>
      </c>
      <c r="L36" s="3"/>
    </row>
    <row r="37" spans="2:12" s="2" customFormat="1" ht="14.45" hidden="1" customHeight="1" x14ac:dyDescent="0.25">
      <c r="B37" s="3"/>
      <c r="E37" s="70" t="s">
        <v>130</v>
      </c>
      <c r="F37" s="101">
        <f>ROUND((SUM(BI82:BI128)),  2)</f>
        <v>0</v>
      </c>
      <c r="I37" s="102">
        <v>0</v>
      </c>
      <c r="J37" s="101">
        <f>0</f>
        <v>0</v>
      </c>
      <c r="L37" s="3"/>
    </row>
    <row r="38" spans="2:12" s="2" customFormat="1" ht="6.95" customHeight="1" x14ac:dyDescent="0.25">
      <c r="B38" s="3"/>
      <c r="L38" s="3"/>
    </row>
    <row r="39" spans="2:12" s="2" customFormat="1" ht="25.35" customHeight="1" x14ac:dyDescent="0.25">
      <c r="B39" s="3"/>
      <c r="C39" s="92"/>
      <c r="D39" s="100" t="s">
        <v>129</v>
      </c>
      <c r="E39" s="97"/>
      <c r="F39" s="97"/>
      <c r="G39" s="99" t="s">
        <v>128</v>
      </c>
      <c r="H39" s="98" t="s">
        <v>127</v>
      </c>
      <c r="I39" s="97"/>
      <c r="J39" s="96">
        <f>SUM(J30:J37)</f>
        <v>0</v>
      </c>
      <c r="K39" s="95"/>
      <c r="L39" s="3"/>
    </row>
    <row r="40" spans="2:12" s="2" customFormat="1" ht="14.45" customHeight="1" x14ac:dyDescent="0.25">
      <c r="B40" s="5"/>
      <c r="C40" s="4"/>
      <c r="D40" s="4"/>
      <c r="E40" s="4"/>
      <c r="F40" s="4"/>
      <c r="G40" s="4"/>
      <c r="H40" s="4"/>
      <c r="I40" s="4"/>
      <c r="J40" s="4"/>
      <c r="K40" s="4"/>
      <c r="L40" s="3"/>
    </row>
    <row r="44" spans="2:12" s="2" customFormat="1" ht="6.95" customHeight="1" x14ac:dyDescent="0.25">
      <c r="B44" s="79"/>
      <c r="C44" s="78"/>
      <c r="D44" s="78"/>
      <c r="E44" s="78"/>
      <c r="F44" s="78"/>
      <c r="G44" s="78"/>
      <c r="H44" s="78"/>
      <c r="I44" s="78"/>
      <c r="J44" s="78"/>
      <c r="K44" s="78"/>
      <c r="L44" s="3"/>
    </row>
    <row r="45" spans="2:12" s="2" customFormat="1" ht="24.95" customHeight="1" x14ac:dyDescent="0.25">
      <c r="B45" s="3"/>
      <c r="C45" s="77" t="s">
        <v>126</v>
      </c>
      <c r="L45" s="3"/>
    </row>
    <row r="46" spans="2:12" s="2" customFormat="1" ht="6.95" customHeight="1" x14ac:dyDescent="0.25">
      <c r="B46" s="3"/>
      <c r="L46" s="3"/>
    </row>
    <row r="47" spans="2:12" s="2" customFormat="1" ht="12" customHeight="1" x14ac:dyDescent="0.25">
      <c r="B47" s="3"/>
      <c r="C47" s="70" t="s">
        <v>119</v>
      </c>
      <c r="L47" s="3"/>
    </row>
    <row r="48" spans="2:12" s="2" customFormat="1" ht="16.5" customHeight="1" x14ac:dyDescent="0.25">
      <c r="B48" s="3"/>
      <c r="E48" s="76" t="str">
        <f>E7</f>
        <v>Polní cesta VC2</v>
      </c>
      <c r="F48" s="75"/>
      <c r="G48" s="75"/>
      <c r="H48" s="75"/>
      <c r="L48" s="3"/>
    </row>
    <row r="49" spans="2:47" s="2" customFormat="1" ht="12" customHeight="1" x14ac:dyDescent="0.25">
      <c r="B49" s="3"/>
      <c r="C49" s="70" t="s">
        <v>118</v>
      </c>
      <c r="L49" s="3"/>
    </row>
    <row r="50" spans="2:47" s="2" customFormat="1" ht="16.5" customHeight="1" x14ac:dyDescent="0.25">
      <c r="B50" s="3"/>
      <c r="E50" s="74" t="str">
        <f>E9</f>
        <v>SO 801_3 - Vegetační úpravy rok č.3</v>
      </c>
      <c r="F50" s="73"/>
      <c r="G50" s="73"/>
      <c r="H50" s="73"/>
      <c r="L50" s="3"/>
    </row>
    <row r="51" spans="2:47" s="2" customFormat="1" ht="6.95" customHeight="1" x14ac:dyDescent="0.25">
      <c r="B51" s="3"/>
      <c r="L51" s="3"/>
    </row>
    <row r="52" spans="2:47" s="2" customFormat="1" ht="12" customHeight="1" x14ac:dyDescent="0.25">
      <c r="B52" s="3"/>
      <c r="C52" s="70" t="s">
        <v>117</v>
      </c>
      <c r="F52" s="71" t="str">
        <f>F12</f>
        <v>Újezd u Krásné</v>
      </c>
      <c r="I52" s="70" t="s">
        <v>116</v>
      </c>
      <c r="J52" s="72" t="str">
        <f>IF(J12="","",J12)</f>
        <v>15. 8. 2023</v>
      </c>
      <c r="L52" s="3"/>
    </row>
    <row r="53" spans="2:47" s="2" customFormat="1" ht="6.95" customHeight="1" x14ac:dyDescent="0.25">
      <c r="B53" s="3"/>
      <c r="L53" s="3"/>
    </row>
    <row r="54" spans="2:47" s="2" customFormat="1" ht="15.2" customHeight="1" x14ac:dyDescent="0.25">
      <c r="B54" s="3"/>
      <c r="C54" s="70" t="s">
        <v>115</v>
      </c>
      <c r="F54" s="71" t="str">
        <f>E15</f>
        <v xml:space="preserve"> </v>
      </c>
      <c r="I54" s="70" t="s">
        <v>114</v>
      </c>
      <c r="J54" s="69" t="str">
        <f>E21</f>
        <v xml:space="preserve"> </v>
      </c>
      <c r="L54" s="3"/>
    </row>
    <row r="55" spans="2:47" s="2" customFormat="1" ht="15.2" customHeight="1" x14ac:dyDescent="0.25">
      <c r="B55" s="3"/>
      <c r="C55" s="70" t="s">
        <v>113</v>
      </c>
      <c r="F55" s="71" t="str">
        <f>IF(E18="","",E18)</f>
        <v>Vyplň údaj</v>
      </c>
      <c r="I55" s="70" t="s">
        <v>112</v>
      </c>
      <c r="J55" s="69" t="str">
        <f>E24</f>
        <v xml:space="preserve"> </v>
      </c>
      <c r="L55" s="3"/>
    </row>
    <row r="56" spans="2:47" s="2" customFormat="1" ht="10.35" customHeight="1" x14ac:dyDescent="0.25">
      <c r="B56" s="3"/>
      <c r="L56" s="3"/>
    </row>
    <row r="57" spans="2:47" s="2" customFormat="1" ht="29.25" customHeight="1" x14ac:dyDescent="0.25">
      <c r="B57" s="3"/>
      <c r="C57" s="94" t="s">
        <v>125</v>
      </c>
      <c r="D57" s="92"/>
      <c r="E57" s="92"/>
      <c r="F57" s="92"/>
      <c r="G57" s="92"/>
      <c r="H57" s="92"/>
      <c r="I57" s="92"/>
      <c r="J57" s="93" t="s">
        <v>104</v>
      </c>
      <c r="K57" s="92"/>
      <c r="L57" s="3"/>
    </row>
    <row r="58" spans="2:47" s="2" customFormat="1" ht="10.35" customHeight="1" x14ac:dyDescent="0.25">
      <c r="B58" s="3"/>
      <c r="L58" s="3"/>
    </row>
    <row r="59" spans="2:47" s="2" customFormat="1" ht="22.9" customHeight="1" x14ac:dyDescent="0.25">
      <c r="B59" s="3"/>
      <c r="C59" s="91" t="s">
        <v>124</v>
      </c>
      <c r="J59" s="90">
        <f>J82</f>
        <v>0</v>
      </c>
      <c r="L59" s="3"/>
      <c r="AU59" s="6" t="s">
        <v>94</v>
      </c>
    </row>
    <row r="60" spans="2:47" s="85" customFormat="1" ht="24.95" customHeight="1" x14ac:dyDescent="0.25">
      <c r="B60" s="86"/>
      <c r="D60" s="89" t="s">
        <v>123</v>
      </c>
      <c r="E60" s="88"/>
      <c r="F60" s="88"/>
      <c r="G60" s="88"/>
      <c r="H60" s="88"/>
      <c r="I60" s="88"/>
      <c r="J60" s="87">
        <f>J83</f>
        <v>0</v>
      </c>
      <c r="L60" s="86"/>
    </row>
    <row r="61" spans="2:47" s="80" customFormat="1" ht="19.899999999999999" customHeight="1" x14ac:dyDescent="0.25">
      <c r="B61" s="81"/>
      <c r="D61" s="84" t="s">
        <v>122</v>
      </c>
      <c r="E61" s="83"/>
      <c r="F61" s="83"/>
      <c r="G61" s="83"/>
      <c r="H61" s="83"/>
      <c r="I61" s="83"/>
      <c r="J61" s="82">
        <f>J84</f>
        <v>0</v>
      </c>
      <c r="L61" s="81"/>
    </row>
    <row r="62" spans="2:47" s="80" customFormat="1" ht="19.899999999999999" customHeight="1" x14ac:dyDescent="0.25">
      <c r="B62" s="81"/>
      <c r="D62" s="84" t="s">
        <v>121</v>
      </c>
      <c r="E62" s="83"/>
      <c r="F62" s="83"/>
      <c r="G62" s="83"/>
      <c r="H62" s="83"/>
      <c r="I62" s="83"/>
      <c r="J62" s="82">
        <f>J125</f>
        <v>0</v>
      </c>
      <c r="L62" s="81"/>
    </row>
    <row r="63" spans="2:47" s="2" customFormat="1" ht="21.75" customHeight="1" x14ac:dyDescent="0.25">
      <c r="B63" s="3"/>
      <c r="L63" s="3"/>
    </row>
    <row r="64" spans="2:47" s="2" customFormat="1" ht="6.95" customHeight="1" x14ac:dyDescent="0.25">
      <c r="B64" s="5"/>
      <c r="C64" s="4"/>
      <c r="D64" s="4"/>
      <c r="E64" s="4"/>
      <c r="F64" s="4"/>
      <c r="G64" s="4"/>
      <c r="H64" s="4"/>
      <c r="I64" s="4"/>
      <c r="J64" s="4"/>
      <c r="K64" s="4"/>
      <c r="L64" s="3"/>
    </row>
    <row r="68" spans="2:12" s="2" customFormat="1" ht="6.95" customHeight="1" x14ac:dyDescent="0.25">
      <c r="B68" s="79"/>
      <c r="C68" s="78"/>
      <c r="D68" s="78"/>
      <c r="E68" s="78"/>
      <c r="F68" s="78"/>
      <c r="G68" s="78"/>
      <c r="H68" s="78"/>
      <c r="I68" s="78"/>
      <c r="J68" s="78"/>
      <c r="K68" s="78"/>
      <c r="L68" s="3"/>
    </row>
    <row r="69" spans="2:12" s="2" customFormat="1" ht="24.95" customHeight="1" x14ac:dyDescent="0.25">
      <c r="B69" s="3"/>
      <c r="C69" s="77" t="s">
        <v>120</v>
      </c>
      <c r="L69" s="3"/>
    </row>
    <row r="70" spans="2:12" s="2" customFormat="1" ht="6.95" customHeight="1" x14ac:dyDescent="0.25">
      <c r="B70" s="3"/>
      <c r="L70" s="3"/>
    </row>
    <row r="71" spans="2:12" s="2" customFormat="1" ht="12" customHeight="1" x14ac:dyDescent="0.25">
      <c r="B71" s="3"/>
      <c r="C71" s="70" t="s">
        <v>119</v>
      </c>
      <c r="L71" s="3"/>
    </row>
    <row r="72" spans="2:12" s="2" customFormat="1" ht="16.5" customHeight="1" x14ac:dyDescent="0.25">
      <c r="B72" s="3"/>
      <c r="E72" s="76" t="str">
        <f>E7</f>
        <v>Polní cesta VC2</v>
      </c>
      <c r="F72" s="75"/>
      <c r="G72" s="75"/>
      <c r="H72" s="75"/>
      <c r="L72" s="3"/>
    </row>
    <row r="73" spans="2:12" s="2" customFormat="1" ht="12" customHeight="1" x14ac:dyDescent="0.25">
      <c r="B73" s="3"/>
      <c r="C73" s="70" t="s">
        <v>118</v>
      </c>
      <c r="L73" s="3"/>
    </row>
    <row r="74" spans="2:12" s="2" customFormat="1" ht="16.5" customHeight="1" x14ac:dyDescent="0.25">
      <c r="B74" s="3"/>
      <c r="E74" s="74" t="str">
        <f>E9</f>
        <v>SO 801_3 - Vegetační úpravy rok č.3</v>
      </c>
      <c r="F74" s="73"/>
      <c r="G74" s="73"/>
      <c r="H74" s="73"/>
      <c r="L74" s="3"/>
    </row>
    <row r="75" spans="2:12" s="2" customFormat="1" ht="6.95" customHeight="1" x14ac:dyDescent="0.25">
      <c r="B75" s="3"/>
      <c r="L75" s="3"/>
    </row>
    <row r="76" spans="2:12" s="2" customFormat="1" ht="12" customHeight="1" x14ac:dyDescent="0.25">
      <c r="B76" s="3"/>
      <c r="C76" s="70" t="s">
        <v>117</v>
      </c>
      <c r="F76" s="71" t="str">
        <f>F12</f>
        <v>Újezd u Krásné</v>
      </c>
      <c r="I76" s="70" t="s">
        <v>116</v>
      </c>
      <c r="J76" s="72" t="str">
        <f>IF(J12="","",J12)</f>
        <v>15. 8. 2023</v>
      </c>
      <c r="L76" s="3"/>
    </row>
    <row r="77" spans="2:12" s="2" customFormat="1" ht="6.95" customHeight="1" x14ac:dyDescent="0.25">
      <c r="B77" s="3"/>
      <c r="L77" s="3"/>
    </row>
    <row r="78" spans="2:12" s="2" customFormat="1" ht="15.2" customHeight="1" x14ac:dyDescent="0.25">
      <c r="B78" s="3"/>
      <c r="C78" s="70" t="s">
        <v>115</v>
      </c>
      <c r="F78" s="71" t="str">
        <f>E15</f>
        <v xml:space="preserve"> </v>
      </c>
      <c r="I78" s="70" t="s">
        <v>114</v>
      </c>
      <c r="J78" s="69" t="str">
        <f>E21</f>
        <v xml:space="preserve"> </v>
      </c>
      <c r="L78" s="3"/>
    </row>
    <row r="79" spans="2:12" s="2" customFormat="1" ht="15.2" customHeight="1" x14ac:dyDescent="0.25">
      <c r="B79" s="3"/>
      <c r="C79" s="70" t="s">
        <v>113</v>
      </c>
      <c r="F79" s="71" t="str">
        <f>IF(E18="","",E18)</f>
        <v>Vyplň údaj</v>
      </c>
      <c r="I79" s="70" t="s">
        <v>112</v>
      </c>
      <c r="J79" s="69" t="str">
        <f>E24</f>
        <v xml:space="preserve"> </v>
      </c>
      <c r="L79" s="3"/>
    </row>
    <row r="80" spans="2:12" s="2" customFormat="1" ht="10.35" customHeight="1" x14ac:dyDescent="0.25">
      <c r="B80" s="3"/>
      <c r="L80" s="3"/>
    </row>
    <row r="81" spans="2:65" s="60" customFormat="1" ht="29.25" customHeight="1" x14ac:dyDescent="0.25">
      <c r="B81" s="64"/>
      <c r="C81" s="68" t="s">
        <v>111</v>
      </c>
      <c r="D81" s="67" t="s">
        <v>110</v>
      </c>
      <c r="E81" s="67" t="s">
        <v>109</v>
      </c>
      <c r="F81" s="67" t="s">
        <v>108</v>
      </c>
      <c r="G81" s="67" t="s">
        <v>107</v>
      </c>
      <c r="H81" s="67" t="s">
        <v>106</v>
      </c>
      <c r="I81" s="67" t="s">
        <v>105</v>
      </c>
      <c r="J81" s="66" t="s">
        <v>104</v>
      </c>
      <c r="K81" s="65" t="s">
        <v>103</v>
      </c>
      <c r="L81" s="64"/>
      <c r="M81" s="63" t="s">
        <v>11</v>
      </c>
      <c r="N81" s="62" t="s">
        <v>102</v>
      </c>
      <c r="O81" s="62" t="s">
        <v>101</v>
      </c>
      <c r="P81" s="62" t="s">
        <v>100</v>
      </c>
      <c r="Q81" s="62" t="s">
        <v>99</v>
      </c>
      <c r="R81" s="62" t="s">
        <v>98</v>
      </c>
      <c r="S81" s="62" t="s">
        <v>97</v>
      </c>
      <c r="T81" s="61" t="s">
        <v>96</v>
      </c>
    </row>
    <row r="82" spans="2:65" s="2" customFormat="1" ht="22.9" customHeight="1" x14ac:dyDescent="0.25">
      <c r="B82" s="3"/>
      <c r="C82" s="59" t="s">
        <v>95</v>
      </c>
      <c r="J82" s="58">
        <f>BK82</f>
        <v>0</v>
      </c>
      <c r="L82" s="3"/>
      <c r="M82" s="57"/>
      <c r="N82" s="55"/>
      <c r="O82" s="55"/>
      <c r="P82" s="56">
        <f>P83</f>
        <v>0</v>
      </c>
      <c r="Q82" s="55"/>
      <c r="R82" s="56">
        <f>R83</f>
        <v>1.4580000000000001E-3</v>
      </c>
      <c r="S82" s="55"/>
      <c r="T82" s="54">
        <f>T83</f>
        <v>0</v>
      </c>
      <c r="AT82" s="6" t="s">
        <v>16</v>
      </c>
      <c r="AU82" s="6" t="s">
        <v>94</v>
      </c>
      <c r="BK82" s="53">
        <f>BK83</f>
        <v>0</v>
      </c>
    </row>
    <row r="83" spans="2:65" s="31" customFormat="1" ht="25.9" customHeight="1" x14ac:dyDescent="0.2">
      <c r="B83" s="38"/>
      <c r="D83" s="33" t="s">
        <v>16</v>
      </c>
      <c r="E83" s="52" t="s">
        <v>93</v>
      </c>
      <c r="F83" s="52" t="s">
        <v>92</v>
      </c>
      <c r="I83" s="40"/>
      <c r="J83" s="51">
        <f>BK83</f>
        <v>0</v>
      </c>
      <c r="L83" s="38"/>
      <c r="M83" s="37"/>
      <c r="P83" s="36">
        <f>P84+P125</f>
        <v>0</v>
      </c>
      <c r="R83" s="36">
        <f>R84+R125</f>
        <v>1.4580000000000001E-3</v>
      </c>
      <c r="T83" s="35">
        <f>T84+T125</f>
        <v>0</v>
      </c>
      <c r="AR83" s="33" t="s">
        <v>7</v>
      </c>
      <c r="AT83" s="34" t="s">
        <v>16</v>
      </c>
      <c r="AU83" s="34" t="s">
        <v>91</v>
      </c>
      <c r="AY83" s="33" t="s">
        <v>8</v>
      </c>
      <c r="BK83" s="32">
        <f>BK84+BK125</f>
        <v>0</v>
      </c>
    </row>
    <row r="84" spans="2:65" s="31" customFormat="1" ht="22.9" customHeight="1" x14ac:dyDescent="0.2">
      <c r="B84" s="38"/>
      <c r="D84" s="33" t="s">
        <v>16</v>
      </c>
      <c r="E84" s="41" t="s">
        <v>7</v>
      </c>
      <c r="F84" s="41" t="s">
        <v>90</v>
      </c>
      <c r="I84" s="40"/>
      <c r="J84" s="39">
        <f>BK84</f>
        <v>0</v>
      </c>
      <c r="L84" s="38"/>
      <c r="M84" s="37"/>
      <c r="P84" s="36">
        <f>SUM(P85:P124)</f>
        <v>0</v>
      </c>
      <c r="R84" s="36">
        <f>SUM(R85:R124)</f>
        <v>1.4580000000000001E-3</v>
      </c>
      <c r="T84" s="35">
        <f>SUM(T85:T124)</f>
        <v>0</v>
      </c>
      <c r="AR84" s="33" t="s">
        <v>7</v>
      </c>
      <c r="AT84" s="34" t="s">
        <v>16</v>
      </c>
      <c r="AU84" s="34" t="s">
        <v>7</v>
      </c>
      <c r="AY84" s="33" t="s">
        <v>8</v>
      </c>
      <c r="BK84" s="32">
        <f>SUM(BK85:BK124)</f>
        <v>0</v>
      </c>
    </row>
    <row r="85" spans="2:65" s="2" customFormat="1" ht="16.5" customHeight="1" x14ac:dyDescent="0.25">
      <c r="B85" s="3"/>
      <c r="C85" s="30" t="s">
        <v>7</v>
      </c>
      <c r="D85" s="30" t="s">
        <v>9</v>
      </c>
      <c r="E85" s="29" t="s">
        <v>89</v>
      </c>
      <c r="F85" s="28" t="s">
        <v>88</v>
      </c>
      <c r="G85" s="27" t="s">
        <v>61</v>
      </c>
      <c r="H85" s="26">
        <v>81</v>
      </c>
      <c r="I85" s="25"/>
      <c r="J85" s="24">
        <f>ROUND(I85*H85,2)</f>
        <v>0</v>
      </c>
      <c r="K85" s="23"/>
      <c r="L85" s="3"/>
      <c r="M85" s="22" t="s">
        <v>11</v>
      </c>
      <c r="N85" s="21" t="s">
        <v>10</v>
      </c>
      <c r="P85" s="20">
        <f>O85*H85</f>
        <v>0</v>
      </c>
      <c r="Q85" s="20">
        <v>0</v>
      </c>
      <c r="R85" s="20">
        <f>Q85*H85</f>
        <v>0</v>
      </c>
      <c r="S85" s="20">
        <v>0</v>
      </c>
      <c r="T85" s="19">
        <f>S85*H85</f>
        <v>0</v>
      </c>
      <c r="AR85" s="17" t="s">
        <v>6</v>
      </c>
      <c r="AT85" s="17" t="s">
        <v>9</v>
      </c>
      <c r="AU85" s="17" t="s">
        <v>0</v>
      </c>
      <c r="AY85" s="6" t="s">
        <v>8</v>
      </c>
      <c r="BE85" s="18">
        <f>IF(N85="základní",J85,0)</f>
        <v>0</v>
      </c>
      <c r="BF85" s="18">
        <f>IF(N85="snížená",J85,0)</f>
        <v>0</v>
      </c>
      <c r="BG85" s="18">
        <f>IF(N85="zákl. přenesená",J85,0)</f>
        <v>0</v>
      </c>
      <c r="BH85" s="18">
        <f>IF(N85="sníž. přenesená",J85,0)</f>
        <v>0</v>
      </c>
      <c r="BI85" s="18">
        <f>IF(N85="nulová",J85,0)</f>
        <v>0</v>
      </c>
      <c r="BJ85" s="6" t="s">
        <v>7</v>
      </c>
      <c r="BK85" s="18">
        <f>ROUND(I85*H85,2)</f>
        <v>0</v>
      </c>
      <c r="BL85" s="6" t="s">
        <v>6</v>
      </c>
      <c r="BM85" s="17" t="s">
        <v>87</v>
      </c>
    </row>
    <row r="86" spans="2:65" s="2" customFormat="1" ht="19.5" x14ac:dyDescent="0.25">
      <c r="B86" s="3"/>
      <c r="D86" s="16" t="s">
        <v>3</v>
      </c>
      <c r="F86" s="15" t="s">
        <v>86</v>
      </c>
      <c r="I86" s="10"/>
      <c r="L86" s="3"/>
      <c r="M86" s="14"/>
      <c r="T86" s="13"/>
      <c r="AT86" s="6" t="s">
        <v>3</v>
      </c>
      <c r="AU86" s="6" t="s">
        <v>0</v>
      </c>
    </row>
    <row r="87" spans="2:65" s="2" customFormat="1" ht="29.25" x14ac:dyDescent="0.25">
      <c r="B87" s="3"/>
      <c r="D87" s="16" t="s">
        <v>84</v>
      </c>
      <c r="F87" s="50" t="s">
        <v>85</v>
      </c>
      <c r="I87" s="10"/>
      <c r="L87" s="3"/>
      <c r="M87" s="14"/>
      <c r="T87" s="13"/>
      <c r="AT87" s="6" t="s">
        <v>84</v>
      </c>
      <c r="AU87" s="6" t="s">
        <v>0</v>
      </c>
    </row>
    <row r="88" spans="2:65" s="42" customFormat="1" x14ac:dyDescent="0.25">
      <c r="B88" s="46"/>
      <c r="D88" s="16" t="s">
        <v>20</v>
      </c>
      <c r="E88" s="43" t="s">
        <v>11</v>
      </c>
      <c r="F88" s="49" t="s">
        <v>57</v>
      </c>
      <c r="H88" s="48">
        <v>81</v>
      </c>
      <c r="I88" s="47"/>
      <c r="L88" s="46"/>
      <c r="M88" s="45"/>
      <c r="T88" s="44"/>
      <c r="AT88" s="43" t="s">
        <v>20</v>
      </c>
      <c r="AU88" s="43" t="s">
        <v>0</v>
      </c>
      <c r="AV88" s="42" t="s">
        <v>0</v>
      </c>
      <c r="AW88" s="42" t="s">
        <v>19</v>
      </c>
      <c r="AX88" s="42" t="s">
        <v>7</v>
      </c>
      <c r="AY88" s="43" t="s">
        <v>8</v>
      </c>
    </row>
    <row r="89" spans="2:65" s="2" customFormat="1" ht="16.5" customHeight="1" x14ac:dyDescent="0.25">
      <c r="B89" s="3"/>
      <c r="C89" s="30" t="s">
        <v>0</v>
      </c>
      <c r="D89" s="30" t="s">
        <v>9</v>
      </c>
      <c r="E89" s="29" t="s">
        <v>83</v>
      </c>
      <c r="F89" s="28" t="s">
        <v>82</v>
      </c>
      <c r="G89" s="27" t="s">
        <v>61</v>
      </c>
      <c r="H89" s="26">
        <v>81</v>
      </c>
      <c r="I89" s="25"/>
      <c r="J89" s="24">
        <f>ROUND(I89*H89,2)</f>
        <v>0</v>
      </c>
      <c r="K89" s="23"/>
      <c r="L89" s="3"/>
      <c r="M89" s="22" t="s">
        <v>11</v>
      </c>
      <c r="N89" s="21" t="s">
        <v>10</v>
      </c>
      <c r="P89" s="20">
        <f>O89*H89</f>
        <v>0</v>
      </c>
      <c r="Q89" s="20">
        <v>0</v>
      </c>
      <c r="R89" s="20">
        <f>Q89*H89</f>
        <v>0</v>
      </c>
      <c r="S89" s="20">
        <v>0</v>
      </c>
      <c r="T89" s="19">
        <f>S89*H89</f>
        <v>0</v>
      </c>
      <c r="AR89" s="17" t="s">
        <v>6</v>
      </c>
      <c r="AT89" s="17" t="s">
        <v>9</v>
      </c>
      <c r="AU89" s="17" t="s">
        <v>0</v>
      </c>
      <c r="AY89" s="6" t="s">
        <v>8</v>
      </c>
      <c r="BE89" s="18">
        <f>IF(N89="základní",J89,0)</f>
        <v>0</v>
      </c>
      <c r="BF89" s="18">
        <f>IF(N89="snížená",J89,0)</f>
        <v>0</v>
      </c>
      <c r="BG89" s="18">
        <f>IF(N89="zákl. přenesená",J89,0)</f>
        <v>0</v>
      </c>
      <c r="BH89" s="18">
        <f>IF(N89="sníž. přenesená",J89,0)</f>
        <v>0</v>
      </c>
      <c r="BI89" s="18">
        <f>IF(N89="nulová",J89,0)</f>
        <v>0</v>
      </c>
      <c r="BJ89" s="6" t="s">
        <v>7</v>
      </c>
      <c r="BK89" s="18">
        <f>ROUND(I89*H89,2)</f>
        <v>0</v>
      </c>
      <c r="BL89" s="6" t="s">
        <v>6</v>
      </c>
      <c r="BM89" s="17" t="s">
        <v>81</v>
      </c>
    </row>
    <row r="90" spans="2:65" s="2" customFormat="1" x14ac:dyDescent="0.25">
      <c r="B90" s="3"/>
      <c r="D90" s="16" t="s">
        <v>3</v>
      </c>
      <c r="F90" s="15" t="s">
        <v>80</v>
      </c>
      <c r="I90" s="10"/>
      <c r="L90" s="3"/>
      <c r="M90" s="14"/>
      <c r="T90" s="13"/>
      <c r="AT90" s="6" t="s">
        <v>3</v>
      </c>
      <c r="AU90" s="6" t="s">
        <v>0</v>
      </c>
    </row>
    <row r="91" spans="2:65" s="2" customFormat="1" x14ac:dyDescent="0.25">
      <c r="B91" s="3"/>
      <c r="D91" s="12" t="s">
        <v>1</v>
      </c>
      <c r="F91" s="11" t="s">
        <v>79</v>
      </c>
      <c r="I91" s="10"/>
      <c r="L91" s="3"/>
      <c r="M91" s="14"/>
      <c r="T91" s="13"/>
      <c r="AT91" s="6" t="s">
        <v>1</v>
      </c>
      <c r="AU91" s="6" t="s">
        <v>0</v>
      </c>
    </row>
    <row r="92" spans="2:65" s="42" customFormat="1" x14ac:dyDescent="0.25">
      <c r="B92" s="46"/>
      <c r="D92" s="16" t="s">
        <v>20</v>
      </c>
      <c r="E92" s="43" t="s">
        <v>11</v>
      </c>
      <c r="F92" s="49" t="s">
        <v>72</v>
      </c>
      <c r="H92" s="48">
        <v>81</v>
      </c>
      <c r="I92" s="47"/>
      <c r="L92" s="46"/>
      <c r="M92" s="45"/>
      <c r="T92" s="44"/>
      <c r="AT92" s="43" t="s">
        <v>20</v>
      </c>
      <c r="AU92" s="43" t="s">
        <v>0</v>
      </c>
      <c r="AV92" s="42" t="s">
        <v>0</v>
      </c>
      <c r="AW92" s="42" t="s">
        <v>19</v>
      </c>
      <c r="AX92" s="42" t="s">
        <v>7</v>
      </c>
      <c r="AY92" s="43" t="s">
        <v>8</v>
      </c>
    </row>
    <row r="93" spans="2:65" s="2" customFormat="1" ht="16.5" customHeight="1" x14ac:dyDescent="0.25">
      <c r="B93" s="3"/>
      <c r="C93" s="30" t="s">
        <v>78</v>
      </c>
      <c r="D93" s="30" t="s">
        <v>9</v>
      </c>
      <c r="E93" s="29" t="s">
        <v>77</v>
      </c>
      <c r="F93" s="28" t="s">
        <v>76</v>
      </c>
      <c r="G93" s="27" t="s">
        <v>61</v>
      </c>
      <c r="H93" s="26">
        <v>81</v>
      </c>
      <c r="I93" s="25"/>
      <c r="J93" s="24">
        <f>ROUND(I93*H93,2)</f>
        <v>0</v>
      </c>
      <c r="K93" s="23"/>
      <c r="L93" s="3"/>
      <c r="M93" s="22" t="s">
        <v>11</v>
      </c>
      <c r="N93" s="21" t="s">
        <v>10</v>
      </c>
      <c r="P93" s="20">
        <f>O93*H93</f>
        <v>0</v>
      </c>
      <c r="Q93" s="20">
        <v>0</v>
      </c>
      <c r="R93" s="20">
        <f>Q93*H93</f>
        <v>0</v>
      </c>
      <c r="S93" s="20">
        <v>0</v>
      </c>
      <c r="T93" s="19">
        <f>S93*H93</f>
        <v>0</v>
      </c>
      <c r="AR93" s="17" t="s">
        <v>6</v>
      </c>
      <c r="AT93" s="17" t="s">
        <v>9</v>
      </c>
      <c r="AU93" s="17" t="s">
        <v>0</v>
      </c>
      <c r="AY93" s="6" t="s">
        <v>8</v>
      </c>
      <c r="BE93" s="18">
        <f>IF(N93="základní",J93,0)</f>
        <v>0</v>
      </c>
      <c r="BF93" s="18">
        <f>IF(N93="snížená",J93,0)</f>
        <v>0</v>
      </c>
      <c r="BG93" s="18">
        <f>IF(N93="zákl. přenesená",J93,0)</f>
        <v>0</v>
      </c>
      <c r="BH93" s="18">
        <f>IF(N93="sníž. přenesená",J93,0)</f>
        <v>0</v>
      </c>
      <c r="BI93" s="18">
        <f>IF(N93="nulová",J93,0)</f>
        <v>0</v>
      </c>
      <c r="BJ93" s="6" t="s">
        <v>7</v>
      </c>
      <c r="BK93" s="18">
        <f>ROUND(I93*H93,2)</f>
        <v>0</v>
      </c>
      <c r="BL93" s="6" t="s">
        <v>6</v>
      </c>
      <c r="BM93" s="17" t="s">
        <v>75</v>
      </c>
    </row>
    <row r="94" spans="2:65" s="2" customFormat="1" x14ac:dyDescent="0.25">
      <c r="B94" s="3"/>
      <c r="D94" s="16" t="s">
        <v>3</v>
      </c>
      <c r="F94" s="15" t="s">
        <v>74</v>
      </c>
      <c r="I94" s="10"/>
      <c r="L94" s="3"/>
      <c r="M94" s="14"/>
      <c r="T94" s="13"/>
      <c r="AT94" s="6" t="s">
        <v>3</v>
      </c>
      <c r="AU94" s="6" t="s">
        <v>0</v>
      </c>
    </row>
    <row r="95" spans="2:65" s="2" customFormat="1" x14ac:dyDescent="0.25">
      <c r="B95" s="3"/>
      <c r="D95" s="12" t="s">
        <v>1</v>
      </c>
      <c r="F95" s="11" t="s">
        <v>73</v>
      </c>
      <c r="I95" s="10"/>
      <c r="L95" s="3"/>
      <c r="M95" s="14"/>
      <c r="T95" s="13"/>
      <c r="AT95" s="6" t="s">
        <v>1</v>
      </c>
      <c r="AU95" s="6" t="s">
        <v>0</v>
      </c>
    </row>
    <row r="96" spans="2:65" s="42" customFormat="1" x14ac:dyDescent="0.25">
      <c r="B96" s="46"/>
      <c r="D96" s="16" t="s">
        <v>20</v>
      </c>
      <c r="E96" s="43" t="s">
        <v>11</v>
      </c>
      <c r="F96" s="49" t="s">
        <v>72</v>
      </c>
      <c r="H96" s="48">
        <v>81</v>
      </c>
      <c r="I96" s="47"/>
      <c r="L96" s="46"/>
      <c r="M96" s="45"/>
      <c r="T96" s="44"/>
      <c r="AT96" s="43" t="s">
        <v>20</v>
      </c>
      <c r="AU96" s="43" t="s">
        <v>0</v>
      </c>
      <c r="AV96" s="42" t="s">
        <v>0</v>
      </c>
      <c r="AW96" s="42" t="s">
        <v>19</v>
      </c>
      <c r="AX96" s="42" t="s">
        <v>7</v>
      </c>
      <c r="AY96" s="43" t="s">
        <v>8</v>
      </c>
    </row>
    <row r="97" spans="2:65" s="2" customFormat="1" ht="16.5" customHeight="1" x14ac:dyDescent="0.25">
      <c r="B97" s="3"/>
      <c r="C97" s="30" t="s">
        <v>6</v>
      </c>
      <c r="D97" s="30" t="s">
        <v>9</v>
      </c>
      <c r="E97" s="29" t="s">
        <v>71</v>
      </c>
      <c r="F97" s="28" t="s">
        <v>70</v>
      </c>
      <c r="G97" s="27" t="s">
        <v>69</v>
      </c>
      <c r="H97" s="26">
        <v>1.62</v>
      </c>
      <c r="I97" s="25"/>
      <c r="J97" s="24">
        <f>ROUND(I97*H97,2)</f>
        <v>0</v>
      </c>
      <c r="K97" s="23"/>
      <c r="L97" s="3"/>
      <c r="M97" s="22" t="s">
        <v>11</v>
      </c>
      <c r="N97" s="21" t="s">
        <v>10</v>
      </c>
      <c r="P97" s="20">
        <f>O97*H97</f>
        <v>0</v>
      </c>
      <c r="Q97" s="20">
        <v>0</v>
      </c>
      <c r="R97" s="20">
        <f>Q97*H97</f>
        <v>0</v>
      </c>
      <c r="S97" s="20">
        <v>0</v>
      </c>
      <c r="T97" s="19">
        <f>S97*H97</f>
        <v>0</v>
      </c>
      <c r="AR97" s="17" t="s">
        <v>6</v>
      </c>
      <c r="AT97" s="17" t="s">
        <v>9</v>
      </c>
      <c r="AU97" s="17" t="s">
        <v>0</v>
      </c>
      <c r="AY97" s="6" t="s">
        <v>8</v>
      </c>
      <c r="BE97" s="18">
        <f>IF(N97="základní",J97,0)</f>
        <v>0</v>
      </c>
      <c r="BF97" s="18">
        <f>IF(N97="snížená",J97,0)</f>
        <v>0</v>
      </c>
      <c r="BG97" s="18">
        <f>IF(N97="zákl. přenesená",J97,0)</f>
        <v>0</v>
      </c>
      <c r="BH97" s="18">
        <f>IF(N97="sníž. přenesená",J97,0)</f>
        <v>0</v>
      </c>
      <c r="BI97" s="18">
        <f>IF(N97="nulová",J97,0)</f>
        <v>0</v>
      </c>
      <c r="BJ97" s="6" t="s">
        <v>7</v>
      </c>
      <c r="BK97" s="18">
        <f>ROUND(I97*H97,2)</f>
        <v>0</v>
      </c>
      <c r="BL97" s="6" t="s">
        <v>6</v>
      </c>
      <c r="BM97" s="17" t="s">
        <v>68</v>
      </c>
    </row>
    <row r="98" spans="2:65" s="2" customFormat="1" x14ac:dyDescent="0.25">
      <c r="B98" s="3"/>
      <c r="D98" s="16" t="s">
        <v>3</v>
      </c>
      <c r="F98" s="15" t="s">
        <v>67</v>
      </c>
      <c r="I98" s="10"/>
      <c r="L98" s="3"/>
      <c r="M98" s="14"/>
      <c r="T98" s="13"/>
      <c r="AT98" s="6" t="s">
        <v>3</v>
      </c>
      <c r="AU98" s="6" t="s">
        <v>0</v>
      </c>
    </row>
    <row r="99" spans="2:65" s="2" customFormat="1" x14ac:dyDescent="0.25">
      <c r="B99" s="3"/>
      <c r="D99" s="12" t="s">
        <v>1</v>
      </c>
      <c r="F99" s="11" t="s">
        <v>66</v>
      </c>
      <c r="I99" s="10"/>
      <c r="L99" s="3"/>
      <c r="M99" s="14"/>
      <c r="T99" s="13"/>
      <c r="AT99" s="6" t="s">
        <v>1</v>
      </c>
      <c r="AU99" s="6" t="s">
        <v>0</v>
      </c>
    </row>
    <row r="100" spans="2:65" s="42" customFormat="1" x14ac:dyDescent="0.25">
      <c r="B100" s="46"/>
      <c r="D100" s="16" t="s">
        <v>20</v>
      </c>
      <c r="E100" s="43" t="s">
        <v>11</v>
      </c>
      <c r="F100" s="49" t="s">
        <v>65</v>
      </c>
      <c r="H100" s="48">
        <v>1.62</v>
      </c>
      <c r="I100" s="47"/>
      <c r="L100" s="46"/>
      <c r="M100" s="45"/>
      <c r="T100" s="44"/>
      <c r="AT100" s="43" t="s">
        <v>20</v>
      </c>
      <c r="AU100" s="43" t="s">
        <v>0</v>
      </c>
      <c r="AV100" s="42" t="s">
        <v>0</v>
      </c>
      <c r="AW100" s="42" t="s">
        <v>19</v>
      </c>
      <c r="AX100" s="42" t="s">
        <v>7</v>
      </c>
      <c r="AY100" s="43" t="s">
        <v>8</v>
      </c>
    </row>
    <row r="101" spans="2:65" s="2" customFormat="1" ht="16.5" customHeight="1" x14ac:dyDescent="0.25">
      <c r="B101" s="3"/>
      <c r="C101" s="30" t="s">
        <v>64</v>
      </c>
      <c r="D101" s="30" t="s">
        <v>9</v>
      </c>
      <c r="E101" s="29" t="s">
        <v>63</v>
      </c>
      <c r="F101" s="28" t="s">
        <v>62</v>
      </c>
      <c r="G101" s="27" t="s">
        <v>61</v>
      </c>
      <c r="H101" s="26">
        <v>81</v>
      </c>
      <c r="I101" s="25"/>
      <c r="J101" s="24">
        <f>ROUND(I101*H101,2)</f>
        <v>0</v>
      </c>
      <c r="K101" s="23"/>
      <c r="L101" s="3"/>
      <c r="M101" s="22" t="s">
        <v>11</v>
      </c>
      <c r="N101" s="21" t="s">
        <v>10</v>
      </c>
      <c r="P101" s="20">
        <f>O101*H101</f>
        <v>0</v>
      </c>
      <c r="Q101" s="20">
        <v>1.8E-5</v>
      </c>
      <c r="R101" s="20">
        <f>Q101*H101</f>
        <v>1.4580000000000001E-3</v>
      </c>
      <c r="S101" s="20">
        <v>0</v>
      </c>
      <c r="T101" s="19">
        <f>S101*H101</f>
        <v>0</v>
      </c>
      <c r="AR101" s="17" t="s">
        <v>6</v>
      </c>
      <c r="AT101" s="17" t="s">
        <v>9</v>
      </c>
      <c r="AU101" s="17" t="s">
        <v>0</v>
      </c>
      <c r="AY101" s="6" t="s">
        <v>8</v>
      </c>
      <c r="BE101" s="18">
        <f>IF(N101="základní",J101,0)</f>
        <v>0</v>
      </c>
      <c r="BF101" s="18">
        <f>IF(N101="snížená",J101,0)</f>
        <v>0</v>
      </c>
      <c r="BG101" s="18">
        <f>IF(N101="zákl. přenesená",J101,0)</f>
        <v>0</v>
      </c>
      <c r="BH101" s="18">
        <f>IF(N101="sníž. přenesená",J101,0)</f>
        <v>0</v>
      </c>
      <c r="BI101" s="18">
        <f>IF(N101="nulová",J101,0)</f>
        <v>0</v>
      </c>
      <c r="BJ101" s="6" t="s">
        <v>7</v>
      </c>
      <c r="BK101" s="18">
        <f>ROUND(I101*H101,2)</f>
        <v>0</v>
      </c>
      <c r="BL101" s="6" t="s">
        <v>6</v>
      </c>
      <c r="BM101" s="17" t="s">
        <v>60</v>
      </c>
    </row>
    <row r="102" spans="2:65" s="2" customFormat="1" x14ac:dyDescent="0.25">
      <c r="B102" s="3"/>
      <c r="D102" s="16" t="s">
        <v>3</v>
      </c>
      <c r="F102" s="15" t="s">
        <v>59</v>
      </c>
      <c r="I102" s="10"/>
      <c r="L102" s="3"/>
      <c r="M102" s="14"/>
      <c r="T102" s="13"/>
      <c r="AT102" s="6" t="s">
        <v>3</v>
      </c>
      <c r="AU102" s="6" t="s">
        <v>0</v>
      </c>
    </row>
    <row r="103" spans="2:65" s="2" customFormat="1" x14ac:dyDescent="0.25">
      <c r="B103" s="3"/>
      <c r="D103" s="12" t="s">
        <v>1</v>
      </c>
      <c r="F103" s="11" t="s">
        <v>58</v>
      </c>
      <c r="I103" s="10"/>
      <c r="L103" s="3"/>
      <c r="M103" s="14"/>
      <c r="T103" s="13"/>
      <c r="AT103" s="6" t="s">
        <v>1</v>
      </c>
      <c r="AU103" s="6" t="s">
        <v>0</v>
      </c>
    </row>
    <row r="104" spans="2:65" s="42" customFormat="1" x14ac:dyDescent="0.25">
      <c r="B104" s="46"/>
      <c r="D104" s="16" t="s">
        <v>20</v>
      </c>
      <c r="E104" s="43" t="s">
        <v>11</v>
      </c>
      <c r="F104" s="49" t="s">
        <v>57</v>
      </c>
      <c r="H104" s="48">
        <v>81</v>
      </c>
      <c r="I104" s="47"/>
      <c r="L104" s="46"/>
      <c r="M104" s="45"/>
      <c r="T104" s="44"/>
      <c r="AT104" s="43" t="s">
        <v>20</v>
      </c>
      <c r="AU104" s="43" t="s">
        <v>0</v>
      </c>
      <c r="AV104" s="42" t="s">
        <v>0</v>
      </c>
      <c r="AW104" s="42" t="s">
        <v>19</v>
      </c>
      <c r="AX104" s="42" t="s">
        <v>7</v>
      </c>
      <c r="AY104" s="43" t="s">
        <v>8</v>
      </c>
    </row>
    <row r="105" spans="2:65" s="2" customFormat="1" ht="16.5" customHeight="1" x14ac:dyDescent="0.25">
      <c r="B105" s="3"/>
      <c r="C105" s="30" t="s">
        <v>56</v>
      </c>
      <c r="D105" s="30" t="s">
        <v>9</v>
      </c>
      <c r="E105" s="29" t="s">
        <v>55</v>
      </c>
      <c r="F105" s="28" t="s">
        <v>54</v>
      </c>
      <c r="G105" s="27" t="s">
        <v>46</v>
      </c>
      <c r="H105" s="26">
        <v>5380</v>
      </c>
      <c r="I105" s="25"/>
      <c r="J105" s="24">
        <f>ROUND(I105*H105,2)</f>
        <v>0</v>
      </c>
      <c r="K105" s="23"/>
      <c r="L105" s="3"/>
      <c r="M105" s="22" t="s">
        <v>11</v>
      </c>
      <c r="N105" s="21" t="s">
        <v>10</v>
      </c>
      <c r="P105" s="20">
        <f>O105*H105</f>
        <v>0</v>
      </c>
      <c r="Q105" s="20">
        <v>0</v>
      </c>
      <c r="R105" s="20">
        <f>Q105*H105</f>
        <v>0</v>
      </c>
      <c r="S105" s="20">
        <v>0</v>
      </c>
      <c r="T105" s="19">
        <f>S105*H105</f>
        <v>0</v>
      </c>
      <c r="AR105" s="17" t="s">
        <v>6</v>
      </c>
      <c r="AT105" s="17" t="s">
        <v>9</v>
      </c>
      <c r="AU105" s="17" t="s">
        <v>0</v>
      </c>
      <c r="AY105" s="6" t="s">
        <v>8</v>
      </c>
      <c r="BE105" s="18">
        <f>IF(N105="základní",J105,0)</f>
        <v>0</v>
      </c>
      <c r="BF105" s="18">
        <f>IF(N105="snížená",J105,0)</f>
        <v>0</v>
      </c>
      <c r="BG105" s="18">
        <f>IF(N105="zákl. přenesená",J105,0)</f>
        <v>0</v>
      </c>
      <c r="BH105" s="18">
        <f>IF(N105="sníž. přenesená",J105,0)</f>
        <v>0</v>
      </c>
      <c r="BI105" s="18">
        <f>IF(N105="nulová",J105,0)</f>
        <v>0</v>
      </c>
      <c r="BJ105" s="6" t="s">
        <v>7</v>
      </c>
      <c r="BK105" s="18">
        <f>ROUND(I105*H105,2)</f>
        <v>0</v>
      </c>
      <c r="BL105" s="6" t="s">
        <v>6</v>
      </c>
      <c r="BM105" s="17" t="s">
        <v>53</v>
      </c>
    </row>
    <row r="106" spans="2:65" s="2" customFormat="1" x14ac:dyDescent="0.25">
      <c r="B106" s="3"/>
      <c r="D106" s="16" t="s">
        <v>3</v>
      </c>
      <c r="F106" s="15" t="s">
        <v>52</v>
      </c>
      <c r="I106" s="10"/>
      <c r="L106" s="3"/>
      <c r="M106" s="14"/>
      <c r="T106" s="13"/>
      <c r="AT106" s="6" t="s">
        <v>3</v>
      </c>
      <c r="AU106" s="6" t="s">
        <v>0</v>
      </c>
    </row>
    <row r="107" spans="2:65" s="2" customFormat="1" x14ac:dyDescent="0.25">
      <c r="B107" s="3"/>
      <c r="D107" s="12" t="s">
        <v>1</v>
      </c>
      <c r="F107" s="11" t="s">
        <v>51</v>
      </c>
      <c r="I107" s="10"/>
      <c r="L107" s="3"/>
      <c r="M107" s="14"/>
      <c r="T107" s="13"/>
      <c r="AT107" s="6" t="s">
        <v>1</v>
      </c>
      <c r="AU107" s="6" t="s">
        <v>0</v>
      </c>
    </row>
    <row r="108" spans="2:65" s="42" customFormat="1" x14ac:dyDescent="0.25">
      <c r="B108" s="46"/>
      <c r="D108" s="16" t="s">
        <v>20</v>
      </c>
      <c r="E108" s="43" t="s">
        <v>11</v>
      </c>
      <c r="F108" s="49" t="s">
        <v>50</v>
      </c>
      <c r="H108" s="48">
        <v>5380</v>
      </c>
      <c r="I108" s="47"/>
      <c r="L108" s="46"/>
      <c r="M108" s="45"/>
      <c r="T108" s="44"/>
      <c r="AT108" s="43" t="s">
        <v>20</v>
      </c>
      <c r="AU108" s="43" t="s">
        <v>0</v>
      </c>
      <c r="AV108" s="42" t="s">
        <v>0</v>
      </c>
      <c r="AW108" s="42" t="s">
        <v>19</v>
      </c>
      <c r="AX108" s="42" t="s">
        <v>7</v>
      </c>
      <c r="AY108" s="43" t="s">
        <v>8</v>
      </c>
    </row>
    <row r="109" spans="2:65" s="2" customFormat="1" ht="16.5" customHeight="1" x14ac:dyDescent="0.25">
      <c r="B109" s="3"/>
      <c r="C109" s="30" t="s">
        <v>49</v>
      </c>
      <c r="D109" s="30" t="s">
        <v>9</v>
      </c>
      <c r="E109" s="29" t="s">
        <v>48</v>
      </c>
      <c r="F109" s="28" t="s">
        <v>47</v>
      </c>
      <c r="G109" s="27" t="s">
        <v>46</v>
      </c>
      <c r="H109" s="26">
        <v>443.78</v>
      </c>
      <c r="I109" s="25"/>
      <c r="J109" s="24">
        <f>ROUND(I109*H109,2)</f>
        <v>0</v>
      </c>
      <c r="K109" s="23"/>
      <c r="L109" s="3"/>
      <c r="M109" s="22" t="s">
        <v>11</v>
      </c>
      <c r="N109" s="21" t="s">
        <v>10</v>
      </c>
      <c r="P109" s="20">
        <f>O109*H109</f>
        <v>0</v>
      </c>
      <c r="Q109" s="20">
        <v>0</v>
      </c>
      <c r="R109" s="20">
        <f>Q109*H109</f>
        <v>0</v>
      </c>
      <c r="S109" s="20">
        <v>0</v>
      </c>
      <c r="T109" s="19">
        <f>S109*H109</f>
        <v>0</v>
      </c>
      <c r="AR109" s="17" t="s">
        <v>6</v>
      </c>
      <c r="AT109" s="17" t="s">
        <v>9</v>
      </c>
      <c r="AU109" s="17" t="s">
        <v>0</v>
      </c>
      <c r="AY109" s="6" t="s">
        <v>8</v>
      </c>
      <c r="BE109" s="18">
        <f>IF(N109="základní",J109,0)</f>
        <v>0</v>
      </c>
      <c r="BF109" s="18">
        <f>IF(N109="snížená",J109,0)</f>
        <v>0</v>
      </c>
      <c r="BG109" s="18">
        <f>IF(N109="zákl. přenesená",J109,0)</f>
        <v>0</v>
      </c>
      <c r="BH109" s="18">
        <f>IF(N109="sníž. přenesená",J109,0)</f>
        <v>0</v>
      </c>
      <c r="BI109" s="18">
        <f>IF(N109="nulová",J109,0)</f>
        <v>0</v>
      </c>
      <c r="BJ109" s="6" t="s">
        <v>7</v>
      </c>
      <c r="BK109" s="18">
        <f>ROUND(I109*H109,2)</f>
        <v>0</v>
      </c>
      <c r="BL109" s="6" t="s">
        <v>6</v>
      </c>
      <c r="BM109" s="17" t="s">
        <v>45</v>
      </c>
    </row>
    <row r="110" spans="2:65" s="2" customFormat="1" x14ac:dyDescent="0.25">
      <c r="B110" s="3"/>
      <c r="D110" s="16" t="s">
        <v>3</v>
      </c>
      <c r="F110" s="15" t="s">
        <v>44</v>
      </c>
      <c r="I110" s="10"/>
      <c r="L110" s="3"/>
      <c r="M110" s="14"/>
      <c r="T110" s="13"/>
      <c r="AT110" s="6" t="s">
        <v>3</v>
      </c>
      <c r="AU110" s="6" t="s">
        <v>0</v>
      </c>
    </row>
    <row r="111" spans="2:65" s="2" customFormat="1" x14ac:dyDescent="0.25">
      <c r="B111" s="3"/>
      <c r="D111" s="12" t="s">
        <v>1</v>
      </c>
      <c r="F111" s="11" t="s">
        <v>43</v>
      </c>
      <c r="I111" s="10"/>
      <c r="L111" s="3"/>
      <c r="M111" s="14"/>
      <c r="T111" s="13"/>
      <c r="AT111" s="6" t="s">
        <v>1</v>
      </c>
      <c r="AU111" s="6" t="s">
        <v>0</v>
      </c>
    </row>
    <row r="112" spans="2:65" s="42" customFormat="1" x14ac:dyDescent="0.25">
      <c r="B112" s="46"/>
      <c r="D112" s="16" t="s">
        <v>20</v>
      </c>
      <c r="E112" s="43" t="s">
        <v>11</v>
      </c>
      <c r="F112" s="49" t="s">
        <v>42</v>
      </c>
      <c r="H112" s="48">
        <v>443.78</v>
      </c>
      <c r="I112" s="47"/>
      <c r="L112" s="46"/>
      <c r="M112" s="45"/>
      <c r="T112" s="44"/>
      <c r="AT112" s="43" t="s">
        <v>20</v>
      </c>
      <c r="AU112" s="43" t="s">
        <v>0</v>
      </c>
      <c r="AV112" s="42" t="s">
        <v>0</v>
      </c>
      <c r="AW112" s="42" t="s">
        <v>19</v>
      </c>
      <c r="AX112" s="42" t="s">
        <v>7</v>
      </c>
      <c r="AY112" s="43" t="s">
        <v>8</v>
      </c>
    </row>
    <row r="113" spans="2:65" s="2" customFormat="1" ht="16.5" customHeight="1" x14ac:dyDescent="0.25">
      <c r="B113" s="3"/>
      <c r="C113" s="30" t="s">
        <v>41</v>
      </c>
      <c r="D113" s="30" t="s">
        <v>9</v>
      </c>
      <c r="E113" s="29" t="s">
        <v>40</v>
      </c>
      <c r="F113" s="28" t="s">
        <v>39</v>
      </c>
      <c r="G113" s="27" t="s">
        <v>25</v>
      </c>
      <c r="H113" s="26">
        <v>19.440000000000001</v>
      </c>
      <c r="I113" s="25"/>
      <c r="J113" s="24">
        <f>ROUND(I113*H113,2)</f>
        <v>0</v>
      </c>
      <c r="K113" s="23"/>
      <c r="L113" s="3"/>
      <c r="M113" s="22" t="s">
        <v>11</v>
      </c>
      <c r="N113" s="21" t="s">
        <v>10</v>
      </c>
      <c r="P113" s="20">
        <f>O113*H113</f>
        <v>0</v>
      </c>
      <c r="Q113" s="20">
        <v>0</v>
      </c>
      <c r="R113" s="20">
        <f>Q113*H113</f>
        <v>0</v>
      </c>
      <c r="S113" s="20">
        <v>0</v>
      </c>
      <c r="T113" s="19">
        <f>S113*H113</f>
        <v>0</v>
      </c>
      <c r="AR113" s="17" t="s">
        <v>6</v>
      </c>
      <c r="AT113" s="17" t="s">
        <v>9</v>
      </c>
      <c r="AU113" s="17" t="s">
        <v>0</v>
      </c>
      <c r="AY113" s="6" t="s">
        <v>8</v>
      </c>
      <c r="BE113" s="18">
        <f>IF(N113="základní",J113,0)</f>
        <v>0</v>
      </c>
      <c r="BF113" s="18">
        <f>IF(N113="snížená",J113,0)</f>
        <v>0</v>
      </c>
      <c r="BG113" s="18">
        <f>IF(N113="zákl. přenesená",J113,0)</f>
        <v>0</v>
      </c>
      <c r="BH113" s="18">
        <f>IF(N113="sníž. přenesená",J113,0)</f>
        <v>0</v>
      </c>
      <c r="BI113" s="18">
        <f>IF(N113="nulová",J113,0)</f>
        <v>0</v>
      </c>
      <c r="BJ113" s="6" t="s">
        <v>7</v>
      </c>
      <c r="BK113" s="18">
        <f>ROUND(I113*H113,2)</f>
        <v>0</v>
      </c>
      <c r="BL113" s="6" t="s">
        <v>6</v>
      </c>
      <c r="BM113" s="17" t="s">
        <v>38</v>
      </c>
    </row>
    <row r="114" spans="2:65" s="2" customFormat="1" x14ac:dyDescent="0.25">
      <c r="B114" s="3"/>
      <c r="D114" s="16" t="s">
        <v>3</v>
      </c>
      <c r="F114" s="15" t="s">
        <v>37</v>
      </c>
      <c r="I114" s="10"/>
      <c r="L114" s="3"/>
      <c r="M114" s="14"/>
      <c r="T114" s="13"/>
      <c r="AT114" s="6" t="s">
        <v>3</v>
      </c>
      <c r="AU114" s="6" t="s">
        <v>0</v>
      </c>
    </row>
    <row r="115" spans="2:65" s="2" customFormat="1" x14ac:dyDescent="0.25">
      <c r="B115" s="3"/>
      <c r="D115" s="12" t="s">
        <v>1</v>
      </c>
      <c r="F115" s="11" t="s">
        <v>36</v>
      </c>
      <c r="I115" s="10"/>
      <c r="L115" s="3"/>
      <c r="M115" s="14"/>
      <c r="T115" s="13"/>
      <c r="AT115" s="6" t="s">
        <v>1</v>
      </c>
      <c r="AU115" s="6" t="s">
        <v>0</v>
      </c>
    </row>
    <row r="116" spans="2:65" s="42" customFormat="1" x14ac:dyDescent="0.25">
      <c r="B116" s="46"/>
      <c r="D116" s="16" t="s">
        <v>20</v>
      </c>
      <c r="E116" s="43" t="s">
        <v>11</v>
      </c>
      <c r="F116" s="49" t="s">
        <v>29</v>
      </c>
      <c r="H116" s="48">
        <v>19.440000000000001</v>
      </c>
      <c r="I116" s="47"/>
      <c r="L116" s="46"/>
      <c r="M116" s="45"/>
      <c r="T116" s="44"/>
      <c r="AT116" s="43" t="s">
        <v>20</v>
      </c>
      <c r="AU116" s="43" t="s">
        <v>0</v>
      </c>
      <c r="AV116" s="42" t="s">
        <v>0</v>
      </c>
      <c r="AW116" s="42" t="s">
        <v>19</v>
      </c>
      <c r="AX116" s="42" t="s">
        <v>7</v>
      </c>
      <c r="AY116" s="43" t="s">
        <v>8</v>
      </c>
    </row>
    <row r="117" spans="2:65" s="2" customFormat="1" ht="16.5" customHeight="1" x14ac:dyDescent="0.25">
      <c r="B117" s="3"/>
      <c r="C117" s="30" t="s">
        <v>35</v>
      </c>
      <c r="D117" s="30" t="s">
        <v>9</v>
      </c>
      <c r="E117" s="29" t="s">
        <v>34</v>
      </c>
      <c r="F117" s="28" t="s">
        <v>33</v>
      </c>
      <c r="G117" s="27" t="s">
        <v>25</v>
      </c>
      <c r="H117" s="26">
        <v>19.440000000000001</v>
      </c>
      <c r="I117" s="25"/>
      <c r="J117" s="24">
        <f>ROUND(I117*H117,2)</f>
        <v>0</v>
      </c>
      <c r="K117" s="23"/>
      <c r="L117" s="3"/>
      <c r="M117" s="22" t="s">
        <v>11</v>
      </c>
      <c r="N117" s="21" t="s">
        <v>10</v>
      </c>
      <c r="P117" s="20">
        <f>O117*H117</f>
        <v>0</v>
      </c>
      <c r="Q117" s="20">
        <v>0</v>
      </c>
      <c r="R117" s="20">
        <f>Q117*H117</f>
        <v>0</v>
      </c>
      <c r="S117" s="20">
        <v>0</v>
      </c>
      <c r="T117" s="19">
        <f>S117*H117</f>
        <v>0</v>
      </c>
      <c r="AR117" s="17" t="s">
        <v>6</v>
      </c>
      <c r="AT117" s="17" t="s">
        <v>9</v>
      </c>
      <c r="AU117" s="17" t="s">
        <v>0</v>
      </c>
      <c r="AY117" s="6" t="s">
        <v>8</v>
      </c>
      <c r="BE117" s="18">
        <f>IF(N117="základní",J117,0)</f>
        <v>0</v>
      </c>
      <c r="BF117" s="18">
        <f>IF(N117="snížená",J117,0)</f>
        <v>0</v>
      </c>
      <c r="BG117" s="18">
        <f>IF(N117="zákl. přenesená",J117,0)</f>
        <v>0</v>
      </c>
      <c r="BH117" s="18">
        <f>IF(N117="sníž. přenesená",J117,0)</f>
        <v>0</v>
      </c>
      <c r="BI117" s="18">
        <f>IF(N117="nulová",J117,0)</f>
        <v>0</v>
      </c>
      <c r="BJ117" s="6" t="s">
        <v>7</v>
      </c>
      <c r="BK117" s="18">
        <f>ROUND(I117*H117,2)</f>
        <v>0</v>
      </c>
      <c r="BL117" s="6" t="s">
        <v>6</v>
      </c>
      <c r="BM117" s="17" t="s">
        <v>32</v>
      </c>
    </row>
    <row r="118" spans="2:65" s="2" customFormat="1" x14ac:dyDescent="0.25">
      <c r="B118" s="3"/>
      <c r="D118" s="16" t="s">
        <v>3</v>
      </c>
      <c r="F118" s="15" t="s">
        <v>31</v>
      </c>
      <c r="I118" s="10"/>
      <c r="L118" s="3"/>
      <c r="M118" s="14"/>
      <c r="T118" s="13"/>
      <c r="AT118" s="6" t="s">
        <v>3</v>
      </c>
      <c r="AU118" s="6" t="s">
        <v>0</v>
      </c>
    </row>
    <row r="119" spans="2:65" s="2" customFormat="1" x14ac:dyDescent="0.25">
      <c r="B119" s="3"/>
      <c r="D119" s="12" t="s">
        <v>1</v>
      </c>
      <c r="F119" s="11" t="s">
        <v>30</v>
      </c>
      <c r="I119" s="10"/>
      <c r="L119" s="3"/>
      <c r="M119" s="14"/>
      <c r="T119" s="13"/>
      <c r="AT119" s="6" t="s">
        <v>1</v>
      </c>
      <c r="AU119" s="6" t="s">
        <v>0</v>
      </c>
    </row>
    <row r="120" spans="2:65" s="42" customFormat="1" x14ac:dyDescent="0.25">
      <c r="B120" s="46"/>
      <c r="D120" s="16" t="s">
        <v>20</v>
      </c>
      <c r="E120" s="43" t="s">
        <v>11</v>
      </c>
      <c r="F120" s="49" t="s">
        <v>29</v>
      </c>
      <c r="H120" s="48">
        <v>19.440000000000001</v>
      </c>
      <c r="I120" s="47"/>
      <c r="L120" s="46"/>
      <c r="M120" s="45"/>
      <c r="T120" s="44"/>
      <c r="AT120" s="43" t="s">
        <v>20</v>
      </c>
      <c r="AU120" s="43" t="s">
        <v>0</v>
      </c>
      <c r="AV120" s="42" t="s">
        <v>0</v>
      </c>
      <c r="AW120" s="42" t="s">
        <v>19</v>
      </c>
      <c r="AX120" s="42" t="s">
        <v>7</v>
      </c>
      <c r="AY120" s="43" t="s">
        <v>8</v>
      </c>
    </row>
    <row r="121" spans="2:65" s="2" customFormat="1" ht="16.5" customHeight="1" x14ac:dyDescent="0.25">
      <c r="B121" s="3"/>
      <c r="C121" s="30" t="s">
        <v>28</v>
      </c>
      <c r="D121" s="30" t="s">
        <v>9</v>
      </c>
      <c r="E121" s="29" t="s">
        <v>27</v>
      </c>
      <c r="F121" s="28" t="s">
        <v>26</v>
      </c>
      <c r="G121" s="27" t="s">
        <v>25</v>
      </c>
      <c r="H121" s="26">
        <v>194.4</v>
      </c>
      <c r="I121" s="25"/>
      <c r="J121" s="24">
        <f>ROUND(I121*H121,2)</f>
        <v>0</v>
      </c>
      <c r="K121" s="23"/>
      <c r="L121" s="3"/>
      <c r="M121" s="22" t="s">
        <v>11</v>
      </c>
      <c r="N121" s="21" t="s">
        <v>10</v>
      </c>
      <c r="P121" s="20">
        <f>O121*H121</f>
        <v>0</v>
      </c>
      <c r="Q121" s="20">
        <v>0</v>
      </c>
      <c r="R121" s="20">
        <f>Q121*H121</f>
        <v>0</v>
      </c>
      <c r="S121" s="20">
        <v>0</v>
      </c>
      <c r="T121" s="19">
        <f>S121*H121</f>
        <v>0</v>
      </c>
      <c r="AR121" s="17" t="s">
        <v>6</v>
      </c>
      <c r="AT121" s="17" t="s">
        <v>9</v>
      </c>
      <c r="AU121" s="17" t="s">
        <v>0</v>
      </c>
      <c r="AY121" s="6" t="s">
        <v>8</v>
      </c>
      <c r="BE121" s="18">
        <f>IF(N121="základní",J121,0)</f>
        <v>0</v>
      </c>
      <c r="BF121" s="18">
        <f>IF(N121="snížená",J121,0)</f>
        <v>0</v>
      </c>
      <c r="BG121" s="18">
        <f>IF(N121="zákl. přenesená",J121,0)</f>
        <v>0</v>
      </c>
      <c r="BH121" s="18">
        <f>IF(N121="sníž. přenesená",J121,0)</f>
        <v>0</v>
      </c>
      <c r="BI121" s="18">
        <f>IF(N121="nulová",J121,0)</f>
        <v>0</v>
      </c>
      <c r="BJ121" s="6" t="s">
        <v>7</v>
      </c>
      <c r="BK121" s="18">
        <f>ROUND(I121*H121,2)</f>
        <v>0</v>
      </c>
      <c r="BL121" s="6" t="s">
        <v>6</v>
      </c>
      <c r="BM121" s="17" t="s">
        <v>24</v>
      </c>
    </row>
    <row r="122" spans="2:65" s="2" customFormat="1" x14ac:dyDescent="0.25">
      <c r="B122" s="3"/>
      <c r="D122" s="16" t="s">
        <v>3</v>
      </c>
      <c r="F122" s="15" t="s">
        <v>23</v>
      </c>
      <c r="I122" s="10"/>
      <c r="L122" s="3"/>
      <c r="M122" s="14"/>
      <c r="T122" s="13"/>
      <c r="AT122" s="6" t="s">
        <v>3</v>
      </c>
      <c r="AU122" s="6" t="s">
        <v>0</v>
      </c>
    </row>
    <row r="123" spans="2:65" s="2" customFormat="1" x14ac:dyDescent="0.25">
      <c r="B123" s="3"/>
      <c r="D123" s="12" t="s">
        <v>1</v>
      </c>
      <c r="F123" s="11" t="s">
        <v>22</v>
      </c>
      <c r="I123" s="10"/>
      <c r="L123" s="3"/>
      <c r="M123" s="14"/>
      <c r="T123" s="13"/>
      <c r="AT123" s="6" t="s">
        <v>1</v>
      </c>
      <c r="AU123" s="6" t="s">
        <v>0</v>
      </c>
    </row>
    <row r="124" spans="2:65" s="42" customFormat="1" x14ac:dyDescent="0.25">
      <c r="B124" s="46"/>
      <c r="D124" s="16" t="s">
        <v>20</v>
      </c>
      <c r="E124" s="43" t="s">
        <v>11</v>
      </c>
      <c r="F124" s="49" t="s">
        <v>21</v>
      </c>
      <c r="H124" s="48">
        <v>194.4</v>
      </c>
      <c r="I124" s="47"/>
      <c r="L124" s="46"/>
      <c r="M124" s="45"/>
      <c r="T124" s="44"/>
      <c r="AT124" s="43" t="s">
        <v>20</v>
      </c>
      <c r="AU124" s="43" t="s">
        <v>0</v>
      </c>
      <c r="AV124" s="42" t="s">
        <v>0</v>
      </c>
      <c r="AW124" s="42" t="s">
        <v>19</v>
      </c>
      <c r="AX124" s="42" t="s">
        <v>7</v>
      </c>
      <c r="AY124" s="43" t="s">
        <v>8</v>
      </c>
    </row>
    <row r="125" spans="2:65" s="31" customFormat="1" ht="22.9" customHeight="1" x14ac:dyDescent="0.2">
      <c r="B125" s="38"/>
      <c r="D125" s="33" t="s">
        <v>16</v>
      </c>
      <c r="E125" s="41" t="s">
        <v>18</v>
      </c>
      <c r="F125" s="41" t="s">
        <v>17</v>
      </c>
      <c r="I125" s="40"/>
      <c r="J125" s="39">
        <f>BK125</f>
        <v>0</v>
      </c>
      <c r="L125" s="38"/>
      <c r="M125" s="37"/>
      <c r="P125" s="36">
        <f>SUM(P126:P128)</f>
        <v>0</v>
      </c>
      <c r="R125" s="36">
        <f>SUM(R126:R128)</f>
        <v>0</v>
      </c>
      <c r="T125" s="35">
        <f>SUM(T126:T128)</f>
        <v>0</v>
      </c>
      <c r="AR125" s="33" t="s">
        <v>7</v>
      </c>
      <c r="AT125" s="34" t="s">
        <v>16</v>
      </c>
      <c r="AU125" s="34" t="s">
        <v>7</v>
      </c>
      <c r="AY125" s="33" t="s">
        <v>8</v>
      </c>
      <c r="BK125" s="32">
        <f>SUM(BK126:BK128)</f>
        <v>0</v>
      </c>
    </row>
    <row r="126" spans="2:65" s="2" customFormat="1" ht="16.5" customHeight="1" x14ac:dyDescent="0.25">
      <c r="B126" s="3"/>
      <c r="C126" s="30" t="s">
        <v>15</v>
      </c>
      <c r="D126" s="30" t="s">
        <v>9</v>
      </c>
      <c r="E126" s="29" t="s">
        <v>14</v>
      </c>
      <c r="F126" s="28" t="s">
        <v>13</v>
      </c>
      <c r="G126" s="27" t="s">
        <v>12</v>
      </c>
      <c r="H126" s="26">
        <v>1E-3</v>
      </c>
      <c r="I126" s="25"/>
      <c r="J126" s="24">
        <f>ROUND(I126*H126,2)</f>
        <v>0</v>
      </c>
      <c r="K126" s="23"/>
      <c r="L126" s="3"/>
      <c r="M126" s="22" t="s">
        <v>11</v>
      </c>
      <c r="N126" s="21" t="s">
        <v>10</v>
      </c>
      <c r="P126" s="20">
        <f>O126*H126</f>
        <v>0</v>
      </c>
      <c r="Q126" s="20">
        <v>0</v>
      </c>
      <c r="R126" s="20">
        <f>Q126*H126</f>
        <v>0</v>
      </c>
      <c r="S126" s="20">
        <v>0</v>
      </c>
      <c r="T126" s="19">
        <f>S126*H126</f>
        <v>0</v>
      </c>
      <c r="AR126" s="17" t="s">
        <v>6</v>
      </c>
      <c r="AT126" s="17" t="s">
        <v>9</v>
      </c>
      <c r="AU126" s="17" t="s">
        <v>0</v>
      </c>
      <c r="AY126" s="6" t="s">
        <v>8</v>
      </c>
      <c r="BE126" s="18">
        <f>IF(N126="základní",J126,0)</f>
        <v>0</v>
      </c>
      <c r="BF126" s="18">
        <f>IF(N126="snížená",J126,0)</f>
        <v>0</v>
      </c>
      <c r="BG126" s="18">
        <f>IF(N126="zákl. přenesená",J126,0)</f>
        <v>0</v>
      </c>
      <c r="BH126" s="18">
        <f>IF(N126="sníž. přenesená",J126,0)</f>
        <v>0</v>
      </c>
      <c r="BI126" s="18">
        <f>IF(N126="nulová",J126,0)</f>
        <v>0</v>
      </c>
      <c r="BJ126" s="6" t="s">
        <v>7</v>
      </c>
      <c r="BK126" s="18">
        <f>ROUND(I126*H126,2)</f>
        <v>0</v>
      </c>
      <c r="BL126" s="6" t="s">
        <v>6</v>
      </c>
      <c r="BM126" s="17" t="s">
        <v>5</v>
      </c>
    </row>
    <row r="127" spans="2:65" s="2" customFormat="1" x14ac:dyDescent="0.25">
      <c r="B127" s="3"/>
      <c r="D127" s="16" t="s">
        <v>3</v>
      </c>
      <c r="F127" s="15" t="s">
        <v>4</v>
      </c>
      <c r="I127" s="10"/>
      <c r="L127" s="3"/>
      <c r="M127" s="14"/>
      <c r="T127" s="13"/>
      <c r="AT127" s="6" t="s">
        <v>3</v>
      </c>
      <c r="AU127" s="6" t="s">
        <v>0</v>
      </c>
    </row>
    <row r="128" spans="2:65" s="2" customFormat="1" x14ac:dyDescent="0.25">
      <c r="B128" s="3"/>
      <c r="D128" s="12" t="s">
        <v>1</v>
      </c>
      <c r="F128" s="11" t="s">
        <v>2</v>
      </c>
      <c r="I128" s="10"/>
      <c r="L128" s="3"/>
      <c r="M128" s="9"/>
      <c r="N128" s="8"/>
      <c r="O128" s="8"/>
      <c r="P128" s="8"/>
      <c r="Q128" s="8"/>
      <c r="R128" s="8"/>
      <c r="S128" s="8"/>
      <c r="T128" s="7"/>
      <c r="AT128" s="6" t="s">
        <v>1</v>
      </c>
      <c r="AU128" s="6" t="s">
        <v>0</v>
      </c>
    </row>
    <row r="129" spans="2:12" s="2" customFormat="1" ht="6.95" customHeight="1" x14ac:dyDescent="0.25">
      <c r="B129" s="5"/>
      <c r="C129" s="4"/>
      <c r="D129" s="4"/>
      <c r="E129" s="4"/>
      <c r="F129" s="4"/>
      <c r="G129" s="4"/>
      <c r="H129" s="4"/>
      <c r="I129" s="4"/>
      <c r="J129" s="4"/>
      <c r="K129" s="4"/>
      <c r="L129" s="3"/>
    </row>
  </sheetData>
  <sheetProtection algorithmName="SHA-512" hashValue="c2Bn3P9FDJpPFnqE4/gbAaAcDxepx35Pq0YQgaUQiWqcvY5q3ThFj7Q8aHssFj6p343ywDCqnlczgj7oTK4WOA==" saltValue="3PLG5nAYSycEa6WjqmltwFmukYeyVXkT7eayyaHc55QFf3OAXevEgBHGXA93YoY+i6Mm4TGWRqxm9GRMX7bK1g==" spinCount="100000" sheet="1" objects="1" scenarios="1" formatColumns="0" formatRows="0" autoFilter="0"/>
  <autoFilter ref="C81:K128" xr:uid="{00000000-0009-0000-0000-000005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91" r:id="rId1" xr:uid="{5CC33593-EAE2-46B8-B2CD-B97CD39A86FD}"/>
    <hyperlink ref="F95" r:id="rId2" xr:uid="{D7A95813-8B54-44FE-BDA8-7EECF4CBFC49}"/>
    <hyperlink ref="F99" r:id="rId3" xr:uid="{E740F4E5-2BE5-42FE-98DC-2C4227C3F406}"/>
    <hyperlink ref="F103" r:id="rId4" xr:uid="{1B70B24A-CCA7-4FFC-BC20-95CD2034F426}"/>
    <hyperlink ref="F107" r:id="rId5" xr:uid="{6E899ACA-7CA8-40EB-9B96-ED2F8F83F85A}"/>
    <hyperlink ref="F111" r:id="rId6" xr:uid="{83C950AA-A22F-4E2D-8671-A0821E36AE90}"/>
    <hyperlink ref="F115" r:id="rId7" xr:uid="{F0E0FB9C-597F-4659-878F-5B0B32BAA55C}"/>
    <hyperlink ref="F119" r:id="rId8" xr:uid="{680067F3-CCB1-4A39-832F-08D712B3FD62}"/>
    <hyperlink ref="F123" r:id="rId9" xr:uid="{B4CE7465-8F4E-4800-BD9C-ECD480FC7009}"/>
    <hyperlink ref="F128" r:id="rId10" xr:uid="{D445AD7C-C0A4-4779-B7EA-01AE461B8B42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 801_3 - Vegetační úpra...</vt:lpstr>
      <vt:lpstr>'SO 801_3 - Vegetační úpra...'!Názvy_tisku</vt:lpstr>
      <vt:lpstr>'SO 801_3 - Vegetační úpra...'!Oblast_tisku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Rubášová Veronika Ing.</dc:creator>
  <cp:lastModifiedBy>Rubášová Veronika Ing.</cp:lastModifiedBy>
  <dcterms:created xsi:type="dcterms:W3CDTF">2024-05-09T04:46:45Z</dcterms:created>
  <dcterms:modified xsi:type="dcterms:W3CDTF">2024-05-09T04:48:10Z</dcterms:modified>
</cp:coreProperties>
</file>