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OM\"/>
    </mc:Choice>
  </mc:AlternateContent>
  <bookViews>
    <workbookView xWindow="0" yWindow="0" windowWidth="0" windowHeight="0"/>
  </bookViews>
  <sheets>
    <sheet name="Rekapitulace stavby" sheetId="1" r:id="rId1"/>
    <sheet name="202206011 - SO 01 - HC 9" sheetId="2" r:id="rId2"/>
    <sheet name="202206012 - SO 02 - HC 10" sheetId="3" r:id="rId3"/>
    <sheet name="202206013 - SO 03 - Přeje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'202206011 - SO 01 - HC 9'!$C$132:$K$254</definedName>
    <definedName name="_xlnm.Print_Area" localSheetId="1">'202206011 - SO 01 - HC 9'!$C$4:$J$76,'202206011 - SO 01 - HC 9'!$C$82:$J$114,'202206011 - SO 01 - HC 9'!$C$120:$K$254</definedName>
    <definedName name="_xlnm.Print_Titles" localSheetId="1">'202206011 - SO 01 - HC 9'!$132:$132</definedName>
    <definedName name="_xlnm._FilterDatabase" localSheetId="2" hidden="1">'202206012 - SO 02 - HC 10'!$C$131:$K$273</definedName>
    <definedName name="_xlnm.Print_Area" localSheetId="2">'202206012 - SO 02 - HC 10'!$C$4:$J$76,'202206012 - SO 02 - HC 10'!$C$82:$J$113,'202206012 - SO 02 - HC 10'!$C$119:$K$273</definedName>
    <definedName name="_xlnm.Print_Titles" localSheetId="2">'202206012 - SO 02 - HC 10'!$131:$131</definedName>
    <definedName name="_xlnm._FilterDatabase" localSheetId="3" hidden="1">'202206013 - SO 03 - Přeje...'!$C$124:$K$171</definedName>
    <definedName name="_xlnm.Print_Area" localSheetId="3">'202206013 - SO 03 - Přeje...'!$C$4:$J$76,'202206013 - SO 03 - Přeje...'!$C$82:$J$106,'202206013 - SO 03 - Přeje...'!$C$112:$K$171</definedName>
    <definedName name="_xlnm.Print_Titles" localSheetId="3">'202206013 - SO 03 - Přeje...'!$124:$124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70"/>
  <c r="BH170"/>
  <c r="BG170"/>
  <c r="BF170"/>
  <c r="T170"/>
  <c r="T169"/>
  <c r="T168"/>
  <c r="R170"/>
  <c r="R169"/>
  <c r="R168"/>
  <c r="P170"/>
  <c r="P169"/>
  <c r="P168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T159"/>
  <c r="R160"/>
  <c r="R159"/>
  <c r="P160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121"/>
  <c r="J20"/>
  <c r="J18"/>
  <c r="E18"/>
  <c r="F92"/>
  <c r="J17"/>
  <c r="J15"/>
  <c r="E15"/>
  <c r="F91"/>
  <c r="J14"/>
  <c r="J12"/>
  <c r="J119"/>
  <c r="E7"/>
  <c r="E115"/>
  <c i="3" r="J37"/>
  <c r="J36"/>
  <c i="1" r="AY96"/>
  <c i="3" r="J35"/>
  <c i="1" r="AX96"/>
  <c i="3" r="BI273"/>
  <c r="BH273"/>
  <c r="BG273"/>
  <c r="BF273"/>
  <c r="T273"/>
  <c r="T272"/>
  <c r="R273"/>
  <c r="R272"/>
  <c r="P273"/>
  <c r="P272"/>
  <c r="BI270"/>
  <c r="BH270"/>
  <c r="BG270"/>
  <c r="BF270"/>
  <c r="T270"/>
  <c r="T269"/>
  <c r="R270"/>
  <c r="R269"/>
  <c r="P270"/>
  <c r="P269"/>
  <c r="BI268"/>
  <c r="BH268"/>
  <c r="BG268"/>
  <c r="BF268"/>
  <c r="T268"/>
  <c r="T267"/>
  <c r="R268"/>
  <c r="R267"/>
  <c r="P268"/>
  <c r="P267"/>
  <c r="BI266"/>
  <c r="BH266"/>
  <c r="BG266"/>
  <c r="BF266"/>
  <c r="T266"/>
  <c r="T265"/>
  <c r="R266"/>
  <c r="R265"/>
  <c r="P266"/>
  <c r="P265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T260"/>
  <c r="R261"/>
  <c r="R260"/>
  <c r="P261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1"/>
  <c r="BH251"/>
  <c r="BG251"/>
  <c r="BF251"/>
  <c r="T251"/>
  <c r="T250"/>
  <c r="R251"/>
  <c r="R250"/>
  <c r="P251"/>
  <c r="P250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40"/>
  <c r="BH240"/>
  <c r="BG240"/>
  <c r="BF240"/>
  <c r="T240"/>
  <c r="R240"/>
  <c r="P240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F126"/>
  <c r="E124"/>
  <c r="F89"/>
  <c r="E87"/>
  <c r="J24"/>
  <c r="E24"/>
  <c r="J92"/>
  <c r="J23"/>
  <c r="J21"/>
  <c r="E21"/>
  <c r="J128"/>
  <c r="J20"/>
  <c r="J18"/>
  <c r="E18"/>
  <c r="F129"/>
  <c r="J17"/>
  <c r="J15"/>
  <c r="E15"/>
  <c r="F91"/>
  <c r="J14"/>
  <c r="J12"/>
  <c r="J89"/>
  <c r="E7"/>
  <c r="E122"/>
  <c i="2" r="J37"/>
  <c r="J36"/>
  <c i="1" r="AY95"/>
  <c i="2" r="J35"/>
  <c i="1" r="AX95"/>
  <c i="2" r="BI254"/>
  <c r="BH254"/>
  <c r="BG254"/>
  <c r="BF254"/>
  <c r="T254"/>
  <c r="T253"/>
  <c r="R254"/>
  <c r="R253"/>
  <c r="P254"/>
  <c r="P253"/>
  <c r="BI251"/>
  <c r="BH251"/>
  <c r="BG251"/>
  <c r="BF251"/>
  <c r="T251"/>
  <c r="T250"/>
  <c r="R251"/>
  <c r="R250"/>
  <c r="P251"/>
  <c r="P250"/>
  <c r="BI249"/>
  <c r="BH249"/>
  <c r="BG249"/>
  <c r="BF249"/>
  <c r="T249"/>
  <c r="T248"/>
  <c r="R249"/>
  <c r="R248"/>
  <c r="P249"/>
  <c r="P248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T229"/>
  <c r="R230"/>
  <c r="R229"/>
  <c r="P230"/>
  <c r="P229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4"/>
  <c r="BH204"/>
  <c r="BG204"/>
  <c r="BF204"/>
  <c r="T204"/>
  <c r="T203"/>
  <c r="R204"/>
  <c r="R203"/>
  <c r="P204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4"/>
  <c r="BH184"/>
  <c r="BG184"/>
  <c r="BF184"/>
  <c r="T184"/>
  <c r="T183"/>
  <c r="R184"/>
  <c r="R183"/>
  <c r="P184"/>
  <c r="P183"/>
  <c r="BI181"/>
  <c r="BH181"/>
  <c r="BG181"/>
  <c r="BF181"/>
  <c r="T181"/>
  <c r="T180"/>
  <c r="R181"/>
  <c r="R180"/>
  <c r="P181"/>
  <c r="P180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F127"/>
  <c r="E125"/>
  <c r="F89"/>
  <c r="E87"/>
  <c r="J24"/>
  <c r="E24"/>
  <c r="J92"/>
  <c r="J23"/>
  <c r="J21"/>
  <c r="E21"/>
  <c r="J129"/>
  <c r="J20"/>
  <c r="J18"/>
  <c r="E18"/>
  <c r="F130"/>
  <c r="J17"/>
  <c r="J15"/>
  <c r="E15"/>
  <c r="F91"/>
  <c r="J14"/>
  <c r="J12"/>
  <c r="J89"/>
  <c r="E7"/>
  <c r="E123"/>
  <c i="1" r="L90"/>
  <c r="AM90"/>
  <c r="AM89"/>
  <c r="L89"/>
  <c r="AM87"/>
  <c r="L87"/>
  <c r="L85"/>
  <c r="L84"/>
  <c i="2" r="J233"/>
  <c r="J215"/>
  <c r="BK246"/>
  <c r="BK192"/>
  <c r="J226"/>
  <c r="J176"/>
  <c r="J142"/>
  <c r="J195"/>
  <c r="BK138"/>
  <c r="J220"/>
  <c r="BK197"/>
  <c r="J165"/>
  <c r="J247"/>
  <c r="BK176"/>
  <c r="BK244"/>
  <c r="J199"/>
  <c i="3" r="J256"/>
  <c r="BK264"/>
  <c r="BK228"/>
  <c r="BK169"/>
  <c r="BK148"/>
  <c r="J236"/>
  <c r="J186"/>
  <c r="BK273"/>
  <c r="J209"/>
  <c r="BK138"/>
  <c r="J214"/>
  <c r="BK146"/>
  <c r="J138"/>
  <c r="J240"/>
  <c r="BK144"/>
  <c r="J244"/>
  <c r="J205"/>
  <c r="J146"/>
  <c r="BK163"/>
  <c i="4" r="BK132"/>
  <c r="J138"/>
  <c r="J157"/>
  <c r="BK166"/>
  <c r="J146"/>
  <c r="J155"/>
  <c r="J128"/>
  <c i="2" r="J239"/>
  <c r="BK146"/>
  <c r="BK247"/>
  <c r="J155"/>
  <c r="J208"/>
  <c r="J244"/>
  <c r="J192"/>
  <c r="J158"/>
  <c r="J224"/>
  <c r="BK178"/>
  <c r="BK158"/>
  <c r="BK136"/>
  <c i="3" r="BK161"/>
  <c r="BK270"/>
  <c r="BK241"/>
  <c r="J201"/>
  <c r="J167"/>
  <c r="BK268"/>
  <c r="BK211"/>
  <c r="J145"/>
  <c r="BK230"/>
  <c r="BK201"/>
  <c r="J144"/>
  <c r="BK259"/>
  <c r="BK223"/>
  <c r="J177"/>
  <c r="J139"/>
  <c r="BK226"/>
  <c r="BK175"/>
  <c r="BK188"/>
  <c r="J140"/>
  <c i="4" r="J148"/>
  <c r="J143"/>
  <c r="BK130"/>
  <c r="J153"/>
  <c r="BK155"/>
  <c r="BK128"/>
  <c r="BK134"/>
  <c i="2" r="BK209"/>
  <c r="J144"/>
  <c r="BK235"/>
  <c r="J139"/>
  <c r="BK224"/>
  <c r="BK190"/>
  <c r="BK221"/>
  <c r="J171"/>
  <c r="J138"/>
  <c r="J188"/>
  <c r="J160"/>
  <c r="BK243"/>
  <c r="BK218"/>
  <c r="J169"/>
  <c r="BK155"/>
  <c r="J217"/>
  <c r="J181"/>
  <c r="J254"/>
  <c r="BK228"/>
  <c r="BK164"/>
  <c i="3" r="BK248"/>
  <c r="J273"/>
  <c r="BK214"/>
  <c r="J158"/>
  <c r="J264"/>
  <c r="J232"/>
  <c r="J189"/>
  <c r="BK143"/>
  <c r="J141"/>
  <c r="J249"/>
  <c r="BK179"/>
  <c r="BK240"/>
  <c r="BK207"/>
  <c r="BK141"/>
  <c r="J241"/>
  <c r="J183"/>
  <c r="BK232"/>
  <c r="J181"/>
  <c r="J135"/>
  <c r="J169"/>
  <c i="4" r="BK170"/>
  <c r="J154"/>
  <c r="J170"/>
  <c r="BK141"/>
  <c r="BK163"/>
  <c r="J163"/>
  <c r="J132"/>
  <c i="2" r="BK240"/>
  <c r="BK251"/>
  <c r="J197"/>
  <c r="J240"/>
  <c r="J162"/>
  <c r="J201"/>
  <c r="BK165"/>
  <c r="BK219"/>
  <c r="BK171"/>
  <c r="BK142"/>
  <c r="J228"/>
  <c r="J209"/>
  <c r="BK139"/>
  <c r="J190"/>
  <c r="J249"/>
  <c r="J230"/>
  <c i="3" r="J263"/>
  <c r="BK244"/>
  <c r="J270"/>
  <c r="J225"/>
  <c r="J165"/>
  <c r="J258"/>
  <c r="BK184"/>
  <c r="BK140"/>
  <c r="BK234"/>
  <c r="BK171"/>
  <c r="J266"/>
  <c r="J220"/>
  <c r="J166"/>
  <c r="BK139"/>
  <c r="BK254"/>
  <c r="J255"/>
  <c r="BK199"/>
  <c r="BK194"/>
  <c r="J194"/>
  <c r="BK192"/>
  <c r="J192"/>
  <c r="BK190"/>
  <c r="J190"/>
  <c r="BK189"/>
  <c r="BK186"/>
  <c r="J148"/>
  <c i="2" r="BK204"/>
  <c r="J246"/>
  <c r="BK199"/>
  <c r="BK241"/>
  <c r="BK201"/>
  <c r="J136"/>
  <c r="J219"/>
  <c r="BK162"/>
  <c r="BK226"/>
  <c r="BK169"/>
  <c r="J141"/>
  <c r="J221"/>
  <c r="BK188"/>
  <c r="BK160"/>
  <c r="J211"/>
  <c r="BK149"/>
  <c r="J212"/>
  <c r="J167"/>
  <c i="3" r="J230"/>
  <c r="BK233"/>
  <c r="J179"/>
  <c r="J151"/>
  <c r="BK249"/>
  <c r="J197"/>
  <c r="BK156"/>
  <c r="BK266"/>
  <c r="J188"/>
  <c r="J153"/>
  <c r="J226"/>
  <c r="J156"/>
  <c r="BK263"/>
  <c r="J211"/>
  <c r="BK173"/>
  <c r="J254"/>
  <c r="BK225"/>
  <c r="BK167"/>
  <c r="BK145"/>
  <c r="J175"/>
  <c i="4" r="BK150"/>
  <c r="BK146"/>
  <c r="BK158"/>
  <c r="BK138"/>
  <c r="BK154"/>
  <c r="J141"/>
  <c i="2" r="BK249"/>
  <c r="BK181"/>
  <c r="J173"/>
  <c r="BK230"/>
  <c r="J251"/>
  <c r="J218"/>
  <c r="BK153"/>
  <c r="J216"/>
  <c r="J175"/>
  <c r="BK144"/>
  <c r="J241"/>
  <c r="BK217"/>
  <c r="J178"/>
  <c r="J164"/>
  <c r="BK239"/>
  <c r="J153"/>
  <c r="J204"/>
  <c i="3" r="J257"/>
  <c r="BK220"/>
  <c r="BK251"/>
  <c r="J199"/>
  <c r="J163"/>
  <c r="J143"/>
  <c r="BK255"/>
  <c r="BK209"/>
  <c r="BK183"/>
  <c r="BK142"/>
  <c r="BK257"/>
  <c r="BK197"/>
  <c r="BK166"/>
  <c r="J233"/>
  <c r="J161"/>
  <c r="BK135"/>
  <c r="J228"/>
  <c r="J171"/>
  <c r="J251"/>
  <c r="J223"/>
  <c r="BK158"/>
  <c r="BK181"/>
  <c i="4" r="J158"/>
  <c r="J145"/>
  <c r="J160"/>
  <c r="BK145"/>
  <c r="J134"/>
  <c r="BK153"/>
  <c r="BK160"/>
  <c r="J130"/>
  <c i="2" r="BK211"/>
  <c r="BK140"/>
  <c r="BK208"/>
  <c r="J235"/>
  <c r="J140"/>
  <c r="J184"/>
  <c r="J149"/>
  <c r="J210"/>
  <c r="BK151"/>
  <c r="J242"/>
  <c r="BK216"/>
  <c r="BK184"/>
  <c r="BK141"/>
  <c r="BK194"/>
  <c r="BK242"/>
  <c r="J194"/>
  <c i="3" r="J261"/>
  <c r="BK236"/>
  <c r="BK258"/>
  <c r="BK177"/>
  <c r="BK137"/>
  <c r="J234"/>
  <c r="J173"/>
  <c r="BK261"/>
  <c r="BK205"/>
  <c r="BK256"/>
  <c r="J217"/>
  <c r="BK165"/>
  <c r="J142"/>
  <c r="BK246"/>
  <c r="J207"/>
  <c r="BK153"/>
  <c r="J248"/>
  <c r="BK217"/>
  <c r="BK151"/>
  <c r="J184"/>
  <c r="J137"/>
  <c i="4" r="BK157"/>
  <c r="BK143"/>
  <c r="J166"/>
  <c r="BK148"/>
  <c r="J136"/>
  <c r="J150"/>
  <c r="BK136"/>
  <c i="2" r="BK254"/>
  <c r="BK175"/>
  <c r="J243"/>
  <c r="BK195"/>
  <c r="BK220"/>
  <c r="BK210"/>
  <c r="BK167"/>
  <c i="1" r="AS94"/>
  <c i="2" r="BK215"/>
  <c r="BK173"/>
  <c r="J151"/>
  <c r="BK212"/>
  <c r="J146"/>
  <c r="BK233"/>
  <c i="3" r="J268"/>
  <c r="J246"/>
  <c r="J259"/>
  <c i="2" l="1" r="R187"/>
  <c r="R223"/>
  <c r="R238"/>
  <c i="3" r="P204"/>
  <c r="BK243"/>
  <c r="J243"/>
  <c r="J103"/>
  <c r="T253"/>
  <c i="2" r="T135"/>
  <c r="P187"/>
  <c r="BK223"/>
  <c r="J223"/>
  <c r="J104"/>
  <c r="BK232"/>
  <c r="J232"/>
  <c r="J107"/>
  <c r="T238"/>
  <c i="3" r="T134"/>
  <c r="T191"/>
  <c r="T196"/>
  <c r="T243"/>
  <c i="2" r="R135"/>
  <c r="T187"/>
  <c r="T223"/>
  <c r="R232"/>
  <c r="R231"/>
  <c r="BK245"/>
  <c r="J245"/>
  <c r="J110"/>
  <c i="3" r="R204"/>
  <c r="R243"/>
  <c r="T262"/>
  <c i="2" r="T207"/>
  <c r="BK238"/>
  <c r="P207"/>
  <c r="P245"/>
  <c i="3" r="P134"/>
  <c r="BK191"/>
  <c r="J191"/>
  <c r="J99"/>
  <c r="BK196"/>
  <c r="J196"/>
  <c r="J100"/>
  <c r="R196"/>
  <c r="P239"/>
  <c r="BK253"/>
  <c r="P262"/>
  <c i="4" r="BK127"/>
  <c r="BK140"/>
  <c r="J140"/>
  <c r="J99"/>
  <c r="T152"/>
  <c i="2" r="R207"/>
  <c r="P238"/>
  <c r="P237"/>
  <c i="3" r="R134"/>
  <c r="R133"/>
  <c r="P191"/>
  <c r="R191"/>
  <c r="P196"/>
  <c r="BK239"/>
  <c r="J239"/>
  <c r="J102"/>
  <c r="P243"/>
  <c r="P253"/>
  <c r="P252"/>
  <c r="BK262"/>
  <c r="J262"/>
  <c r="J108"/>
  <c i="4" r="P127"/>
  <c r="P140"/>
  <c r="BK152"/>
  <c r="J152"/>
  <c r="J100"/>
  <c r="P162"/>
  <c r="P161"/>
  <c i="2" r="P135"/>
  <c r="P134"/>
  <c r="P133"/>
  <c i="1" r="AU95"/>
  <c i="2" r="BK207"/>
  <c r="J207"/>
  <c r="J103"/>
  <c r="P232"/>
  <c r="P231"/>
  <c r="T245"/>
  <c i="3" r="BK134"/>
  <c r="BK204"/>
  <c r="J204"/>
  <c r="J101"/>
  <c r="R239"/>
  <c r="R262"/>
  <c i="4" r="R127"/>
  <c r="R140"/>
  <c r="P152"/>
  <c r="R162"/>
  <c r="R161"/>
  <c i="2" r="BK135"/>
  <c r="J135"/>
  <c r="J98"/>
  <c r="BK187"/>
  <c r="J187"/>
  <c r="J101"/>
  <c r="P223"/>
  <c r="T232"/>
  <c r="T231"/>
  <c r="R245"/>
  <c i="3" r="T204"/>
  <c r="T239"/>
  <c r="R253"/>
  <c r="R252"/>
  <c i="4" r="T127"/>
  <c r="T126"/>
  <c r="T125"/>
  <c r="T140"/>
  <c r="R152"/>
  <c r="BK162"/>
  <c r="J162"/>
  <c r="J103"/>
  <c r="T162"/>
  <c r="T161"/>
  <c i="2" r="BK250"/>
  <c r="J250"/>
  <c r="J112"/>
  <c i="3" r="BK260"/>
  <c r="J260"/>
  <c r="J107"/>
  <c r="BK269"/>
  <c r="J269"/>
  <c r="J111"/>
  <c i="2" r="BK203"/>
  <c r="J203"/>
  <c r="J102"/>
  <c r="BK248"/>
  <c r="J248"/>
  <c r="J111"/>
  <c i="3" r="BK267"/>
  <c r="J267"/>
  <c r="J110"/>
  <c i="2" r="BK180"/>
  <c r="J180"/>
  <c r="J99"/>
  <c r="BK183"/>
  <c r="J183"/>
  <c r="J100"/>
  <c r="BK229"/>
  <c r="J229"/>
  <c r="J105"/>
  <c r="BK253"/>
  <c r="J253"/>
  <c r="J113"/>
  <c i="3" r="BK250"/>
  <c r="J250"/>
  <c r="J104"/>
  <c r="BK272"/>
  <c r="J272"/>
  <c r="J112"/>
  <c r="BK265"/>
  <c r="J265"/>
  <c r="J109"/>
  <c i="4" r="BK159"/>
  <c r="J159"/>
  <c r="J101"/>
  <c r="BK169"/>
  <c r="J169"/>
  <c r="J105"/>
  <c r="J91"/>
  <c r="BE143"/>
  <c r="BE154"/>
  <c r="BE158"/>
  <c i="3" r="J134"/>
  <c r="J98"/>
  <c r="J253"/>
  <c r="J106"/>
  <c i="4" r="J92"/>
  <c r="F121"/>
  <c r="BE148"/>
  <c r="BE132"/>
  <c r="BE155"/>
  <c r="F122"/>
  <c r="E85"/>
  <c r="BE128"/>
  <c r="BE134"/>
  <c r="BE138"/>
  <c r="BE141"/>
  <c r="BE157"/>
  <c r="BE170"/>
  <c r="BE145"/>
  <c r="BE150"/>
  <c r="BE153"/>
  <c r="J89"/>
  <c r="BE130"/>
  <c r="BE136"/>
  <c r="BE146"/>
  <c r="BE160"/>
  <c r="BE163"/>
  <c r="BE166"/>
  <c i="2" r="J238"/>
  <c r="J109"/>
  <c i="3" r="J91"/>
  <c r="J126"/>
  <c r="J129"/>
  <c r="BE144"/>
  <c r="BE146"/>
  <c r="BE186"/>
  <c r="BE138"/>
  <c r="BE139"/>
  <c r="BE140"/>
  <c r="BE142"/>
  <c r="BE143"/>
  <c r="BE156"/>
  <c r="BE173"/>
  <c r="BE179"/>
  <c r="BE188"/>
  <c r="BE189"/>
  <c r="BE190"/>
  <c r="BE192"/>
  <c r="BE194"/>
  <c r="BE220"/>
  <c r="BE230"/>
  <c r="BE241"/>
  <c r="BE256"/>
  <c r="BE257"/>
  <c r="BE261"/>
  <c r="BE264"/>
  <c r="BE273"/>
  <c r="BE141"/>
  <c r="BE175"/>
  <c r="BE197"/>
  <c r="BE233"/>
  <c r="BE248"/>
  <c r="BE249"/>
  <c r="BE266"/>
  <c i="2" r="BK134"/>
  <c r="J134"/>
  <c r="J97"/>
  <c r="BK231"/>
  <c r="J231"/>
  <c r="J106"/>
  <c i="3" r="F92"/>
  <c r="BE177"/>
  <c r="BE199"/>
  <c r="BE223"/>
  <c r="BE225"/>
  <c r="BE234"/>
  <c r="BE251"/>
  <c r="BE258"/>
  <c r="BE270"/>
  <c r="F128"/>
  <c r="BE137"/>
  <c r="BE158"/>
  <c r="BE161"/>
  <c r="BE167"/>
  <c r="BE169"/>
  <c r="BE181"/>
  <c r="BE183"/>
  <c r="BE201"/>
  <c r="BE228"/>
  <c r="BE236"/>
  <c r="BE240"/>
  <c r="BE254"/>
  <c r="BE255"/>
  <c r="BE259"/>
  <c r="BE135"/>
  <c r="BE145"/>
  <c r="BE148"/>
  <c r="BE151"/>
  <c r="BE163"/>
  <c r="BE165"/>
  <c r="BE166"/>
  <c r="BE171"/>
  <c r="BE268"/>
  <c r="E85"/>
  <c r="BE153"/>
  <c r="BE184"/>
  <c r="BE205"/>
  <c r="BE207"/>
  <c r="BE209"/>
  <c r="BE226"/>
  <c r="BE232"/>
  <c r="BE244"/>
  <c r="BE246"/>
  <c r="BE263"/>
  <c r="BE211"/>
  <c r="BE214"/>
  <c r="BE217"/>
  <c i="2" r="BE160"/>
  <c r="BE162"/>
  <c r="BE165"/>
  <c r="BE190"/>
  <c r="BE216"/>
  <c r="BE219"/>
  <c r="BE254"/>
  <c r="J91"/>
  <c r="J127"/>
  <c r="BE167"/>
  <c r="BE169"/>
  <c r="BE171"/>
  <c r="BE178"/>
  <c r="BE233"/>
  <c r="BE242"/>
  <c r="F92"/>
  <c r="F129"/>
  <c r="BE142"/>
  <c r="BE144"/>
  <c r="BE146"/>
  <c r="BE149"/>
  <c r="BE175"/>
  <c r="BE204"/>
  <c r="BE226"/>
  <c r="J130"/>
  <c r="BE155"/>
  <c r="BE176"/>
  <c r="BE211"/>
  <c r="BE218"/>
  <c r="BE221"/>
  <c r="BE230"/>
  <c r="BE235"/>
  <c r="BE136"/>
  <c r="BE197"/>
  <c r="BE208"/>
  <c r="BE220"/>
  <c r="BE240"/>
  <c r="BE241"/>
  <c r="BE246"/>
  <c r="E85"/>
  <c r="BE138"/>
  <c r="BE139"/>
  <c r="BE184"/>
  <c r="BE195"/>
  <c r="BE199"/>
  <c r="BE212"/>
  <c r="BE217"/>
  <c r="BE228"/>
  <c r="BE247"/>
  <c r="BE249"/>
  <c r="BE140"/>
  <c r="BE141"/>
  <c r="BE164"/>
  <c r="BE181"/>
  <c r="BE194"/>
  <c r="BE209"/>
  <c r="BE210"/>
  <c r="BE224"/>
  <c r="BE239"/>
  <c r="BE151"/>
  <c r="BE153"/>
  <c r="BE158"/>
  <c r="BE173"/>
  <c r="BE188"/>
  <c r="BE192"/>
  <c r="BE201"/>
  <c r="BE215"/>
  <c r="BE243"/>
  <c r="BE244"/>
  <c r="BE251"/>
  <c r="F36"/>
  <c i="1" r="BC95"/>
  <c i="4" r="F36"/>
  <c i="1" r="BC97"/>
  <c i="3" r="F35"/>
  <c i="1" r="BB96"/>
  <c i="2" r="F34"/>
  <c i="1" r="BA95"/>
  <c i="3" r="F37"/>
  <c i="1" r="BD96"/>
  <c i="2" r="J34"/>
  <c i="1" r="AW95"/>
  <c i="4" r="J34"/>
  <c i="1" r="AW97"/>
  <c i="3" r="J34"/>
  <c i="1" r="AW96"/>
  <c i="4" r="F34"/>
  <c i="1" r="BA97"/>
  <c i="2" r="F37"/>
  <c i="1" r="BD95"/>
  <c i="4" r="F37"/>
  <c i="1" r="BD97"/>
  <c i="2" r="F35"/>
  <c i="1" r="BB95"/>
  <c i="3" r="F36"/>
  <c i="1" r="BC96"/>
  <c i="3" r="F34"/>
  <c i="1" r="BA96"/>
  <c i="4" r="F35"/>
  <c i="1" r="BB97"/>
  <c i="3" l="1" r="BK252"/>
  <c r="J252"/>
  <c r="J105"/>
  <c r="BK133"/>
  <c r="J133"/>
  <c r="J97"/>
  <c i="4" r="BK126"/>
  <c r="J126"/>
  <c r="J97"/>
  <c i="3" r="R132"/>
  <c r="T133"/>
  <c i="4" r="P126"/>
  <c r="P125"/>
  <c i="1" r="AU97"/>
  <c i="2" r="T237"/>
  <c i="4" r="R126"/>
  <c r="R125"/>
  <c i="3" r="P133"/>
  <c r="P132"/>
  <c i="1" r="AU96"/>
  <c i="2" r="R134"/>
  <c r="R133"/>
  <c r="BK237"/>
  <c r="J237"/>
  <c r="J108"/>
  <c r="R237"/>
  <c i="3" r="T252"/>
  <c i="2" r="T134"/>
  <c r="T133"/>
  <c i="4" r="J127"/>
  <c r="J98"/>
  <c r="BK161"/>
  <c r="J161"/>
  <c r="J102"/>
  <c r="BK168"/>
  <c r="J168"/>
  <c r="J104"/>
  <c i="2" r="BK133"/>
  <c r="J133"/>
  <c r="J96"/>
  <c r="F33"/>
  <c i="1" r="AZ95"/>
  <c i="2" r="J33"/>
  <c i="1" r="AV95"/>
  <c r="AT95"/>
  <c i="3" r="F33"/>
  <c i="1" r="AZ96"/>
  <c i="4" r="F33"/>
  <c i="1" r="AZ97"/>
  <c r="BA94"/>
  <c r="W30"/>
  <c i="3" r="J33"/>
  <c i="1" r="AV96"/>
  <c r="AT96"/>
  <c r="BC94"/>
  <c r="W32"/>
  <c r="BD94"/>
  <c r="W33"/>
  <c i="4" r="J33"/>
  <c i="1" r="AV97"/>
  <c r="AT97"/>
  <c r="BB94"/>
  <c r="W31"/>
  <c i="3" l="1" r="T132"/>
  <c i="4" r="BK125"/>
  <c r="J125"/>
  <c r="J96"/>
  <c i="3" r="BK132"/>
  <c r="J132"/>
  <c r="J96"/>
  <c i="1" r="AU94"/>
  <c i="2" r="J30"/>
  <c i="1" r="AG95"/>
  <c r="AY94"/>
  <c r="AW94"/>
  <c r="AK30"/>
  <c r="AX94"/>
  <c r="AZ94"/>
  <c r="AV94"/>
  <c r="AK29"/>
  <c i="2" l="1" r="J39"/>
  <c i="1" r="AN95"/>
  <c i="4" r="J30"/>
  <c i="1" r="AG97"/>
  <c i="3" r="J30"/>
  <c i="1" r="AG96"/>
  <c r="AN96"/>
  <c r="W29"/>
  <c r="AT94"/>
  <c i="3" l="1" r="J39"/>
  <c i="4" r="J39"/>
  <c i="1" r="AN97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<sst xmlns="http://schemas.openxmlformats.org/spreadsheetml/2006/main">
  <si>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</si>
  <si>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</si>
  <si>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</si>
  <si>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</si>
  <si>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</si>
  <si>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{2979ac59-e200-486a-b662-b2142b91e2a5}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</si>
  <si>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</si>
  <si>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</si>
  <si>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</si>
  <si>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</si>
  <si>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</si>
  <si>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</si>
  <si>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</si>
  <si>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</si>
  <si>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20220601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</si>
  <si>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</si>
  <si>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</si>
  <si>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CESTY MAČKOV SPÚ</t>
  </si>
  <si>
    <t>KSO:</t>
  </si>
  <si>
    <t>CC-CZ:</t>
  </si>
  <si>
    <t>Místo:</t>
  </si>
  <si>
    <t xml:space="preserve"> </t>
  </si>
  <si>
    <t>Datum:</t>
  </si>
  <si>
    <t>3. 6. 2022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</si>
  <si>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</si>
  <si>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</si>
  <si>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</si>
  <si>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</si>
  <si>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</si>
  <si>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</si>
  <si>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</si>
  <si>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</si>
  <si>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</si>
  <si>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</si>
  <si>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</si>
  <si>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</si>
  <si>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</si>
  <si>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</si>
  <si>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</si>
  <si>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</si>
  <si>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</si>
  <si>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</si>
  <si>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</si>
  <si>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</si>
  <si>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</si>
  <si>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</si>
  <si>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</si>
  <si>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</si>
  <si>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</si>
  <si>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</si>
  <si>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</si>
  <si>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</si>
  <si>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</si>
  <si>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</si>
  <si>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</si>
  <si>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</si>
  <si>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</si>
  <si>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</si>
  <si>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</si>
  <si>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</si>
  <si>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</si>
  <si>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</si>
  <si>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</si>
  <si>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</si>
  <si>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</si>
  <si>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</si>
  <si>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</si>
  <si>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</si>
  <si>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</si>
  <si>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</si>
  <si>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</si>
  <si>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</si>
  <si>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</si>
  <si>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</si>
  <si>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</si>
  <si>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</si>
  <si>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</si>
  <si>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</si>
  <si>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202206011</t>
  </si>
  <si>
    <t>SO 01 - HC 9</t>
  </si>
  <si>
    <t>STA</t>
  </si>
  <si>
    <t>1</t>
  </si>
  <si>
    <t>{ef729245-2c54-469e-b11b-5d6e70680e26}</t>
  </si>
  <si>
    <t>2</t>
  </si>
  <si>
    <t>202206012</t>
  </si>
  <si>
    <t>SO 02 - HC 10</t>
  </si>
  <si>
    <t>{5b757492-b5b2-4477-b589-0036d1019fbd}</t>
  </si>
  <si>
    <t>202206013</t>
  </si>
  <si>
    <t>SO 03 - Přejezd na HC 10</t>
  </si>
  <si>
    <t>{fd8a4487-66ae-48e2-afa7-2409d9efd586}</t>
  </si>
  <si>
    <t>KRYCÍ LIST SOUPISU PRACÍ</t>
  </si>
  <si>
    <t>Objekt:</t>
  </si>
  <si>
    <t>202206011 - SO 01 - HC 9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</si>
  <si>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</si>
  <si>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</si>
  <si>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</si>
  <si>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</si>
  <si>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</si>
  <si>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</si>
  <si>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</si>
  <si>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</si>
  <si>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</si>
  <si>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</si>
  <si>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</si>
  <si>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</si>
  <si>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</si>
  <si>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</si>
  <si>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</si>
  <si>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742 - Elektroinstalace - slaboproud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</si>
  <si>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</si>
  <si>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</si>
  <si>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</si>
  <si>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</si>
  <si>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</si>
  <si>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</si>
  <si>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</si>
  <si>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</si>
  <si>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</si>
  <si>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</si>
  <si>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</si>
  <si>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</si>
  <si>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</si>
  <si>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</si>
  <si>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</si>
  <si>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</si>
  <si>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</si>
  <si>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</si>
  <si>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</si>
  <si>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</si>
  <si>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</si>
  <si>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</si>
  <si>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</si>
  <si>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</si>
  <si>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111211201</t>
  </si>
  <si>
    <t>Odstranění křovin a stromů průměru kmene do 100 mm i s kořeny sklonu terénu přes 1:5 ručně</t>
  </si>
  <si>
    <t>m2</t>
  </si>
  <si>
    <t>CS ÚRS 2024 01</t>
  </si>
  <si>
    <t>4</t>
  </si>
  <si>
    <t>1783355012</t>
  </si>
  <si>
    <t>VV</t>
  </si>
  <si>
    <t>95,2+524,7+25</t>
  </si>
  <si>
    <t>112101101</t>
  </si>
  <si>
    <t>Odstranění stromů listnatých průměru kmene přes 100 do 300 mm</t>
  </si>
  <si>
    <t>kus</t>
  </si>
  <si>
    <t>1019287340</t>
  </si>
  <si>
    <t>3</t>
  </si>
  <si>
    <t>112101102</t>
  </si>
  <si>
    <t>Odstranění stromů listnatých průměru kmene přes 300 do 500 mm</t>
  </si>
  <si>
    <t>-74719502</t>
  </si>
  <si>
    <t>112251101</t>
  </si>
  <si>
    <t>Odstranění pařezů D přes 100 do 300 mm</t>
  </si>
  <si>
    <t>-1709745276</t>
  </si>
  <si>
    <t>5</t>
  </si>
  <si>
    <t>112251102</t>
  </si>
  <si>
    <t>Odstranění pařezů D přes 300 do 500 mm</t>
  </si>
  <si>
    <t>963379861</t>
  </si>
  <si>
    <t>6</t>
  </si>
  <si>
    <t>113107442</t>
  </si>
  <si>
    <t>Odstranění podkladu živičných tl 100 mm při překopech strojně pl do 15 m2</t>
  </si>
  <si>
    <t>-833840145</t>
  </si>
  <si>
    <t>18*0,5</t>
  </si>
  <si>
    <t>7</t>
  </si>
  <si>
    <t>122151404</t>
  </si>
  <si>
    <t>Vykopávky v zemníku na suchu v hornině třídy těžitelnosti I, skupiny 1 a 2 objem do 500 m3 strojně</t>
  </si>
  <si>
    <t>m3</t>
  </si>
  <si>
    <t>-173735419</t>
  </si>
  <si>
    <t>P</t>
  </si>
  <si>
    <t>Poznámka k položce:_x000d_
naložení pro zpětné použití místo ŠD v trase</t>
  </si>
  <si>
    <t>8</t>
  </si>
  <si>
    <t>122211101</t>
  </si>
  <si>
    <t>Odkopávky a prokopávky v hornině třídy těžitelnosti I, skupiny 3 ručně</t>
  </si>
  <si>
    <t>-2089443647</t>
  </si>
  <si>
    <t>Poznámka k položce:_x000d_
odkopání potrubí HOZ</t>
  </si>
  <si>
    <t>9*0,5*0,5</t>
  </si>
  <si>
    <t>9</t>
  </si>
  <si>
    <t>122251106</t>
  </si>
  <si>
    <t>Odkopávky a prokopávky nezapažené v hornině třídy těžitelnosti I, skupiny 3 objem do 5000 m3 strojně</t>
  </si>
  <si>
    <t>-490967429</t>
  </si>
  <si>
    <t>Poznámka k položce:_x000d_
těleso komunikace</t>
  </si>
  <si>
    <t>10</t>
  </si>
  <si>
    <t>-868960747</t>
  </si>
  <si>
    <t>Poznámka k položce:_x000d_
výkop pro sanaci_x000d_
fakturace podle skutečně provedeného množství</t>
  </si>
  <si>
    <t>11</t>
  </si>
  <si>
    <t>132251101</t>
  </si>
  <si>
    <t>Hloubení rýh nezapažených š do 800 mm v hornině třídy těžitelnosti I skupiny 3 objem do 20 m3 strojně</t>
  </si>
  <si>
    <t>2086186664</t>
  </si>
  <si>
    <t>10*0,4*0,6</t>
  </si>
  <si>
    <t>162351104</t>
  </si>
  <si>
    <t>Vodorovné přemístění do 1000 m výkopku/sypaniny z horniny třídy těžitelnosti I, skupiny 1 až 3</t>
  </si>
  <si>
    <t>-1947937259</t>
  </si>
  <si>
    <t>Poznámka k položce:_x000d_
převoz z mezideponie do trasy (náhrada ŠD)</t>
  </si>
  <si>
    <t>2*436,17</t>
  </si>
  <si>
    <t>13</t>
  </si>
  <si>
    <t>162751117</t>
  </si>
  <si>
    <t>Vodorovné přemístění do 10000 m výkopku/sypaniny z horniny třídy těžitelnosti I, skupiny 1 až 3</t>
  </si>
  <si>
    <t>1126911492</t>
  </si>
  <si>
    <t>2336,59+2,4</t>
  </si>
  <si>
    <t>14</t>
  </si>
  <si>
    <t>1665006007</t>
  </si>
  <si>
    <t>Poznámka k položce:_x000d_
výkopek pro sanaci_x000d_
fakturace podle skutečně provedeného množství</t>
  </si>
  <si>
    <t>15</t>
  </si>
  <si>
    <t>166151101</t>
  </si>
  <si>
    <t>Přehození neulehlého výkopku z horniny třídy těžitelnosti I, skupiny 1 až 3</t>
  </si>
  <si>
    <t>-1224079333</t>
  </si>
  <si>
    <t>Poznámka k položce:_x000d_
přehození deponovaného výkopku pro zpětné použití v trase</t>
  </si>
  <si>
    <t>16</t>
  </si>
  <si>
    <t>171151112</t>
  </si>
  <si>
    <t>Uložení sypaniny z hornin nesoudržných kamenitých do násypů zhutněných strojně</t>
  </si>
  <si>
    <t>-408240105</t>
  </si>
  <si>
    <t>17</t>
  </si>
  <si>
    <t>171251201</t>
  </si>
  <si>
    <t>Uložení sypaniny na skládky nebo meziskládky</t>
  </si>
  <si>
    <t>-572157782</t>
  </si>
  <si>
    <t>18</t>
  </si>
  <si>
    <t>997013873</t>
  </si>
  <si>
    <t>Poplatek za uložení stavebního odpadu na recyklační skládce (skládkovné) zeminy a kamení zatříděného do Katalogu odpadů pod kódem 17 05 04</t>
  </si>
  <si>
    <t>t</t>
  </si>
  <si>
    <t>-1357727431</t>
  </si>
  <si>
    <t>2338,99</t>
  </si>
  <si>
    <t>19</t>
  </si>
  <si>
    <t>957799884</t>
  </si>
  <si>
    <t>20</t>
  </si>
  <si>
    <t>-1540084415</t>
  </si>
  <si>
    <t>1221,93</t>
  </si>
  <si>
    <t>181101131</t>
  </si>
  <si>
    <t>Úprava pozemku s rozpojením, přehrnutím, urovnáním a přehrnutím do 20 m zeminy tř 3</t>
  </si>
  <si>
    <t>675485430</t>
  </si>
  <si>
    <t>5597*0,15</t>
  </si>
  <si>
    <t>22</t>
  </si>
  <si>
    <t>181951112</t>
  </si>
  <si>
    <t>Úprava pláně v hornině třídy těžitelnosti I, skupiny 1 až 3 se zhutněním strojně</t>
  </si>
  <si>
    <t>-490845520</t>
  </si>
  <si>
    <t>23</t>
  </si>
  <si>
    <t>182151111</t>
  </si>
  <si>
    <t>Svahování v zářezech v hornině třídy těžitelnosti I, skupiny 1 až 3 strojně</t>
  </si>
  <si>
    <t>51679190</t>
  </si>
  <si>
    <t>361,69*1,2</t>
  </si>
  <si>
    <t>24</t>
  </si>
  <si>
    <t>182251101</t>
  </si>
  <si>
    <t>Svahování násypů strojně</t>
  </si>
  <si>
    <t>1383919652</t>
  </si>
  <si>
    <t>479,99*1,2</t>
  </si>
  <si>
    <t>Svislé a kompletní konstrukce</t>
  </si>
  <si>
    <t>25</t>
  </si>
  <si>
    <t>359901212</t>
  </si>
  <si>
    <t>Monitoring stoky jakékoli výšky na stávající kanalizaci</t>
  </si>
  <si>
    <t>m</t>
  </si>
  <si>
    <t>-496731251</t>
  </si>
  <si>
    <t>Poznámka k položce:_x000d_
zjištění stavu HOZ Bělčice V HMZ-A</t>
  </si>
  <si>
    <t>Vodorovné konstrukce</t>
  </si>
  <si>
    <t>26</t>
  </si>
  <si>
    <t>462511111</t>
  </si>
  <si>
    <t>Zához prostoru z lomového kamene</t>
  </si>
  <si>
    <t>461006925</t>
  </si>
  <si>
    <t>Poznámka k položce:_x000d_
zpevnění po obou stranách hráze Podolského rybníka v délce 80 m</t>
  </si>
  <si>
    <t>80*0,8*2</t>
  </si>
  <si>
    <t>Komunikace pozemní</t>
  </si>
  <si>
    <t>27</t>
  </si>
  <si>
    <t>564851111</t>
  </si>
  <si>
    <t>Podklad ze štěrkodrtě ŠD tl 150 mm</t>
  </si>
  <si>
    <t>-1103530627</t>
  </si>
  <si>
    <t>4456,21*1,193</t>
  </si>
  <si>
    <t>28</t>
  </si>
  <si>
    <t>-931734691</t>
  </si>
  <si>
    <t>4456,21*1,256</t>
  </si>
  <si>
    <t>29</t>
  </si>
  <si>
    <t>564861111</t>
  </si>
  <si>
    <t>Podklad ze štěrkodrtě ŠD plochy přes 100 m2 tl 200 mm</t>
  </si>
  <si>
    <t>1901283836</t>
  </si>
  <si>
    <t>1163,74*5</t>
  </si>
  <si>
    <t>30</t>
  </si>
  <si>
    <t>569831111</t>
  </si>
  <si>
    <t>Zpevnění krajnic štěrkodrtí tl 100 mm</t>
  </si>
  <si>
    <t>-249720846</t>
  </si>
  <si>
    <t>31</t>
  </si>
  <si>
    <t>572340112</t>
  </si>
  <si>
    <t>Vyspravení krytu komunikací po překopech plochy do 15 m2 asfaltovým betonem ACO (AB) tl 70 mm</t>
  </si>
  <si>
    <t>573344857</t>
  </si>
  <si>
    <t>32</t>
  </si>
  <si>
    <t>573411105</t>
  </si>
  <si>
    <t>Jednoduchý nátěr z asfaltu v množství 1,7 kg/m2 s posypem</t>
  </si>
  <si>
    <t>-1491670446</t>
  </si>
  <si>
    <t>4456,21</t>
  </si>
  <si>
    <t>33</t>
  </si>
  <si>
    <t>573411106</t>
  </si>
  <si>
    <t>Jednoduchý nátěr z asfaltu v množství 1,90 kg/m2 s posypem</t>
  </si>
  <si>
    <t>-1139650481</t>
  </si>
  <si>
    <t>34</t>
  </si>
  <si>
    <t>574381112</t>
  </si>
  <si>
    <t>Penetrační makadam hrubý PMH tl 100 mm</t>
  </si>
  <si>
    <t>-745855829</t>
  </si>
  <si>
    <t>4456,21*1,034</t>
  </si>
  <si>
    <t>Trubní vedení</t>
  </si>
  <si>
    <t>35</t>
  </si>
  <si>
    <t>899623161</t>
  </si>
  <si>
    <t>Obetonování potrubí nebo zdiva stok betonem prostým tř. C 20/25 v otevřeném výkopu</t>
  </si>
  <si>
    <t>-1639139124</t>
  </si>
  <si>
    <t>Poznámka k položce:_x000d_
ochrana stávající HOZ_x000d_
fakturace podle skutečně provedeného množství</t>
  </si>
  <si>
    <t>Ostatní konstrukce a práce, bourání</t>
  </si>
  <si>
    <t>36</t>
  </si>
  <si>
    <t>912211111.1</t>
  </si>
  <si>
    <t>Montáž směrového sloupku silničního plastového prosté uložení bez betonového základu</t>
  </si>
  <si>
    <t>-705467511</t>
  </si>
  <si>
    <t>37</t>
  </si>
  <si>
    <t>M</t>
  </si>
  <si>
    <t>40445158</t>
  </si>
  <si>
    <t>sloupek směrový silniční plastový 1,2m</t>
  </si>
  <si>
    <t>-806658379</t>
  </si>
  <si>
    <t>38</t>
  </si>
  <si>
    <t>914111111</t>
  </si>
  <si>
    <t>Montáž svislé dopravní značky do velikosti 1 m2 objímkami na sloupek nebo konzolu</t>
  </si>
  <si>
    <t>-61369458</t>
  </si>
  <si>
    <t>39</t>
  </si>
  <si>
    <t>40445608</t>
  </si>
  <si>
    <t>značky upravující přednost P1, P4 700mm</t>
  </si>
  <si>
    <t>-285883341</t>
  </si>
  <si>
    <t>40</t>
  </si>
  <si>
    <t>914511112</t>
  </si>
  <si>
    <t>Montáž sloupku dopravních značek délky do 3,5 m s betonovým základem a patkou</t>
  </si>
  <si>
    <t>784444704</t>
  </si>
  <si>
    <t>Poznámka k položce:_x000d_
2x přemístění označníku CETIN_x000d_
1x nová značka P4</t>
  </si>
  <si>
    <t>41</t>
  </si>
  <si>
    <t>40445225</t>
  </si>
  <si>
    <t>sloupek pro dopravní značku Zn D 60mm v 3,5m</t>
  </si>
  <si>
    <t>835370476</t>
  </si>
  <si>
    <t>42</t>
  </si>
  <si>
    <t>40445240</t>
  </si>
  <si>
    <t>patka pro sloupek Al D 60mm</t>
  </si>
  <si>
    <t>-1101435004</t>
  </si>
  <si>
    <t>43</t>
  </si>
  <si>
    <t>40445253</t>
  </si>
  <si>
    <t>víčko plastové na sloupek D 60mm</t>
  </si>
  <si>
    <t>1068814837</t>
  </si>
  <si>
    <t>44</t>
  </si>
  <si>
    <t>40445256</t>
  </si>
  <si>
    <t>svorka upínací na sloupek dopravní značky D 60mm</t>
  </si>
  <si>
    <t>-1955790144</t>
  </si>
  <si>
    <t>45</t>
  </si>
  <si>
    <t>919732211</t>
  </si>
  <si>
    <t>Styčná spára napojení nového živičného povrchu na stávající za tepla š 15 mm hl 25 mm s prořezáním</t>
  </si>
  <si>
    <t>1997391467</t>
  </si>
  <si>
    <t>46</t>
  </si>
  <si>
    <t>919735113</t>
  </si>
  <si>
    <t>Řezání stávajícího živičného krytu hl do 150 mm</t>
  </si>
  <si>
    <t>-926036334</t>
  </si>
  <si>
    <t>47</t>
  </si>
  <si>
    <t>966006211</t>
  </si>
  <si>
    <t>Odstranění svislých dopravních značek ze sloupů, sloupků nebo konzol</t>
  </si>
  <si>
    <t>-1872817229</t>
  </si>
  <si>
    <t>Poznámka k položce:_x000d_
přemístění označníku CETIN</t>
  </si>
  <si>
    <t>997</t>
  </si>
  <si>
    <t>Přesun sutě</t>
  </si>
  <si>
    <t>48</t>
  </si>
  <si>
    <t>997221551</t>
  </si>
  <si>
    <t>Vodorovná doprava suti ze sypkých materiálů do 1 km</t>
  </si>
  <si>
    <t>944297007</t>
  </si>
  <si>
    <t>Poznámka k položce:_x000d_
skládka Němetice</t>
  </si>
  <si>
    <t>49</t>
  </si>
  <si>
    <t>997221559</t>
  </si>
  <si>
    <t>Příplatek ZKD 1 km u vodorovné dopravy suti ze sypkých materiálů</t>
  </si>
  <si>
    <t>-1932428029</t>
  </si>
  <si>
    <t>1,988*10</t>
  </si>
  <si>
    <t>50</t>
  </si>
  <si>
    <t>469973125</t>
  </si>
  <si>
    <t>Poplatek za uložení na recyklační skládce (skládkovné) stavebního odpadu asfaltového bez obsahu dehtu zatříděného do Katalogu odpadů pod kódem 17 03 02</t>
  </si>
  <si>
    <t>64</t>
  </si>
  <si>
    <t>1747292434</t>
  </si>
  <si>
    <t>998</t>
  </si>
  <si>
    <t>Přesun hmot</t>
  </si>
  <si>
    <t>51</t>
  </si>
  <si>
    <t>998225111</t>
  </si>
  <si>
    <t>Přesun hmot pro pozemní komunikace s krytem z kamene, monolitickým betonovým nebo živičným</t>
  </si>
  <si>
    <t>-59361537</t>
  </si>
  <si>
    <t>PSV</t>
  </si>
  <si>
    <t>Práce a dodávky PSV</t>
  </si>
  <si>
    <t>742</t>
  </si>
  <si>
    <t>Elektroinstalace - slaboproud</t>
  </si>
  <si>
    <t>52</t>
  </si>
  <si>
    <t>742110401</t>
  </si>
  <si>
    <t>Montáž instalačních kanálů pro slaboproud plastových jednokomorových</t>
  </si>
  <si>
    <t>-797636818</t>
  </si>
  <si>
    <t>Poznámka k položce:_x000d_
dělená trubka 160/110 vč. spojek</t>
  </si>
  <si>
    <t>53</t>
  </si>
  <si>
    <t>56245119</t>
  </si>
  <si>
    <t>dělená trubka HDPE 160/110</t>
  </si>
  <si>
    <t>1408181014</t>
  </si>
  <si>
    <t>VRN</t>
  </si>
  <si>
    <t>Vedlejší rozpočtové náklady</t>
  </si>
  <si>
    <t>VRN1</t>
  </si>
  <si>
    <t>Průzkumné, geodetické a projektové práce</t>
  </si>
  <si>
    <t>54</t>
  </si>
  <si>
    <t>011314000</t>
  </si>
  <si>
    <t>Archeologický dohled</t>
  </si>
  <si>
    <t>kpl</t>
  </si>
  <si>
    <t>1024</t>
  </si>
  <si>
    <t>-593750045</t>
  </si>
  <si>
    <t>55</t>
  </si>
  <si>
    <t>011324000</t>
  </si>
  <si>
    <t>Archeologický průzkum</t>
  </si>
  <si>
    <t>179534086</t>
  </si>
  <si>
    <t>56</t>
  </si>
  <si>
    <t>012103000</t>
  </si>
  <si>
    <t>Geodetické práce před výstavbou - vytýčení inž. sítí</t>
  </si>
  <si>
    <t>-1686248178</t>
  </si>
  <si>
    <t>57</t>
  </si>
  <si>
    <t>012203000</t>
  </si>
  <si>
    <t>Geodetické práce při provádění a při dokončení stavby</t>
  </si>
  <si>
    <t>1357717396</t>
  </si>
  <si>
    <t>58</t>
  </si>
  <si>
    <t>012303000</t>
  </si>
  <si>
    <t>Geodetické práce po výstavbě - zaměření skutečného stavu</t>
  </si>
  <si>
    <t>-412931038</t>
  </si>
  <si>
    <t>59</t>
  </si>
  <si>
    <t>013254000</t>
  </si>
  <si>
    <t>Dokumentace skutečného provedení stavby</t>
  </si>
  <si>
    <t>-1427412705</t>
  </si>
  <si>
    <t>VRN3</t>
  </si>
  <si>
    <t>Zařízení staveniště</t>
  </si>
  <si>
    <t>60</t>
  </si>
  <si>
    <t>032002000</t>
  </si>
  <si>
    <t>Vybavení staveniště</t>
  </si>
  <si>
    <t>1388482969</t>
  </si>
  <si>
    <t>61</t>
  </si>
  <si>
    <t>034503000</t>
  </si>
  <si>
    <t>Informační tabule na staveništi</t>
  </si>
  <si>
    <t>ks</t>
  </si>
  <si>
    <t>-2687437</t>
  </si>
  <si>
    <t>VRN4</t>
  </si>
  <si>
    <t>Inženýrská činnost</t>
  </si>
  <si>
    <t>62</t>
  </si>
  <si>
    <t>042903000</t>
  </si>
  <si>
    <t>Ostatní posudky - zkoušky hutnění</t>
  </si>
  <si>
    <t>2070913440</t>
  </si>
  <si>
    <t>VRN7</t>
  </si>
  <si>
    <t>Provozní vlivy</t>
  </si>
  <si>
    <t>63</t>
  </si>
  <si>
    <t>070001000</t>
  </si>
  <si>
    <t>Provozní vlivy - DIO</t>
  </si>
  <si>
    <t>Kč</t>
  </si>
  <si>
    <t>-1391377033</t>
  </si>
  <si>
    <t>Poznámka k položce:_x000d_
vyřízení přechodné úpravy provozu a zvláštního užívání komunikací_x000d_
montáž a demontáž dočasných dopravních značekdle DIO_x000d_
dopravní značky dle DIO</t>
  </si>
  <si>
    <t>VRN9</t>
  </si>
  <si>
    <t>Ostatní náklady</t>
  </si>
  <si>
    <t>091003000</t>
  </si>
  <si>
    <t>Ostatní náklady bez rozlišení - čištění komunikací</t>
  </si>
  <si>
    <t>-375108261</t>
  </si>
  <si>
    <t>202206012 - SO 02 - HC 10</t>
  </si>
  <si>
    <t xml:space="preserve">    2 - Zakládání</t>
  </si>
  <si>
    <t xml:space="preserve">    VRN2 - Příprava staveniště</t>
  </si>
  <si>
    <t xml:space="preserve">    VRN6 - Územní vlivy</t>
  </si>
  <si>
    <t>-2114925040</t>
  </si>
  <si>
    <t>300+85+75</t>
  </si>
  <si>
    <t>868910859</t>
  </si>
  <si>
    <t>407774490</t>
  </si>
  <si>
    <t>112101103</t>
  </si>
  <si>
    <t>Odstranění stromů listnatých průměru kmene přes 500 do 700 mm</t>
  </si>
  <si>
    <t>565132589</t>
  </si>
  <si>
    <t>-1674837099</t>
  </si>
  <si>
    <t>-644436740</t>
  </si>
  <si>
    <t>112251103</t>
  </si>
  <si>
    <t>Odstranění pařezů D přes 500 do 700 mm</t>
  </si>
  <si>
    <t>-2030213110</t>
  </si>
  <si>
    <t>113107162</t>
  </si>
  <si>
    <t>Odstranění podkladu z kameniva drceného tl přes 100 do 200 mm strojně pl přes 50 do 200 m2</t>
  </si>
  <si>
    <t>1399315303</t>
  </si>
  <si>
    <t>113107182</t>
  </si>
  <si>
    <t>Odstranění podkladu živičného tl přes 50 do 100 mm strojně pl přes 50 do 200 m2</t>
  </si>
  <si>
    <t>1208880685</t>
  </si>
  <si>
    <t>121151123</t>
  </si>
  <si>
    <t>Sejmutí ornice plochy přes 500 m2 tl vrstvy do 200 mm strojně</t>
  </si>
  <si>
    <t>-832720615</t>
  </si>
  <si>
    <t>-481040414</t>
  </si>
  <si>
    <t>1406062924</t>
  </si>
  <si>
    <t>Poznámka k položce:_x000d_
výkop pro těleso komunikace po odečtu ornice</t>
  </si>
  <si>
    <t>3184,48-320</t>
  </si>
  <si>
    <t>-357666118</t>
  </si>
  <si>
    <t>-1503605650</t>
  </si>
  <si>
    <t xml:space="preserve">Poznámka k položce:_x000d_
převoz na mezideponii a z mezideponie do trasy </t>
  </si>
  <si>
    <t>2*1168,4</t>
  </si>
  <si>
    <t>162651112</t>
  </si>
  <si>
    <t>Vodorovné přemístění přes 4 000 do 5000 m výkopku/sypaniny z horniny třídy těžitelnosti I skupiny 1 až 3</t>
  </si>
  <si>
    <t>-1995728158</t>
  </si>
  <si>
    <t>Poznámka k položce:_x000d_
odvoz ornice na skládku</t>
  </si>
  <si>
    <t>-119610939</t>
  </si>
  <si>
    <t>Poznámka k položce:_x000d_
odvoz výkopku tělesa komunikace mimo stavbu</t>
  </si>
  <si>
    <t>2864,48-1168,4</t>
  </si>
  <si>
    <t>1225065215</t>
  </si>
  <si>
    <t>-1310022017</t>
  </si>
  <si>
    <t>137171666</t>
  </si>
  <si>
    <t>999604119</t>
  </si>
  <si>
    <t>-1542047392</t>
  </si>
  <si>
    <t>1696,08</t>
  </si>
  <si>
    <t>1467671507</t>
  </si>
  <si>
    <t>-58663346</t>
  </si>
  <si>
    <t>1172,2</t>
  </si>
  <si>
    <t>616305030</t>
  </si>
  <si>
    <t>Poznámka k položce:_x000d_
uložení ornice na skládce</t>
  </si>
  <si>
    <t>-2077874146</t>
  </si>
  <si>
    <t>9796,662*0,15</t>
  </si>
  <si>
    <t>1287819081</t>
  </si>
  <si>
    <t>7799,89*1,256</t>
  </si>
  <si>
    <t>199001467</t>
  </si>
  <si>
    <t>192,07*1,2</t>
  </si>
  <si>
    <t>148971680</t>
  </si>
  <si>
    <t>1715,84*1,2</t>
  </si>
  <si>
    <t>183151115</t>
  </si>
  <si>
    <t>Hloubení jam pro výsadbu dřevin strojně v rovině nebo ve svahu do 1:5 obj jamky přes 0,7 do 1,1 m3</t>
  </si>
  <si>
    <t>-186675284</t>
  </si>
  <si>
    <t>183405212</t>
  </si>
  <si>
    <t>Výsev trávníku hydroosevem na hlušinu</t>
  </si>
  <si>
    <t>510319684</t>
  </si>
  <si>
    <t>230,484+2059,008</t>
  </si>
  <si>
    <t>00572410</t>
  </si>
  <si>
    <t>osivo směs travní parková</t>
  </si>
  <si>
    <t>kg</t>
  </si>
  <si>
    <t>1201905511</t>
  </si>
  <si>
    <t>2289,492*0,025 'Přepočtené koeficientem množství</t>
  </si>
  <si>
    <t>184102117</t>
  </si>
  <si>
    <t>Výsadba dřeviny s balem D přes 0,8 do 1 m do jamky se zalitím v rovině a svahu do 1:5</t>
  </si>
  <si>
    <t>1121386599</t>
  </si>
  <si>
    <t>184401112</t>
  </si>
  <si>
    <t>Příprava dřevin k přesazení bez výměny půdy s vyhnojením s balem D přes 0,8 do 1 m v rovině a svahu do 1:5</t>
  </si>
  <si>
    <t>-1578656734</t>
  </si>
  <si>
    <t>184502115</t>
  </si>
  <si>
    <t>Vyzvednutí dřeviny k přesazení s balem D přes 0,8 do 1,0 m v rovině a svahu do 1:5</t>
  </si>
  <si>
    <t>-1903528588</t>
  </si>
  <si>
    <t>Zakládání</t>
  </si>
  <si>
    <t>273351121</t>
  </si>
  <si>
    <t>Zřízení bednění základových desek</t>
  </si>
  <si>
    <t>1958606550</t>
  </si>
  <si>
    <t>2*3,5*0,2</t>
  </si>
  <si>
    <t>273351122</t>
  </si>
  <si>
    <t>Odstranění bednění základových desek</t>
  </si>
  <si>
    <t>-1605181883</t>
  </si>
  <si>
    <t>452318510</t>
  </si>
  <si>
    <t>Zajišťovací práh z betonu prostého se zvýšenými nároky na prostředí</t>
  </si>
  <si>
    <t>-256730520</t>
  </si>
  <si>
    <t>2*4,3*0,4*0,6</t>
  </si>
  <si>
    <t>452321171</t>
  </si>
  <si>
    <t>Podkladní desky ze ŽB tř. C 30/37 otevřený výkop</t>
  </si>
  <si>
    <t>210450336</t>
  </si>
  <si>
    <t>79,54*1,2*0,2</t>
  </si>
  <si>
    <t>452361111</t>
  </si>
  <si>
    <t>Výztuž podkladních desek nebo bloků nebo pražců otevřený výkop z betonářské oceli 10 216</t>
  </si>
  <si>
    <t>-1929202133</t>
  </si>
  <si>
    <t>Poznámka k položce:_x000d_
KARI síť 5/15-2/3</t>
  </si>
  <si>
    <t>78,54*1,2/2/3*0,01263*1,1*1,1*2</t>
  </si>
  <si>
    <t>564231111</t>
  </si>
  <si>
    <t>Podklad nebo podsyp ze štěrkopísku ŠP tl 100 mm</t>
  </si>
  <si>
    <t>746235803</t>
  </si>
  <si>
    <t>79,54*1,5</t>
  </si>
  <si>
    <t>414034577</t>
  </si>
  <si>
    <t>7309,932+1103,155</t>
  </si>
  <si>
    <t>876270976</t>
  </si>
  <si>
    <t>1496,713+8347,115</t>
  </si>
  <si>
    <t>564861011</t>
  </si>
  <si>
    <t>Podklad ze štěrkodrtě ŠD plochy do 100 m2 tl 200 mm</t>
  </si>
  <si>
    <t>1406681738</t>
  </si>
  <si>
    <t>Poznámka k položce:_x000d_
sanace 20 cm_x000d_
0,620÷1,140_x000d_
1,600÷2,056</t>
  </si>
  <si>
    <t>520*5+456*5</t>
  </si>
  <si>
    <t>837569313</t>
  </si>
  <si>
    <t>Poznámka k položce:_x000d_
vyrovnání parapláně 200 mm ŠD 0-63</t>
  </si>
  <si>
    <t>2,52*596,3</t>
  </si>
  <si>
    <t>564871011</t>
  </si>
  <si>
    <t>Podklad ze štěrkodrtě ŠD plochy do 100 m2 tl 250 mm</t>
  </si>
  <si>
    <t>254028132</t>
  </si>
  <si>
    <t>Poznámka k položce:_x000d_
sanace 50 cm (sůožena ze dvou vrstev)_x000d_
1,440÷1,600</t>
  </si>
  <si>
    <t>160*5*2</t>
  </si>
  <si>
    <t>564871016</t>
  </si>
  <si>
    <t>Podklad ze štěrkodrtě ŠD plochy do 100 m2 tl 300 mm</t>
  </si>
  <si>
    <t>967705876</t>
  </si>
  <si>
    <t>Poznámka k položce:_x000d_
sanace 30 cm_x000d_
1,140÷1,440</t>
  </si>
  <si>
    <t>300*5</t>
  </si>
  <si>
    <t>951392466</t>
  </si>
  <si>
    <t>2047,84</t>
  </si>
  <si>
    <t>573211107</t>
  </si>
  <si>
    <t>Postřik živičný spojovací z asfaltu v množství 0,30 kg/m2</t>
  </si>
  <si>
    <t>-2122372656</t>
  </si>
  <si>
    <t>-415197328</t>
  </si>
  <si>
    <t>7799,89-2243,5</t>
  </si>
  <si>
    <t>1393752071</t>
  </si>
  <si>
    <t>611711208</t>
  </si>
  <si>
    <t>7799,89*1,034</t>
  </si>
  <si>
    <t>577155111</t>
  </si>
  <si>
    <t>Asfaltový beton vrstva obrusná ACO 16 (ABH) tl 60 mm š do 3 m z nemodifikovaného asfaltu</t>
  </si>
  <si>
    <t>102102606</t>
  </si>
  <si>
    <t>591141111</t>
  </si>
  <si>
    <t>Kladení dlažby z kostek velkých z kamene na MC tl 50 mm</t>
  </si>
  <si>
    <t>1305139870</t>
  </si>
  <si>
    <t>58381008</t>
  </si>
  <si>
    <t>kostka štípaná dlažební žula velká 15/17</t>
  </si>
  <si>
    <t>-311327362</t>
  </si>
  <si>
    <t>79,54*1,01 'Přepočtené koeficientem množství</t>
  </si>
  <si>
    <t>599632111</t>
  </si>
  <si>
    <t>Vyplnění spár dlažby z lomového kamene MC se zatřením</t>
  </si>
  <si>
    <t>181885954</t>
  </si>
  <si>
    <t>Poznámka k položce:_x000d_
propustky</t>
  </si>
  <si>
    <t>79,54</t>
  </si>
  <si>
    <t>152630166</t>
  </si>
  <si>
    <t>Řezání stávajícího živičného krytu hl přes 100 do 150 mm</t>
  </si>
  <si>
    <t>586452581</t>
  </si>
  <si>
    <t>Poznámka k položce:_x000d_
napojení na stávající asf. kryt v obci Mačkov</t>
  </si>
  <si>
    <t>-1143112734</t>
  </si>
  <si>
    <t>-1436102638</t>
  </si>
  <si>
    <t>38,898*10</t>
  </si>
  <si>
    <t>1191706933</t>
  </si>
  <si>
    <t>-520067605</t>
  </si>
  <si>
    <t>-123016705</t>
  </si>
  <si>
    <t>168859656</t>
  </si>
  <si>
    <t>1130550005</t>
  </si>
  <si>
    <t>65</t>
  </si>
  <si>
    <t>725806342</t>
  </si>
  <si>
    <t>66</t>
  </si>
  <si>
    <t>-2045932141</t>
  </si>
  <si>
    <t>67</t>
  </si>
  <si>
    <t>627250839</t>
  </si>
  <si>
    <t>68</t>
  </si>
  <si>
    <t>97042442</t>
  </si>
  <si>
    <t>VRN2</t>
  </si>
  <si>
    <t>Příprava staveniště</t>
  </si>
  <si>
    <t>69</t>
  </si>
  <si>
    <t>023303000</t>
  </si>
  <si>
    <t>Dekontaminace lokality - odstranění nebezpečných látek</t>
  </si>
  <si>
    <t>1883790046</t>
  </si>
  <si>
    <t>70</t>
  </si>
  <si>
    <t>-937422248</t>
  </si>
  <si>
    <t>71</t>
  </si>
  <si>
    <t>1600505140</t>
  </si>
  <si>
    <t>72</t>
  </si>
  <si>
    <t>1642767467</t>
  </si>
  <si>
    <t>VRN6</t>
  </si>
  <si>
    <t>Územní vlivy</t>
  </si>
  <si>
    <t>73</t>
  </si>
  <si>
    <t>062002000</t>
  </si>
  <si>
    <t>Ztížené dopravní podmínky</t>
  </si>
  <si>
    <t>-1714293092</t>
  </si>
  <si>
    <t>74</t>
  </si>
  <si>
    <t>654622613</t>
  </si>
  <si>
    <t>75</t>
  </si>
  <si>
    <t>-1971707479</t>
  </si>
  <si>
    <t>202206013 - SO 03 - Přejezd na HC 10</t>
  </si>
  <si>
    <t>1916241344</t>
  </si>
  <si>
    <t>3,56*5,85*0,75 +3,21*4,75*0,75</t>
  </si>
  <si>
    <t>586809726</t>
  </si>
  <si>
    <t>27,055</t>
  </si>
  <si>
    <t>-511106582</t>
  </si>
  <si>
    <t>-402725033</t>
  </si>
  <si>
    <t>-137781006</t>
  </si>
  <si>
    <t>45,869*0,15</t>
  </si>
  <si>
    <t>375857696</t>
  </si>
  <si>
    <t>36,52*1,256</t>
  </si>
  <si>
    <t>-758295857</t>
  </si>
  <si>
    <t>36,52*1,193</t>
  </si>
  <si>
    <t>746001926</t>
  </si>
  <si>
    <t>479470272</t>
  </si>
  <si>
    <t>233760252</t>
  </si>
  <si>
    <t>36,52</t>
  </si>
  <si>
    <t>462992623</t>
  </si>
  <si>
    <t>-1475187944</t>
  </si>
  <si>
    <t>36,52*1,034</t>
  </si>
  <si>
    <t>581122644</t>
  </si>
  <si>
    <t>40445615</t>
  </si>
  <si>
    <t>značky upravující přednost P6 700mm</t>
  </si>
  <si>
    <t>-56804738</t>
  </si>
  <si>
    <t>1698584048</t>
  </si>
  <si>
    <t xml:space="preserve">Poznámka k položce:_x000d_
0,020	B11	E13_x000d_
0,045	A22	E13_x000d_
0,085	A22	E13_x000d_
</t>
  </si>
  <si>
    <t>404452250</t>
  </si>
  <si>
    <t>sloupek Zn 60 - 350</t>
  </si>
  <si>
    <t>-1538837316</t>
  </si>
  <si>
    <t>404452530</t>
  </si>
  <si>
    <t>víčko plastové na sloupek 60</t>
  </si>
  <si>
    <t>1052973865</t>
  </si>
  <si>
    <t>1826930006</t>
  </si>
  <si>
    <t>1766415524</t>
  </si>
  <si>
    <t>8+8</t>
  </si>
  <si>
    <t>1837979401</t>
  </si>
  <si>
    <t>041903000</t>
  </si>
  <si>
    <t>Dozor jiné osoby</t>
  </si>
  <si>
    <t>-995889814</t>
  </si>
  <si>
    <t>Poznámka k položce:_x000d_
dozor SŽ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</si>
</sst>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30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48</v>
      </c>
      <c r="AI60" s="40"/>
      <c r="AJ60" s="40"/>
      <c r="AK60" s="40"/>
      <c r="AL60" s="40"/>
      <c r="AM60" s="62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48</v>
      </c>
      <c r="AI75" s="40"/>
      <c r="AJ75" s="40"/>
      <c r="AK75" s="40"/>
      <c r="AL75" s="40"/>
      <c r="AM75" s="62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20220601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POLNÍ CESTY MAČKOV SPÚ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3. 6. 2022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2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ROUND(SUM(AG95:AG97),2)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ROUND(SUM(AS95:AS97),2)</f>
        <v>0</v>
      </c>
      <c r="AT94" s="112">
        <f>ROUND(SUM(AV94:AW94),2)</f>
        <v>0</v>
      </c>
      <c r="AU94" s="113">
        <f>ROUND(SUM(AU95:AU97),5)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ROUND(SUM(AZ95:AZ97),2)</f>
        <v>0</v>
      </c>
      <c r="BA94" s="112">
        <f>ROUND(SUM(BA95:BA97),2)</f>
        <v>0</v>
      </c>
      <c r="BB94" s="112">
        <f>ROUND(SUM(BB95:BB97),2)</f>
        <v>0</v>
      </c>
      <c r="BC94" s="112">
        <f>ROUND(SUM(BC95:BC97),2)</f>
        <v>0</v>
      </c>
      <c r="BD94" s="114">
        <f>ROUND(SUM(BD95:BD97),2)</f>
        <v>0</v>
      </c>
      <c r="BE94" s="6"/>
      <c r="BS94" s="115" t="s">
        <v>72</v>
      </c>
      <c r="BT94" s="115" t="s">
        <v>73</v>
      </c>
      <c r="BU94" s="116" t="s">
        <v>74</v>
      </c>
      <c r="BV94" s="115" t="s">
        <v>75</v>
      </c>
      <c r="BW94" s="115" t="s">
        <v>5</v>
      </c>
      <c r="BX94" s="115" t="s">
        <v>76</v>
      </c>
      <c r="CL94" s="115" t="s">
        <v>1</v>
      </c>
    </row>
    <row r="95" s="7" customFormat="1" ht="24.75" customHeight="1">
      <c r="A95" s="117" t="s">
        <v>77</v>
      </c>
      <c r="B95" s="118"/>
      <c r="C95" s="119"/>
      <c r="D95" s="120" t="s">
        <v>78</v>
      </c>
      <c r="E95" s="120"/>
      <c r="F95" s="120"/>
      <c r="G95" s="120"/>
      <c r="H95" s="120"/>
      <c r="I95" s="121"/>
      <c r="J95" s="120" t="s">
        <v>79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'202206011 - SO 01 - HC 9'!J30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'202206011 - SO 01 - HC 9'!P133</f>
        <v>0</v>
      </c>
      <c r="AV95" s="126">
        <f>'202206011 - SO 01 - HC 9'!J33</f>
        <v>0</v>
      </c>
      <c r="AW95" s="126">
        <f>'202206011 - SO 01 - HC 9'!J34</f>
        <v>0</v>
      </c>
      <c r="AX95" s="126">
        <f>'202206011 - SO 01 - HC 9'!J35</f>
        <v>0</v>
      </c>
      <c r="AY95" s="126">
        <f>'202206011 - SO 01 - HC 9'!J36</f>
        <v>0</v>
      </c>
      <c r="AZ95" s="126">
        <f>'202206011 - SO 01 - HC 9'!F33</f>
        <v>0</v>
      </c>
      <c r="BA95" s="126">
        <f>'202206011 - SO 01 - HC 9'!F34</f>
        <v>0</v>
      </c>
      <c r="BB95" s="126">
        <f>'202206011 - SO 01 - HC 9'!F35</f>
        <v>0</v>
      </c>
      <c r="BC95" s="126">
        <f>'202206011 - SO 01 - HC 9'!F36</f>
        <v>0</v>
      </c>
      <c r="BD95" s="128">
        <f>'202206011 - SO 01 - HC 9'!F37</f>
        <v>0</v>
      </c>
      <c r="BE95" s="7"/>
      <c r="BT95" s="129" t="s">
        <v>81</v>
      </c>
      <c r="BV95" s="129" t="s">
        <v>75</v>
      </c>
      <c r="BW95" s="129" t="s">
        <v>82</v>
      </c>
      <c r="BX95" s="129" t="s">
        <v>5</v>
      </c>
      <c r="CL95" s="129" t="s">
        <v>1</v>
      </c>
      <c r="CM95" s="129" t="s">
        <v>83</v>
      </c>
    </row>
    <row r="96" s="7" customFormat="1" ht="24.75" customHeight="1">
      <c r="A96" s="117" t="s">
        <v>77</v>
      </c>
      <c r="B96" s="118"/>
      <c r="C96" s="119"/>
      <c r="D96" s="120" t="s">
        <v>84</v>
      </c>
      <c r="E96" s="120"/>
      <c r="F96" s="120"/>
      <c r="G96" s="120"/>
      <c r="H96" s="120"/>
      <c r="I96" s="121"/>
      <c r="J96" s="120" t="s">
        <v>85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'202206012 - SO 02 - HC 10'!J30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80</v>
      </c>
      <c r="AR96" s="124"/>
      <c r="AS96" s="125">
        <v>0</v>
      </c>
      <c r="AT96" s="126">
        <f>ROUND(SUM(AV96:AW96),2)</f>
        <v>0</v>
      </c>
      <c r="AU96" s="127">
        <f>'202206012 - SO 02 - HC 10'!P132</f>
        <v>0</v>
      </c>
      <c r="AV96" s="126">
        <f>'202206012 - SO 02 - HC 10'!J33</f>
        <v>0</v>
      </c>
      <c r="AW96" s="126">
        <f>'202206012 - SO 02 - HC 10'!J34</f>
        <v>0</v>
      </c>
      <c r="AX96" s="126">
        <f>'202206012 - SO 02 - HC 10'!J35</f>
        <v>0</v>
      </c>
      <c r="AY96" s="126">
        <f>'202206012 - SO 02 - HC 10'!J36</f>
        <v>0</v>
      </c>
      <c r="AZ96" s="126">
        <f>'202206012 - SO 02 - HC 10'!F33</f>
        <v>0</v>
      </c>
      <c r="BA96" s="126">
        <f>'202206012 - SO 02 - HC 10'!F34</f>
        <v>0</v>
      </c>
      <c r="BB96" s="126">
        <f>'202206012 - SO 02 - HC 10'!F35</f>
        <v>0</v>
      </c>
      <c r="BC96" s="126">
        <f>'202206012 - SO 02 - HC 10'!F36</f>
        <v>0</v>
      </c>
      <c r="BD96" s="128">
        <f>'202206012 - SO 02 - HC 10'!F37</f>
        <v>0</v>
      </c>
      <c r="BE96" s="7"/>
      <c r="BT96" s="129" t="s">
        <v>81</v>
      </c>
      <c r="BV96" s="129" t="s">
        <v>75</v>
      </c>
      <c r="BW96" s="129" t="s">
        <v>86</v>
      </c>
      <c r="BX96" s="129" t="s">
        <v>5</v>
      </c>
      <c r="CL96" s="129" t="s">
        <v>1</v>
      </c>
      <c r="CM96" s="129" t="s">
        <v>83</v>
      </c>
    </row>
    <row r="97" s="7" customFormat="1" ht="24.75" customHeight="1">
      <c r="A97" s="117" t="s">
        <v>77</v>
      </c>
      <c r="B97" s="118"/>
      <c r="C97" s="119"/>
      <c r="D97" s="120" t="s">
        <v>87</v>
      </c>
      <c r="E97" s="120"/>
      <c r="F97" s="120"/>
      <c r="G97" s="120"/>
      <c r="H97" s="120"/>
      <c r="I97" s="121"/>
      <c r="J97" s="120" t="s">
        <v>88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2">
        <f>'202206013 - SO 03 - Přeje...'!J30</f>
        <v>0</v>
      </c>
      <c r="AH97" s="121"/>
      <c r="AI97" s="121"/>
      <c r="AJ97" s="121"/>
      <c r="AK97" s="121"/>
      <c r="AL97" s="121"/>
      <c r="AM97" s="121"/>
      <c r="AN97" s="122">
        <f>SUM(AG97,AT97)</f>
        <v>0</v>
      </c>
      <c r="AO97" s="121"/>
      <c r="AP97" s="121"/>
      <c r="AQ97" s="123" t="s">
        <v>80</v>
      </c>
      <c r="AR97" s="124"/>
      <c r="AS97" s="130">
        <v>0</v>
      </c>
      <c r="AT97" s="131">
        <f>ROUND(SUM(AV97:AW97),2)</f>
        <v>0</v>
      </c>
      <c r="AU97" s="132">
        <f>'202206013 - SO 03 - Přeje...'!P125</f>
        <v>0</v>
      </c>
      <c r="AV97" s="131">
        <f>'202206013 - SO 03 - Přeje...'!J33</f>
        <v>0</v>
      </c>
      <c r="AW97" s="131">
        <f>'202206013 - SO 03 - Přeje...'!J34</f>
        <v>0</v>
      </c>
      <c r="AX97" s="131">
        <f>'202206013 - SO 03 - Přeje...'!J35</f>
        <v>0</v>
      </c>
      <c r="AY97" s="131">
        <f>'202206013 - SO 03 - Přeje...'!J36</f>
        <v>0</v>
      </c>
      <c r="AZ97" s="131">
        <f>'202206013 - SO 03 - Přeje...'!F33</f>
        <v>0</v>
      </c>
      <c r="BA97" s="131">
        <f>'202206013 - SO 03 - Přeje...'!F34</f>
        <v>0</v>
      </c>
      <c r="BB97" s="131">
        <f>'202206013 - SO 03 - Přeje...'!F35</f>
        <v>0</v>
      </c>
      <c r="BC97" s="131">
        <f>'202206013 - SO 03 - Přeje...'!F36</f>
        <v>0</v>
      </c>
      <c r="BD97" s="133">
        <f>'202206013 - SO 03 - Přeje...'!F37</f>
        <v>0</v>
      </c>
      <c r="BE97" s="7"/>
      <c r="BT97" s="129" t="s">
        <v>81</v>
      </c>
      <c r="BV97" s="129" t="s">
        <v>75</v>
      </c>
      <c r="BW97" s="129" t="s">
        <v>89</v>
      </c>
      <c r="BX97" s="129" t="s">
        <v>5</v>
      </c>
      <c r="CL97" s="129" t="s">
        <v>1</v>
      </c>
      <c r="CM97" s="129" t="s">
        <v>83</v>
      </c>
    </row>
    <row r="98" s="2" customFormat="1" ht="30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42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</row>
  </sheetData>
  <sheetProtection sheet="1" formatColumns="0" formatRows="0" objects="1" scenarios="1" spinCount="100000" saltValue="IYRnt6D/u9JkkfVGDf075msjMK7y24JyiESl96vlvKYEg0GTmdEFlo41wAvpWunP6szfef3AnkS7HWGfpBXjsw==" hashValue="Mm7KVA+oEYU5JmN8daC0XAPFi2xUzGhHGmZcfdFb44f0Vw0KJuLW6SdVDqpbXhNlBZ0h1+KUym729WXTLUKzeg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202206011 - SO 01 - HC 9'!C2" display="/"/>
    <hyperlink ref="A96" location="'202206012 - SO 02 - HC 10'!C2" display="/"/>
    <hyperlink ref="A97" location="'202206013 - SO 03 - Přej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83</v>
      </c>
    </row>
    <row r="4" s="1" customFormat="1" ht="24.96" customHeight="1">
      <c r="B4" s="18"/>
      <c r="D4" s="136" t="s">
        <v>90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POLNÍ CESTY MAČKOV SPÚ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91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92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3. 6. 2022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26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27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29</v>
      </c>
      <c r="E20" s="36"/>
      <c r="F20" s="36"/>
      <c r="G20" s="36"/>
      <c r="H20" s="36"/>
      <c r="I20" s="138" t="s">
        <v>25</v>
      </c>
      <c r="J20" s="141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tr">
        <f>IF('Rekapitulace stavby'!E17="","",'Rekapitulace stavby'!E17)</f>
        <v xml:space="preserve"> </v>
      </c>
      <c r="F21" s="36"/>
      <c r="G21" s="36"/>
      <c r="H21" s="36"/>
      <c r="I21" s="138" t="s">
        <v>26</v>
      </c>
      <c r="J21" s="141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31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26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33</v>
      </c>
      <c r="E30" s="36"/>
      <c r="F30" s="36"/>
      <c r="G30" s="36"/>
      <c r="H30" s="36"/>
      <c r="I30" s="36"/>
      <c r="J30" s="149">
        <f>ROUND(J133,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35</v>
      </c>
      <c r="G32" s="36"/>
      <c r="H32" s="36"/>
      <c r="I32" s="150" t="s">
        <v>34</v>
      </c>
      <c r="J32" s="150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37</v>
      </c>
      <c r="E33" s="138" t="s">
        <v>38</v>
      </c>
      <c r="F33" s="152">
        <f>ROUND((SUM(BE133:BE254)),  2)</f>
        <v>0</v>
      </c>
      <c r="G33" s="36"/>
      <c r="H33" s="36"/>
      <c r="I33" s="153">
        <v>0.20999999999999999</v>
      </c>
      <c r="J33" s="152">
        <f>ROUND(((SUM(BE133:BE254))*I33),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39</v>
      </c>
      <c r="F34" s="152">
        <f>ROUND((SUM(BF133:BF254)),  2)</f>
        <v>0</v>
      </c>
      <c r="G34" s="36"/>
      <c r="H34" s="36"/>
      <c r="I34" s="153">
        <v>0.12</v>
      </c>
      <c r="J34" s="152">
        <f>ROUND(((SUM(BF133:BF254))*I34),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40</v>
      </c>
      <c r="F35" s="152">
        <f>ROUND((SUM(BG133:BG254)),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41</v>
      </c>
      <c r="F36" s="152">
        <f>ROUND((SUM(BH133:BH254)),  2)</f>
        <v>0</v>
      </c>
      <c r="G36" s="36"/>
      <c r="H36" s="36"/>
      <c r="I36" s="153">
        <v>0.12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42</v>
      </c>
      <c r="F37" s="152">
        <f>ROUND((SUM(BI133:BI254)),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93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POLNÍ CESTY MAČKOV SPÚ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91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202206011 - SO 01 - HC 9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3. 6. 2022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94</v>
      </c>
      <c r="D94" s="174"/>
      <c r="E94" s="174"/>
      <c r="F94" s="174"/>
      <c r="G94" s="174"/>
      <c r="H94" s="174"/>
      <c r="I94" s="174"/>
      <c r="J94" s="175" t="s">
        <v>95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96</v>
      </c>
      <c r="D96" s="38"/>
      <c r="E96" s="38"/>
      <c r="F96" s="38"/>
      <c r="G96" s="38"/>
      <c r="H96" s="38"/>
      <c r="I96" s="38"/>
      <c r="J96" s="108">
        <f>J133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97</v>
      </c>
    </row>
    <row r="97" s="9" customFormat="1" ht="24.96" customHeight="1">
      <c r="A97" s="9"/>
      <c r="B97" s="177"/>
      <c r="C97" s="178"/>
      <c r="D97" s="179" t="s">
        <v>98</v>
      </c>
      <c r="E97" s="180"/>
      <c r="F97" s="180"/>
      <c r="G97" s="180"/>
      <c r="H97" s="180"/>
      <c r="I97" s="180"/>
      <c r="J97" s="181">
        <f>J134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99</v>
      </c>
      <c r="E98" s="186"/>
      <c r="F98" s="186"/>
      <c r="G98" s="186"/>
      <c r="H98" s="186"/>
      <c r="I98" s="186"/>
      <c r="J98" s="187">
        <f>J135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100</v>
      </c>
      <c r="E99" s="186"/>
      <c r="F99" s="186"/>
      <c r="G99" s="186"/>
      <c r="H99" s="186"/>
      <c r="I99" s="186"/>
      <c r="J99" s="187">
        <f>J180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101</v>
      </c>
      <c r="E100" s="186"/>
      <c r="F100" s="186"/>
      <c r="G100" s="186"/>
      <c r="H100" s="186"/>
      <c r="I100" s="186"/>
      <c r="J100" s="187">
        <f>J183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102</v>
      </c>
      <c r="E101" s="186"/>
      <c r="F101" s="186"/>
      <c r="G101" s="186"/>
      <c r="H101" s="186"/>
      <c r="I101" s="186"/>
      <c r="J101" s="187">
        <f>J187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103</v>
      </c>
      <c r="E102" s="186"/>
      <c r="F102" s="186"/>
      <c r="G102" s="186"/>
      <c r="H102" s="186"/>
      <c r="I102" s="186"/>
      <c r="J102" s="187">
        <f>J203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3"/>
      <c r="C103" s="184"/>
      <c r="D103" s="185" t="s">
        <v>104</v>
      </c>
      <c r="E103" s="186"/>
      <c r="F103" s="186"/>
      <c r="G103" s="186"/>
      <c r="H103" s="186"/>
      <c r="I103" s="186"/>
      <c r="J103" s="187">
        <f>J207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3"/>
      <c r="C104" s="184"/>
      <c r="D104" s="185" t="s">
        <v>105</v>
      </c>
      <c r="E104" s="186"/>
      <c r="F104" s="186"/>
      <c r="G104" s="186"/>
      <c r="H104" s="186"/>
      <c r="I104" s="186"/>
      <c r="J104" s="187">
        <f>J223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106</v>
      </c>
      <c r="E105" s="186"/>
      <c r="F105" s="186"/>
      <c r="G105" s="186"/>
      <c r="H105" s="186"/>
      <c r="I105" s="186"/>
      <c r="J105" s="187">
        <f>J229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7"/>
      <c r="C106" s="178"/>
      <c r="D106" s="179" t="s">
        <v>107</v>
      </c>
      <c r="E106" s="180"/>
      <c r="F106" s="180"/>
      <c r="G106" s="180"/>
      <c r="H106" s="180"/>
      <c r="I106" s="180"/>
      <c r="J106" s="181">
        <f>J231</f>
        <v>0</v>
      </c>
      <c r="K106" s="178"/>
      <c r="L106" s="18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3"/>
      <c r="C107" s="184"/>
      <c r="D107" s="185" t="s">
        <v>108</v>
      </c>
      <c r="E107" s="186"/>
      <c r="F107" s="186"/>
      <c r="G107" s="186"/>
      <c r="H107" s="186"/>
      <c r="I107" s="186"/>
      <c r="J107" s="187">
        <f>J232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7"/>
      <c r="C108" s="178"/>
      <c r="D108" s="179" t="s">
        <v>109</v>
      </c>
      <c r="E108" s="180"/>
      <c r="F108" s="180"/>
      <c r="G108" s="180"/>
      <c r="H108" s="180"/>
      <c r="I108" s="180"/>
      <c r="J108" s="181">
        <f>J237</f>
        <v>0</v>
      </c>
      <c r="K108" s="178"/>
      <c r="L108" s="18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3"/>
      <c r="C109" s="184"/>
      <c r="D109" s="185" t="s">
        <v>110</v>
      </c>
      <c r="E109" s="186"/>
      <c r="F109" s="186"/>
      <c r="G109" s="186"/>
      <c r="H109" s="186"/>
      <c r="I109" s="186"/>
      <c r="J109" s="187">
        <f>J238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3"/>
      <c r="C110" s="184"/>
      <c r="D110" s="185" t="s">
        <v>111</v>
      </c>
      <c r="E110" s="186"/>
      <c r="F110" s="186"/>
      <c r="G110" s="186"/>
      <c r="H110" s="186"/>
      <c r="I110" s="186"/>
      <c r="J110" s="187">
        <f>J245</f>
        <v>0</v>
      </c>
      <c r="K110" s="184"/>
      <c r="L110" s="18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3"/>
      <c r="C111" s="184"/>
      <c r="D111" s="185" t="s">
        <v>112</v>
      </c>
      <c r="E111" s="186"/>
      <c r="F111" s="186"/>
      <c r="G111" s="186"/>
      <c r="H111" s="186"/>
      <c r="I111" s="186"/>
      <c r="J111" s="187">
        <f>J248</f>
        <v>0</v>
      </c>
      <c r="K111" s="184"/>
      <c r="L111" s="18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3"/>
      <c r="C112" s="184"/>
      <c r="D112" s="185" t="s">
        <v>113</v>
      </c>
      <c r="E112" s="186"/>
      <c r="F112" s="186"/>
      <c r="G112" s="186"/>
      <c r="H112" s="186"/>
      <c r="I112" s="186"/>
      <c r="J112" s="187">
        <f>J250</f>
        <v>0</v>
      </c>
      <c r="K112" s="184"/>
      <c r="L112" s="18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3"/>
      <c r="C113" s="184"/>
      <c r="D113" s="185" t="s">
        <v>114</v>
      </c>
      <c r="E113" s="186"/>
      <c r="F113" s="186"/>
      <c r="G113" s="186"/>
      <c r="H113" s="186"/>
      <c r="I113" s="186"/>
      <c r="J113" s="187">
        <f>J253</f>
        <v>0</v>
      </c>
      <c r="K113" s="184"/>
      <c r="L113" s="18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64"/>
      <c r="C115" s="65"/>
      <c r="D115" s="65"/>
      <c r="E115" s="65"/>
      <c r="F115" s="65"/>
      <c r="G115" s="65"/>
      <c r="H115" s="65"/>
      <c r="I115" s="65"/>
      <c r="J115" s="65"/>
      <c r="K115" s="65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9" s="2" customFormat="1" ht="6.96" customHeight="1">
      <c r="A119" s="36"/>
      <c r="B119" s="66"/>
      <c r="C119" s="67"/>
      <c r="D119" s="67"/>
      <c r="E119" s="67"/>
      <c r="F119" s="67"/>
      <c r="G119" s="67"/>
      <c r="H119" s="67"/>
      <c r="I119" s="67"/>
      <c r="J119" s="67"/>
      <c r="K119" s="67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24.96" customHeight="1">
      <c r="A120" s="36"/>
      <c r="B120" s="37"/>
      <c r="C120" s="21" t="s">
        <v>115</v>
      </c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2" customHeight="1">
      <c r="A122" s="36"/>
      <c r="B122" s="37"/>
      <c r="C122" s="30" t="s">
        <v>16</v>
      </c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6.5" customHeight="1">
      <c r="A123" s="36"/>
      <c r="B123" s="37"/>
      <c r="C123" s="38"/>
      <c r="D123" s="38"/>
      <c r="E123" s="172" t="str">
        <f>E7</f>
        <v>POLNÍ CESTY MAČKOV SPÚ</v>
      </c>
      <c r="F123" s="30"/>
      <c r="G123" s="30"/>
      <c r="H123" s="30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2" customHeight="1">
      <c r="A124" s="36"/>
      <c r="B124" s="37"/>
      <c r="C124" s="30" t="s">
        <v>91</v>
      </c>
      <c r="D124" s="38"/>
      <c r="E124" s="38"/>
      <c r="F124" s="38"/>
      <c r="G124" s="38"/>
      <c r="H124" s="38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6.5" customHeight="1">
      <c r="A125" s="36"/>
      <c r="B125" s="37"/>
      <c r="C125" s="38"/>
      <c r="D125" s="38"/>
      <c r="E125" s="74" t="str">
        <f>E9</f>
        <v>202206011 - SO 01 - HC 9</v>
      </c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6.96" customHeight="1">
      <c r="A126" s="36"/>
      <c r="B126" s="37"/>
      <c r="C126" s="38"/>
      <c r="D126" s="38"/>
      <c r="E126" s="38"/>
      <c r="F126" s="38"/>
      <c r="G126" s="38"/>
      <c r="H126" s="38"/>
      <c r="I126" s="38"/>
      <c r="J126" s="38"/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2" customHeight="1">
      <c r="A127" s="36"/>
      <c r="B127" s="37"/>
      <c r="C127" s="30" t="s">
        <v>20</v>
      </c>
      <c r="D127" s="38"/>
      <c r="E127" s="38"/>
      <c r="F127" s="25" t="str">
        <f>F12</f>
        <v xml:space="preserve"> </v>
      </c>
      <c r="G127" s="38"/>
      <c r="H127" s="38"/>
      <c r="I127" s="30" t="s">
        <v>22</v>
      </c>
      <c r="J127" s="77" t="str">
        <f>IF(J12="","",J12)</f>
        <v>3. 6. 2022</v>
      </c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6.96" customHeight="1">
      <c r="A128" s="36"/>
      <c r="B128" s="37"/>
      <c r="C128" s="38"/>
      <c r="D128" s="38"/>
      <c r="E128" s="38"/>
      <c r="F128" s="38"/>
      <c r="G128" s="38"/>
      <c r="H128" s="38"/>
      <c r="I128" s="38"/>
      <c r="J128" s="38"/>
      <c r="K128" s="38"/>
      <c r="L128" s="61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5.15" customHeight="1">
      <c r="A129" s="36"/>
      <c r="B129" s="37"/>
      <c r="C129" s="30" t="s">
        <v>24</v>
      </c>
      <c r="D129" s="38"/>
      <c r="E129" s="38"/>
      <c r="F129" s="25" t="str">
        <f>E15</f>
        <v xml:space="preserve"> </v>
      </c>
      <c r="G129" s="38"/>
      <c r="H129" s="38"/>
      <c r="I129" s="30" t="s">
        <v>29</v>
      </c>
      <c r="J129" s="34" t="str">
        <f>E21</f>
        <v xml:space="preserve"> </v>
      </c>
      <c r="K129" s="38"/>
      <c r="L129" s="61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15.15" customHeight="1">
      <c r="A130" s="36"/>
      <c r="B130" s="37"/>
      <c r="C130" s="30" t="s">
        <v>27</v>
      </c>
      <c r="D130" s="38"/>
      <c r="E130" s="38"/>
      <c r="F130" s="25" t="str">
        <f>IF(E18="","",E18)</f>
        <v>Vyplň údaj</v>
      </c>
      <c r="G130" s="38"/>
      <c r="H130" s="38"/>
      <c r="I130" s="30" t="s">
        <v>31</v>
      </c>
      <c r="J130" s="34" t="str">
        <f>E24</f>
        <v xml:space="preserve"> </v>
      </c>
      <c r="K130" s="38"/>
      <c r="L130" s="61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10.32" customHeight="1">
      <c r="A131" s="36"/>
      <c r="B131" s="37"/>
      <c r="C131" s="38"/>
      <c r="D131" s="38"/>
      <c r="E131" s="38"/>
      <c r="F131" s="38"/>
      <c r="G131" s="38"/>
      <c r="H131" s="38"/>
      <c r="I131" s="38"/>
      <c r="J131" s="38"/>
      <c r="K131" s="38"/>
      <c r="L131" s="61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11" customFormat="1" ht="29.28" customHeight="1">
      <c r="A132" s="189"/>
      <c r="B132" s="190"/>
      <c r="C132" s="191" t="s">
        <v>116</v>
      </c>
      <c r="D132" s="192" t="s">
        <v>58</v>
      </c>
      <c r="E132" s="192" t="s">
        <v>54</v>
      </c>
      <c r="F132" s="192" t="s">
        <v>55</v>
      </c>
      <c r="G132" s="192" t="s">
        <v>117</v>
      </c>
      <c r="H132" s="192" t="s">
        <v>118</v>
      </c>
      <c r="I132" s="192" t="s">
        <v>119</v>
      </c>
      <c r="J132" s="192" t="s">
        <v>95</v>
      </c>
      <c r="K132" s="193" t="s">
        <v>120</v>
      </c>
      <c r="L132" s="194"/>
      <c r="M132" s="98" t="s">
        <v>1</v>
      </c>
      <c r="N132" s="99" t="s">
        <v>37</v>
      </c>
      <c r="O132" s="99" t="s">
        <v>121</v>
      </c>
      <c r="P132" s="99" t="s">
        <v>122</v>
      </c>
      <c r="Q132" s="99" t="s">
        <v>123</v>
      </c>
      <c r="R132" s="99" t="s">
        <v>124</v>
      </c>
      <c r="S132" s="99" t="s">
        <v>125</v>
      </c>
      <c r="T132" s="100" t="s">
        <v>126</v>
      </c>
      <c r="U132" s="189"/>
      <c r="V132" s="189"/>
      <c r="W132" s="189"/>
      <c r="X132" s="189"/>
      <c r="Y132" s="189"/>
      <c r="Z132" s="189"/>
      <c r="AA132" s="189"/>
      <c r="AB132" s="189"/>
      <c r="AC132" s="189"/>
      <c r="AD132" s="189"/>
      <c r="AE132" s="189"/>
    </row>
    <row r="133" s="2" customFormat="1" ht="22.8" customHeight="1">
      <c r="A133" s="36"/>
      <c r="B133" s="37"/>
      <c r="C133" s="105" t="s">
        <v>127</v>
      </c>
      <c r="D133" s="38"/>
      <c r="E133" s="38"/>
      <c r="F133" s="38"/>
      <c r="G133" s="38"/>
      <c r="H133" s="38"/>
      <c r="I133" s="38"/>
      <c r="J133" s="195">
        <f>BK133</f>
        <v>0</v>
      </c>
      <c r="K133" s="38"/>
      <c r="L133" s="42"/>
      <c r="M133" s="101"/>
      <c r="N133" s="196"/>
      <c r="O133" s="102"/>
      <c r="P133" s="197">
        <f>P134+P231+P237</f>
        <v>0</v>
      </c>
      <c r="Q133" s="102"/>
      <c r="R133" s="197">
        <f>R134+R231+R237</f>
        <v>8252.849966400001</v>
      </c>
      <c r="S133" s="102"/>
      <c r="T133" s="198">
        <f>T134+T231+T237</f>
        <v>1.988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72</v>
      </c>
      <c r="AU133" s="15" t="s">
        <v>97</v>
      </c>
      <c r="BK133" s="199">
        <f>BK134+BK231+BK237</f>
        <v>0</v>
      </c>
    </row>
    <row r="134" s="12" customFormat="1" ht="25.92" customHeight="1">
      <c r="A134" s="12"/>
      <c r="B134" s="200"/>
      <c r="C134" s="201"/>
      <c r="D134" s="202" t="s">
        <v>72</v>
      </c>
      <c r="E134" s="203" t="s">
        <v>128</v>
      </c>
      <c r="F134" s="203" t="s">
        <v>129</v>
      </c>
      <c r="G134" s="201"/>
      <c r="H134" s="201"/>
      <c r="I134" s="204"/>
      <c r="J134" s="205">
        <f>BK134</f>
        <v>0</v>
      </c>
      <c r="K134" s="201"/>
      <c r="L134" s="206"/>
      <c r="M134" s="207"/>
      <c r="N134" s="208"/>
      <c r="O134" s="208"/>
      <c r="P134" s="209">
        <f>P135+P180+P183+P187+P203+P207+P223+P229</f>
        <v>0</v>
      </c>
      <c r="Q134" s="208"/>
      <c r="R134" s="209">
        <f>R135+R180+R183+R187+R203+R207+R223+R229</f>
        <v>8252.7859664000007</v>
      </c>
      <c r="S134" s="208"/>
      <c r="T134" s="210">
        <f>T135+T180+T183+T187+T203+T207+T223+T229</f>
        <v>1.988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1" t="s">
        <v>81</v>
      </c>
      <c r="AT134" s="212" t="s">
        <v>72</v>
      </c>
      <c r="AU134" s="212" t="s">
        <v>73</v>
      </c>
      <c r="AY134" s="211" t="s">
        <v>130</v>
      </c>
      <c r="BK134" s="213">
        <f>BK135+BK180+BK183+BK187+BK203+BK207+BK223+BK229</f>
        <v>0</v>
      </c>
    </row>
    <row r="135" s="12" customFormat="1" ht="22.8" customHeight="1">
      <c r="A135" s="12"/>
      <c r="B135" s="200"/>
      <c r="C135" s="201"/>
      <c r="D135" s="202" t="s">
        <v>72</v>
      </c>
      <c r="E135" s="214" t="s">
        <v>81</v>
      </c>
      <c r="F135" s="214" t="s">
        <v>131</v>
      </c>
      <c r="G135" s="201"/>
      <c r="H135" s="201"/>
      <c r="I135" s="204"/>
      <c r="J135" s="215">
        <f>BK135</f>
        <v>0</v>
      </c>
      <c r="K135" s="201"/>
      <c r="L135" s="206"/>
      <c r="M135" s="207"/>
      <c r="N135" s="208"/>
      <c r="O135" s="208"/>
      <c r="P135" s="209">
        <f>SUM(P136:P179)</f>
        <v>0</v>
      </c>
      <c r="Q135" s="208"/>
      <c r="R135" s="209">
        <f>SUM(R136:R179)</f>
        <v>0</v>
      </c>
      <c r="S135" s="208"/>
      <c r="T135" s="210">
        <f>SUM(T136:T179)</f>
        <v>1.98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1" t="s">
        <v>81</v>
      </c>
      <c r="AT135" s="212" t="s">
        <v>72</v>
      </c>
      <c r="AU135" s="212" t="s">
        <v>81</v>
      </c>
      <c r="AY135" s="211" t="s">
        <v>130</v>
      </c>
      <c r="BK135" s="213">
        <f>SUM(BK136:BK179)</f>
        <v>0</v>
      </c>
    </row>
    <row r="136" s="2" customFormat="1" ht="33" customHeight="1">
      <c r="A136" s="36"/>
      <c r="B136" s="37"/>
      <c r="C136" s="216" t="s">
        <v>81</v>
      </c>
      <c r="D136" s="216" t="s">
        <v>132</v>
      </c>
      <c r="E136" s="217" t="s">
        <v>133</v>
      </c>
      <c r="F136" s="218" t="s">
        <v>134</v>
      </c>
      <c r="G136" s="219" t="s">
        <v>135</v>
      </c>
      <c r="H136" s="220">
        <v>644.89999999999998</v>
      </c>
      <c r="I136" s="221"/>
      <c r="J136" s="222">
        <f>ROUND(I136*H136,2)</f>
        <v>0</v>
      </c>
      <c r="K136" s="218" t="s">
        <v>136</v>
      </c>
      <c r="L136" s="42"/>
      <c r="M136" s="223" t="s">
        <v>1</v>
      </c>
      <c r="N136" s="224" t="s">
        <v>38</v>
      </c>
      <c r="O136" s="89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7" t="s">
        <v>137</v>
      </c>
      <c r="AT136" s="227" t="s">
        <v>132</v>
      </c>
      <c r="AU136" s="227" t="s">
        <v>83</v>
      </c>
      <c r="AY136" s="15" t="s">
        <v>130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5" t="s">
        <v>81</v>
      </c>
      <c r="BK136" s="228">
        <f>ROUND(I136*H136,2)</f>
        <v>0</v>
      </c>
      <c r="BL136" s="15" t="s">
        <v>137</v>
      </c>
      <c r="BM136" s="227" t="s">
        <v>138</v>
      </c>
    </row>
    <row r="137" s="13" customFormat="1">
      <c r="A137" s="13"/>
      <c r="B137" s="229"/>
      <c r="C137" s="230"/>
      <c r="D137" s="231" t="s">
        <v>139</v>
      </c>
      <c r="E137" s="232" t="s">
        <v>1</v>
      </c>
      <c r="F137" s="233" t="s">
        <v>140</v>
      </c>
      <c r="G137" s="230"/>
      <c r="H137" s="234">
        <v>644.89999999999998</v>
      </c>
      <c r="I137" s="235"/>
      <c r="J137" s="230"/>
      <c r="K137" s="230"/>
      <c r="L137" s="236"/>
      <c r="M137" s="237"/>
      <c r="N137" s="238"/>
      <c r="O137" s="238"/>
      <c r="P137" s="238"/>
      <c r="Q137" s="238"/>
      <c r="R137" s="238"/>
      <c r="S137" s="238"/>
      <c r="T137" s="23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0" t="s">
        <v>139</v>
      </c>
      <c r="AU137" s="240" t="s">
        <v>83</v>
      </c>
      <c r="AV137" s="13" t="s">
        <v>83</v>
      </c>
      <c r="AW137" s="13" t="s">
        <v>30</v>
      </c>
      <c r="AX137" s="13" t="s">
        <v>81</v>
      </c>
      <c r="AY137" s="240" t="s">
        <v>130</v>
      </c>
    </row>
    <row r="138" s="2" customFormat="1" ht="24.15" customHeight="1">
      <c r="A138" s="36"/>
      <c r="B138" s="37"/>
      <c r="C138" s="216" t="s">
        <v>83</v>
      </c>
      <c r="D138" s="216" t="s">
        <v>132</v>
      </c>
      <c r="E138" s="217" t="s">
        <v>141</v>
      </c>
      <c r="F138" s="218" t="s">
        <v>142</v>
      </c>
      <c r="G138" s="219" t="s">
        <v>143</v>
      </c>
      <c r="H138" s="220">
        <v>2</v>
      </c>
      <c r="I138" s="221"/>
      <c r="J138" s="222">
        <f>ROUND(I138*H138,2)</f>
        <v>0</v>
      </c>
      <c r="K138" s="218" t="s">
        <v>136</v>
      </c>
      <c r="L138" s="42"/>
      <c r="M138" s="223" t="s">
        <v>1</v>
      </c>
      <c r="N138" s="224" t="s">
        <v>38</v>
      </c>
      <c r="O138" s="89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7" t="s">
        <v>137</v>
      </c>
      <c r="AT138" s="227" t="s">
        <v>132</v>
      </c>
      <c r="AU138" s="227" t="s">
        <v>83</v>
      </c>
      <c r="AY138" s="15" t="s">
        <v>130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5" t="s">
        <v>81</v>
      </c>
      <c r="BK138" s="228">
        <f>ROUND(I138*H138,2)</f>
        <v>0</v>
      </c>
      <c r="BL138" s="15" t="s">
        <v>137</v>
      </c>
      <c r="BM138" s="227" t="s">
        <v>144</v>
      </c>
    </row>
    <row r="139" s="2" customFormat="1" ht="24.15" customHeight="1">
      <c r="A139" s="36"/>
      <c r="B139" s="37"/>
      <c r="C139" s="216" t="s">
        <v>145</v>
      </c>
      <c r="D139" s="216" t="s">
        <v>132</v>
      </c>
      <c r="E139" s="217" t="s">
        <v>146</v>
      </c>
      <c r="F139" s="218" t="s">
        <v>147</v>
      </c>
      <c r="G139" s="219" t="s">
        <v>143</v>
      </c>
      <c r="H139" s="220">
        <v>2</v>
      </c>
      <c r="I139" s="221"/>
      <c r="J139" s="222">
        <f>ROUND(I139*H139,2)</f>
        <v>0</v>
      </c>
      <c r="K139" s="218" t="s">
        <v>136</v>
      </c>
      <c r="L139" s="42"/>
      <c r="M139" s="223" t="s">
        <v>1</v>
      </c>
      <c r="N139" s="224" t="s">
        <v>38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137</v>
      </c>
      <c r="AT139" s="227" t="s">
        <v>132</v>
      </c>
      <c r="AU139" s="227" t="s">
        <v>83</v>
      </c>
      <c r="AY139" s="15" t="s">
        <v>130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81</v>
      </c>
      <c r="BK139" s="228">
        <f>ROUND(I139*H139,2)</f>
        <v>0</v>
      </c>
      <c r="BL139" s="15" t="s">
        <v>137</v>
      </c>
      <c r="BM139" s="227" t="s">
        <v>148</v>
      </c>
    </row>
    <row r="140" s="2" customFormat="1" ht="16.5" customHeight="1">
      <c r="A140" s="36"/>
      <c r="B140" s="37"/>
      <c r="C140" s="216" t="s">
        <v>137</v>
      </c>
      <c r="D140" s="216" t="s">
        <v>132</v>
      </c>
      <c r="E140" s="217" t="s">
        <v>149</v>
      </c>
      <c r="F140" s="218" t="s">
        <v>150</v>
      </c>
      <c r="G140" s="219" t="s">
        <v>143</v>
      </c>
      <c r="H140" s="220">
        <v>2</v>
      </c>
      <c r="I140" s="221"/>
      <c r="J140" s="222">
        <f>ROUND(I140*H140,2)</f>
        <v>0</v>
      </c>
      <c r="K140" s="218" t="s">
        <v>136</v>
      </c>
      <c r="L140" s="42"/>
      <c r="M140" s="223" t="s">
        <v>1</v>
      </c>
      <c r="N140" s="224" t="s">
        <v>38</v>
      </c>
      <c r="O140" s="89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137</v>
      </c>
      <c r="AT140" s="227" t="s">
        <v>132</v>
      </c>
      <c r="AU140" s="227" t="s">
        <v>83</v>
      </c>
      <c r="AY140" s="15" t="s">
        <v>130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81</v>
      </c>
      <c r="BK140" s="228">
        <f>ROUND(I140*H140,2)</f>
        <v>0</v>
      </c>
      <c r="BL140" s="15" t="s">
        <v>137</v>
      </c>
      <c r="BM140" s="227" t="s">
        <v>151</v>
      </c>
    </row>
    <row r="141" s="2" customFormat="1" ht="16.5" customHeight="1">
      <c r="A141" s="36"/>
      <c r="B141" s="37"/>
      <c r="C141" s="216" t="s">
        <v>152</v>
      </c>
      <c r="D141" s="216" t="s">
        <v>132</v>
      </c>
      <c r="E141" s="217" t="s">
        <v>153</v>
      </c>
      <c r="F141" s="218" t="s">
        <v>154</v>
      </c>
      <c r="G141" s="219" t="s">
        <v>143</v>
      </c>
      <c r="H141" s="220">
        <v>2</v>
      </c>
      <c r="I141" s="221"/>
      <c r="J141" s="222">
        <f>ROUND(I141*H141,2)</f>
        <v>0</v>
      </c>
      <c r="K141" s="218" t="s">
        <v>136</v>
      </c>
      <c r="L141" s="42"/>
      <c r="M141" s="223" t="s">
        <v>1</v>
      </c>
      <c r="N141" s="224" t="s">
        <v>38</v>
      </c>
      <c r="O141" s="89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7" t="s">
        <v>137</v>
      </c>
      <c r="AT141" s="227" t="s">
        <v>132</v>
      </c>
      <c r="AU141" s="227" t="s">
        <v>83</v>
      </c>
      <c r="AY141" s="15" t="s">
        <v>130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5" t="s">
        <v>81</v>
      </c>
      <c r="BK141" s="228">
        <f>ROUND(I141*H141,2)</f>
        <v>0</v>
      </c>
      <c r="BL141" s="15" t="s">
        <v>137</v>
      </c>
      <c r="BM141" s="227" t="s">
        <v>155</v>
      </c>
    </row>
    <row r="142" s="2" customFormat="1" ht="24.15" customHeight="1">
      <c r="A142" s="36"/>
      <c r="B142" s="37"/>
      <c r="C142" s="216" t="s">
        <v>156</v>
      </c>
      <c r="D142" s="216" t="s">
        <v>132</v>
      </c>
      <c r="E142" s="217" t="s">
        <v>157</v>
      </c>
      <c r="F142" s="218" t="s">
        <v>158</v>
      </c>
      <c r="G142" s="219" t="s">
        <v>135</v>
      </c>
      <c r="H142" s="220">
        <v>9</v>
      </c>
      <c r="I142" s="221"/>
      <c r="J142" s="222">
        <f>ROUND(I142*H142,2)</f>
        <v>0</v>
      </c>
      <c r="K142" s="218" t="s">
        <v>136</v>
      </c>
      <c r="L142" s="42"/>
      <c r="M142" s="223" t="s">
        <v>1</v>
      </c>
      <c r="N142" s="224" t="s">
        <v>38</v>
      </c>
      <c r="O142" s="89"/>
      <c r="P142" s="225">
        <f>O142*H142</f>
        <v>0</v>
      </c>
      <c r="Q142" s="225">
        <v>0</v>
      </c>
      <c r="R142" s="225">
        <f>Q142*H142</f>
        <v>0</v>
      </c>
      <c r="S142" s="225">
        <v>0.22</v>
      </c>
      <c r="T142" s="226">
        <f>S142*H142</f>
        <v>1.98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137</v>
      </c>
      <c r="AT142" s="227" t="s">
        <v>132</v>
      </c>
      <c r="AU142" s="227" t="s">
        <v>83</v>
      </c>
      <c r="AY142" s="15" t="s">
        <v>130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81</v>
      </c>
      <c r="BK142" s="228">
        <f>ROUND(I142*H142,2)</f>
        <v>0</v>
      </c>
      <c r="BL142" s="15" t="s">
        <v>137</v>
      </c>
      <c r="BM142" s="227" t="s">
        <v>159</v>
      </c>
    </row>
    <row r="143" s="13" customFormat="1">
      <c r="A143" s="13"/>
      <c r="B143" s="229"/>
      <c r="C143" s="230"/>
      <c r="D143" s="231" t="s">
        <v>139</v>
      </c>
      <c r="E143" s="232" t="s">
        <v>1</v>
      </c>
      <c r="F143" s="233" t="s">
        <v>160</v>
      </c>
      <c r="G143" s="230"/>
      <c r="H143" s="234">
        <v>9</v>
      </c>
      <c r="I143" s="235"/>
      <c r="J143" s="230"/>
      <c r="K143" s="230"/>
      <c r="L143" s="236"/>
      <c r="M143" s="237"/>
      <c r="N143" s="238"/>
      <c r="O143" s="238"/>
      <c r="P143" s="238"/>
      <c r="Q143" s="238"/>
      <c r="R143" s="238"/>
      <c r="S143" s="238"/>
      <c r="T143" s="23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0" t="s">
        <v>139</v>
      </c>
      <c r="AU143" s="240" t="s">
        <v>83</v>
      </c>
      <c r="AV143" s="13" t="s">
        <v>83</v>
      </c>
      <c r="AW143" s="13" t="s">
        <v>30</v>
      </c>
      <c r="AX143" s="13" t="s">
        <v>81</v>
      </c>
      <c r="AY143" s="240" t="s">
        <v>130</v>
      </c>
    </row>
    <row r="144" s="2" customFormat="1" ht="33" customHeight="1">
      <c r="A144" s="36"/>
      <c r="B144" s="37"/>
      <c r="C144" s="216" t="s">
        <v>161</v>
      </c>
      <c r="D144" s="216" t="s">
        <v>132</v>
      </c>
      <c r="E144" s="217" t="s">
        <v>162</v>
      </c>
      <c r="F144" s="218" t="s">
        <v>163</v>
      </c>
      <c r="G144" s="219" t="s">
        <v>164</v>
      </c>
      <c r="H144" s="220">
        <v>438.17000000000002</v>
      </c>
      <c r="I144" s="221"/>
      <c r="J144" s="222">
        <f>ROUND(I144*H144,2)</f>
        <v>0</v>
      </c>
      <c r="K144" s="218" t="s">
        <v>136</v>
      </c>
      <c r="L144" s="42"/>
      <c r="M144" s="223" t="s">
        <v>1</v>
      </c>
      <c r="N144" s="224" t="s">
        <v>38</v>
      </c>
      <c r="O144" s="89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7" t="s">
        <v>137</v>
      </c>
      <c r="AT144" s="227" t="s">
        <v>132</v>
      </c>
      <c r="AU144" s="227" t="s">
        <v>83</v>
      </c>
      <c r="AY144" s="15" t="s">
        <v>130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5" t="s">
        <v>81</v>
      </c>
      <c r="BK144" s="228">
        <f>ROUND(I144*H144,2)</f>
        <v>0</v>
      </c>
      <c r="BL144" s="15" t="s">
        <v>137</v>
      </c>
      <c r="BM144" s="227" t="s">
        <v>165</v>
      </c>
    </row>
    <row r="145" s="2" customFormat="1">
      <c r="A145" s="36"/>
      <c r="B145" s="37"/>
      <c r="C145" s="38"/>
      <c r="D145" s="231" t="s">
        <v>166</v>
      </c>
      <c r="E145" s="38"/>
      <c r="F145" s="241" t="s">
        <v>167</v>
      </c>
      <c r="G145" s="38"/>
      <c r="H145" s="38"/>
      <c r="I145" s="242"/>
      <c r="J145" s="38"/>
      <c r="K145" s="38"/>
      <c r="L145" s="42"/>
      <c r="M145" s="243"/>
      <c r="N145" s="244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166</v>
      </c>
      <c r="AU145" s="15" t="s">
        <v>83</v>
      </c>
    </row>
    <row r="146" s="2" customFormat="1" ht="24.15" customHeight="1">
      <c r="A146" s="36"/>
      <c r="B146" s="37"/>
      <c r="C146" s="216" t="s">
        <v>168</v>
      </c>
      <c r="D146" s="216" t="s">
        <v>132</v>
      </c>
      <c r="E146" s="217" t="s">
        <v>169</v>
      </c>
      <c r="F146" s="218" t="s">
        <v>170</v>
      </c>
      <c r="G146" s="219" t="s">
        <v>164</v>
      </c>
      <c r="H146" s="220">
        <v>2.25</v>
      </c>
      <c r="I146" s="221"/>
      <c r="J146" s="222">
        <f>ROUND(I146*H146,2)</f>
        <v>0</v>
      </c>
      <c r="K146" s="218" t="s">
        <v>136</v>
      </c>
      <c r="L146" s="42"/>
      <c r="M146" s="223" t="s">
        <v>1</v>
      </c>
      <c r="N146" s="224" t="s">
        <v>38</v>
      </c>
      <c r="O146" s="89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137</v>
      </c>
      <c r="AT146" s="227" t="s">
        <v>132</v>
      </c>
      <c r="AU146" s="227" t="s">
        <v>83</v>
      </c>
      <c r="AY146" s="15" t="s">
        <v>130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81</v>
      </c>
      <c r="BK146" s="228">
        <f>ROUND(I146*H146,2)</f>
        <v>0</v>
      </c>
      <c r="BL146" s="15" t="s">
        <v>137</v>
      </c>
      <c r="BM146" s="227" t="s">
        <v>171</v>
      </c>
    </row>
    <row r="147" s="2" customFormat="1">
      <c r="A147" s="36"/>
      <c r="B147" s="37"/>
      <c r="C147" s="38"/>
      <c r="D147" s="231" t="s">
        <v>166</v>
      </c>
      <c r="E147" s="38"/>
      <c r="F147" s="241" t="s">
        <v>172</v>
      </c>
      <c r="G147" s="38"/>
      <c r="H147" s="38"/>
      <c r="I147" s="242"/>
      <c r="J147" s="38"/>
      <c r="K147" s="38"/>
      <c r="L147" s="42"/>
      <c r="M147" s="243"/>
      <c r="N147" s="244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166</v>
      </c>
      <c r="AU147" s="15" t="s">
        <v>83</v>
      </c>
    </row>
    <row r="148" s="13" customFormat="1">
      <c r="A148" s="13"/>
      <c r="B148" s="229"/>
      <c r="C148" s="230"/>
      <c r="D148" s="231" t="s">
        <v>139</v>
      </c>
      <c r="E148" s="232" t="s">
        <v>1</v>
      </c>
      <c r="F148" s="233" t="s">
        <v>173</v>
      </c>
      <c r="G148" s="230"/>
      <c r="H148" s="234">
        <v>2.25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139</v>
      </c>
      <c r="AU148" s="240" t="s">
        <v>83</v>
      </c>
      <c r="AV148" s="13" t="s">
        <v>83</v>
      </c>
      <c r="AW148" s="13" t="s">
        <v>30</v>
      </c>
      <c r="AX148" s="13" t="s">
        <v>81</v>
      </c>
      <c r="AY148" s="240" t="s">
        <v>130</v>
      </c>
    </row>
    <row r="149" s="2" customFormat="1" ht="33" customHeight="1">
      <c r="A149" s="36"/>
      <c r="B149" s="37"/>
      <c r="C149" s="216" t="s">
        <v>174</v>
      </c>
      <c r="D149" s="216" t="s">
        <v>132</v>
      </c>
      <c r="E149" s="217" t="s">
        <v>175</v>
      </c>
      <c r="F149" s="218" t="s">
        <v>176</v>
      </c>
      <c r="G149" s="219" t="s">
        <v>164</v>
      </c>
      <c r="H149" s="220">
        <v>2336.5900000000001</v>
      </c>
      <c r="I149" s="221"/>
      <c r="J149" s="222">
        <f>ROUND(I149*H149,2)</f>
        <v>0</v>
      </c>
      <c r="K149" s="218" t="s">
        <v>136</v>
      </c>
      <c r="L149" s="42"/>
      <c r="M149" s="223" t="s">
        <v>1</v>
      </c>
      <c r="N149" s="224" t="s">
        <v>38</v>
      </c>
      <c r="O149" s="89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7" t="s">
        <v>137</v>
      </c>
      <c r="AT149" s="227" t="s">
        <v>132</v>
      </c>
      <c r="AU149" s="227" t="s">
        <v>83</v>
      </c>
      <c r="AY149" s="15" t="s">
        <v>130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5" t="s">
        <v>81</v>
      </c>
      <c r="BK149" s="228">
        <f>ROUND(I149*H149,2)</f>
        <v>0</v>
      </c>
      <c r="BL149" s="15" t="s">
        <v>137</v>
      </c>
      <c r="BM149" s="227" t="s">
        <v>177</v>
      </c>
    </row>
    <row r="150" s="2" customFormat="1">
      <c r="A150" s="36"/>
      <c r="B150" s="37"/>
      <c r="C150" s="38"/>
      <c r="D150" s="231" t="s">
        <v>166</v>
      </c>
      <c r="E150" s="38"/>
      <c r="F150" s="241" t="s">
        <v>178</v>
      </c>
      <c r="G150" s="38"/>
      <c r="H150" s="38"/>
      <c r="I150" s="242"/>
      <c r="J150" s="38"/>
      <c r="K150" s="38"/>
      <c r="L150" s="42"/>
      <c r="M150" s="243"/>
      <c r="N150" s="244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166</v>
      </c>
      <c r="AU150" s="15" t="s">
        <v>83</v>
      </c>
    </row>
    <row r="151" s="2" customFormat="1" ht="33" customHeight="1">
      <c r="A151" s="36"/>
      <c r="B151" s="37"/>
      <c r="C151" s="216" t="s">
        <v>179</v>
      </c>
      <c r="D151" s="216" t="s">
        <v>132</v>
      </c>
      <c r="E151" s="217" t="s">
        <v>175</v>
      </c>
      <c r="F151" s="218" t="s">
        <v>176</v>
      </c>
      <c r="G151" s="219" t="s">
        <v>164</v>
      </c>
      <c r="H151" s="220">
        <v>1221.9300000000001</v>
      </c>
      <c r="I151" s="221"/>
      <c r="J151" s="222">
        <f>ROUND(I151*H151,2)</f>
        <v>0</v>
      </c>
      <c r="K151" s="218" t="s">
        <v>136</v>
      </c>
      <c r="L151" s="42"/>
      <c r="M151" s="223" t="s">
        <v>1</v>
      </c>
      <c r="N151" s="224" t="s">
        <v>38</v>
      </c>
      <c r="O151" s="89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137</v>
      </c>
      <c r="AT151" s="227" t="s">
        <v>132</v>
      </c>
      <c r="AU151" s="227" t="s">
        <v>83</v>
      </c>
      <c r="AY151" s="15" t="s">
        <v>130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81</v>
      </c>
      <c r="BK151" s="228">
        <f>ROUND(I151*H151,2)</f>
        <v>0</v>
      </c>
      <c r="BL151" s="15" t="s">
        <v>137</v>
      </c>
      <c r="BM151" s="227" t="s">
        <v>180</v>
      </c>
    </row>
    <row r="152" s="2" customFormat="1">
      <c r="A152" s="36"/>
      <c r="B152" s="37"/>
      <c r="C152" s="38"/>
      <c r="D152" s="231" t="s">
        <v>166</v>
      </c>
      <c r="E152" s="38"/>
      <c r="F152" s="241" t="s">
        <v>181</v>
      </c>
      <c r="G152" s="38"/>
      <c r="H152" s="38"/>
      <c r="I152" s="242"/>
      <c r="J152" s="38"/>
      <c r="K152" s="38"/>
      <c r="L152" s="42"/>
      <c r="M152" s="243"/>
      <c r="N152" s="244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166</v>
      </c>
      <c r="AU152" s="15" t="s">
        <v>83</v>
      </c>
    </row>
    <row r="153" s="2" customFormat="1" ht="33" customHeight="1">
      <c r="A153" s="36"/>
      <c r="B153" s="37"/>
      <c r="C153" s="216" t="s">
        <v>182</v>
      </c>
      <c r="D153" s="216" t="s">
        <v>132</v>
      </c>
      <c r="E153" s="217" t="s">
        <v>183</v>
      </c>
      <c r="F153" s="218" t="s">
        <v>184</v>
      </c>
      <c r="G153" s="219" t="s">
        <v>164</v>
      </c>
      <c r="H153" s="220">
        <v>2.3999999999999999</v>
      </c>
      <c r="I153" s="221"/>
      <c r="J153" s="222">
        <f>ROUND(I153*H153,2)</f>
        <v>0</v>
      </c>
      <c r="K153" s="218" t="s">
        <v>136</v>
      </c>
      <c r="L153" s="42"/>
      <c r="M153" s="223" t="s">
        <v>1</v>
      </c>
      <c r="N153" s="224" t="s">
        <v>38</v>
      </c>
      <c r="O153" s="89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7" t="s">
        <v>137</v>
      </c>
      <c r="AT153" s="227" t="s">
        <v>132</v>
      </c>
      <c r="AU153" s="227" t="s">
        <v>83</v>
      </c>
      <c r="AY153" s="15" t="s">
        <v>130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5" t="s">
        <v>81</v>
      </c>
      <c r="BK153" s="228">
        <f>ROUND(I153*H153,2)</f>
        <v>0</v>
      </c>
      <c r="BL153" s="15" t="s">
        <v>137</v>
      </c>
      <c r="BM153" s="227" t="s">
        <v>185</v>
      </c>
    </row>
    <row r="154" s="13" customFormat="1">
      <c r="A154" s="13"/>
      <c r="B154" s="229"/>
      <c r="C154" s="230"/>
      <c r="D154" s="231" t="s">
        <v>139</v>
      </c>
      <c r="E154" s="232" t="s">
        <v>1</v>
      </c>
      <c r="F154" s="233" t="s">
        <v>186</v>
      </c>
      <c r="G154" s="230"/>
      <c r="H154" s="234">
        <v>2.3999999999999999</v>
      </c>
      <c r="I154" s="235"/>
      <c r="J154" s="230"/>
      <c r="K154" s="230"/>
      <c r="L154" s="236"/>
      <c r="M154" s="237"/>
      <c r="N154" s="238"/>
      <c r="O154" s="238"/>
      <c r="P154" s="238"/>
      <c r="Q154" s="238"/>
      <c r="R154" s="238"/>
      <c r="S154" s="238"/>
      <c r="T154" s="23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0" t="s">
        <v>139</v>
      </c>
      <c r="AU154" s="240" t="s">
        <v>83</v>
      </c>
      <c r="AV154" s="13" t="s">
        <v>83</v>
      </c>
      <c r="AW154" s="13" t="s">
        <v>30</v>
      </c>
      <c r="AX154" s="13" t="s">
        <v>81</v>
      </c>
      <c r="AY154" s="240" t="s">
        <v>130</v>
      </c>
    </row>
    <row r="155" s="2" customFormat="1" ht="33" customHeight="1">
      <c r="A155" s="36"/>
      <c r="B155" s="37"/>
      <c r="C155" s="216" t="s">
        <v>8</v>
      </c>
      <c r="D155" s="216" t="s">
        <v>132</v>
      </c>
      <c r="E155" s="217" t="s">
        <v>187</v>
      </c>
      <c r="F155" s="218" t="s">
        <v>188</v>
      </c>
      <c r="G155" s="219" t="s">
        <v>164</v>
      </c>
      <c r="H155" s="220">
        <v>872.34000000000003</v>
      </c>
      <c r="I155" s="221"/>
      <c r="J155" s="222">
        <f>ROUND(I155*H155,2)</f>
        <v>0</v>
      </c>
      <c r="K155" s="218" t="s">
        <v>136</v>
      </c>
      <c r="L155" s="42"/>
      <c r="M155" s="223" t="s">
        <v>1</v>
      </c>
      <c r="N155" s="224" t="s">
        <v>38</v>
      </c>
      <c r="O155" s="89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137</v>
      </c>
      <c r="AT155" s="227" t="s">
        <v>132</v>
      </c>
      <c r="AU155" s="227" t="s">
        <v>83</v>
      </c>
      <c r="AY155" s="15" t="s">
        <v>130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81</v>
      </c>
      <c r="BK155" s="228">
        <f>ROUND(I155*H155,2)</f>
        <v>0</v>
      </c>
      <c r="BL155" s="15" t="s">
        <v>137</v>
      </c>
      <c r="BM155" s="227" t="s">
        <v>189</v>
      </c>
    </row>
    <row r="156" s="2" customFormat="1">
      <c r="A156" s="36"/>
      <c r="B156" s="37"/>
      <c r="C156" s="38"/>
      <c r="D156" s="231" t="s">
        <v>166</v>
      </c>
      <c r="E156" s="38"/>
      <c r="F156" s="241" t="s">
        <v>190</v>
      </c>
      <c r="G156" s="38"/>
      <c r="H156" s="38"/>
      <c r="I156" s="242"/>
      <c r="J156" s="38"/>
      <c r="K156" s="38"/>
      <c r="L156" s="42"/>
      <c r="M156" s="243"/>
      <c r="N156" s="244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166</v>
      </c>
      <c r="AU156" s="15" t="s">
        <v>83</v>
      </c>
    </row>
    <row r="157" s="13" customFormat="1">
      <c r="A157" s="13"/>
      <c r="B157" s="229"/>
      <c r="C157" s="230"/>
      <c r="D157" s="231" t="s">
        <v>139</v>
      </c>
      <c r="E157" s="232" t="s">
        <v>1</v>
      </c>
      <c r="F157" s="233" t="s">
        <v>191</v>
      </c>
      <c r="G157" s="230"/>
      <c r="H157" s="234">
        <v>872.34000000000003</v>
      </c>
      <c r="I157" s="235"/>
      <c r="J157" s="230"/>
      <c r="K157" s="230"/>
      <c r="L157" s="236"/>
      <c r="M157" s="237"/>
      <c r="N157" s="238"/>
      <c r="O157" s="238"/>
      <c r="P157" s="238"/>
      <c r="Q157" s="238"/>
      <c r="R157" s="238"/>
      <c r="S157" s="238"/>
      <c r="T157" s="23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0" t="s">
        <v>139</v>
      </c>
      <c r="AU157" s="240" t="s">
        <v>83</v>
      </c>
      <c r="AV157" s="13" t="s">
        <v>83</v>
      </c>
      <c r="AW157" s="13" t="s">
        <v>30</v>
      </c>
      <c r="AX157" s="13" t="s">
        <v>81</v>
      </c>
      <c r="AY157" s="240" t="s">
        <v>130</v>
      </c>
    </row>
    <row r="158" s="2" customFormat="1" ht="33" customHeight="1">
      <c r="A158" s="36"/>
      <c r="B158" s="37"/>
      <c r="C158" s="216" t="s">
        <v>192</v>
      </c>
      <c r="D158" s="216" t="s">
        <v>132</v>
      </c>
      <c r="E158" s="217" t="s">
        <v>193</v>
      </c>
      <c r="F158" s="218" t="s">
        <v>194</v>
      </c>
      <c r="G158" s="219" t="s">
        <v>164</v>
      </c>
      <c r="H158" s="220">
        <v>2338.9899999999998</v>
      </c>
      <c r="I158" s="221"/>
      <c r="J158" s="222">
        <f>ROUND(I158*H158,2)</f>
        <v>0</v>
      </c>
      <c r="K158" s="218" t="s">
        <v>136</v>
      </c>
      <c r="L158" s="42"/>
      <c r="M158" s="223" t="s">
        <v>1</v>
      </c>
      <c r="N158" s="224" t="s">
        <v>38</v>
      </c>
      <c r="O158" s="89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137</v>
      </c>
      <c r="AT158" s="227" t="s">
        <v>132</v>
      </c>
      <c r="AU158" s="227" t="s">
        <v>83</v>
      </c>
      <c r="AY158" s="15" t="s">
        <v>130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81</v>
      </c>
      <c r="BK158" s="228">
        <f>ROUND(I158*H158,2)</f>
        <v>0</v>
      </c>
      <c r="BL158" s="15" t="s">
        <v>137</v>
      </c>
      <c r="BM158" s="227" t="s">
        <v>195</v>
      </c>
    </row>
    <row r="159" s="13" customFormat="1">
      <c r="A159" s="13"/>
      <c r="B159" s="229"/>
      <c r="C159" s="230"/>
      <c r="D159" s="231" t="s">
        <v>139</v>
      </c>
      <c r="E159" s="232" t="s">
        <v>1</v>
      </c>
      <c r="F159" s="233" t="s">
        <v>196</v>
      </c>
      <c r="G159" s="230"/>
      <c r="H159" s="234">
        <v>2338.9899999999998</v>
      </c>
      <c r="I159" s="235"/>
      <c r="J159" s="230"/>
      <c r="K159" s="230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139</v>
      </c>
      <c r="AU159" s="240" t="s">
        <v>83</v>
      </c>
      <c r="AV159" s="13" t="s">
        <v>83</v>
      </c>
      <c r="AW159" s="13" t="s">
        <v>30</v>
      </c>
      <c r="AX159" s="13" t="s">
        <v>81</v>
      </c>
      <c r="AY159" s="240" t="s">
        <v>130</v>
      </c>
    </row>
    <row r="160" s="2" customFormat="1" ht="33" customHeight="1">
      <c r="A160" s="36"/>
      <c r="B160" s="37"/>
      <c r="C160" s="216" t="s">
        <v>197</v>
      </c>
      <c r="D160" s="216" t="s">
        <v>132</v>
      </c>
      <c r="E160" s="217" t="s">
        <v>193</v>
      </c>
      <c r="F160" s="218" t="s">
        <v>194</v>
      </c>
      <c r="G160" s="219" t="s">
        <v>164</v>
      </c>
      <c r="H160" s="220">
        <v>1221.9300000000001</v>
      </c>
      <c r="I160" s="221"/>
      <c r="J160" s="222">
        <f>ROUND(I160*H160,2)</f>
        <v>0</v>
      </c>
      <c r="K160" s="218" t="s">
        <v>136</v>
      </c>
      <c r="L160" s="42"/>
      <c r="M160" s="223" t="s">
        <v>1</v>
      </c>
      <c r="N160" s="224" t="s">
        <v>38</v>
      </c>
      <c r="O160" s="89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7" t="s">
        <v>137</v>
      </c>
      <c r="AT160" s="227" t="s">
        <v>132</v>
      </c>
      <c r="AU160" s="227" t="s">
        <v>83</v>
      </c>
      <c r="AY160" s="15" t="s">
        <v>130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5" t="s">
        <v>81</v>
      </c>
      <c r="BK160" s="228">
        <f>ROUND(I160*H160,2)</f>
        <v>0</v>
      </c>
      <c r="BL160" s="15" t="s">
        <v>137</v>
      </c>
      <c r="BM160" s="227" t="s">
        <v>198</v>
      </c>
    </row>
    <row r="161" s="2" customFormat="1">
      <c r="A161" s="36"/>
      <c r="B161" s="37"/>
      <c r="C161" s="38"/>
      <c r="D161" s="231" t="s">
        <v>166</v>
      </c>
      <c r="E161" s="38"/>
      <c r="F161" s="241" t="s">
        <v>199</v>
      </c>
      <c r="G161" s="38"/>
      <c r="H161" s="38"/>
      <c r="I161" s="242"/>
      <c r="J161" s="38"/>
      <c r="K161" s="38"/>
      <c r="L161" s="42"/>
      <c r="M161" s="243"/>
      <c r="N161" s="244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166</v>
      </c>
      <c r="AU161" s="15" t="s">
        <v>83</v>
      </c>
    </row>
    <row r="162" s="2" customFormat="1" ht="24.15" customHeight="1">
      <c r="A162" s="36"/>
      <c r="B162" s="37"/>
      <c r="C162" s="216" t="s">
        <v>200</v>
      </c>
      <c r="D162" s="216" t="s">
        <v>132</v>
      </c>
      <c r="E162" s="217" t="s">
        <v>201</v>
      </c>
      <c r="F162" s="218" t="s">
        <v>202</v>
      </c>
      <c r="G162" s="219" t="s">
        <v>164</v>
      </c>
      <c r="H162" s="220">
        <v>438.17000000000002</v>
      </c>
      <c r="I162" s="221"/>
      <c r="J162" s="222">
        <f>ROUND(I162*H162,2)</f>
        <v>0</v>
      </c>
      <c r="K162" s="218" t="s">
        <v>136</v>
      </c>
      <c r="L162" s="42"/>
      <c r="M162" s="223" t="s">
        <v>1</v>
      </c>
      <c r="N162" s="224" t="s">
        <v>38</v>
      </c>
      <c r="O162" s="89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7" t="s">
        <v>137</v>
      </c>
      <c r="AT162" s="227" t="s">
        <v>132</v>
      </c>
      <c r="AU162" s="227" t="s">
        <v>83</v>
      </c>
      <c r="AY162" s="15" t="s">
        <v>130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5" t="s">
        <v>81</v>
      </c>
      <c r="BK162" s="228">
        <f>ROUND(I162*H162,2)</f>
        <v>0</v>
      </c>
      <c r="BL162" s="15" t="s">
        <v>137</v>
      </c>
      <c r="BM162" s="227" t="s">
        <v>203</v>
      </c>
    </row>
    <row r="163" s="2" customFormat="1">
      <c r="A163" s="36"/>
      <c r="B163" s="37"/>
      <c r="C163" s="38"/>
      <c r="D163" s="231" t="s">
        <v>166</v>
      </c>
      <c r="E163" s="38"/>
      <c r="F163" s="241" t="s">
        <v>204</v>
      </c>
      <c r="G163" s="38"/>
      <c r="H163" s="38"/>
      <c r="I163" s="242"/>
      <c r="J163" s="38"/>
      <c r="K163" s="38"/>
      <c r="L163" s="42"/>
      <c r="M163" s="243"/>
      <c r="N163" s="244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166</v>
      </c>
      <c r="AU163" s="15" t="s">
        <v>83</v>
      </c>
    </row>
    <row r="164" s="2" customFormat="1" ht="24.15" customHeight="1">
      <c r="A164" s="36"/>
      <c r="B164" s="37"/>
      <c r="C164" s="216" t="s">
        <v>205</v>
      </c>
      <c r="D164" s="216" t="s">
        <v>132</v>
      </c>
      <c r="E164" s="217" t="s">
        <v>206</v>
      </c>
      <c r="F164" s="218" t="s">
        <v>207</v>
      </c>
      <c r="G164" s="219" t="s">
        <v>164</v>
      </c>
      <c r="H164" s="220">
        <v>438.17000000000002</v>
      </c>
      <c r="I164" s="221"/>
      <c r="J164" s="222">
        <f>ROUND(I164*H164,2)</f>
        <v>0</v>
      </c>
      <c r="K164" s="218" t="s">
        <v>136</v>
      </c>
      <c r="L164" s="42"/>
      <c r="M164" s="223" t="s">
        <v>1</v>
      </c>
      <c r="N164" s="224" t="s">
        <v>38</v>
      </c>
      <c r="O164" s="89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7" t="s">
        <v>137</v>
      </c>
      <c r="AT164" s="227" t="s">
        <v>132</v>
      </c>
      <c r="AU164" s="227" t="s">
        <v>83</v>
      </c>
      <c r="AY164" s="15" t="s">
        <v>130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5" t="s">
        <v>81</v>
      </c>
      <c r="BK164" s="228">
        <f>ROUND(I164*H164,2)</f>
        <v>0</v>
      </c>
      <c r="BL164" s="15" t="s">
        <v>137</v>
      </c>
      <c r="BM164" s="227" t="s">
        <v>208</v>
      </c>
    </row>
    <row r="165" s="2" customFormat="1" ht="16.5" customHeight="1">
      <c r="A165" s="36"/>
      <c r="B165" s="37"/>
      <c r="C165" s="216" t="s">
        <v>209</v>
      </c>
      <c r="D165" s="216" t="s">
        <v>132</v>
      </c>
      <c r="E165" s="217" t="s">
        <v>210</v>
      </c>
      <c r="F165" s="218" t="s">
        <v>211</v>
      </c>
      <c r="G165" s="219" t="s">
        <v>164</v>
      </c>
      <c r="H165" s="220">
        <v>2338.9899999999998</v>
      </c>
      <c r="I165" s="221"/>
      <c r="J165" s="222">
        <f>ROUND(I165*H165,2)</f>
        <v>0</v>
      </c>
      <c r="K165" s="218" t="s">
        <v>136</v>
      </c>
      <c r="L165" s="42"/>
      <c r="M165" s="223" t="s">
        <v>1</v>
      </c>
      <c r="N165" s="224" t="s">
        <v>38</v>
      </c>
      <c r="O165" s="89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7" t="s">
        <v>137</v>
      </c>
      <c r="AT165" s="227" t="s">
        <v>132</v>
      </c>
      <c r="AU165" s="227" t="s">
        <v>83</v>
      </c>
      <c r="AY165" s="15" t="s">
        <v>130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5" t="s">
        <v>81</v>
      </c>
      <c r="BK165" s="228">
        <f>ROUND(I165*H165,2)</f>
        <v>0</v>
      </c>
      <c r="BL165" s="15" t="s">
        <v>137</v>
      </c>
      <c r="BM165" s="227" t="s">
        <v>212</v>
      </c>
    </row>
    <row r="166" s="13" customFormat="1">
      <c r="A166" s="13"/>
      <c r="B166" s="229"/>
      <c r="C166" s="230"/>
      <c r="D166" s="231" t="s">
        <v>139</v>
      </c>
      <c r="E166" s="232" t="s">
        <v>1</v>
      </c>
      <c r="F166" s="233" t="s">
        <v>196</v>
      </c>
      <c r="G166" s="230"/>
      <c r="H166" s="234">
        <v>2338.9899999999998</v>
      </c>
      <c r="I166" s="235"/>
      <c r="J166" s="230"/>
      <c r="K166" s="230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139</v>
      </c>
      <c r="AU166" s="240" t="s">
        <v>83</v>
      </c>
      <c r="AV166" s="13" t="s">
        <v>83</v>
      </c>
      <c r="AW166" s="13" t="s">
        <v>30</v>
      </c>
      <c r="AX166" s="13" t="s">
        <v>81</v>
      </c>
      <c r="AY166" s="240" t="s">
        <v>130</v>
      </c>
    </row>
    <row r="167" s="2" customFormat="1" ht="44.25" customHeight="1">
      <c r="A167" s="36"/>
      <c r="B167" s="37"/>
      <c r="C167" s="216" t="s">
        <v>213</v>
      </c>
      <c r="D167" s="216" t="s">
        <v>132</v>
      </c>
      <c r="E167" s="217" t="s">
        <v>214</v>
      </c>
      <c r="F167" s="218" t="s">
        <v>215</v>
      </c>
      <c r="G167" s="219" t="s">
        <v>216</v>
      </c>
      <c r="H167" s="220">
        <v>2338.9899999999998</v>
      </c>
      <c r="I167" s="221"/>
      <c r="J167" s="222">
        <f>ROUND(I167*H167,2)</f>
        <v>0</v>
      </c>
      <c r="K167" s="218" t="s">
        <v>136</v>
      </c>
      <c r="L167" s="42"/>
      <c r="M167" s="223" t="s">
        <v>1</v>
      </c>
      <c r="N167" s="224" t="s">
        <v>38</v>
      </c>
      <c r="O167" s="89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137</v>
      </c>
      <c r="AT167" s="227" t="s">
        <v>132</v>
      </c>
      <c r="AU167" s="227" t="s">
        <v>83</v>
      </c>
      <c r="AY167" s="15" t="s">
        <v>130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81</v>
      </c>
      <c r="BK167" s="228">
        <f>ROUND(I167*H167,2)</f>
        <v>0</v>
      </c>
      <c r="BL167" s="15" t="s">
        <v>137</v>
      </c>
      <c r="BM167" s="227" t="s">
        <v>217</v>
      </c>
    </row>
    <row r="168" s="13" customFormat="1">
      <c r="A168" s="13"/>
      <c r="B168" s="229"/>
      <c r="C168" s="230"/>
      <c r="D168" s="231" t="s">
        <v>139</v>
      </c>
      <c r="E168" s="232" t="s">
        <v>1</v>
      </c>
      <c r="F168" s="233" t="s">
        <v>218</v>
      </c>
      <c r="G168" s="230"/>
      <c r="H168" s="234">
        <v>2338.9899999999998</v>
      </c>
      <c r="I168" s="235"/>
      <c r="J168" s="230"/>
      <c r="K168" s="230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139</v>
      </c>
      <c r="AU168" s="240" t="s">
        <v>83</v>
      </c>
      <c r="AV168" s="13" t="s">
        <v>83</v>
      </c>
      <c r="AW168" s="13" t="s">
        <v>30</v>
      </c>
      <c r="AX168" s="13" t="s">
        <v>81</v>
      </c>
      <c r="AY168" s="240" t="s">
        <v>130</v>
      </c>
    </row>
    <row r="169" s="2" customFormat="1" ht="16.5" customHeight="1">
      <c r="A169" s="36"/>
      <c r="B169" s="37"/>
      <c r="C169" s="216" t="s">
        <v>219</v>
      </c>
      <c r="D169" s="216" t="s">
        <v>132</v>
      </c>
      <c r="E169" s="217" t="s">
        <v>210</v>
      </c>
      <c r="F169" s="218" t="s">
        <v>211</v>
      </c>
      <c r="G169" s="219" t="s">
        <v>164</v>
      </c>
      <c r="H169" s="220">
        <v>1221.9300000000001</v>
      </c>
      <c r="I169" s="221"/>
      <c r="J169" s="222">
        <f>ROUND(I169*H169,2)</f>
        <v>0</v>
      </c>
      <c r="K169" s="218" t="s">
        <v>136</v>
      </c>
      <c r="L169" s="42"/>
      <c r="M169" s="223" t="s">
        <v>1</v>
      </c>
      <c r="N169" s="224" t="s">
        <v>38</v>
      </c>
      <c r="O169" s="89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7" t="s">
        <v>137</v>
      </c>
      <c r="AT169" s="227" t="s">
        <v>132</v>
      </c>
      <c r="AU169" s="227" t="s">
        <v>83</v>
      </c>
      <c r="AY169" s="15" t="s">
        <v>130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5" t="s">
        <v>81</v>
      </c>
      <c r="BK169" s="228">
        <f>ROUND(I169*H169,2)</f>
        <v>0</v>
      </c>
      <c r="BL169" s="15" t="s">
        <v>137</v>
      </c>
      <c r="BM169" s="227" t="s">
        <v>220</v>
      </c>
    </row>
    <row r="170" s="2" customFormat="1">
      <c r="A170" s="36"/>
      <c r="B170" s="37"/>
      <c r="C170" s="38"/>
      <c r="D170" s="231" t="s">
        <v>166</v>
      </c>
      <c r="E170" s="38"/>
      <c r="F170" s="241" t="s">
        <v>199</v>
      </c>
      <c r="G170" s="38"/>
      <c r="H170" s="38"/>
      <c r="I170" s="242"/>
      <c r="J170" s="38"/>
      <c r="K170" s="38"/>
      <c r="L170" s="42"/>
      <c r="M170" s="243"/>
      <c r="N170" s="244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166</v>
      </c>
      <c r="AU170" s="15" t="s">
        <v>83</v>
      </c>
    </row>
    <row r="171" s="2" customFormat="1" ht="44.25" customHeight="1">
      <c r="A171" s="36"/>
      <c r="B171" s="37"/>
      <c r="C171" s="216" t="s">
        <v>221</v>
      </c>
      <c r="D171" s="216" t="s">
        <v>132</v>
      </c>
      <c r="E171" s="217" t="s">
        <v>214</v>
      </c>
      <c r="F171" s="218" t="s">
        <v>215</v>
      </c>
      <c r="G171" s="219" t="s">
        <v>216</v>
      </c>
      <c r="H171" s="220">
        <v>1221.9300000000001</v>
      </c>
      <c r="I171" s="221"/>
      <c r="J171" s="222">
        <f>ROUND(I171*H171,2)</f>
        <v>0</v>
      </c>
      <c r="K171" s="218" t="s">
        <v>136</v>
      </c>
      <c r="L171" s="42"/>
      <c r="M171" s="223" t="s">
        <v>1</v>
      </c>
      <c r="N171" s="224" t="s">
        <v>38</v>
      </c>
      <c r="O171" s="89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7" t="s">
        <v>137</v>
      </c>
      <c r="AT171" s="227" t="s">
        <v>132</v>
      </c>
      <c r="AU171" s="227" t="s">
        <v>83</v>
      </c>
      <c r="AY171" s="15" t="s">
        <v>130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5" t="s">
        <v>81</v>
      </c>
      <c r="BK171" s="228">
        <f>ROUND(I171*H171,2)</f>
        <v>0</v>
      </c>
      <c r="BL171" s="15" t="s">
        <v>137</v>
      </c>
      <c r="BM171" s="227" t="s">
        <v>222</v>
      </c>
    </row>
    <row r="172" s="13" customFormat="1">
      <c r="A172" s="13"/>
      <c r="B172" s="229"/>
      <c r="C172" s="230"/>
      <c r="D172" s="231" t="s">
        <v>139</v>
      </c>
      <c r="E172" s="232" t="s">
        <v>1</v>
      </c>
      <c r="F172" s="233" t="s">
        <v>223</v>
      </c>
      <c r="G172" s="230"/>
      <c r="H172" s="234">
        <v>1221.9300000000001</v>
      </c>
      <c r="I172" s="235"/>
      <c r="J172" s="230"/>
      <c r="K172" s="230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139</v>
      </c>
      <c r="AU172" s="240" t="s">
        <v>83</v>
      </c>
      <c r="AV172" s="13" t="s">
        <v>83</v>
      </c>
      <c r="AW172" s="13" t="s">
        <v>30</v>
      </c>
      <c r="AX172" s="13" t="s">
        <v>81</v>
      </c>
      <c r="AY172" s="240" t="s">
        <v>130</v>
      </c>
    </row>
    <row r="173" s="2" customFormat="1" ht="24.15" customHeight="1">
      <c r="A173" s="36"/>
      <c r="B173" s="37"/>
      <c r="C173" s="216" t="s">
        <v>7</v>
      </c>
      <c r="D173" s="216" t="s">
        <v>132</v>
      </c>
      <c r="E173" s="217" t="s">
        <v>224</v>
      </c>
      <c r="F173" s="218" t="s">
        <v>225</v>
      </c>
      <c r="G173" s="219" t="s">
        <v>164</v>
      </c>
      <c r="H173" s="220">
        <v>839.54999999999995</v>
      </c>
      <c r="I173" s="221"/>
      <c r="J173" s="222">
        <f>ROUND(I173*H173,2)</f>
        <v>0</v>
      </c>
      <c r="K173" s="218" t="s">
        <v>136</v>
      </c>
      <c r="L173" s="42"/>
      <c r="M173" s="223" t="s">
        <v>1</v>
      </c>
      <c r="N173" s="224" t="s">
        <v>38</v>
      </c>
      <c r="O173" s="89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7" t="s">
        <v>137</v>
      </c>
      <c r="AT173" s="227" t="s">
        <v>132</v>
      </c>
      <c r="AU173" s="227" t="s">
        <v>83</v>
      </c>
      <c r="AY173" s="15" t="s">
        <v>130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5" t="s">
        <v>81</v>
      </c>
      <c r="BK173" s="228">
        <f>ROUND(I173*H173,2)</f>
        <v>0</v>
      </c>
      <c r="BL173" s="15" t="s">
        <v>137</v>
      </c>
      <c r="BM173" s="227" t="s">
        <v>226</v>
      </c>
    </row>
    <row r="174" s="13" customFormat="1">
      <c r="A174" s="13"/>
      <c r="B174" s="229"/>
      <c r="C174" s="230"/>
      <c r="D174" s="231" t="s">
        <v>139</v>
      </c>
      <c r="E174" s="232" t="s">
        <v>1</v>
      </c>
      <c r="F174" s="233" t="s">
        <v>227</v>
      </c>
      <c r="G174" s="230"/>
      <c r="H174" s="234">
        <v>839.54999999999995</v>
      </c>
      <c r="I174" s="235"/>
      <c r="J174" s="230"/>
      <c r="K174" s="230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139</v>
      </c>
      <c r="AU174" s="240" t="s">
        <v>83</v>
      </c>
      <c r="AV174" s="13" t="s">
        <v>83</v>
      </c>
      <c r="AW174" s="13" t="s">
        <v>30</v>
      </c>
      <c r="AX174" s="13" t="s">
        <v>81</v>
      </c>
      <c r="AY174" s="240" t="s">
        <v>130</v>
      </c>
    </row>
    <row r="175" s="2" customFormat="1" ht="24.15" customHeight="1">
      <c r="A175" s="36"/>
      <c r="B175" s="37"/>
      <c r="C175" s="216" t="s">
        <v>228</v>
      </c>
      <c r="D175" s="216" t="s">
        <v>132</v>
      </c>
      <c r="E175" s="217" t="s">
        <v>229</v>
      </c>
      <c r="F175" s="218" t="s">
        <v>230</v>
      </c>
      <c r="G175" s="219" t="s">
        <v>135</v>
      </c>
      <c r="H175" s="220">
        <v>5597</v>
      </c>
      <c r="I175" s="221"/>
      <c r="J175" s="222">
        <f>ROUND(I175*H175,2)</f>
        <v>0</v>
      </c>
      <c r="K175" s="218" t="s">
        <v>136</v>
      </c>
      <c r="L175" s="42"/>
      <c r="M175" s="223" t="s">
        <v>1</v>
      </c>
      <c r="N175" s="224" t="s">
        <v>38</v>
      </c>
      <c r="O175" s="89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7" t="s">
        <v>137</v>
      </c>
      <c r="AT175" s="227" t="s">
        <v>132</v>
      </c>
      <c r="AU175" s="227" t="s">
        <v>83</v>
      </c>
      <c r="AY175" s="15" t="s">
        <v>130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5" t="s">
        <v>81</v>
      </c>
      <c r="BK175" s="228">
        <f>ROUND(I175*H175,2)</f>
        <v>0</v>
      </c>
      <c r="BL175" s="15" t="s">
        <v>137</v>
      </c>
      <c r="BM175" s="227" t="s">
        <v>231</v>
      </c>
    </row>
    <row r="176" s="2" customFormat="1" ht="24.15" customHeight="1">
      <c r="A176" s="36"/>
      <c r="B176" s="37"/>
      <c r="C176" s="216" t="s">
        <v>232</v>
      </c>
      <c r="D176" s="216" t="s">
        <v>132</v>
      </c>
      <c r="E176" s="217" t="s">
        <v>233</v>
      </c>
      <c r="F176" s="218" t="s">
        <v>234</v>
      </c>
      <c r="G176" s="219" t="s">
        <v>135</v>
      </c>
      <c r="H176" s="220">
        <v>434.02800000000002</v>
      </c>
      <c r="I176" s="221"/>
      <c r="J176" s="222">
        <f>ROUND(I176*H176,2)</f>
        <v>0</v>
      </c>
      <c r="K176" s="218" t="s">
        <v>136</v>
      </c>
      <c r="L176" s="42"/>
      <c r="M176" s="223" t="s">
        <v>1</v>
      </c>
      <c r="N176" s="224" t="s">
        <v>38</v>
      </c>
      <c r="O176" s="89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7" t="s">
        <v>137</v>
      </c>
      <c r="AT176" s="227" t="s">
        <v>132</v>
      </c>
      <c r="AU176" s="227" t="s">
        <v>83</v>
      </c>
      <c r="AY176" s="15" t="s">
        <v>130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5" t="s">
        <v>81</v>
      </c>
      <c r="BK176" s="228">
        <f>ROUND(I176*H176,2)</f>
        <v>0</v>
      </c>
      <c r="BL176" s="15" t="s">
        <v>137</v>
      </c>
      <c r="BM176" s="227" t="s">
        <v>235</v>
      </c>
    </row>
    <row r="177" s="13" customFormat="1">
      <c r="A177" s="13"/>
      <c r="B177" s="229"/>
      <c r="C177" s="230"/>
      <c r="D177" s="231" t="s">
        <v>139</v>
      </c>
      <c r="E177" s="232" t="s">
        <v>1</v>
      </c>
      <c r="F177" s="233" t="s">
        <v>236</v>
      </c>
      <c r="G177" s="230"/>
      <c r="H177" s="234">
        <v>434.02800000000002</v>
      </c>
      <c r="I177" s="235"/>
      <c r="J177" s="230"/>
      <c r="K177" s="230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139</v>
      </c>
      <c r="AU177" s="240" t="s">
        <v>83</v>
      </c>
      <c r="AV177" s="13" t="s">
        <v>83</v>
      </c>
      <c r="AW177" s="13" t="s">
        <v>30</v>
      </c>
      <c r="AX177" s="13" t="s">
        <v>81</v>
      </c>
      <c r="AY177" s="240" t="s">
        <v>130</v>
      </c>
    </row>
    <row r="178" s="2" customFormat="1" ht="16.5" customHeight="1">
      <c r="A178" s="36"/>
      <c r="B178" s="37"/>
      <c r="C178" s="216" t="s">
        <v>237</v>
      </c>
      <c r="D178" s="216" t="s">
        <v>132</v>
      </c>
      <c r="E178" s="217" t="s">
        <v>238</v>
      </c>
      <c r="F178" s="218" t="s">
        <v>239</v>
      </c>
      <c r="G178" s="219" t="s">
        <v>135</v>
      </c>
      <c r="H178" s="220">
        <v>575.98800000000006</v>
      </c>
      <c r="I178" s="221"/>
      <c r="J178" s="222">
        <f>ROUND(I178*H178,2)</f>
        <v>0</v>
      </c>
      <c r="K178" s="218" t="s">
        <v>136</v>
      </c>
      <c r="L178" s="42"/>
      <c r="M178" s="223" t="s">
        <v>1</v>
      </c>
      <c r="N178" s="224" t="s">
        <v>38</v>
      </c>
      <c r="O178" s="89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7" t="s">
        <v>137</v>
      </c>
      <c r="AT178" s="227" t="s">
        <v>132</v>
      </c>
      <c r="AU178" s="227" t="s">
        <v>83</v>
      </c>
      <c r="AY178" s="15" t="s">
        <v>130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5" t="s">
        <v>81</v>
      </c>
      <c r="BK178" s="228">
        <f>ROUND(I178*H178,2)</f>
        <v>0</v>
      </c>
      <c r="BL178" s="15" t="s">
        <v>137</v>
      </c>
      <c r="BM178" s="227" t="s">
        <v>240</v>
      </c>
    </row>
    <row r="179" s="13" customFormat="1">
      <c r="A179" s="13"/>
      <c r="B179" s="229"/>
      <c r="C179" s="230"/>
      <c r="D179" s="231" t="s">
        <v>139</v>
      </c>
      <c r="E179" s="232" t="s">
        <v>1</v>
      </c>
      <c r="F179" s="233" t="s">
        <v>241</v>
      </c>
      <c r="G179" s="230"/>
      <c r="H179" s="234">
        <v>575.98800000000006</v>
      </c>
      <c r="I179" s="235"/>
      <c r="J179" s="230"/>
      <c r="K179" s="230"/>
      <c r="L179" s="236"/>
      <c r="M179" s="237"/>
      <c r="N179" s="238"/>
      <c r="O179" s="238"/>
      <c r="P179" s="238"/>
      <c r="Q179" s="238"/>
      <c r="R179" s="238"/>
      <c r="S179" s="238"/>
      <c r="T179" s="23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0" t="s">
        <v>139</v>
      </c>
      <c r="AU179" s="240" t="s">
        <v>83</v>
      </c>
      <c r="AV179" s="13" t="s">
        <v>83</v>
      </c>
      <c r="AW179" s="13" t="s">
        <v>30</v>
      </c>
      <c r="AX179" s="13" t="s">
        <v>81</v>
      </c>
      <c r="AY179" s="240" t="s">
        <v>130</v>
      </c>
    </row>
    <row r="180" s="12" customFormat="1" ht="22.8" customHeight="1">
      <c r="A180" s="12"/>
      <c r="B180" s="200"/>
      <c r="C180" s="201"/>
      <c r="D180" s="202" t="s">
        <v>72</v>
      </c>
      <c r="E180" s="214" t="s">
        <v>145</v>
      </c>
      <c r="F180" s="214" t="s">
        <v>242</v>
      </c>
      <c r="G180" s="201"/>
      <c r="H180" s="201"/>
      <c r="I180" s="204"/>
      <c r="J180" s="215">
        <f>BK180</f>
        <v>0</v>
      </c>
      <c r="K180" s="201"/>
      <c r="L180" s="206"/>
      <c r="M180" s="207"/>
      <c r="N180" s="208"/>
      <c r="O180" s="208"/>
      <c r="P180" s="209">
        <f>SUM(P181:P182)</f>
        <v>0</v>
      </c>
      <c r="Q180" s="208"/>
      <c r="R180" s="209">
        <f>SUM(R181:R182)</f>
        <v>0</v>
      </c>
      <c r="S180" s="208"/>
      <c r="T180" s="210">
        <f>SUM(T181:T182)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1" t="s">
        <v>81</v>
      </c>
      <c r="AT180" s="212" t="s">
        <v>72</v>
      </c>
      <c r="AU180" s="212" t="s">
        <v>81</v>
      </c>
      <c r="AY180" s="211" t="s">
        <v>130</v>
      </c>
      <c r="BK180" s="213">
        <f>SUM(BK181:BK182)</f>
        <v>0</v>
      </c>
    </row>
    <row r="181" s="2" customFormat="1" ht="21.75" customHeight="1">
      <c r="A181" s="36"/>
      <c r="B181" s="37"/>
      <c r="C181" s="216" t="s">
        <v>243</v>
      </c>
      <c r="D181" s="216" t="s">
        <v>132</v>
      </c>
      <c r="E181" s="217" t="s">
        <v>244</v>
      </c>
      <c r="F181" s="218" t="s">
        <v>245</v>
      </c>
      <c r="G181" s="219" t="s">
        <v>246</v>
      </c>
      <c r="H181" s="220">
        <v>9</v>
      </c>
      <c r="I181" s="221"/>
      <c r="J181" s="222">
        <f>ROUND(I181*H181,2)</f>
        <v>0</v>
      </c>
      <c r="K181" s="218" t="s">
        <v>136</v>
      </c>
      <c r="L181" s="42"/>
      <c r="M181" s="223" t="s">
        <v>1</v>
      </c>
      <c r="N181" s="224" t="s">
        <v>38</v>
      </c>
      <c r="O181" s="89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7" t="s">
        <v>137</v>
      </c>
      <c r="AT181" s="227" t="s">
        <v>132</v>
      </c>
      <c r="AU181" s="227" t="s">
        <v>83</v>
      </c>
      <c r="AY181" s="15" t="s">
        <v>130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5" t="s">
        <v>81</v>
      </c>
      <c r="BK181" s="228">
        <f>ROUND(I181*H181,2)</f>
        <v>0</v>
      </c>
      <c r="BL181" s="15" t="s">
        <v>137</v>
      </c>
      <c r="BM181" s="227" t="s">
        <v>247</v>
      </c>
    </row>
    <row r="182" s="2" customFormat="1">
      <c r="A182" s="36"/>
      <c r="B182" s="37"/>
      <c r="C182" s="38"/>
      <c r="D182" s="231" t="s">
        <v>166</v>
      </c>
      <c r="E182" s="38"/>
      <c r="F182" s="241" t="s">
        <v>248</v>
      </c>
      <c r="G182" s="38"/>
      <c r="H182" s="38"/>
      <c r="I182" s="242"/>
      <c r="J182" s="38"/>
      <c r="K182" s="38"/>
      <c r="L182" s="42"/>
      <c r="M182" s="243"/>
      <c r="N182" s="244"/>
      <c r="O182" s="89"/>
      <c r="P182" s="89"/>
      <c r="Q182" s="89"/>
      <c r="R182" s="89"/>
      <c r="S182" s="89"/>
      <c r="T182" s="90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166</v>
      </c>
      <c r="AU182" s="15" t="s">
        <v>83</v>
      </c>
    </row>
    <row r="183" s="12" customFormat="1" ht="22.8" customHeight="1">
      <c r="A183" s="12"/>
      <c r="B183" s="200"/>
      <c r="C183" s="201"/>
      <c r="D183" s="202" t="s">
        <v>72</v>
      </c>
      <c r="E183" s="214" t="s">
        <v>137</v>
      </c>
      <c r="F183" s="214" t="s">
        <v>249</v>
      </c>
      <c r="G183" s="201"/>
      <c r="H183" s="201"/>
      <c r="I183" s="204"/>
      <c r="J183" s="215">
        <f>BK183</f>
        <v>0</v>
      </c>
      <c r="K183" s="201"/>
      <c r="L183" s="206"/>
      <c r="M183" s="207"/>
      <c r="N183" s="208"/>
      <c r="O183" s="208"/>
      <c r="P183" s="209">
        <f>SUM(P184:P186)</f>
        <v>0</v>
      </c>
      <c r="Q183" s="208"/>
      <c r="R183" s="209">
        <f>SUM(R184:R186)</f>
        <v>311.04000000000002</v>
      </c>
      <c r="S183" s="208"/>
      <c r="T183" s="210">
        <f>SUM(T184:T186)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1" t="s">
        <v>81</v>
      </c>
      <c r="AT183" s="212" t="s">
        <v>72</v>
      </c>
      <c r="AU183" s="212" t="s">
        <v>81</v>
      </c>
      <c r="AY183" s="211" t="s">
        <v>130</v>
      </c>
      <c r="BK183" s="213">
        <f>SUM(BK184:BK186)</f>
        <v>0</v>
      </c>
    </row>
    <row r="184" s="2" customFormat="1" ht="16.5" customHeight="1">
      <c r="A184" s="36"/>
      <c r="B184" s="37"/>
      <c r="C184" s="216" t="s">
        <v>250</v>
      </c>
      <c r="D184" s="216" t="s">
        <v>132</v>
      </c>
      <c r="E184" s="217" t="s">
        <v>251</v>
      </c>
      <c r="F184" s="218" t="s">
        <v>252</v>
      </c>
      <c r="G184" s="219" t="s">
        <v>164</v>
      </c>
      <c r="H184" s="220">
        <v>128</v>
      </c>
      <c r="I184" s="221"/>
      <c r="J184" s="222">
        <f>ROUND(I184*H184,2)</f>
        <v>0</v>
      </c>
      <c r="K184" s="218" t="s">
        <v>136</v>
      </c>
      <c r="L184" s="42"/>
      <c r="M184" s="223" t="s">
        <v>1</v>
      </c>
      <c r="N184" s="224" t="s">
        <v>38</v>
      </c>
      <c r="O184" s="89"/>
      <c r="P184" s="225">
        <f>O184*H184</f>
        <v>0</v>
      </c>
      <c r="Q184" s="225">
        <v>2.4300000000000002</v>
      </c>
      <c r="R184" s="225">
        <f>Q184*H184</f>
        <v>311.04000000000002</v>
      </c>
      <c r="S184" s="225">
        <v>0</v>
      </c>
      <c r="T184" s="22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7" t="s">
        <v>137</v>
      </c>
      <c r="AT184" s="227" t="s">
        <v>132</v>
      </c>
      <c r="AU184" s="227" t="s">
        <v>83</v>
      </c>
      <c r="AY184" s="15" t="s">
        <v>130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5" t="s">
        <v>81</v>
      </c>
      <c r="BK184" s="228">
        <f>ROUND(I184*H184,2)</f>
        <v>0</v>
      </c>
      <c r="BL184" s="15" t="s">
        <v>137</v>
      </c>
      <c r="BM184" s="227" t="s">
        <v>253</v>
      </c>
    </row>
    <row r="185" s="2" customFormat="1">
      <c r="A185" s="36"/>
      <c r="B185" s="37"/>
      <c r="C185" s="38"/>
      <c r="D185" s="231" t="s">
        <v>166</v>
      </c>
      <c r="E185" s="38"/>
      <c r="F185" s="241" t="s">
        <v>254</v>
      </c>
      <c r="G185" s="38"/>
      <c r="H185" s="38"/>
      <c r="I185" s="242"/>
      <c r="J185" s="38"/>
      <c r="K185" s="38"/>
      <c r="L185" s="42"/>
      <c r="M185" s="243"/>
      <c r="N185" s="244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166</v>
      </c>
      <c r="AU185" s="15" t="s">
        <v>83</v>
      </c>
    </row>
    <row r="186" s="13" customFormat="1">
      <c r="A186" s="13"/>
      <c r="B186" s="229"/>
      <c r="C186" s="230"/>
      <c r="D186" s="231" t="s">
        <v>139</v>
      </c>
      <c r="E186" s="232" t="s">
        <v>1</v>
      </c>
      <c r="F186" s="233" t="s">
        <v>255</v>
      </c>
      <c r="G186" s="230"/>
      <c r="H186" s="234">
        <v>128</v>
      </c>
      <c r="I186" s="235"/>
      <c r="J186" s="230"/>
      <c r="K186" s="230"/>
      <c r="L186" s="236"/>
      <c r="M186" s="237"/>
      <c r="N186" s="238"/>
      <c r="O186" s="238"/>
      <c r="P186" s="238"/>
      <c r="Q186" s="238"/>
      <c r="R186" s="238"/>
      <c r="S186" s="238"/>
      <c r="T186" s="23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0" t="s">
        <v>139</v>
      </c>
      <c r="AU186" s="240" t="s">
        <v>83</v>
      </c>
      <c r="AV186" s="13" t="s">
        <v>83</v>
      </c>
      <c r="AW186" s="13" t="s">
        <v>30</v>
      </c>
      <c r="AX186" s="13" t="s">
        <v>81</v>
      </c>
      <c r="AY186" s="240" t="s">
        <v>130</v>
      </c>
    </row>
    <row r="187" s="12" customFormat="1" ht="22.8" customHeight="1">
      <c r="A187" s="12"/>
      <c r="B187" s="200"/>
      <c r="C187" s="201"/>
      <c r="D187" s="202" t="s">
        <v>72</v>
      </c>
      <c r="E187" s="214" t="s">
        <v>152</v>
      </c>
      <c r="F187" s="214" t="s">
        <v>256</v>
      </c>
      <c r="G187" s="201"/>
      <c r="H187" s="201"/>
      <c r="I187" s="204"/>
      <c r="J187" s="215">
        <f>BK187</f>
        <v>0</v>
      </c>
      <c r="K187" s="201"/>
      <c r="L187" s="206"/>
      <c r="M187" s="207"/>
      <c r="N187" s="208"/>
      <c r="O187" s="208"/>
      <c r="P187" s="209">
        <f>SUM(P188:P202)</f>
        <v>0</v>
      </c>
      <c r="Q187" s="208"/>
      <c r="R187" s="209">
        <f>SUM(R188:R202)</f>
        <v>7941.3789563999999</v>
      </c>
      <c r="S187" s="208"/>
      <c r="T187" s="210">
        <f>SUM(T188:T202)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1" t="s">
        <v>81</v>
      </c>
      <c r="AT187" s="212" t="s">
        <v>72</v>
      </c>
      <c r="AU187" s="212" t="s">
        <v>81</v>
      </c>
      <c r="AY187" s="211" t="s">
        <v>130</v>
      </c>
      <c r="BK187" s="213">
        <f>SUM(BK188:BK202)</f>
        <v>0</v>
      </c>
    </row>
    <row r="188" s="2" customFormat="1" ht="16.5" customHeight="1">
      <c r="A188" s="36"/>
      <c r="B188" s="37"/>
      <c r="C188" s="216" t="s">
        <v>257</v>
      </c>
      <c r="D188" s="216" t="s">
        <v>132</v>
      </c>
      <c r="E188" s="217" t="s">
        <v>258</v>
      </c>
      <c r="F188" s="218" t="s">
        <v>259</v>
      </c>
      <c r="G188" s="219" t="s">
        <v>135</v>
      </c>
      <c r="H188" s="220">
        <v>5316.259</v>
      </c>
      <c r="I188" s="221"/>
      <c r="J188" s="222">
        <f>ROUND(I188*H188,2)</f>
        <v>0</v>
      </c>
      <c r="K188" s="218" t="s">
        <v>136</v>
      </c>
      <c r="L188" s="42"/>
      <c r="M188" s="223" t="s">
        <v>1</v>
      </c>
      <c r="N188" s="224" t="s">
        <v>38</v>
      </c>
      <c r="O188" s="89"/>
      <c r="P188" s="225">
        <f>O188*H188</f>
        <v>0</v>
      </c>
      <c r="Q188" s="225">
        <v>0.34499999999999997</v>
      </c>
      <c r="R188" s="225">
        <f>Q188*H188</f>
        <v>1834.1093549999998</v>
      </c>
      <c r="S188" s="225">
        <v>0</v>
      </c>
      <c r="T188" s="226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7" t="s">
        <v>137</v>
      </c>
      <c r="AT188" s="227" t="s">
        <v>132</v>
      </c>
      <c r="AU188" s="227" t="s">
        <v>83</v>
      </c>
      <c r="AY188" s="15" t="s">
        <v>130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5" t="s">
        <v>81</v>
      </c>
      <c r="BK188" s="228">
        <f>ROUND(I188*H188,2)</f>
        <v>0</v>
      </c>
      <c r="BL188" s="15" t="s">
        <v>137</v>
      </c>
      <c r="BM188" s="227" t="s">
        <v>260</v>
      </c>
    </row>
    <row r="189" s="13" customFormat="1">
      <c r="A189" s="13"/>
      <c r="B189" s="229"/>
      <c r="C189" s="230"/>
      <c r="D189" s="231" t="s">
        <v>139</v>
      </c>
      <c r="E189" s="232" t="s">
        <v>1</v>
      </c>
      <c r="F189" s="233" t="s">
        <v>261</v>
      </c>
      <c r="G189" s="230"/>
      <c r="H189" s="234">
        <v>5316.259</v>
      </c>
      <c r="I189" s="235"/>
      <c r="J189" s="230"/>
      <c r="K189" s="230"/>
      <c r="L189" s="236"/>
      <c r="M189" s="237"/>
      <c r="N189" s="238"/>
      <c r="O189" s="238"/>
      <c r="P189" s="238"/>
      <c r="Q189" s="238"/>
      <c r="R189" s="238"/>
      <c r="S189" s="238"/>
      <c r="T189" s="23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0" t="s">
        <v>139</v>
      </c>
      <c r="AU189" s="240" t="s">
        <v>83</v>
      </c>
      <c r="AV189" s="13" t="s">
        <v>83</v>
      </c>
      <c r="AW189" s="13" t="s">
        <v>30</v>
      </c>
      <c r="AX189" s="13" t="s">
        <v>81</v>
      </c>
      <c r="AY189" s="240" t="s">
        <v>130</v>
      </c>
    </row>
    <row r="190" s="2" customFormat="1" ht="16.5" customHeight="1">
      <c r="A190" s="36"/>
      <c r="B190" s="37"/>
      <c r="C190" s="216" t="s">
        <v>262</v>
      </c>
      <c r="D190" s="216" t="s">
        <v>132</v>
      </c>
      <c r="E190" s="217" t="s">
        <v>258</v>
      </c>
      <c r="F190" s="218" t="s">
        <v>259</v>
      </c>
      <c r="G190" s="219" t="s">
        <v>135</v>
      </c>
      <c r="H190" s="220">
        <v>5597</v>
      </c>
      <c r="I190" s="221"/>
      <c r="J190" s="222">
        <f>ROUND(I190*H190,2)</f>
        <v>0</v>
      </c>
      <c r="K190" s="218" t="s">
        <v>136</v>
      </c>
      <c r="L190" s="42"/>
      <c r="M190" s="223" t="s">
        <v>1</v>
      </c>
      <c r="N190" s="224" t="s">
        <v>38</v>
      </c>
      <c r="O190" s="89"/>
      <c r="P190" s="225">
        <f>O190*H190</f>
        <v>0</v>
      </c>
      <c r="Q190" s="225">
        <v>0.34499999999999997</v>
      </c>
      <c r="R190" s="225">
        <f>Q190*H190</f>
        <v>1930.9649999999999</v>
      </c>
      <c r="S190" s="225">
        <v>0</v>
      </c>
      <c r="T190" s="226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7" t="s">
        <v>137</v>
      </c>
      <c r="AT190" s="227" t="s">
        <v>132</v>
      </c>
      <c r="AU190" s="227" t="s">
        <v>83</v>
      </c>
      <c r="AY190" s="15" t="s">
        <v>130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5" t="s">
        <v>81</v>
      </c>
      <c r="BK190" s="228">
        <f>ROUND(I190*H190,2)</f>
        <v>0</v>
      </c>
      <c r="BL190" s="15" t="s">
        <v>137</v>
      </c>
      <c r="BM190" s="227" t="s">
        <v>263</v>
      </c>
    </row>
    <row r="191" s="13" customFormat="1">
      <c r="A191" s="13"/>
      <c r="B191" s="229"/>
      <c r="C191" s="230"/>
      <c r="D191" s="231" t="s">
        <v>139</v>
      </c>
      <c r="E191" s="232" t="s">
        <v>1</v>
      </c>
      <c r="F191" s="233" t="s">
        <v>264</v>
      </c>
      <c r="G191" s="230"/>
      <c r="H191" s="234">
        <v>5597</v>
      </c>
      <c r="I191" s="235"/>
      <c r="J191" s="230"/>
      <c r="K191" s="230"/>
      <c r="L191" s="236"/>
      <c r="M191" s="237"/>
      <c r="N191" s="238"/>
      <c r="O191" s="238"/>
      <c r="P191" s="238"/>
      <c r="Q191" s="238"/>
      <c r="R191" s="238"/>
      <c r="S191" s="238"/>
      <c r="T191" s="23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0" t="s">
        <v>139</v>
      </c>
      <c r="AU191" s="240" t="s">
        <v>83</v>
      </c>
      <c r="AV191" s="13" t="s">
        <v>83</v>
      </c>
      <c r="AW191" s="13" t="s">
        <v>30</v>
      </c>
      <c r="AX191" s="13" t="s">
        <v>81</v>
      </c>
      <c r="AY191" s="240" t="s">
        <v>130</v>
      </c>
    </row>
    <row r="192" s="2" customFormat="1" ht="24.15" customHeight="1">
      <c r="A192" s="36"/>
      <c r="B192" s="37"/>
      <c r="C192" s="216" t="s">
        <v>265</v>
      </c>
      <c r="D192" s="216" t="s">
        <v>132</v>
      </c>
      <c r="E192" s="217" t="s">
        <v>266</v>
      </c>
      <c r="F192" s="218" t="s">
        <v>267</v>
      </c>
      <c r="G192" s="219" t="s">
        <v>135</v>
      </c>
      <c r="H192" s="220">
        <v>5818.6999999999998</v>
      </c>
      <c r="I192" s="221"/>
      <c r="J192" s="222">
        <f>ROUND(I192*H192,2)</f>
        <v>0</v>
      </c>
      <c r="K192" s="218" t="s">
        <v>136</v>
      </c>
      <c r="L192" s="42"/>
      <c r="M192" s="223" t="s">
        <v>1</v>
      </c>
      <c r="N192" s="224" t="s">
        <v>38</v>
      </c>
      <c r="O192" s="89"/>
      <c r="P192" s="225">
        <f>O192*H192</f>
        <v>0</v>
      </c>
      <c r="Q192" s="225">
        <v>0.46000000000000002</v>
      </c>
      <c r="R192" s="225">
        <f>Q192*H192</f>
        <v>2676.6019999999999</v>
      </c>
      <c r="S192" s="225">
        <v>0</v>
      </c>
      <c r="T192" s="226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7" t="s">
        <v>137</v>
      </c>
      <c r="AT192" s="227" t="s">
        <v>132</v>
      </c>
      <c r="AU192" s="227" t="s">
        <v>83</v>
      </c>
      <c r="AY192" s="15" t="s">
        <v>130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5" t="s">
        <v>81</v>
      </c>
      <c r="BK192" s="228">
        <f>ROUND(I192*H192,2)</f>
        <v>0</v>
      </c>
      <c r="BL192" s="15" t="s">
        <v>137</v>
      </c>
      <c r="BM192" s="227" t="s">
        <v>268</v>
      </c>
    </row>
    <row r="193" s="13" customFormat="1">
      <c r="A193" s="13"/>
      <c r="B193" s="229"/>
      <c r="C193" s="230"/>
      <c r="D193" s="231" t="s">
        <v>139</v>
      </c>
      <c r="E193" s="232" t="s">
        <v>1</v>
      </c>
      <c r="F193" s="233" t="s">
        <v>269</v>
      </c>
      <c r="G193" s="230"/>
      <c r="H193" s="234">
        <v>5818.6999999999998</v>
      </c>
      <c r="I193" s="235"/>
      <c r="J193" s="230"/>
      <c r="K193" s="230"/>
      <c r="L193" s="236"/>
      <c r="M193" s="237"/>
      <c r="N193" s="238"/>
      <c r="O193" s="238"/>
      <c r="P193" s="238"/>
      <c r="Q193" s="238"/>
      <c r="R193" s="238"/>
      <c r="S193" s="238"/>
      <c r="T193" s="23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0" t="s">
        <v>139</v>
      </c>
      <c r="AU193" s="240" t="s">
        <v>83</v>
      </c>
      <c r="AV193" s="13" t="s">
        <v>83</v>
      </c>
      <c r="AW193" s="13" t="s">
        <v>30</v>
      </c>
      <c r="AX193" s="13" t="s">
        <v>81</v>
      </c>
      <c r="AY193" s="240" t="s">
        <v>130</v>
      </c>
    </row>
    <row r="194" s="2" customFormat="1" ht="16.5" customHeight="1">
      <c r="A194" s="36"/>
      <c r="B194" s="37"/>
      <c r="C194" s="216" t="s">
        <v>270</v>
      </c>
      <c r="D194" s="216" t="s">
        <v>132</v>
      </c>
      <c r="E194" s="217" t="s">
        <v>271</v>
      </c>
      <c r="F194" s="218" t="s">
        <v>272</v>
      </c>
      <c r="G194" s="219" t="s">
        <v>135</v>
      </c>
      <c r="H194" s="220">
        <v>1122.81</v>
      </c>
      <c r="I194" s="221"/>
      <c r="J194" s="222">
        <f>ROUND(I194*H194,2)</f>
        <v>0</v>
      </c>
      <c r="K194" s="218" t="s">
        <v>136</v>
      </c>
      <c r="L194" s="42"/>
      <c r="M194" s="223" t="s">
        <v>1</v>
      </c>
      <c r="N194" s="224" t="s">
        <v>38</v>
      </c>
      <c r="O194" s="89"/>
      <c r="P194" s="225">
        <f>O194*H194</f>
        <v>0</v>
      </c>
      <c r="Q194" s="225">
        <v>0.23000000000000001</v>
      </c>
      <c r="R194" s="225">
        <f>Q194*H194</f>
        <v>258.24630000000002</v>
      </c>
      <c r="S194" s="225">
        <v>0</v>
      </c>
      <c r="T194" s="226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7" t="s">
        <v>137</v>
      </c>
      <c r="AT194" s="227" t="s">
        <v>132</v>
      </c>
      <c r="AU194" s="227" t="s">
        <v>83</v>
      </c>
      <c r="AY194" s="15" t="s">
        <v>130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5" t="s">
        <v>81</v>
      </c>
      <c r="BK194" s="228">
        <f>ROUND(I194*H194,2)</f>
        <v>0</v>
      </c>
      <c r="BL194" s="15" t="s">
        <v>137</v>
      </c>
      <c r="BM194" s="227" t="s">
        <v>273</v>
      </c>
    </row>
    <row r="195" s="2" customFormat="1" ht="33" customHeight="1">
      <c r="A195" s="36"/>
      <c r="B195" s="37"/>
      <c r="C195" s="216" t="s">
        <v>274</v>
      </c>
      <c r="D195" s="216" t="s">
        <v>132</v>
      </c>
      <c r="E195" s="217" t="s">
        <v>275</v>
      </c>
      <c r="F195" s="218" t="s">
        <v>276</v>
      </c>
      <c r="G195" s="219" t="s">
        <v>135</v>
      </c>
      <c r="H195" s="220">
        <v>9</v>
      </c>
      <c r="I195" s="221"/>
      <c r="J195" s="222">
        <f>ROUND(I195*H195,2)</f>
        <v>0</v>
      </c>
      <c r="K195" s="218" t="s">
        <v>136</v>
      </c>
      <c r="L195" s="42"/>
      <c r="M195" s="223" t="s">
        <v>1</v>
      </c>
      <c r="N195" s="224" t="s">
        <v>38</v>
      </c>
      <c r="O195" s="89"/>
      <c r="P195" s="225">
        <f>O195*H195</f>
        <v>0</v>
      </c>
      <c r="Q195" s="225">
        <v>0.20745</v>
      </c>
      <c r="R195" s="225">
        <f>Q195*H195</f>
        <v>1.8670499999999999</v>
      </c>
      <c r="S195" s="225">
        <v>0</v>
      </c>
      <c r="T195" s="226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7" t="s">
        <v>137</v>
      </c>
      <c r="AT195" s="227" t="s">
        <v>132</v>
      </c>
      <c r="AU195" s="227" t="s">
        <v>83</v>
      </c>
      <c r="AY195" s="15" t="s">
        <v>130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5" t="s">
        <v>81</v>
      </c>
      <c r="BK195" s="228">
        <f>ROUND(I195*H195,2)</f>
        <v>0</v>
      </c>
      <c r="BL195" s="15" t="s">
        <v>137</v>
      </c>
      <c r="BM195" s="227" t="s">
        <v>277</v>
      </c>
    </row>
    <row r="196" s="13" customFormat="1">
      <c r="A196" s="13"/>
      <c r="B196" s="229"/>
      <c r="C196" s="230"/>
      <c r="D196" s="231" t="s">
        <v>139</v>
      </c>
      <c r="E196" s="232" t="s">
        <v>1</v>
      </c>
      <c r="F196" s="233" t="s">
        <v>160</v>
      </c>
      <c r="G196" s="230"/>
      <c r="H196" s="234">
        <v>9</v>
      </c>
      <c r="I196" s="235"/>
      <c r="J196" s="230"/>
      <c r="K196" s="230"/>
      <c r="L196" s="236"/>
      <c r="M196" s="237"/>
      <c r="N196" s="238"/>
      <c r="O196" s="238"/>
      <c r="P196" s="238"/>
      <c r="Q196" s="238"/>
      <c r="R196" s="238"/>
      <c r="S196" s="238"/>
      <c r="T196" s="23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0" t="s">
        <v>139</v>
      </c>
      <c r="AU196" s="240" t="s">
        <v>83</v>
      </c>
      <c r="AV196" s="13" t="s">
        <v>83</v>
      </c>
      <c r="AW196" s="13" t="s">
        <v>30</v>
      </c>
      <c r="AX196" s="13" t="s">
        <v>81</v>
      </c>
      <c r="AY196" s="240" t="s">
        <v>130</v>
      </c>
    </row>
    <row r="197" s="2" customFormat="1" ht="24.15" customHeight="1">
      <c r="A197" s="36"/>
      <c r="B197" s="37"/>
      <c r="C197" s="216" t="s">
        <v>278</v>
      </c>
      <c r="D197" s="216" t="s">
        <v>132</v>
      </c>
      <c r="E197" s="217" t="s">
        <v>279</v>
      </c>
      <c r="F197" s="218" t="s">
        <v>280</v>
      </c>
      <c r="G197" s="219" t="s">
        <v>135</v>
      </c>
      <c r="H197" s="220">
        <v>4456.21</v>
      </c>
      <c r="I197" s="221"/>
      <c r="J197" s="222">
        <f>ROUND(I197*H197,2)</f>
        <v>0</v>
      </c>
      <c r="K197" s="218" t="s">
        <v>136</v>
      </c>
      <c r="L197" s="42"/>
      <c r="M197" s="223" t="s">
        <v>1</v>
      </c>
      <c r="N197" s="224" t="s">
        <v>38</v>
      </c>
      <c r="O197" s="89"/>
      <c r="P197" s="225">
        <f>O197*H197</f>
        <v>0</v>
      </c>
      <c r="Q197" s="225">
        <v>0.019720000000000001</v>
      </c>
      <c r="R197" s="225">
        <f>Q197*H197</f>
        <v>87.876461200000008</v>
      </c>
      <c r="S197" s="225">
        <v>0</v>
      </c>
      <c r="T197" s="226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7" t="s">
        <v>137</v>
      </c>
      <c r="AT197" s="227" t="s">
        <v>132</v>
      </c>
      <c r="AU197" s="227" t="s">
        <v>83</v>
      </c>
      <c r="AY197" s="15" t="s">
        <v>130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5" t="s">
        <v>81</v>
      </c>
      <c r="BK197" s="228">
        <f>ROUND(I197*H197,2)</f>
        <v>0</v>
      </c>
      <c r="BL197" s="15" t="s">
        <v>137</v>
      </c>
      <c r="BM197" s="227" t="s">
        <v>281</v>
      </c>
    </row>
    <row r="198" s="13" customFormat="1">
      <c r="A198" s="13"/>
      <c r="B198" s="229"/>
      <c r="C198" s="230"/>
      <c r="D198" s="231" t="s">
        <v>139</v>
      </c>
      <c r="E198" s="232" t="s">
        <v>1</v>
      </c>
      <c r="F198" s="233" t="s">
        <v>282</v>
      </c>
      <c r="G198" s="230"/>
      <c r="H198" s="234">
        <v>4456.21</v>
      </c>
      <c r="I198" s="235"/>
      <c r="J198" s="230"/>
      <c r="K198" s="230"/>
      <c r="L198" s="236"/>
      <c r="M198" s="237"/>
      <c r="N198" s="238"/>
      <c r="O198" s="238"/>
      <c r="P198" s="238"/>
      <c r="Q198" s="238"/>
      <c r="R198" s="238"/>
      <c r="S198" s="238"/>
      <c r="T198" s="23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0" t="s">
        <v>139</v>
      </c>
      <c r="AU198" s="240" t="s">
        <v>83</v>
      </c>
      <c r="AV198" s="13" t="s">
        <v>83</v>
      </c>
      <c r="AW198" s="13" t="s">
        <v>30</v>
      </c>
      <c r="AX198" s="13" t="s">
        <v>81</v>
      </c>
      <c r="AY198" s="240" t="s">
        <v>130</v>
      </c>
    </row>
    <row r="199" s="2" customFormat="1" ht="24.15" customHeight="1">
      <c r="A199" s="36"/>
      <c r="B199" s="37"/>
      <c r="C199" s="216" t="s">
        <v>283</v>
      </c>
      <c r="D199" s="216" t="s">
        <v>132</v>
      </c>
      <c r="E199" s="217" t="s">
        <v>284</v>
      </c>
      <c r="F199" s="218" t="s">
        <v>285</v>
      </c>
      <c r="G199" s="219" t="s">
        <v>135</v>
      </c>
      <c r="H199" s="220">
        <v>4456.21</v>
      </c>
      <c r="I199" s="221"/>
      <c r="J199" s="222">
        <f>ROUND(I199*H199,2)</f>
        <v>0</v>
      </c>
      <c r="K199" s="218" t="s">
        <v>136</v>
      </c>
      <c r="L199" s="42"/>
      <c r="M199" s="223" t="s">
        <v>1</v>
      </c>
      <c r="N199" s="224" t="s">
        <v>38</v>
      </c>
      <c r="O199" s="89"/>
      <c r="P199" s="225">
        <f>O199*H199</f>
        <v>0</v>
      </c>
      <c r="Q199" s="225">
        <v>0.023939999999999999</v>
      </c>
      <c r="R199" s="225">
        <f>Q199*H199</f>
        <v>106.6816674</v>
      </c>
      <c r="S199" s="225">
        <v>0</v>
      </c>
      <c r="T199" s="22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7" t="s">
        <v>137</v>
      </c>
      <c r="AT199" s="227" t="s">
        <v>132</v>
      </c>
      <c r="AU199" s="227" t="s">
        <v>83</v>
      </c>
      <c r="AY199" s="15" t="s">
        <v>130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5" t="s">
        <v>81</v>
      </c>
      <c r="BK199" s="228">
        <f>ROUND(I199*H199,2)</f>
        <v>0</v>
      </c>
      <c r="BL199" s="15" t="s">
        <v>137</v>
      </c>
      <c r="BM199" s="227" t="s">
        <v>286</v>
      </c>
    </row>
    <row r="200" s="13" customFormat="1">
      <c r="A200" s="13"/>
      <c r="B200" s="229"/>
      <c r="C200" s="230"/>
      <c r="D200" s="231" t="s">
        <v>139</v>
      </c>
      <c r="E200" s="232" t="s">
        <v>1</v>
      </c>
      <c r="F200" s="233" t="s">
        <v>282</v>
      </c>
      <c r="G200" s="230"/>
      <c r="H200" s="234">
        <v>4456.21</v>
      </c>
      <c r="I200" s="235"/>
      <c r="J200" s="230"/>
      <c r="K200" s="230"/>
      <c r="L200" s="236"/>
      <c r="M200" s="237"/>
      <c r="N200" s="238"/>
      <c r="O200" s="238"/>
      <c r="P200" s="238"/>
      <c r="Q200" s="238"/>
      <c r="R200" s="238"/>
      <c r="S200" s="238"/>
      <c r="T200" s="23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0" t="s">
        <v>139</v>
      </c>
      <c r="AU200" s="240" t="s">
        <v>83</v>
      </c>
      <c r="AV200" s="13" t="s">
        <v>83</v>
      </c>
      <c r="AW200" s="13" t="s">
        <v>30</v>
      </c>
      <c r="AX200" s="13" t="s">
        <v>81</v>
      </c>
      <c r="AY200" s="240" t="s">
        <v>130</v>
      </c>
    </row>
    <row r="201" s="2" customFormat="1" ht="16.5" customHeight="1">
      <c r="A201" s="36"/>
      <c r="B201" s="37"/>
      <c r="C201" s="216" t="s">
        <v>287</v>
      </c>
      <c r="D201" s="216" t="s">
        <v>132</v>
      </c>
      <c r="E201" s="217" t="s">
        <v>288</v>
      </c>
      <c r="F201" s="218" t="s">
        <v>289</v>
      </c>
      <c r="G201" s="219" t="s">
        <v>135</v>
      </c>
      <c r="H201" s="220">
        <v>4607.7209999999995</v>
      </c>
      <c r="I201" s="221"/>
      <c r="J201" s="222">
        <f>ROUND(I201*H201,2)</f>
        <v>0</v>
      </c>
      <c r="K201" s="218" t="s">
        <v>136</v>
      </c>
      <c r="L201" s="42"/>
      <c r="M201" s="223" t="s">
        <v>1</v>
      </c>
      <c r="N201" s="224" t="s">
        <v>38</v>
      </c>
      <c r="O201" s="89"/>
      <c r="P201" s="225">
        <f>O201*H201</f>
        <v>0</v>
      </c>
      <c r="Q201" s="225">
        <v>0.2268</v>
      </c>
      <c r="R201" s="225">
        <f>Q201*H201</f>
        <v>1045.0311227999998</v>
      </c>
      <c r="S201" s="225">
        <v>0</v>
      </c>
      <c r="T201" s="226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7" t="s">
        <v>137</v>
      </c>
      <c r="AT201" s="227" t="s">
        <v>132</v>
      </c>
      <c r="AU201" s="227" t="s">
        <v>83</v>
      </c>
      <c r="AY201" s="15" t="s">
        <v>130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5" t="s">
        <v>81</v>
      </c>
      <c r="BK201" s="228">
        <f>ROUND(I201*H201,2)</f>
        <v>0</v>
      </c>
      <c r="BL201" s="15" t="s">
        <v>137</v>
      </c>
      <c r="BM201" s="227" t="s">
        <v>290</v>
      </c>
    </row>
    <row r="202" s="13" customFormat="1">
      <c r="A202" s="13"/>
      <c r="B202" s="229"/>
      <c r="C202" s="230"/>
      <c r="D202" s="231" t="s">
        <v>139</v>
      </c>
      <c r="E202" s="232" t="s">
        <v>1</v>
      </c>
      <c r="F202" s="233" t="s">
        <v>291</v>
      </c>
      <c r="G202" s="230"/>
      <c r="H202" s="234">
        <v>4607.7209999999995</v>
      </c>
      <c r="I202" s="235"/>
      <c r="J202" s="230"/>
      <c r="K202" s="230"/>
      <c r="L202" s="236"/>
      <c r="M202" s="237"/>
      <c r="N202" s="238"/>
      <c r="O202" s="238"/>
      <c r="P202" s="238"/>
      <c r="Q202" s="238"/>
      <c r="R202" s="238"/>
      <c r="S202" s="238"/>
      <c r="T202" s="23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0" t="s">
        <v>139</v>
      </c>
      <c r="AU202" s="240" t="s">
        <v>83</v>
      </c>
      <c r="AV202" s="13" t="s">
        <v>83</v>
      </c>
      <c r="AW202" s="13" t="s">
        <v>30</v>
      </c>
      <c r="AX202" s="13" t="s">
        <v>81</v>
      </c>
      <c r="AY202" s="240" t="s">
        <v>130</v>
      </c>
    </row>
    <row r="203" s="12" customFormat="1" ht="22.8" customHeight="1">
      <c r="A203" s="12"/>
      <c r="B203" s="200"/>
      <c r="C203" s="201"/>
      <c r="D203" s="202" t="s">
        <v>72</v>
      </c>
      <c r="E203" s="214" t="s">
        <v>168</v>
      </c>
      <c r="F203" s="214" t="s">
        <v>292</v>
      </c>
      <c r="G203" s="201"/>
      <c r="H203" s="201"/>
      <c r="I203" s="204"/>
      <c r="J203" s="215">
        <f>BK203</f>
        <v>0</v>
      </c>
      <c r="K203" s="201"/>
      <c r="L203" s="206"/>
      <c r="M203" s="207"/>
      <c r="N203" s="208"/>
      <c r="O203" s="208"/>
      <c r="P203" s="209">
        <f>SUM(P204:P206)</f>
        <v>0</v>
      </c>
      <c r="Q203" s="208"/>
      <c r="R203" s="209">
        <f>SUM(R204:R206)</f>
        <v>0</v>
      </c>
      <c r="S203" s="208"/>
      <c r="T203" s="210">
        <f>SUM(T204:T206)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1" t="s">
        <v>81</v>
      </c>
      <c r="AT203" s="212" t="s">
        <v>72</v>
      </c>
      <c r="AU203" s="212" t="s">
        <v>81</v>
      </c>
      <c r="AY203" s="211" t="s">
        <v>130</v>
      </c>
      <c r="BK203" s="213">
        <f>SUM(BK204:BK206)</f>
        <v>0</v>
      </c>
    </row>
    <row r="204" s="2" customFormat="1" ht="24.15" customHeight="1">
      <c r="A204" s="36"/>
      <c r="B204" s="37"/>
      <c r="C204" s="216" t="s">
        <v>293</v>
      </c>
      <c r="D204" s="216" t="s">
        <v>132</v>
      </c>
      <c r="E204" s="217" t="s">
        <v>294</v>
      </c>
      <c r="F204" s="218" t="s">
        <v>295</v>
      </c>
      <c r="G204" s="219" t="s">
        <v>164</v>
      </c>
      <c r="H204" s="220">
        <v>2.25</v>
      </c>
      <c r="I204" s="221"/>
      <c r="J204" s="222">
        <f>ROUND(I204*H204,2)</f>
        <v>0</v>
      </c>
      <c r="K204" s="218" t="s">
        <v>136</v>
      </c>
      <c r="L204" s="42"/>
      <c r="M204" s="223" t="s">
        <v>1</v>
      </c>
      <c r="N204" s="224" t="s">
        <v>38</v>
      </c>
      <c r="O204" s="89"/>
      <c r="P204" s="225">
        <f>O204*H204</f>
        <v>0</v>
      </c>
      <c r="Q204" s="225">
        <v>0</v>
      </c>
      <c r="R204" s="225">
        <f>Q204*H204</f>
        <v>0</v>
      </c>
      <c r="S204" s="225">
        <v>0</v>
      </c>
      <c r="T204" s="226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7" t="s">
        <v>137</v>
      </c>
      <c r="AT204" s="227" t="s">
        <v>132</v>
      </c>
      <c r="AU204" s="227" t="s">
        <v>83</v>
      </c>
      <c r="AY204" s="15" t="s">
        <v>130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5" t="s">
        <v>81</v>
      </c>
      <c r="BK204" s="228">
        <f>ROUND(I204*H204,2)</f>
        <v>0</v>
      </c>
      <c r="BL204" s="15" t="s">
        <v>137</v>
      </c>
      <c r="BM204" s="227" t="s">
        <v>296</v>
      </c>
    </row>
    <row r="205" s="2" customFormat="1">
      <c r="A205" s="36"/>
      <c r="B205" s="37"/>
      <c r="C205" s="38"/>
      <c r="D205" s="231" t="s">
        <v>166</v>
      </c>
      <c r="E205" s="38"/>
      <c r="F205" s="241" t="s">
        <v>297</v>
      </c>
      <c r="G205" s="38"/>
      <c r="H205" s="38"/>
      <c r="I205" s="242"/>
      <c r="J205" s="38"/>
      <c r="K205" s="38"/>
      <c r="L205" s="42"/>
      <c r="M205" s="243"/>
      <c r="N205" s="244"/>
      <c r="O205" s="89"/>
      <c r="P205" s="89"/>
      <c r="Q205" s="89"/>
      <c r="R205" s="89"/>
      <c r="S205" s="89"/>
      <c r="T205" s="90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166</v>
      </c>
      <c r="AU205" s="15" t="s">
        <v>83</v>
      </c>
    </row>
    <row r="206" s="13" customFormat="1">
      <c r="A206" s="13"/>
      <c r="B206" s="229"/>
      <c r="C206" s="230"/>
      <c r="D206" s="231" t="s">
        <v>139</v>
      </c>
      <c r="E206" s="232" t="s">
        <v>1</v>
      </c>
      <c r="F206" s="233" t="s">
        <v>173</v>
      </c>
      <c r="G206" s="230"/>
      <c r="H206" s="234">
        <v>2.25</v>
      </c>
      <c r="I206" s="235"/>
      <c r="J206" s="230"/>
      <c r="K206" s="230"/>
      <c r="L206" s="236"/>
      <c r="M206" s="237"/>
      <c r="N206" s="238"/>
      <c r="O206" s="238"/>
      <c r="P206" s="238"/>
      <c r="Q206" s="238"/>
      <c r="R206" s="238"/>
      <c r="S206" s="238"/>
      <c r="T206" s="23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0" t="s">
        <v>139</v>
      </c>
      <c r="AU206" s="240" t="s">
        <v>83</v>
      </c>
      <c r="AV206" s="13" t="s">
        <v>83</v>
      </c>
      <c r="AW206" s="13" t="s">
        <v>30</v>
      </c>
      <c r="AX206" s="13" t="s">
        <v>81</v>
      </c>
      <c r="AY206" s="240" t="s">
        <v>130</v>
      </c>
    </row>
    <row r="207" s="12" customFormat="1" ht="22.8" customHeight="1">
      <c r="A207" s="12"/>
      <c r="B207" s="200"/>
      <c r="C207" s="201"/>
      <c r="D207" s="202" t="s">
        <v>72</v>
      </c>
      <c r="E207" s="214" t="s">
        <v>174</v>
      </c>
      <c r="F207" s="214" t="s">
        <v>298</v>
      </c>
      <c r="G207" s="201"/>
      <c r="H207" s="201"/>
      <c r="I207" s="204"/>
      <c r="J207" s="215">
        <f>BK207</f>
        <v>0</v>
      </c>
      <c r="K207" s="201"/>
      <c r="L207" s="206"/>
      <c r="M207" s="207"/>
      <c r="N207" s="208"/>
      <c r="O207" s="208"/>
      <c r="P207" s="209">
        <f>SUM(P208:P222)</f>
        <v>0</v>
      </c>
      <c r="Q207" s="208"/>
      <c r="R207" s="209">
        <f>SUM(R208:R222)</f>
        <v>0.36700999999999995</v>
      </c>
      <c r="S207" s="208"/>
      <c r="T207" s="210">
        <f>SUM(T208:T222)</f>
        <v>0.0080000000000000002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1" t="s">
        <v>81</v>
      </c>
      <c r="AT207" s="212" t="s">
        <v>72</v>
      </c>
      <c r="AU207" s="212" t="s">
        <v>81</v>
      </c>
      <c r="AY207" s="211" t="s">
        <v>130</v>
      </c>
      <c r="BK207" s="213">
        <f>SUM(BK208:BK222)</f>
        <v>0</v>
      </c>
    </row>
    <row r="208" s="2" customFormat="1" ht="24.15" customHeight="1">
      <c r="A208" s="36"/>
      <c r="B208" s="37"/>
      <c r="C208" s="216" t="s">
        <v>299</v>
      </c>
      <c r="D208" s="216" t="s">
        <v>132</v>
      </c>
      <c r="E208" s="217" t="s">
        <v>300</v>
      </c>
      <c r="F208" s="218" t="s">
        <v>301</v>
      </c>
      <c r="G208" s="219" t="s">
        <v>143</v>
      </c>
      <c r="H208" s="220">
        <v>2</v>
      </c>
      <c r="I208" s="221"/>
      <c r="J208" s="222">
        <f>ROUND(I208*H208,2)</f>
        <v>0</v>
      </c>
      <c r="K208" s="218" t="s">
        <v>136</v>
      </c>
      <c r="L208" s="42"/>
      <c r="M208" s="223" t="s">
        <v>1</v>
      </c>
      <c r="N208" s="224" t="s">
        <v>38</v>
      </c>
      <c r="O208" s="89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27" t="s">
        <v>137</v>
      </c>
      <c r="AT208" s="227" t="s">
        <v>132</v>
      </c>
      <c r="AU208" s="227" t="s">
        <v>83</v>
      </c>
      <c r="AY208" s="15" t="s">
        <v>130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5" t="s">
        <v>81</v>
      </c>
      <c r="BK208" s="228">
        <f>ROUND(I208*H208,2)</f>
        <v>0</v>
      </c>
      <c r="BL208" s="15" t="s">
        <v>137</v>
      </c>
      <c r="BM208" s="227" t="s">
        <v>302</v>
      </c>
    </row>
    <row r="209" s="2" customFormat="1" ht="16.5" customHeight="1">
      <c r="A209" s="36"/>
      <c r="B209" s="37"/>
      <c r="C209" s="245" t="s">
        <v>303</v>
      </c>
      <c r="D209" s="245" t="s">
        <v>304</v>
      </c>
      <c r="E209" s="246" t="s">
        <v>305</v>
      </c>
      <c r="F209" s="247" t="s">
        <v>306</v>
      </c>
      <c r="G209" s="248" t="s">
        <v>143</v>
      </c>
      <c r="H209" s="249">
        <v>2</v>
      </c>
      <c r="I209" s="250"/>
      <c r="J209" s="251">
        <f>ROUND(I209*H209,2)</f>
        <v>0</v>
      </c>
      <c r="K209" s="247" t="s">
        <v>136</v>
      </c>
      <c r="L209" s="252"/>
      <c r="M209" s="253" t="s">
        <v>1</v>
      </c>
      <c r="N209" s="254" t="s">
        <v>38</v>
      </c>
      <c r="O209" s="89"/>
      <c r="P209" s="225">
        <f>O209*H209</f>
        <v>0</v>
      </c>
      <c r="Q209" s="225">
        <v>0.0020999999999999999</v>
      </c>
      <c r="R209" s="225">
        <f>Q209*H209</f>
        <v>0.0041999999999999997</v>
      </c>
      <c r="S209" s="225">
        <v>0</v>
      </c>
      <c r="T209" s="226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27" t="s">
        <v>168</v>
      </c>
      <c r="AT209" s="227" t="s">
        <v>304</v>
      </c>
      <c r="AU209" s="227" t="s">
        <v>83</v>
      </c>
      <c r="AY209" s="15" t="s">
        <v>130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5" t="s">
        <v>81</v>
      </c>
      <c r="BK209" s="228">
        <f>ROUND(I209*H209,2)</f>
        <v>0</v>
      </c>
      <c r="BL209" s="15" t="s">
        <v>137</v>
      </c>
      <c r="BM209" s="227" t="s">
        <v>307</v>
      </c>
    </row>
    <row r="210" s="2" customFormat="1" ht="24.15" customHeight="1">
      <c r="A210" s="36"/>
      <c r="B210" s="37"/>
      <c r="C210" s="216" t="s">
        <v>308</v>
      </c>
      <c r="D210" s="216" t="s">
        <v>132</v>
      </c>
      <c r="E210" s="217" t="s">
        <v>309</v>
      </c>
      <c r="F210" s="218" t="s">
        <v>310</v>
      </c>
      <c r="G210" s="219" t="s">
        <v>143</v>
      </c>
      <c r="H210" s="220">
        <v>1</v>
      </c>
      <c r="I210" s="221"/>
      <c r="J210" s="222">
        <f>ROUND(I210*H210,2)</f>
        <v>0</v>
      </c>
      <c r="K210" s="218" t="s">
        <v>136</v>
      </c>
      <c r="L210" s="42"/>
      <c r="M210" s="223" t="s">
        <v>1</v>
      </c>
      <c r="N210" s="224" t="s">
        <v>38</v>
      </c>
      <c r="O210" s="89"/>
      <c r="P210" s="225">
        <f>O210*H210</f>
        <v>0</v>
      </c>
      <c r="Q210" s="225">
        <v>0.00069999999999999999</v>
      </c>
      <c r="R210" s="225">
        <f>Q210*H210</f>
        <v>0.00069999999999999999</v>
      </c>
      <c r="S210" s="225">
        <v>0</v>
      </c>
      <c r="T210" s="226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7" t="s">
        <v>137</v>
      </c>
      <c r="AT210" s="227" t="s">
        <v>132</v>
      </c>
      <c r="AU210" s="227" t="s">
        <v>83</v>
      </c>
      <c r="AY210" s="15" t="s">
        <v>130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5" t="s">
        <v>81</v>
      </c>
      <c r="BK210" s="228">
        <f>ROUND(I210*H210,2)</f>
        <v>0</v>
      </c>
      <c r="BL210" s="15" t="s">
        <v>137</v>
      </c>
      <c r="BM210" s="227" t="s">
        <v>311</v>
      </c>
    </row>
    <row r="211" s="2" customFormat="1" ht="16.5" customHeight="1">
      <c r="A211" s="36"/>
      <c r="B211" s="37"/>
      <c r="C211" s="245" t="s">
        <v>312</v>
      </c>
      <c r="D211" s="245" t="s">
        <v>304</v>
      </c>
      <c r="E211" s="246" t="s">
        <v>313</v>
      </c>
      <c r="F211" s="247" t="s">
        <v>314</v>
      </c>
      <c r="G211" s="248" t="s">
        <v>143</v>
      </c>
      <c r="H211" s="249">
        <v>1</v>
      </c>
      <c r="I211" s="250"/>
      <c r="J211" s="251">
        <f>ROUND(I211*H211,2)</f>
        <v>0</v>
      </c>
      <c r="K211" s="247" t="s">
        <v>136</v>
      </c>
      <c r="L211" s="252"/>
      <c r="M211" s="253" t="s">
        <v>1</v>
      </c>
      <c r="N211" s="254" t="s">
        <v>38</v>
      </c>
      <c r="O211" s="89"/>
      <c r="P211" s="225">
        <f>O211*H211</f>
        <v>0</v>
      </c>
      <c r="Q211" s="225">
        <v>0.0040000000000000001</v>
      </c>
      <c r="R211" s="225">
        <f>Q211*H211</f>
        <v>0.0040000000000000001</v>
      </c>
      <c r="S211" s="225">
        <v>0</v>
      </c>
      <c r="T211" s="226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27" t="s">
        <v>168</v>
      </c>
      <c r="AT211" s="227" t="s">
        <v>304</v>
      </c>
      <c r="AU211" s="227" t="s">
        <v>83</v>
      </c>
      <c r="AY211" s="15" t="s">
        <v>130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5" t="s">
        <v>81</v>
      </c>
      <c r="BK211" s="228">
        <f>ROUND(I211*H211,2)</f>
        <v>0</v>
      </c>
      <c r="BL211" s="15" t="s">
        <v>137</v>
      </c>
      <c r="BM211" s="227" t="s">
        <v>315</v>
      </c>
    </row>
    <row r="212" s="2" customFormat="1" ht="24.15" customHeight="1">
      <c r="A212" s="36"/>
      <c r="B212" s="37"/>
      <c r="C212" s="216" t="s">
        <v>316</v>
      </c>
      <c r="D212" s="216" t="s">
        <v>132</v>
      </c>
      <c r="E212" s="217" t="s">
        <v>317</v>
      </c>
      <c r="F212" s="218" t="s">
        <v>318</v>
      </c>
      <c r="G212" s="219" t="s">
        <v>143</v>
      </c>
      <c r="H212" s="220">
        <v>3</v>
      </c>
      <c r="I212" s="221"/>
      <c r="J212" s="222">
        <f>ROUND(I212*H212,2)</f>
        <v>0</v>
      </c>
      <c r="K212" s="218" t="s">
        <v>136</v>
      </c>
      <c r="L212" s="42"/>
      <c r="M212" s="223" t="s">
        <v>1</v>
      </c>
      <c r="N212" s="224" t="s">
        <v>38</v>
      </c>
      <c r="O212" s="89"/>
      <c r="P212" s="225">
        <f>O212*H212</f>
        <v>0</v>
      </c>
      <c r="Q212" s="225">
        <v>0.11241</v>
      </c>
      <c r="R212" s="225">
        <f>Q212*H212</f>
        <v>0.33722999999999997</v>
      </c>
      <c r="S212" s="225">
        <v>0</v>
      </c>
      <c r="T212" s="226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27" t="s">
        <v>137</v>
      </c>
      <c r="AT212" s="227" t="s">
        <v>132</v>
      </c>
      <c r="AU212" s="227" t="s">
        <v>83</v>
      </c>
      <c r="AY212" s="15" t="s">
        <v>130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5" t="s">
        <v>81</v>
      </c>
      <c r="BK212" s="228">
        <f>ROUND(I212*H212,2)</f>
        <v>0</v>
      </c>
      <c r="BL212" s="15" t="s">
        <v>137</v>
      </c>
      <c r="BM212" s="227" t="s">
        <v>319</v>
      </c>
    </row>
    <row r="213" s="2" customFormat="1">
      <c r="A213" s="36"/>
      <c r="B213" s="37"/>
      <c r="C213" s="38"/>
      <c r="D213" s="231" t="s">
        <v>166</v>
      </c>
      <c r="E213" s="38"/>
      <c r="F213" s="241" t="s">
        <v>320</v>
      </c>
      <c r="G213" s="38"/>
      <c r="H213" s="38"/>
      <c r="I213" s="242"/>
      <c r="J213" s="38"/>
      <c r="K213" s="38"/>
      <c r="L213" s="42"/>
      <c r="M213" s="243"/>
      <c r="N213" s="244"/>
      <c r="O213" s="89"/>
      <c r="P213" s="89"/>
      <c r="Q213" s="89"/>
      <c r="R213" s="89"/>
      <c r="S213" s="89"/>
      <c r="T213" s="90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166</v>
      </c>
      <c r="AU213" s="15" t="s">
        <v>83</v>
      </c>
    </row>
    <row r="214" s="13" customFormat="1">
      <c r="A214" s="13"/>
      <c r="B214" s="229"/>
      <c r="C214" s="230"/>
      <c r="D214" s="231" t="s">
        <v>139</v>
      </c>
      <c r="E214" s="232" t="s">
        <v>1</v>
      </c>
      <c r="F214" s="233" t="s">
        <v>145</v>
      </c>
      <c r="G214" s="230"/>
      <c r="H214" s="234">
        <v>3</v>
      </c>
      <c r="I214" s="235"/>
      <c r="J214" s="230"/>
      <c r="K214" s="230"/>
      <c r="L214" s="236"/>
      <c r="M214" s="237"/>
      <c r="N214" s="238"/>
      <c r="O214" s="238"/>
      <c r="P214" s="238"/>
      <c r="Q214" s="238"/>
      <c r="R214" s="238"/>
      <c r="S214" s="238"/>
      <c r="T214" s="23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0" t="s">
        <v>139</v>
      </c>
      <c r="AU214" s="240" t="s">
        <v>83</v>
      </c>
      <c r="AV214" s="13" t="s">
        <v>83</v>
      </c>
      <c r="AW214" s="13" t="s">
        <v>30</v>
      </c>
      <c r="AX214" s="13" t="s">
        <v>81</v>
      </c>
      <c r="AY214" s="240" t="s">
        <v>130</v>
      </c>
    </row>
    <row r="215" s="2" customFormat="1" ht="21.75" customHeight="1">
      <c r="A215" s="36"/>
      <c r="B215" s="37"/>
      <c r="C215" s="245" t="s">
        <v>321</v>
      </c>
      <c r="D215" s="245" t="s">
        <v>304</v>
      </c>
      <c r="E215" s="246" t="s">
        <v>322</v>
      </c>
      <c r="F215" s="247" t="s">
        <v>323</v>
      </c>
      <c r="G215" s="248" t="s">
        <v>143</v>
      </c>
      <c r="H215" s="249">
        <v>1</v>
      </c>
      <c r="I215" s="250"/>
      <c r="J215" s="251">
        <f>ROUND(I215*H215,2)</f>
        <v>0</v>
      </c>
      <c r="K215" s="247" t="s">
        <v>136</v>
      </c>
      <c r="L215" s="252"/>
      <c r="M215" s="253" t="s">
        <v>1</v>
      </c>
      <c r="N215" s="254" t="s">
        <v>38</v>
      </c>
      <c r="O215" s="89"/>
      <c r="P215" s="225">
        <f>O215*H215</f>
        <v>0</v>
      </c>
      <c r="Q215" s="225">
        <v>0.0061000000000000004</v>
      </c>
      <c r="R215" s="225">
        <f>Q215*H215</f>
        <v>0.0061000000000000004</v>
      </c>
      <c r="S215" s="225">
        <v>0</v>
      </c>
      <c r="T215" s="226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27" t="s">
        <v>168</v>
      </c>
      <c r="AT215" s="227" t="s">
        <v>304</v>
      </c>
      <c r="AU215" s="227" t="s">
        <v>83</v>
      </c>
      <c r="AY215" s="15" t="s">
        <v>130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5" t="s">
        <v>81</v>
      </c>
      <c r="BK215" s="228">
        <f>ROUND(I215*H215,2)</f>
        <v>0</v>
      </c>
      <c r="BL215" s="15" t="s">
        <v>137</v>
      </c>
      <c r="BM215" s="227" t="s">
        <v>324</v>
      </c>
    </row>
    <row r="216" s="2" customFormat="1" ht="16.5" customHeight="1">
      <c r="A216" s="36"/>
      <c r="B216" s="37"/>
      <c r="C216" s="245" t="s">
        <v>325</v>
      </c>
      <c r="D216" s="245" t="s">
        <v>304</v>
      </c>
      <c r="E216" s="246" t="s">
        <v>326</v>
      </c>
      <c r="F216" s="247" t="s">
        <v>327</v>
      </c>
      <c r="G216" s="248" t="s">
        <v>143</v>
      </c>
      <c r="H216" s="249">
        <v>1</v>
      </c>
      <c r="I216" s="250"/>
      <c r="J216" s="251">
        <f>ROUND(I216*H216,2)</f>
        <v>0</v>
      </c>
      <c r="K216" s="247" t="s">
        <v>136</v>
      </c>
      <c r="L216" s="252"/>
      <c r="M216" s="253" t="s">
        <v>1</v>
      </c>
      <c r="N216" s="254" t="s">
        <v>38</v>
      </c>
      <c r="O216" s="89"/>
      <c r="P216" s="225">
        <f>O216*H216</f>
        <v>0</v>
      </c>
      <c r="Q216" s="225">
        <v>0.0030000000000000001</v>
      </c>
      <c r="R216" s="225">
        <f>Q216*H216</f>
        <v>0.0030000000000000001</v>
      </c>
      <c r="S216" s="225">
        <v>0</v>
      </c>
      <c r="T216" s="226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27" t="s">
        <v>168</v>
      </c>
      <c r="AT216" s="227" t="s">
        <v>304</v>
      </c>
      <c r="AU216" s="227" t="s">
        <v>83</v>
      </c>
      <c r="AY216" s="15" t="s">
        <v>130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5" t="s">
        <v>81</v>
      </c>
      <c r="BK216" s="228">
        <f>ROUND(I216*H216,2)</f>
        <v>0</v>
      </c>
      <c r="BL216" s="15" t="s">
        <v>137</v>
      </c>
      <c r="BM216" s="227" t="s">
        <v>328</v>
      </c>
    </row>
    <row r="217" s="2" customFormat="1" ht="16.5" customHeight="1">
      <c r="A217" s="36"/>
      <c r="B217" s="37"/>
      <c r="C217" s="245" t="s">
        <v>329</v>
      </c>
      <c r="D217" s="245" t="s">
        <v>304</v>
      </c>
      <c r="E217" s="246" t="s">
        <v>330</v>
      </c>
      <c r="F217" s="247" t="s">
        <v>331</v>
      </c>
      <c r="G217" s="248" t="s">
        <v>143</v>
      </c>
      <c r="H217" s="249">
        <v>1</v>
      </c>
      <c r="I217" s="250"/>
      <c r="J217" s="251">
        <f>ROUND(I217*H217,2)</f>
        <v>0</v>
      </c>
      <c r="K217" s="247" t="s">
        <v>136</v>
      </c>
      <c r="L217" s="252"/>
      <c r="M217" s="253" t="s">
        <v>1</v>
      </c>
      <c r="N217" s="254" t="s">
        <v>38</v>
      </c>
      <c r="O217" s="89"/>
      <c r="P217" s="225">
        <f>O217*H217</f>
        <v>0</v>
      </c>
      <c r="Q217" s="225">
        <v>0.00010000000000000001</v>
      </c>
      <c r="R217" s="225">
        <f>Q217*H217</f>
        <v>0.00010000000000000001</v>
      </c>
      <c r="S217" s="225">
        <v>0</v>
      </c>
      <c r="T217" s="226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27" t="s">
        <v>168</v>
      </c>
      <c r="AT217" s="227" t="s">
        <v>304</v>
      </c>
      <c r="AU217" s="227" t="s">
        <v>83</v>
      </c>
      <c r="AY217" s="15" t="s">
        <v>130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5" t="s">
        <v>81</v>
      </c>
      <c r="BK217" s="228">
        <f>ROUND(I217*H217,2)</f>
        <v>0</v>
      </c>
      <c r="BL217" s="15" t="s">
        <v>137</v>
      </c>
      <c r="BM217" s="227" t="s">
        <v>332</v>
      </c>
    </row>
    <row r="218" s="2" customFormat="1" ht="21.75" customHeight="1">
      <c r="A218" s="36"/>
      <c r="B218" s="37"/>
      <c r="C218" s="245" t="s">
        <v>333</v>
      </c>
      <c r="D218" s="245" t="s">
        <v>304</v>
      </c>
      <c r="E218" s="246" t="s">
        <v>334</v>
      </c>
      <c r="F218" s="247" t="s">
        <v>335</v>
      </c>
      <c r="G218" s="248" t="s">
        <v>143</v>
      </c>
      <c r="H218" s="249">
        <v>2</v>
      </c>
      <c r="I218" s="250"/>
      <c r="J218" s="251">
        <f>ROUND(I218*H218,2)</f>
        <v>0</v>
      </c>
      <c r="K218" s="247" t="s">
        <v>136</v>
      </c>
      <c r="L218" s="252"/>
      <c r="M218" s="253" t="s">
        <v>1</v>
      </c>
      <c r="N218" s="254" t="s">
        <v>38</v>
      </c>
      <c r="O218" s="89"/>
      <c r="P218" s="225">
        <f>O218*H218</f>
        <v>0</v>
      </c>
      <c r="Q218" s="225">
        <v>0.00035</v>
      </c>
      <c r="R218" s="225">
        <f>Q218*H218</f>
        <v>0.00069999999999999999</v>
      </c>
      <c r="S218" s="225">
        <v>0</v>
      </c>
      <c r="T218" s="226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27" t="s">
        <v>168</v>
      </c>
      <c r="AT218" s="227" t="s">
        <v>304</v>
      </c>
      <c r="AU218" s="227" t="s">
        <v>83</v>
      </c>
      <c r="AY218" s="15" t="s">
        <v>130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5" t="s">
        <v>81</v>
      </c>
      <c r="BK218" s="228">
        <f>ROUND(I218*H218,2)</f>
        <v>0</v>
      </c>
      <c r="BL218" s="15" t="s">
        <v>137</v>
      </c>
      <c r="BM218" s="227" t="s">
        <v>336</v>
      </c>
    </row>
    <row r="219" s="2" customFormat="1" ht="33" customHeight="1">
      <c r="A219" s="36"/>
      <c r="B219" s="37"/>
      <c r="C219" s="216" t="s">
        <v>337</v>
      </c>
      <c r="D219" s="216" t="s">
        <v>132</v>
      </c>
      <c r="E219" s="217" t="s">
        <v>338</v>
      </c>
      <c r="F219" s="218" t="s">
        <v>339</v>
      </c>
      <c r="G219" s="219" t="s">
        <v>246</v>
      </c>
      <c r="H219" s="220">
        <v>18</v>
      </c>
      <c r="I219" s="221"/>
      <c r="J219" s="222">
        <f>ROUND(I219*H219,2)</f>
        <v>0</v>
      </c>
      <c r="K219" s="218" t="s">
        <v>136</v>
      </c>
      <c r="L219" s="42"/>
      <c r="M219" s="223" t="s">
        <v>1</v>
      </c>
      <c r="N219" s="224" t="s">
        <v>38</v>
      </c>
      <c r="O219" s="89"/>
      <c r="P219" s="225">
        <f>O219*H219</f>
        <v>0</v>
      </c>
      <c r="Q219" s="225">
        <v>0.00060999999999999997</v>
      </c>
      <c r="R219" s="225">
        <f>Q219*H219</f>
        <v>0.01098</v>
      </c>
      <c r="S219" s="225">
        <v>0</v>
      </c>
      <c r="T219" s="226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27" t="s">
        <v>137</v>
      </c>
      <c r="AT219" s="227" t="s">
        <v>132</v>
      </c>
      <c r="AU219" s="227" t="s">
        <v>83</v>
      </c>
      <c r="AY219" s="15" t="s">
        <v>130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5" t="s">
        <v>81</v>
      </c>
      <c r="BK219" s="228">
        <f>ROUND(I219*H219,2)</f>
        <v>0</v>
      </c>
      <c r="BL219" s="15" t="s">
        <v>137</v>
      </c>
      <c r="BM219" s="227" t="s">
        <v>340</v>
      </c>
    </row>
    <row r="220" s="2" customFormat="1" ht="21.75" customHeight="1">
      <c r="A220" s="36"/>
      <c r="B220" s="37"/>
      <c r="C220" s="216" t="s">
        <v>341</v>
      </c>
      <c r="D220" s="216" t="s">
        <v>132</v>
      </c>
      <c r="E220" s="217" t="s">
        <v>342</v>
      </c>
      <c r="F220" s="218" t="s">
        <v>343</v>
      </c>
      <c r="G220" s="219" t="s">
        <v>246</v>
      </c>
      <c r="H220" s="220">
        <v>18</v>
      </c>
      <c r="I220" s="221"/>
      <c r="J220" s="222">
        <f>ROUND(I220*H220,2)</f>
        <v>0</v>
      </c>
      <c r="K220" s="218" t="s">
        <v>136</v>
      </c>
      <c r="L220" s="42"/>
      <c r="M220" s="223" t="s">
        <v>1</v>
      </c>
      <c r="N220" s="224" t="s">
        <v>38</v>
      </c>
      <c r="O220" s="89"/>
      <c r="P220" s="225">
        <f>O220*H220</f>
        <v>0</v>
      </c>
      <c r="Q220" s="225">
        <v>0</v>
      </c>
      <c r="R220" s="225">
        <f>Q220*H220</f>
        <v>0</v>
      </c>
      <c r="S220" s="225">
        <v>0</v>
      </c>
      <c r="T220" s="226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27" t="s">
        <v>137</v>
      </c>
      <c r="AT220" s="227" t="s">
        <v>132</v>
      </c>
      <c r="AU220" s="227" t="s">
        <v>83</v>
      </c>
      <c r="AY220" s="15" t="s">
        <v>130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5" t="s">
        <v>81</v>
      </c>
      <c r="BK220" s="228">
        <f>ROUND(I220*H220,2)</f>
        <v>0</v>
      </c>
      <c r="BL220" s="15" t="s">
        <v>137</v>
      </c>
      <c r="BM220" s="227" t="s">
        <v>344</v>
      </c>
    </row>
    <row r="221" s="2" customFormat="1" ht="24.15" customHeight="1">
      <c r="A221" s="36"/>
      <c r="B221" s="37"/>
      <c r="C221" s="216" t="s">
        <v>345</v>
      </c>
      <c r="D221" s="216" t="s">
        <v>132</v>
      </c>
      <c r="E221" s="217" t="s">
        <v>346</v>
      </c>
      <c r="F221" s="218" t="s">
        <v>347</v>
      </c>
      <c r="G221" s="219" t="s">
        <v>143</v>
      </c>
      <c r="H221" s="220">
        <v>2</v>
      </c>
      <c r="I221" s="221"/>
      <c r="J221" s="222">
        <f>ROUND(I221*H221,2)</f>
        <v>0</v>
      </c>
      <c r="K221" s="218" t="s">
        <v>136</v>
      </c>
      <c r="L221" s="42"/>
      <c r="M221" s="223" t="s">
        <v>1</v>
      </c>
      <c r="N221" s="224" t="s">
        <v>38</v>
      </c>
      <c r="O221" s="89"/>
      <c r="P221" s="225">
        <f>O221*H221</f>
        <v>0</v>
      </c>
      <c r="Q221" s="225">
        <v>0</v>
      </c>
      <c r="R221" s="225">
        <f>Q221*H221</f>
        <v>0</v>
      </c>
      <c r="S221" s="225">
        <v>0.0040000000000000001</v>
      </c>
      <c r="T221" s="226">
        <f>S221*H221</f>
        <v>0.0080000000000000002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27" t="s">
        <v>137</v>
      </c>
      <c r="AT221" s="227" t="s">
        <v>132</v>
      </c>
      <c r="AU221" s="227" t="s">
        <v>83</v>
      </c>
      <c r="AY221" s="15" t="s">
        <v>130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5" t="s">
        <v>81</v>
      </c>
      <c r="BK221" s="228">
        <f>ROUND(I221*H221,2)</f>
        <v>0</v>
      </c>
      <c r="BL221" s="15" t="s">
        <v>137</v>
      </c>
      <c r="BM221" s="227" t="s">
        <v>348</v>
      </c>
    </row>
    <row r="222" s="2" customFormat="1">
      <c r="A222" s="36"/>
      <c r="B222" s="37"/>
      <c r="C222" s="38"/>
      <c r="D222" s="231" t="s">
        <v>166</v>
      </c>
      <c r="E222" s="38"/>
      <c r="F222" s="241" t="s">
        <v>349</v>
      </c>
      <c r="G222" s="38"/>
      <c r="H222" s="38"/>
      <c r="I222" s="242"/>
      <c r="J222" s="38"/>
      <c r="K222" s="38"/>
      <c r="L222" s="42"/>
      <c r="M222" s="243"/>
      <c r="N222" s="244"/>
      <c r="O222" s="89"/>
      <c r="P222" s="89"/>
      <c r="Q222" s="89"/>
      <c r="R222" s="89"/>
      <c r="S222" s="89"/>
      <c r="T222" s="90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166</v>
      </c>
      <c r="AU222" s="15" t="s">
        <v>83</v>
      </c>
    </row>
    <row r="223" s="12" customFormat="1" ht="22.8" customHeight="1">
      <c r="A223" s="12"/>
      <c r="B223" s="200"/>
      <c r="C223" s="201"/>
      <c r="D223" s="202" t="s">
        <v>72</v>
      </c>
      <c r="E223" s="214" t="s">
        <v>350</v>
      </c>
      <c r="F223" s="214" t="s">
        <v>351</v>
      </c>
      <c r="G223" s="201"/>
      <c r="H223" s="201"/>
      <c r="I223" s="204"/>
      <c r="J223" s="215">
        <f>BK223</f>
        <v>0</v>
      </c>
      <c r="K223" s="201"/>
      <c r="L223" s="206"/>
      <c r="M223" s="207"/>
      <c r="N223" s="208"/>
      <c r="O223" s="208"/>
      <c r="P223" s="209">
        <f>SUM(P224:P228)</f>
        <v>0</v>
      </c>
      <c r="Q223" s="208"/>
      <c r="R223" s="209">
        <f>SUM(R224:R228)</f>
        <v>0</v>
      </c>
      <c r="S223" s="208"/>
      <c r="T223" s="210">
        <f>SUM(T224:T228)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1" t="s">
        <v>81</v>
      </c>
      <c r="AT223" s="212" t="s">
        <v>72</v>
      </c>
      <c r="AU223" s="212" t="s">
        <v>81</v>
      </c>
      <c r="AY223" s="211" t="s">
        <v>130</v>
      </c>
      <c r="BK223" s="213">
        <f>SUM(BK224:BK228)</f>
        <v>0</v>
      </c>
    </row>
    <row r="224" s="2" customFormat="1" ht="21.75" customHeight="1">
      <c r="A224" s="36"/>
      <c r="B224" s="37"/>
      <c r="C224" s="216" t="s">
        <v>352</v>
      </c>
      <c r="D224" s="216" t="s">
        <v>132</v>
      </c>
      <c r="E224" s="217" t="s">
        <v>353</v>
      </c>
      <c r="F224" s="218" t="s">
        <v>354</v>
      </c>
      <c r="G224" s="219" t="s">
        <v>216</v>
      </c>
      <c r="H224" s="220">
        <v>1.988</v>
      </c>
      <c r="I224" s="221"/>
      <c r="J224" s="222">
        <f>ROUND(I224*H224,2)</f>
        <v>0</v>
      </c>
      <c r="K224" s="218" t="s">
        <v>136</v>
      </c>
      <c r="L224" s="42"/>
      <c r="M224" s="223" t="s">
        <v>1</v>
      </c>
      <c r="N224" s="224" t="s">
        <v>38</v>
      </c>
      <c r="O224" s="89"/>
      <c r="P224" s="225">
        <f>O224*H224</f>
        <v>0</v>
      </c>
      <c r="Q224" s="225">
        <v>0</v>
      </c>
      <c r="R224" s="225">
        <f>Q224*H224</f>
        <v>0</v>
      </c>
      <c r="S224" s="225">
        <v>0</v>
      </c>
      <c r="T224" s="226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7" t="s">
        <v>137</v>
      </c>
      <c r="AT224" s="227" t="s">
        <v>132</v>
      </c>
      <c r="AU224" s="227" t="s">
        <v>83</v>
      </c>
      <c r="AY224" s="15" t="s">
        <v>130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5" t="s">
        <v>81</v>
      </c>
      <c r="BK224" s="228">
        <f>ROUND(I224*H224,2)</f>
        <v>0</v>
      </c>
      <c r="BL224" s="15" t="s">
        <v>137</v>
      </c>
      <c r="BM224" s="227" t="s">
        <v>355</v>
      </c>
    </row>
    <row r="225" s="2" customFormat="1">
      <c r="A225" s="36"/>
      <c r="B225" s="37"/>
      <c r="C225" s="38"/>
      <c r="D225" s="231" t="s">
        <v>166</v>
      </c>
      <c r="E225" s="38"/>
      <c r="F225" s="241" t="s">
        <v>356</v>
      </c>
      <c r="G225" s="38"/>
      <c r="H225" s="38"/>
      <c r="I225" s="242"/>
      <c r="J225" s="38"/>
      <c r="K225" s="38"/>
      <c r="L225" s="42"/>
      <c r="M225" s="243"/>
      <c r="N225" s="244"/>
      <c r="O225" s="89"/>
      <c r="P225" s="89"/>
      <c r="Q225" s="89"/>
      <c r="R225" s="89"/>
      <c r="S225" s="89"/>
      <c r="T225" s="90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166</v>
      </c>
      <c r="AU225" s="15" t="s">
        <v>83</v>
      </c>
    </row>
    <row r="226" s="2" customFormat="1" ht="24.15" customHeight="1">
      <c r="A226" s="36"/>
      <c r="B226" s="37"/>
      <c r="C226" s="216" t="s">
        <v>357</v>
      </c>
      <c r="D226" s="216" t="s">
        <v>132</v>
      </c>
      <c r="E226" s="217" t="s">
        <v>358</v>
      </c>
      <c r="F226" s="218" t="s">
        <v>359</v>
      </c>
      <c r="G226" s="219" t="s">
        <v>216</v>
      </c>
      <c r="H226" s="220">
        <v>19.879999999999999</v>
      </c>
      <c r="I226" s="221"/>
      <c r="J226" s="222">
        <f>ROUND(I226*H226,2)</f>
        <v>0</v>
      </c>
      <c r="K226" s="218" t="s">
        <v>136</v>
      </c>
      <c r="L226" s="42"/>
      <c r="M226" s="223" t="s">
        <v>1</v>
      </c>
      <c r="N226" s="224" t="s">
        <v>38</v>
      </c>
      <c r="O226" s="89"/>
      <c r="P226" s="225">
        <f>O226*H226</f>
        <v>0</v>
      </c>
      <c r="Q226" s="225">
        <v>0</v>
      </c>
      <c r="R226" s="225">
        <f>Q226*H226</f>
        <v>0</v>
      </c>
      <c r="S226" s="225">
        <v>0</v>
      </c>
      <c r="T226" s="226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27" t="s">
        <v>137</v>
      </c>
      <c r="AT226" s="227" t="s">
        <v>132</v>
      </c>
      <c r="AU226" s="227" t="s">
        <v>83</v>
      </c>
      <c r="AY226" s="15" t="s">
        <v>130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5" t="s">
        <v>81</v>
      </c>
      <c r="BK226" s="228">
        <f>ROUND(I226*H226,2)</f>
        <v>0</v>
      </c>
      <c r="BL226" s="15" t="s">
        <v>137</v>
      </c>
      <c r="BM226" s="227" t="s">
        <v>360</v>
      </c>
    </row>
    <row r="227" s="13" customFormat="1">
      <c r="A227" s="13"/>
      <c r="B227" s="229"/>
      <c r="C227" s="230"/>
      <c r="D227" s="231" t="s">
        <v>139</v>
      </c>
      <c r="E227" s="232" t="s">
        <v>1</v>
      </c>
      <c r="F227" s="233" t="s">
        <v>361</v>
      </c>
      <c r="G227" s="230"/>
      <c r="H227" s="234">
        <v>19.879999999999999</v>
      </c>
      <c r="I227" s="235"/>
      <c r="J227" s="230"/>
      <c r="K227" s="230"/>
      <c r="L227" s="236"/>
      <c r="M227" s="237"/>
      <c r="N227" s="238"/>
      <c r="O227" s="238"/>
      <c r="P227" s="238"/>
      <c r="Q227" s="238"/>
      <c r="R227" s="238"/>
      <c r="S227" s="238"/>
      <c r="T227" s="23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0" t="s">
        <v>139</v>
      </c>
      <c r="AU227" s="240" t="s">
        <v>83</v>
      </c>
      <c r="AV227" s="13" t="s">
        <v>83</v>
      </c>
      <c r="AW227" s="13" t="s">
        <v>30</v>
      </c>
      <c r="AX227" s="13" t="s">
        <v>81</v>
      </c>
      <c r="AY227" s="240" t="s">
        <v>130</v>
      </c>
    </row>
    <row r="228" s="2" customFormat="1" ht="44.25" customHeight="1">
      <c r="A228" s="36"/>
      <c r="B228" s="37"/>
      <c r="C228" s="216" t="s">
        <v>362</v>
      </c>
      <c r="D228" s="216" t="s">
        <v>132</v>
      </c>
      <c r="E228" s="217" t="s">
        <v>363</v>
      </c>
      <c r="F228" s="218" t="s">
        <v>364</v>
      </c>
      <c r="G228" s="219" t="s">
        <v>216</v>
      </c>
      <c r="H228" s="220">
        <v>1.988</v>
      </c>
      <c r="I228" s="221"/>
      <c r="J228" s="222">
        <f>ROUND(I228*H228,2)</f>
        <v>0</v>
      </c>
      <c r="K228" s="218" t="s">
        <v>136</v>
      </c>
      <c r="L228" s="42"/>
      <c r="M228" s="223" t="s">
        <v>1</v>
      </c>
      <c r="N228" s="224" t="s">
        <v>38</v>
      </c>
      <c r="O228" s="89"/>
      <c r="P228" s="225">
        <f>O228*H228</f>
        <v>0</v>
      </c>
      <c r="Q228" s="225">
        <v>0</v>
      </c>
      <c r="R228" s="225">
        <f>Q228*H228</f>
        <v>0</v>
      </c>
      <c r="S228" s="225">
        <v>0</v>
      </c>
      <c r="T228" s="226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27" t="s">
        <v>365</v>
      </c>
      <c r="AT228" s="227" t="s">
        <v>132</v>
      </c>
      <c r="AU228" s="227" t="s">
        <v>83</v>
      </c>
      <c r="AY228" s="15" t="s">
        <v>130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5" t="s">
        <v>81</v>
      </c>
      <c r="BK228" s="228">
        <f>ROUND(I228*H228,2)</f>
        <v>0</v>
      </c>
      <c r="BL228" s="15" t="s">
        <v>365</v>
      </c>
      <c r="BM228" s="227" t="s">
        <v>366</v>
      </c>
    </row>
    <row r="229" s="12" customFormat="1" ht="22.8" customHeight="1">
      <c r="A229" s="12"/>
      <c r="B229" s="200"/>
      <c r="C229" s="201"/>
      <c r="D229" s="202" t="s">
        <v>72</v>
      </c>
      <c r="E229" s="214" t="s">
        <v>367</v>
      </c>
      <c r="F229" s="214" t="s">
        <v>368</v>
      </c>
      <c r="G229" s="201"/>
      <c r="H229" s="201"/>
      <c r="I229" s="204"/>
      <c r="J229" s="215">
        <f>BK229</f>
        <v>0</v>
      </c>
      <c r="K229" s="201"/>
      <c r="L229" s="206"/>
      <c r="M229" s="207"/>
      <c r="N229" s="208"/>
      <c r="O229" s="208"/>
      <c r="P229" s="209">
        <f>P230</f>
        <v>0</v>
      </c>
      <c r="Q229" s="208"/>
      <c r="R229" s="209">
        <f>R230</f>
        <v>0</v>
      </c>
      <c r="S229" s="208"/>
      <c r="T229" s="210">
        <f>T230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1" t="s">
        <v>81</v>
      </c>
      <c r="AT229" s="212" t="s">
        <v>72</v>
      </c>
      <c r="AU229" s="212" t="s">
        <v>81</v>
      </c>
      <c r="AY229" s="211" t="s">
        <v>130</v>
      </c>
      <c r="BK229" s="213">
        <f>BK230</f>
        <v>0</v>
      </c>
    </row>
    <row r="230" s="2" customFormat="1" ht="33" customHeight="1">
      <c r="A230" s="36"/>
      <c r="B230" s="37"/>
      <c r="C230" s="216" t="s">
        <v>369</v>
      </c>
      <c r="D230" s="216" t="s">
        <v>132</v>
      </c>
      <c r="E230" s="217" t="s">
        <v>370</v>
      </c>
      <c r="F230" s="218" t="s">
        <v>371</v>
      </c>
      <c r="G230" s="219" t="s">
        <v>216</v>
      </c>
      <c r="H230" s="220">
        <v>8252.7860000000001</v>
      </c>
      <c r="I230" s="221"/>
      <c r="J230" s="222">
        <f>ROUND(I230*H230,2)</f>
        <v>0</v>
      </c>
      <c r="K230" s="218" t="s">
        <v>136</v>
      </c>
      <c r="L230" s="42"/>
      <c r="M230" s="223" t="s">
        <v>1</v>
      </c>
      <c r="N230" s="224" t="s">
        <v>38</v>
      </c>
      <c r="O230" s="89"/>
      <c r="P230" s="225">
        <f>O230*H230</f>
        <v>0</v>
      </c>
      <c r="Q230" s="225">
        <v>0</v>
      </c>
      <c r="R230" s="225">
        <f>Q230*H230</f>
        <v>0</v>
      </c>
      <c r="S230" s="225">
        <v>0</v>
      </c>
      <c r="T230" s="226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27" t="s">
        <v>137</v>
      </c>
      <c r="AT230" s="227" t="s">
        <v>132</v>
      </c>
      <c r="AU230" s="227" t="s">
        <v>83</v>
      </c>
      <c r="AY230" s="15" t="s">
        <v>130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5" t="s">
        <v>81</v>
      </c>
      <c r="BK230" s="228">
        <f>ROUND(I230*H230,2)</f>
        <v>0</v>
      </c>
      <c r="BL230" s="15" t="s">
        <v>137</v>
      </c>
      <c r="BM230" s="227" t="s">
        <v>372</v>
      </c>
    </row>
    <row r="231" s="12" customFormat="1" ht="25.92" customHeight="1">
      <c r="A231" s="12"/>
      <c r="B231" s="200"/>
      <c r="C231" s="201"/>
      <c r="D231" s="202" t="s">
        <v>72</v>
      </c>
      <c r="E231" s="203" t="s">
        <v>373</v>
      </c>
      <c r="F231" s="203" t="s">
        <v>374</v>
      </c>
      <c r="G231" s="201"/>
      <c r="H231" s="201"/>
      <c r="I231" s="204"/>
      <c r="J231" s="205">
        <f>BK231</f>
        <v>0</v>
      </c>
      <c r="K231" s="201"/>
      <c r="L231" s="206"/>
      <c r="M231" s="207"/>
      <c r="N231" s="208"/>
      <c r="O231" s="208"/>
      <c r="P231" s="209">
        <f>P232</f>
        <v>0</v>
      </c>
      <c r="Q231" s="208"/>
      <c r="R231" s="209">
        <f>R232</f>
        <v>0.064000000000000001</v>
      </c>
      <c r="S231" s="208"/>
      <c r="T231" s="210">
        <f>T232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1" t="s">
        <v>83</v>
      </c>
      <c r="AT231" s="212" t="s">
        <v>72</v>
      </c>
      <c r="AU231" s="212" t="s">
        <v>73</v>
      </c>
      <c r="AY231" s="211" t="s">
        <v>130</v>
      </c>
      <c r="BK231" s="213">
        <f>BK232</f>
        <v>0</v>
      </c>
    </row>
    <row r="232" s="12" customFormat="1" ht="22.8" customHeight="1">
      <c r="A232" s="12"/>
      <c r="B232" s="200"/>
      <c r="C232" s="201"/>
      <c r="D232" s="202" t="s">
        <v>72</v>
      </c>
      <c r="E232" s="214" t="s">
        <v>375</v>
      </c>
      <c r="F232" s="214" t="s">
        <v>376</v>
      </c>
      <c r="G232" s="201"/>
      <c r="H232" s="201"/>
      <c r="I232" s="204"/>
      <c r="J232" s="215">
        <f>BK232</f>
        <v>0</v>
      </c>
      <c r="K232" s="201"/>
      <c r="L232" s="206"/>
      <c r="M232" s="207"/>
      <c r="N232" s="208"/>
      <c r="O232" s="208"/>
      <c r="P232" s="209">
        <f>SUM(P233:P236)</f>
        <v>0</v>
      </c>
      <c r="Q232" s="208"/>
      <c r="R232" s="209">
        <f>SUM(R233:R236)</f>
        <v>0.064000000000000001</v>
      </c>
      <c r="S232" s="208"/>
      <c r="T232" s="210">
        <f>SUM(T233:T236)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1" t="s">
        <v>83</v>
      </c>
      <c r="AT232" s="212" t="s">
        <v>72</v>
      </c>
      <c r="AU232" s="212" t="s">
        <v>81</v>
      </c>
      <c r="AY232" s="211" t="s">
        <v>130</v>
      </c>
      <c r="BK232" s="213">
        <f>SUM(BK233:BK236)</f>
        <v>0</v>
      </c>
    </row>
    <row r="233" s="2" customFormat="1" ht="24.15" customHeight="1">
      <c r="A233" s="36"/>
      <c r="B233" s="37"/>
      <c r="C233" s="216" t="s">
        <v>377</v>
      </c>
      <c r="D233" s="216" t="s">
        <v>132</v>
      </c>
      <c r="E233" s="217" t="s">
        <v>378</v>
      </c>
      <c r="F233" s="218" t="s">
        <v>379</v>
      </c>
      <c r="G233" s="219" t="s">
        <v>246</v>
      </c>
      <c r="H233" s="220">
        <v>10</v>
      </c>
      <c r="I233" s="221"/>
      <c r="J233" s="222">
        <f>ROUND(I233*H233,2)</f>
        <v>0</v>
      </c>
      <c r="K233" s="218" t="s">
        <v>136</v>
      </c>
      <c r="L233" s="42"/>
      <c r="M233" s="223" t="s">
        <v>1</v>
      </c>
      <c r="N233" s="224" t="s">
        <v>38</v>
      </c>
      <c r="O233" s="89"/>
      <c r="P233" s="225">
        <f>O233*H233</f>
        <v>0</v>
      </c>
      <c r="Q233" s="225">
        <v>0</v>
      </c>
      <c r="R233" s="225">
        <f>Q233*H233</f>
        <v>0</v>
      </c>
      <c r="S233" s="225">
        <v>0</v>
      </c>
      <c r="T233" s="226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27" t="s">
        <v>205</v>
      </c>
      <c r="AT233" s="227" t="s">
        <v>132</v>
      </c>
      <c r="AU233" s="227" t="s">
        <v>83</v>
      </c>
      <c r="AY233" s="15" t="s">
        <v>130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5" t="s">
        <v>81</v>
      </c>
      <c r="BK233" s="228">
        <f>ROUND(I233*H233,2)</f>
        <v>0</v>
      </c>
      <c r="BL233" s="15" t="s">
        <v>205</v>
      </c>
      <c r="BM233" s="227" t="s">
        <v>380</v>
      </c>
    </row>
    <row r="234" s="2" customFormat="1">
      <c r="A234" s="36"/>
      <c r="B234" s="37"/>
      <c r="C234" s="38"/>
      <c r="D234" s="231" t="s">
        <v>166</v>
      </c>
      <c r="E234" s="38"/>
      <c r="F234" s="241" t="s">
        <v>381</v>
      </c>
      <c r="G234" s="38"/>
      <c r="H234" s="38"/>
      <c r="I234" s="242"/>
      <c r="J234" s="38"/>
      <c r="K234" s="38"/>
      <c r="L234" s="42"/>
      <c r="M234" s="243"/>
      <c r="N234" s="244"/>
      <c r="O234" s="89"/>
      <c r="P234" s="89"/>
      <c r="Q234" s="89"/>
      <c r="R234" s="89"/>
      <c r="S234" s="89"/>
      <c r="T234" s="90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5" t="s">
        <v>166</v>
      </c>
      <c r="AU234" s="15" t="s">
        <v>83</v>
      </c>
    </row>
    <row r="235" s="2" customFormat="1" ht="16.5" customHeight="1">
      <c r="A235" s="36"/>
      <c r="B235" s="37"/>
      <c r="C235" s="245" t="s">
        <v>382</v>
      </c>
      <c r="D235" s="245" t="s">
        <v>304</v>
      </c>
      <c r="E235" s="246" t="s">
        <v>383</v>
      </c>
      <c r="F235" s="247" t="s">
        <v>384</v>
      </c>
      <c r="G235" s="248" t="s">
        <v>246</v>
      </c>
      <c r="H235" s="249">
        <v>10</v>
      </c>
      <c r="I235" s="250"/>
      <c r="J235" s="251">
        <f>ROUND(I235*H235,2)</f>
        <v>0</v>
      </c>
      <c r="K235" s="247" t="s">
        <v>136</v>
      </c>
      <c r="L235" s="252"/>
      <c r="M235" s="253" t="s">
        <v>1</v>
      </c>
      <c r="N235" s="254" t="s">
        <v>38</v>
      </c>
      <c r="O235" s="89"/>
      <c r="P235" s="225">
        <f>O235*H235</f>
        <v>0</v>
      </c>
      <c r="Q235" s="225">
        <v>0.0064000000000000003</v>
      </c>
      <c r="R235" s="225">
        <f>Q235*H235</f>
        <v>0.064000000000000001</v>
      </c>
      <c r="S235" s="225">
        <v>0</v>
      </c>
      <c r="T235" s="226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27" t="s">
        <v>278</v>
      </c>
      <c r="AT235" s="227" t="s">
        <v>304</v>
      </c>
      <c r="AU235" s="227" t="s">
        <v>83</v>
      </c>
      <c r="AY235" s="15" t="s">
        <v>130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5" t="s">
        <v>81</v>
      </c>
      <c r="BK235" s="228">
        <f>ROUND(I235*H235,2)</f>
        <v>0</v>
      </c>
      <c r="BL235" s="15" t="s">
        <v>205</v>
      </c>
      <c r="BM235" s="227" t="s">
        <v>385</v>
      </c>
    </row>
    <row r="236" s="2" customFormat="1">
      <c r="A236" s="36"/>
      <c r="B236" s="37"/>
      <c r="C236" s="38"/>
      <c r="D236" s="231" t="s">
        <v>166</v>
      </c>
      <c r="E236" s="38"/>
      <c r="F236" s="241" t="s">
        <v>381</v>
      </c>
      <c r="G236" s="38"/>
      <c r="H236" s="38"/>
      <c r="I236" s="242"/>
      <c r="J236" s="38"/>
      <c r="K236" s="38"/>
      <c r="L236" s="42"/>
      <c r="M236" s="243"/>
      <c r="N236" s="244"/>
      <c r="O236" s="89"/>
      <c r="P236" s="89"/>
      <c r="Q236" s="89"/>
      <c r="R236" s="89"/>
      <c r="S236" s="89"/>
      <c r="T236" s="90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5" t="s">
        <v>166</v>
      </c>
      <c r="AU236" s="15" t="s">
        <v>83</v>
      </c>
    </row>
    <row r="237" s="12" customFormat="1" ht="25.92" customHeight="1">
      <c r="A237" s="12"/>
      <c r="B237" s="200"/>
      <c r="C237" s="201"/>
      <c r="D237" s="202" t="s">
        <v>72</v>
      </c>
      <c r="E237" s="203" t="s">
        <v>386</v>
      </c>
      <c r="F237" s="203" t="s">
        <v>387</v>
      </c>
      <c r="G237" s="201"/>
      <c r="H237" s="201"/>
      <c r="I237" s="204"/>
      <c r="J237" s="205">
        <f>BK237</f>
        <v>0</v>
      </c>
      <c r="K237" s="201"/>
      <c r="L237" s="206"/>
      <c r="M237" s="207"/>
      <c r="N237" s="208"/>
      <c r="O237" s="208"/>
      <c r="P237" s="209">
        <f>P238+P245+P248+P250+P253</f>
        <v>0</v>
      </c>
      <c r="Q237" s="208"/>
      <c r="R237" s="209">
        <f>R238+R245+R248+R250+R253</f>
        <v>0</v>
      </c>
      <c r="S237" s="208"/>
      <c r="T237" s="210">
        <f>T238+T245+T248+T250+T253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1" t="s">
        <v>152</v>
      </c>
      <c r="AT237" s="212" t="s">
        <v>72</v>
      </c>
      <c r="AU237" s="212" t="s">
        <v>73</v>
      </c>
      <c r="AY237" s="211" t="s">
        <v>130</v>
      </c>
      <c r="BK237" s="213">
        <f>BK238+BK245+BK248+BK250+BK253</f>
        <v>0</v>
      </c>
    </row>
    <row r="238" s="12" customFormat="1" ht="22.8" customHeight="1">
      <c r="A238" s="12"/>
      <c r="B238" s="200"/>
      <c r="C238" s="201"/>
      <c r="D238" s="202" t="s">
        <v>72</v>
      </c>
      <c r="E238" s="214" t="s">
        <v>388</v>
      </c>
      <c r="F238" s="214" t="s">
        <v>389</v>
      </c>
      <c r="G238" s="201"/>
      <c r="H238" s="201"/>
      <c r="I238" s="204"/>
      <c r="J238" s="215">
        <f>BK238</f>
        <v>0</v>
      </c>
      <c r="K238" s="201"/>
      <c r="L238" s="206"/>
      <c r="M238" s="207"/>
      <c r="N238" s="208"/>
      <c r="O238" s="208"/>
      <c r="P238" s="209">
        <f>SUM(P239:P244)</f>
        <v>0</v>
      </c>
      <c r="Q238" s="208"/>
      <c r="R238" s="209">
        <f>SUM(R239:R244)</f>
        <v>0</v>
      </c>
      <c r="S238" s="208"/>
      <c r="T238" s="210">
        <f>SUM(T239:T244)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1" t="s">
        <v>152</v>
      </c>
      <c r="AT238" s="212" t="s">
        <v>72</v>
      </c>
      <c r="AU238" s="212" t="s">
        <v>81</v>
      </c>
      <c r="AY238" s="211" t="s">
        <v>130</v>
      </c>
      <c r="BK238" s="213">
        <f>SUM(BK239:BK244)</f>
        <v>0</v>
      </c>
    </row>
    <row r="239" s="2" customFormat="1" ht="16.5" customHeight="1">
      <c r="A239" s="36"/>
      <c r="B239" s="37"/>
      <c r="C239" s="216" t="s">
        <v>390</v>
      </c>
      <c r="D239" s="216" t="s">
        <v>132</v>
      </c>
      <c r="E239" s="217" t="s">
        <v>391</v>
      </c>
      <c r="F239" s="218" t="s">
        <v>392</v>
      </c>
      <c r="G239" s="219" t="s">
        <v>393</v>
      </c>
      <c r="H239" s="220">
        <v>1</v>
      </c>
      <c r="I239" s="221"/>
      <c r="J239" s="222">
        <f>ROUND(I239*H239,2)</f>
        <v>0</v>
      </c>
      <c r="K239" s="218" t="s">
        <v>136</v>
      </c>
      <c r="L239" s="42"/>
      <c r="M239" s="223" t="s">
        <v>1</v>
      </c>
      <c r="N239" s="224" t="s">
        <v>38</v>
      </c>
      <c r="O239" s="89"/>
      <c r="P239" s="225">
        <f>O239*H239</f>
        <v>0</v>
      </c>
      <c r="Q239" s="225">
        <v>0</v>
      </c>
      <c r="R239" s="225">
        <f>Q239*H239</f>
        <v>0</v>
      </c>
      <c r="S239" s="225">
        <v>0</v>
      </c>
      <c r="T239" s="226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27" t="s">
        <v>394</v>
      </c>
      <c r="AT239" s="227" t="s">
        <v>132</v>
      </c>
      <c r="AU239" s="227" t="s">
        <v>83</v>
      </c>
      <c r="AY239" s="15" t="s">
        <v>130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15" t="s">
        <v>81</v>
      </c>
      <c r="BK239" s="228">
        <f>ROUND(I239*H239,2)</f>
        <v>0</v>
      </c>
      <c r="BL239" s="15" t="s">
        <v>394</v>
      </c>
      <c r="BM239" s="227" t="s">
        <v>395</v>
      </c>
    </row>
    <row r="240" s="2" customFormat="1" ht="16.5" customHeight="1">
      <c r="A240" s="36"/>
      <c r="B240" s="37"/>
      <c r="C240" s="216" t="s">
        <v>396</v>
      </c>
      <c r="D240" s="216" t="s">
        <v>132</v>
      </c>
      <c r="E240" s="217" t="s">
        <v>397</v>
      </c>
      <c r="F240" s="218" t="s">
        <v>398</v>
      </c>
      <c r="G240" s="219" t="s">
        <v>393</v>
      </c>
      <c r="H240" s="220">
        <v>1</v>
      </c>
      <c r="I240" s="221"/>
      <c r="J240" s="222">
        <f>ROUND(I240*H240,2)</f>
        <v>0</v>
      </c>
      <c r="K240" s="218" t="s">
        <v>136</v>
      </c>
      <c r="L240" s="42"/>
      <c r="M240" s="223" t="s">
        <v>1</v>
      </c>
      <c r="N240" s="224" t="s">
        <v>38</v>
      </c>
      <c r="O240" s="89"/>
      <c r="P240" s="225">
        <f>O240*H240</f>
        <v>0</v>
      </c>
      <c r="Q240" s="225">
        <v>0</v>
      </c>
      <c r="R240" s="225">
        <f>Q240*H240</f>
        <v>0</v>
      </c>
      <c r="S240" s="225">
        <v>0</v>
      </c>
      <c r="T240" s="226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27" t="s">
        <v>394</v>
      </c>
      <c r="AT240" s="227" t="s">
        <v>132</v>
      </c>
      <c r="AU240" s="227" t="s">
        <v>83</v>
      </c>
      <c r="AY240" s="15" t="s">
        <v>130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5" t="s">
        <v>81</v>
      </c>
      <c r="BK240" s="228">
        <f>ROUND(I240*H240,2)</f>
        <v>0</v>
      </c>
      <c r="BL240" s="15" t="s">
        <v>394</v>
      </c>
      <c r="BM240" s="227" t="s">
        <v>399</v>
      </c>
    </row>
    <row r="241" s="2" customFormat="1" ht="21.75" customHeight="1">
      <c r="A241" s="36"/>
      <c r="B241" s="37"/>
      <c r="C241" s="216" t="s">
        <v>400</v>
      </c>
      <c r="D241" s="216" t="s">
        <v>132</v>
      </c>
      <c r="E241" s="217" t="s">
        <v>401</v>
      </c>
      <c r="F241" s="218" t="s">
        <v>402</v>
      </c>
      <c r="G241" s="219" t="s">
        <v>393</v>
      </c>
      <c r="H241" s="220">
        <v>1</v>
      </c>
      <c r="I241" s="221"/>
      <c r="J241" s="222">
        <f>ROUND(I241*H241,2)</f>
        <v>0</v>
      </c>
      <c r="K241" s="218" t="s">
        <v>136</v>
      </c>
      <c r="L241" s="42"/>
      <c r="M241" s="223" t="s">
        <v>1</v>
      </c>
      <c r="N241" s="224" t="s">
        <v>38</v>
      </c>
      <c r="O241" s="89"/>
      <c r="P241" s="225">
        <f>O241*H241</f>
        <v>0</v>
      </c>
      <c r="Q241" s="225">
        <v>0</v>
      </c>
      <c r="R241" s="225">
        <f>Q241*H241</f>
        <v>0</v>
      </c>
      <c r="S241" s="225">
        <v>0</v>
      </c>
      <c r="T241" s="226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27" t="s">
        <v>394</v>
      </c>
      <c r="AT241" s="227" t="s">
        <v>132</v>
      </c>
      <c r="AU241" s="227" t="s">
        <v>83</v>
      </c>
      <c r="AY241" s="15" t="s">
        <v>130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5" t="s">
        <v>81</v>
      </c>
      <c r="BK241" s="228">
        <f>ROUND(I241*H241,2)</f>
        <v>0</v>
      </c>
      <c r="BL241" s="15" t="s">
        <v>394</v>
      </c>
      <c r="BM241" s="227" t="s">
        <v>403</v>
      </c>
    </row>
    <row r="242" s="2" customFormat="1" ht="21.75" customHeight="1">
      <c r="A242" s="36"/>
      <c r="B242" s="37"/>
      <c r="C242" s="216" t="s">
        <v>404</v>
      </c>
      <c r="D242" s="216" t="s">
        <v>132</v>
      </c>
      <c r="E242" s="217" t="s">
        <v>405</v>
      </c>
      <c r="F242" s="218" t="s">
        <v>406</v>
      </c>
      <c r="G242" s="219" t="s">
        <v>393</v>
      </c>
      <c r="H242" s="220">
        <v>1</v>
      </c>
      <c r="I242" s="221"/>
      <c r="J242" s="222">
        <f>ROUND(I242*H242,2)</f>
        <v>0</v>
      </c>
      <c r="K242" s="218" t="s">
        <v>136</v>
      </c>
      <c r="L242" s="42"/>
      <c r="M242" s="223" t="s">
        <v>1</v>
      </c>
      <c r="N242" s="224" t="s">
        <v>38</v>
      </c>
      <c r="O242" s="89"/>
      <c r="P242" s="225">
        <f>O242*H242</f>
        <v>0</v>
      </c>
      <c r="Q242" s="225">
        <v>0</v>
      </c>
      <c r="R242" s="225">
        <f>Q242*H242</f>
        <v>0</v>
      </c>
      <c r="S242" s="225">
        <v>0</v>
      </c>
      <c r="T242" s="226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27" t="s">
        <v>394</v>
      </c>
      <c r="AT242" s="227" t="s">
        <v>132</v>
      </c>
      <c r="AU242" s="227" t="s">
        <v>83</v>
      </c>
      <c r="AY242" s="15" t="s">
        <v>130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5" t="s">
        <v>81</v>
      </c>
      <c r="BK242" s="228">
        <f>ROUND(I242*H242,2)</f>
        <v>0</v>
      </c>
      <c r="BL242" s="15" t="s">
        <v>394</v>
      </c>
      <c r="BM242" s="227" t="s">
        <v>407</v>
      </c>
    </row>
    <row r="243" s="2" customFormat="1" ht="24.15" customHeight="1">
      <c r="A243" s="36"/>
      <c r="B243" s="37"/>
      <c r="C243" s="216" t="s">
        <v>408</v>
      </c>
      <c r="D243" s="216" t="s">
        <v>132</v>
      </c>
      <c r="E243" s="217" t="s">
        <v>409</v>
      </c>
      <c r="F243" s="218" t="s">
        <v>410</v>
      </c>
      <c r="G243" s="219" t="s">
        <v>393</v>
      </c>
      <c r="H243" s="220">
        <v>1</v>
      </c>
      <c r="I243" s="221"/>
      <c r="J243" s="222">
        <f>ROUND(I243*H243,2)</f>
        <v>0</v>
      </c>
      <c r="K243" s="218" t="s">
        <v>136</v>
      </c>
      <c r="L243" s="42"/>
      <c r="M243" s="223" t="s">
        <v>1</v>
      </c>
      <c r="N243" s="224" t="s">
        <v>38</v>
      </c>
      <c r="O243" s="89"/>
      <c r="P243" s="225">
        <f>O243*H243</f>
        <v>0</v>
      </c>
      <c r="Q243" s="225">
        <v>0</v>
      </c>
      <c r="R243" s="225">
        <f>Q243*H243</f>
        <v>0</v>
      </c>
      <c r="S243" s="225">
        <v>0</v>
      </c>
      <c r="T243" s="226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27" t="s">
        <v>394</v>
      </c>
      <c r="AT243" s="227" t="s">
        <v>132</v>
      </c>
      <c r="AU243" s="227" t="s">
        <v>83</v>
      </c>
      <c r="AY243" s="15" t="s">
        <v>130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5" t="s">
        <v>81</v>
      </c>
      <c r="BK243" s="228">
        <f>ROUND(I243*H243,2)</f>
        <v>0</v>
      </c>
      <c r="BL243" s="15" t="s">
        <v>394</v>
      </c>
      <c r="BM243" s="227" t="s">
        <v>411</v>
      </c>
    </row>
    <row r="244" s="2" customFormat="1" ht="16.5" customHeight="1">
      <c r="A244" s="36"/>
      <c r="B244" s="37"/>
      <c r="C244" s="216" t="s">
        <v>412</v>
      </c>
      <c r="D244" s="216" t="s">
        <v>132</v>
      </c>
      <c r="E244" s="217" t="s">
        <v>413</v>
      </c>
      <c r="F244" s="218" t="s">
        <v>414</v>
      </c>
      <c r="G244" s="219" t="s">
        <v>393</v>
      </c>
      <c r="H244" s="220">
        <v>1</v>
      </c>
      <c r="I244" s="221"/>
      <c r="J244" s="222">
        <f>ROUND(I244*H244,2)</f>
        <v>0</v>
      </c>
      <c r="K244" s="218" t="s">
        <v>136</v>
      </c>
      <c r="L244" s="42"/>
      <c r="M244" s="223" t="s">
        <v>1</v>
      </c>
      <c r="N244" s="224" t="s">
        <v>38</v>
      </c>
      <c r="O244" s="89"/>
      <c r="P244" s="225">
        <f>O244*H244</f>
        <v>0</v>
      </c>
      <c r="Q244" s="225">
        <v>0</v>
      </c>
      <c r="R244" s="225">
        <f>Q244*H244</f>
        <v>0</v>
      </c>
      <c r="S244" s="225">
        <v>0</v>
      </c>
      <c r="T244" s="226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27" t="s">
        <v>394</v>
      </c>
      <c r="AT244" s="227" t="s">
        <v>132</v>
      </c>
      <c r="AU244" s="227" t="s">
        <v>83</v>
      </c>
      <c r="AY244" s="15" t="s">
        <v>130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5" t="s">
        <v>81</v>
      </c>
      <c r="BK244" s="228">
        <f>ROUND(I244*H244,2)</f>
        <v>0</v>
      </c>
      <c r="BL244" s="15" t="s">
        <v>394</v>
      </c>
      <c r="BM244" s="227" t="s">
        <v>415</v>
      </c>
    </row>
    <row r="245" s="12" customFormat="1" ht="22.8" customHeight="1">
      <c r="A245" s="12"/>
      <c r="B245" s="200"/>
      <c r="C245" s="201"/>
      <c r="D245" s="202" t="s">
        <v>72</v>
      </c>
      <c r="E245" s="214" t="s">
        <v>416</v>
      </c>
      <c r="F245" s="214" t="s">
        <v>417</v>
      </c>
      <c r="G245" s="201"/>
      <c r="H245" s="201"/>
      <c r="I245" s="204"/>
      <c r="J245" s="215">
        <f>BK245</f>
        <v>0</v>
      </c>
      <c r="K245" s="201"/>
      <c r="L245" s="206"/>
      <c r="M245" s="207"/>
      <c r="N245" s="208"/>
      <c r="O245" s="208"/>
      <c r="P245" s="209">
        <f>SUM(P246:P247)</f>
        <v>0</v>
      </c>
      <c r="Q245" s="208"/>
      <c r="R245" s="209">
        <f>SUM(R246:R247)</f>
        <v>0</v>
      </c>
      <c r="S245" s="208"/>
      <c r="T245" s="210">
        <f>SUM(T246:T247)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1" t="s">
        <v>152</v>
      </c>
      <c r="AT245" s="212" t="s">
        <v>72</v>
      </c>
      <c r="AU245" s="212" t="s">
        <v>81</v>
      </c>
      <c r="AY245" s="211" t="s">
        <v>130</v>
      </c>
      <c r="BK245" s="213">
        <f>SUM(BK246:BK247)</f>
        <v>0</v>
      </c>
    </row>
    <row r="246" s="2" customFormat="1" ht="16.5" customHeight="1">
      <c r="A246" s="36"/>
      <c r="B246" s="37"/>
      <c r="C246" s="216" t="s">
        <v>418</v>
      </c>
      <c r="D246" s="216" t="s">
        <v>132</v>
      </c>
      <c r="E246" s="217" t="s">
        <v>419</v>
      </c>
      <c r="F246" s="218" t="s">
        <v>420</v>
      </c>
      <c r="G246" s="219" t="s">
        <v>393</v>
      </c>
      <c r="H246" s="220">
        <v>1</v>
      </c>
      <c r="I246" s="221"/>
      <c r="J246" s="222">
        <f>ROUND(I246*H246,2)</f>
        <v>0</v>
      </c>
      <c r="K246" s="218" t="s">
        <v>136</v>
      </c>
      <c r="L246" s="42"/>
      <c r="M246" s="223" t="s">
        <v>1</v>
      </c>
      <c r="N246" s="224" t="s">
        <v>38</v>
      </c>
      <c r="O246" s="89"/>
      <c r="P246" s="225">
        <f>O246*H246</f>
        <v>0</v>
      </c>
      <c r="Q246" s="225">
        <v>0</v>
      </c>
      <c r="R246" s="225">
        <f>Q246*H246</f>
        <v>0</v>
      </c>
      <c r="S246" s="225">
        <v>0</v>
      </c>
      <c r="T246" s="226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27" t="s">
        <v>394</v>
      </c>
      <c r="AT246" s="227" t="s">
        <v>132</v>
      </c>
      <c r="AU246" s="227" t="s">
        <v>83</v>
      </c>
      <c r="AY246" s="15" t="s">
        <v>130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5" t="s">
        <v>81</v>
      </c>
      <c r="BK246" s="228">
        <f>ROUND(I246*H246,2)</f>
        <v>0</v>
      </c>
      <c r="BL246" s="15" t="s">
        <v>394</v>
      </c>
      <c r="BM246" s="227" t="s">
        <v>421</v>
      </c>
    </row>
    <row r="247" s="2" customFormat="1" ht="16.5" customHeight="1">
      <c r="A247" s="36"/>
      <c r="B247" s="37"/>
      <c r="C247" s="216" t="s">
        <v>422</v>
      </c>
      <c r="D247" s="216" t="s">
        <v>132</v>
      </c>
      <c r="E247" s="217" t="s">
        <v>423</v>
      </c>
      <c r="F247" s="218" t="s">
        <v>424</v>
      </c>
      <c r="G247" s="219" t="s">
        <v>425</v>
      </c>
      <c r="H247" s="220">
        <v>1</v>
      </c>
      <c r="I247" s="221"/>
      <c r="J247" s="222">
        <f>ROUND(I247*H247,2)</f>
        <v>0</v>
      </c>
      <c r="K247" s="218" t="s">
        <v>136</v>
      </c>
      <c r="L247" s="42"/>
      <c r="M247" s="223" t="s">
        <v>1</v>
      </c>
      <c r="N247" s="224" t="s">
        <v>38</v>
      </c>
      <c r="O247" s="89"/>
      <c r="P247" s="225">
        <f>O247*H247</f>
        <v>0</v>
      </c>
      <c r="Q247" s="225">
        <v>0</v>
      </c>
      <c r="R247" s="225">
        <f>Q247*H247</f>
        <v>0</v>
      </c>
      <c r="S247" s="225">
        <v>0</v>
      </c>
      <c r="T247" s="226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27" t="s">
        <v>394</v>
      </c>
      <c r="AT247" s="227" t="s">
        <v>132</v>
      </c>
      <c r="AU247" s="227" t="s">
        <v>83</v>
      </c>
      <c r="AY247" s="15" t="s">
        <v>130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15" t="s">
        <v>81</v>
      </c>
      <c r="BK247" s="228">
        <f>ROUND(I247*H247,2)</f>
        <v>0</v>
      </c>
      <c r="BL247" s="15" t="s">
        <v>394</v>
      </c>
      <c r="BM247" s="227" t="s">
        <v>426</v>
      </c>
    </row>
    <row r="248" s="12" customFormat="1" ht="22.8" customHeight="1">
      <c r="A248" s="12"/>
      <c r="B248" s="200"/>
      <c r="C248" s="201"/>
      <c r="D248" s="202" t="s">
        <v>72</v>
      </c>
      <c r="E248" s="214" t="s">
        <v>427</v>
      </c>
      <c r="F248" s="214" t="s">
        <v>428</v>
      </c>
      <c r="G248" s="201"/>
      <c r="H248" s="201"/>
      <c r="I248" s="204"/>
      <c r="J248" s="215">
        <f>BK248</f>
        <v>0</v>
      </c>
      <c r="K248" s="201"/>
      <c r="L248" s="206"/>
      <c r="M248" s="207"/>
      <c r="N248" s="208"/>
      <c r="O248" s="208"/>
      <c r="P248" s="209">
        <f>P249</f>
        <v>0</v>
      </c>
      <c r="Q248" s="208"/>
      <c r="R248" s="209">
        <f>R249</f>
        <v>0</v>
      </c>
      <c r="S248" s="208"/>
      <c r="T248" s="210">
        <f>T249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1" t="s">
        <v>152</v>
      </c>
      <c r="AT248" s="212" t="s">
        <v>72</v>
      </c>
      <c r="AU248" s="212" t="s">
        <v>81</v>
      </c>
      <c r="AY248" s="211" t="s">
        <v>130</v>
      </c>
      <c r="BK248" s="213">
        <f>BK249</f>
        <v>0</v>
      </c>
    </row>
    <row r="249" s="2" customFormat="1" ht="16.5" customHeight="1">
      <c r="A249" s="36"/>
      <c r="B249" s="37"/>
      <c r="C249" s="216" t="s">
        <v>429</v>
      </c>
      <c r="D249" s="216" t="s">
        <v>132</v>
      </c>
      <c r="E249" s="217" t="s">
        <v>430</v>
      </c>
      <c r="F249" s="218" t="s">
        <v>431</v>
      </c>
      <c r="G249" s="219" t="s">
        <v>393</v>
      </c>
      <c r="H249" s="220">
        <v>12</v>
      </c>
      <c r="I249" s="221"/>
      <c r="J249" s="222">
        <f>ROUND(I249*H249,2)</f>
        <v>0</v>
      </c>
      <c r="K249" s="218" t="s">
        <v>136</v>
      </c>
      <c r="L249" s="42"/>
      <c r="M249" s="223" t="s">
        <v>1</v>
      </c>
      <c r="N249" s="224" t="s">
        <v>38</v>
      </c>
      <c r="O249" s="89"/>
      <c r="P249" s="225">
        <f>O249*H249</f>
        <v>0</v>
      </c>
      <c r="Q249" s="225">
        <v>0</v>
      </c>
      <c r="R249" s="225">
        <f>Q249*H249</f>
        <v>0</v>
      </c>
      <c r="S249" s="225">
        <v>0</v>
      </c>
      <c r="T249" s="226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27" t="s">
        <v>394</v>
      </c>
      <c r="AT249" s="227" t="s">
        <v>132</v>
      </c>
      <c r="AU249" s="227" t="s">
        <v>83</v>
      </c>
      <c r="AY249" s="15" t="s">
        <v>130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5" t="s">
        <v>81</v>
      </c>
      <c r="BK249" s="228">
        <f>ROUND(I249*H249,2)</f>
        <v>0</v>
      </c>
      <c r="BL249" s="15" t="s">
        <v>394</v>
      </c>
      <c r="BM249" s="227" t="s">
        <v>432</v>
      </c>
    </row>
    <row r="250" s="12" customFormat="1" ht="22.8" customHeight="1">
      <c r="A250" s="12"/>
      <c r="B250" s="200"/>
      <c r="C250" s="201"/>
      <c r="D250" s="202" t="s">
        <v>72</v>
      </c>
      <c r="E250" s="214" t="s">
        <v>433</v>
      </c>
      <c r="F250" s="214" t="s">
        <v>434</v>
      </c>
      <c r="G250" s="201"/>
      <c r="H250" s="201"/>
      <c r="I250" s="204"/>
      <c r="J250" s="215">
        <f>BK250</f>
        <v>0</v>
      </c>
      <c r="K250" s="201"/>
      <c r="L250" s="206"/>
      <c r="M250" s="207"/>
      <c r="N250" s="208"/>
      <c r="O250" s="208"/>
      <c r="P250" s="209">
        <f>SUM(P251:P252)</f>
        <v>0</v>
      </c>
      <c r="Q250" s="208"/>
      <c r="R250" s="209">
        <f>SUM(R251:R252)</f>
        <v>0</v>
      </c>
      <c r="S250" s="208"/>
      <c r="T250" s="210">
        <f>SUM(T251:T252)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1" t="s">
        <v>152</v>
      </c>
      <c r="AT250" s="212" t="s">
        <v>72</v>
      </c>
      <c r="AU250" s="212" t="s">
        <v>81</v>
      </c>
      <c r="AY250" s="211" t="s">
        <v>130</v>
      </c>
      <c r="BK250" s="213">
        <f>SUM(BK251:BK252)</f>
        <v>0</v>
      </c>
    </row>
    <row r="251" s="2" customFormat="1" ht="16.5" customHeight="1">
      <c r="A251" s="36"/>
      <c r="B251" s="37"/>
      <c r="C251" s="216" t="s">
        <v>435</v>
      </c>
      <c r="D251" s="216" t="s">
        <v>132</v>
      </c>
      <c r="E251" s="217" t="s">
        <v>436</v>
      </c>
      <c r="F251" s="218" t="s">
        <v>437</v>
      </c>
      <c r="G251" s="219" t="s">
        <v>438</v>
      </c>
      <c r="H251" s="220">
        <v>1</v>
      </c>
      <c r="I251" s="221"/>
      <c r="J251" s="222">
        <f>ROUND(I251*H251,2)</f>
        <v>0</v>
      </c>
      <c r="K251" s="218" t="s">
        <v>136</v>
      </c>
      <c r="L251" s="42"/>
      <c r="M251" s="223" t="s">
        <v>1</v>
      </c>
      <c r="N251" s="224" t="s">
        <v>38</v>
      </c>
      <c r="O251" s="89"/>
      <c r="P251" s="225">
        <f>O251*H251</f>
        <v>0</v>
      </c>
      <c r="Q251" s="225">
        <v>0</v>
      </c>
      <c r="R251" s="225">
        <f>Q251*H251</f>
        <v>0</v>
      </c>
      <c r="S251" s="225">
        <v>0</v>
      </c>
      <c r="T251" s="226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27" t="s">
        <v>394</v>
      </c>
      <c r="AT251" s="227" t="s">
        <v>132</v>
      </c>
      <c r="AU251" s="227" t="s">
        <v>83</v>
      </c>
      <c r="AY251" s="15" t="s">
        <v>130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15" t="s">
        <v>81</v>
      </c>
      <c r="BK251" s="228">
        <f>ROUND(I251*H251,2)</f>
        <v>0</v>
      </c>
      <c r="BL251" s="15" t="s">
        <v>394</v>
      </c>
      <c r="BM251" s="227" t="s">
        <v>439</v>
      </c>
    </row>
    <row r="252" s="2" customFormat="1">
      <c r="A252" s="36"/>
      <c r="B252" s="37"/>
      <c r="C252" s="38"/>
      <c r="D252" s="231" t="s">
        <v>166</v>
      </c>
      <c r="E252" s="38"/>
      <c r="F252" s="241" t="s">
        <v>440</v>
      </c>
      <c r="G252" s="38"/>
      <c r="H252" s="38"/>
      <c r="I252" s="242"/>
      <c r="J252" s="38"/>
      <c r="K252" s="38"/>
      <c r="L252" s="42"/>
      <c r="M252" s="243"/>
      <c r="N252" s="244"/>
      <c r="O252" s="89"/>
      <c r="P252" s="89"/>
      <c r="Q252" s="89"/>
      <c r="R252" s="89"/>
      <c r="S252" s="89"/>
      <c r="T252" s="90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5" t="s">
        <v>166</v>
      </c>
      <c r="AU252" s="15" t="s">
        <v>83</v>
      </c>
    </row>
    <row r="253" s="12" customFormat="1" ht="22.8" customHeight="1">
      <c r="A253" s="12"/>
      <c r="B253" s="200"/>
      <c r="C253" s="201"/>
      <c r="D253" s="202" t="s">
        <v>72</v>
      </c>
      <c r="E253" s="214" t="s">
        <v>441</v>
      </c>
      <c r="F253" s="214" t="s">
        <v>442</v>
      </c>
      <c r="G253" s="201"/>
      <c r="H253" s="201"/>
      <c r="I253" s="204"/>
      <c r="J253" s="215">
        <f>BK253</f>
        <v>0</v>
      </c>
      <c r="K253" s="201"/>
      <c r="L253" s="206"/>
      <c r="M253" s="207"/>
      <c r="N253" s="208"/>
      <c r="O253" s="208"/>
      <c r="P253" s="209">
        <f>P254</f>
        <v>0</v>
      </c>
      <c r="Q253" s="208"/>
      <c r="R253" s="209">
        <f>R254</f>
        <v>0</v>
      </c>
      <c r="S253" s="208"/>
      <c r="T253" s="210">
        <f>T254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1" t="s">
        <v>152</v>
      </c>
      <c r="AT253" s="212" t="s">
        <v>72</v>
      </c>
      <c r="AU253" s="212" t="s">
        <v>81</v>
      </c>
      <c r="AY253" s="211" t="s">
        <v>130</v>
      </c>
      <c r="BK253" s="213">
        <f>BK254</f>
        <v>0</v>
      </c>
    </row>
    <row r="254" s="2" customFormat="1" ht="21.75" customHeight="1">
      <c r="A254" s="36"/>
      <c r="B254" s="37"/>
      <c r="C254" s="216" t="s">
        <v>365</v>
      </c>
      <c r="D254" s="216" t="s">
        <v>132</v>
      </c>
      <c r="E254" s="217" t="s">
        <v>443</v>
      </c>
      <c r="F254" s="218" t="s">
        <v>444</v>
      </c>
      <c r="G254" s="219" t="s">
        <v>393</v>
      </c>
      <c r="H254" s="220">
        <v>1</v>
      </c>
      <c r="I254" s="221"/>
      <c r="J254" s="222">
        <f>ROUND(I254*H254,2)</f>
        <v>0</v>
      </c>
      <c r="K254" s="218" t="s">
        <v>136</v>
      </c>
      <c r="L254" s="42"/>
      <c r="M254" s="255" t="s">
        <v>1</v>
      </c>
      <c r="N254" s="256" t="s">
        <v>38</v>
      </c>
      <c r="O254" s="257"/>
      <c r="P254" s="258">
        <f>O254*H254</f>
        <v>0</v>
      </c>
      <c r="Q254" s="258">
        <v>0</v>
      </c>
      <c r="R254" s="258">
        <f>Q254*H254</f>
        <v>0</v>
      </c>
      <c r="S254" s="258">
        <v>0</v>
      </c>
      <c r="T254" s="259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27" t="s">
        <v>394</v>
      </c>
      <c r="AT254" s="227" t="s">
        <v>132</v>
      </c>
      <c r="AU254" s="227" t="s">
        <v>83</v>
      </c>
      <c r="AY254" s="15" t="s">
        <v>130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5" t="s">
        <v>81</v>
      </c>
      <c r="BK254" s="228">
        <f>ROUND(I254*H254,2)</f>
        <v>0</v>
      </c>
      <c r="BL254" s="15" t="s">
        <v>394</v>
      </c>
      <c r="BM254" s="227" t="s">
        <v>445</v>
      </c>
    </row>
    <row r="255" s="2" customFormat="1" ht="6.96" customHeight="1">
      <c r="A255" s="36"/>
      <c r="B255" s="64"/>
      <c r="C255" s="65"/>
      <c r="D255" s="65"/>
      <c r="E255" s="65"/>
      <c r="F255" s="65"/>
      <c r="G255" s="65"/>
      <c r="H255" s="65"/>
      <c r="I255" s="65"/>
      <c r="J255" s="65"/>
      <c r="K255" s="65"/>
      <c r="L255" s="42"/>
      <c r="M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</row>
  </sheetData>
  <sheetProtection sheet="1" autoFilter="0" formatColumns="0" formatRows="0" objects="1" scenarios="1" spinCount="100000" saltValue="7Zv3QNPp+tDg5+7HG3InJtXqm3JczmmPT8b6iZb5Wp9PlxMXK94jJuRgpbnbCxaG0Vn/hZ4gJiI/UEax13WlHQ==" hashValue="stBwY5THIYOz2wLPICfMKwOAWdAcAwMaZlKLxPIgNd5NjkbbqjTMu5ADimYJndVKRmFUczwl2Utq+jRQB/5i5g==" algorithmName="SHA-512" password="CC35"/>
  <autoFilter ref="C132:K254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83</v>
      </c>
    </row>
    <row r="4" s="1" customFormat="1" ht="24.96" customHeight="1">
      <c r="B4" s="18"/>
      <c r="D4" s="136" t="s">
        <v>90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POLNÍ CESTY MAČKOV SPÚ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91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446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3. 6. 2022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26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27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29</v>
      </c>
      <c r="E20" s="36"/>
      <c r="F20" s="36"/>
      <c r="G20" s="36"/>
      <c r="H20" s="36"/>
      <c r="I20" s="138" t="s">
        <v>25</v>
      </c>
      <c r="J20" s="141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tr">
        <f>IF('Rekapitulace stavby'!E17="","",'Rekapitulace stavby'!E17)</f>
        <v xml:space="preserve"> </v>
      </c>
      <c r="F21" s="36"/>
      <c r="G21" s="36"/>
      <c r="H21" s="36"/>
      <c r="I21" s="138" t="s">
        <v>26</v>
      </c>
      <c r="J21" s="141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31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26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33</v>
      </c>
      <c r="E30" s="36"/>
      <c r="F30" s="36"/>
      <c r="G30" s="36"/>
      <c r="H30" s="36"/>
      <c r="I30" s="36"/>
      <c r="J30" s="149">
        <f>ROUND(J132,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35</v>
      </c>
      <c r="G32" s="36"/>
      <c r="H32" s="36"/>
      <c r="I32" s="150" t="s">
        <v>34</v>
      </c>
      <c r="J32" s="150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37</v>
      </c>
      <c r="E33" s="138" t="s">
        <v>38</v>
      </c>
      <c r="F33" s="152">
        <f>ROUND((SUM(BE132:BE273)),  2)</f>
        <v>0</v>
      </c>
      <c r="G33" s="36"/>
      <c r="H33" s="36"/>
      <c r="I33" s="153">
        <v>0.20999999999999999</v>
      </c>
      <c r="J33" s="152">
        <f>ROUND(((SUM(BE132:BE273))*I33),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39</v>
      </c>
      <c r="F34" s="152">
        <f>ROUND((SUM(BF132:BF273)),  2)</f>
        <v>0</v>
      </c>
      <c r="G34" s="36"/>
      <c r="H34" s="36"/>
      <c r="I34" s="153">
        <v>0.12</v>
      </c>
      <c r="J34" s="152">
        <f>ROUND(((SUM(BF132:BF273))*I34),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40</v>
      </c>
      <c r="F35" s="152">
        <f>ROUND((SUM(BG132:BG273)),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41</v>
      </c>
      <c r="F36" s="152">
        <f>ROUND((SUM(BH132:BH273)),  2)</f>
        <v>0</v>
      </c>
      <c r="G36" s="36"/>
      <c r="H36" s="36"/>
      <c r="I36" s="153">
        <v>0.12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42</v>
      </c>
      <c r="F37" s="152">
        <f>ROUND((SUM(BI132:BI273)),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93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POLNÍ CESTY MAČKOV SPÚ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91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202206012 - SO 02 - HC 10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3. 6. 2022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94</v>
      </c>
      <c r="D94" s="174"/>
      <c r="E94" s="174"/>
      <c r="F94" s="174"/>
      <c r="G94" s="174"/>
      <c r="H94" s="174"/>
      <c r="I94" s="174"/>
      <c r="J94" s="175" t="s">
        <v>95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96</v>
      </c>
      <c r="D96" s="38"/>
      <c r="E96" s="38"/>
      <c r="F96" s="38"/>
      <c r="G96" s="38"/>
      <c r="H96" s="38"/>
      <c r="I96" s="38"/>
      <c r="J96" s="108">
        <f>J132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97</v>
      </c>
    </row>
    <row r="97" s="9" customFormat="1" ht="24.96" customHeight="1">
      <c r="A97" s="9"/>
      <c r="B97" s="177"/>
      <c r="C97" s="178"/>
      <c r="D97" s="179" t="s">
        <v>98</v>
      </c>
      <c r="E97" s="180"/>
      <c r="F97" s="180"/>
      <c r="G97" s="180"/>
      <c r="H97" s="180"/>
      <c r="I97" s="180"/>
      <c r="J97" s="181">
        <f>J133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99</v>
      </c>
      <c r="E98" s="186"/>
      <c r="F98" s="186"/>
      <c r="G98" s="186"/>
      <c r="H98" s="186"/>
      <c r="I98" s="186"/>
      <c r="J98" s="187">
        <f>J134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447</v>
      </c>
      <c r="E99" s="186"/>
      <c r="F99" s="186"/>
      <c r="G99" s="186"/>
      <c r="H99" s="186"/>
      <c r="I99" s="186"/>
      <c r="J99" s="187">
        <f>J191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101</v>
      </c>
      <c r="E100" s="186"/>
      <c r="F100" s="186"/>
      <c r="G100" s="186"/>
      <c r="H100" s="186"/>
      <c r="I100" s="186"/>
      <c r="J100" s="187">
        <f>J196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102</v>
      </c>
      <c r="E101" s="186"/>
      <c r="F101" s="186"/>
      <c r="G101" s="186"/>
      <c r="H101" s="186"/>
      <c r="I101" s="186"/>
      <c r="J101" s="187">
        <f>J204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104</v>
      </c>
      <c r="E102" s="186"/>
      <c r="F102" s="186"/>
      <c r="G102" s="186"/>
      <c r="H102" s="186"/>
      <c r="I102" s="186"/>
      <c r="J102" s="187">
        <f>J239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3"/>
      <c r="C103" s="184"/>
      <c r="D103" s="185" t="s">
        <v>105</v>
      </c>
      <c r="E103" s="186"/>
      <c r="F103" s="186"/>
      <c r="G103" s="186"/>
      <c r="H103" s="186"/>
      <c r="I103" s="186"/>
      <c r="J103" s="187">
        <f>J243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3"/>
      <c r="C104" s="184"/>
      <c r="D104" s="185" t="s">
        <v>106</v>
      </c>
      <c r="E104" s="186"/>
      <c r="F104" s="186"/>
      <c r="G104" s="186"/>
      <c r="H104" s="186"/>
      <c r="I104" s="186"/>
      <c r="J104" s="187">
        <f>J250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7"/>
      <c r="C105" s="178"/>
      <c r="D105" s="179" t="s">
        <v>109</v>
      </c>
      <c r="E105" s="180"/>
      <c r="F105" s="180"/>
      <c r="G105" s="180"/>
      <c r="H105" s="180"/>
      <c r="I105" s="180"/>
      <c r="J105" s="181">
        <f>J252</f>
        <v>0</v>
      </c>
      <c r="K105" s="178"/>
      <c r="L105" s="18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3"/>
      <c r="C106" s="184"/>
      <c r="D106" s="185" t="s">
        <v>110</v>
      </c>
      <c r="E106" s="186"/>
      <c r="F106" s="186"/>
      <c r="G106" s="186"/>
      <c r="H106" s="186"/>
      <c r="I106" s="186"/>
      <c r="J106" s="187">
        <f>J253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448</v>
      </c>
      <c r="E107" s="186"/>
      <c r="F107" s="186"/>
      <c r="G107" s="186"/>
      <c r="H107" s="186"/>
      <c r="I107" s="186"/>
      <c r="J107" s="187">
        <f>J260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3"/>
      <c r="C108" s="184"/>
      <c r="D108" s="185" t="s">
        <v>111</v>
      </c>
      <c r="E108" s="186"/>
      <c r="F108" s="186"/>
      <c r="G108" s="186"/>
      <c r="H108" s="186"/>
      <c r="I108" s="186"/>
      <c r="J108" s="187">
        <f>J262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3"/>
      <c r="C109" s="184"/>
      <c r="D109" s="185" t="s">
        <v>112</v>
      </c>
      <c r="E109" s="186"/>
      <c r="F109" s="186"/>
      <c r="G109" s="186"/>
      <c r="H109" s="186"/>
      <c r="I109" s="186"/>
      <c r="J109" s="187">
        <f>J265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3"/>
      <c r="C110" s="184"/>
      <c r="D110" s="185" t="s">
        <v>449</v>
      </c>
      <c r="E110" s="186"/>
      <c r="F110" s="186"/>
      <c r="G110" s="186"/>
      <c r="H110" s="186"/>
      <c r="I110" s="186"/>
      <c r="J110" s="187">
        <f>J267</f>
        <v>0</v>
      </c>
      <c r="K110" s="184"/>
      <c r="L110" s="18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3"/>
      <c r="C111" s="184"/>
      <c r="D111" s="185" t="s">
        <v>113</v>
      </c>
      <c r="E111" s="186"/>
      <c r="F111" s="186"/>
      <c r="G111" s="186"/>
      <c r="H111" s="186"/>
      <c r="I111" s="186"/>
      <c r="J111" s="187">
        <f>J269</f>
        <v>0</v>
      </c>
      <c r="K111" s="184"/>
      <c r="L111" s="18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3"/>
      <c r="C112" s="184"/>
      <c r="D112" s="185" t="s">
        <v>114</v>
      </c>
      <c r="E112" s="186"/>
      <c r="F112" s="186"/>
      <c r="G112" s="186"/>
      <c r="H112" s="186"/>
      <c r="I112" s="186"/>
      <c r="J112" s="187">
        <f>J272</f>
        <v>0</v>
      </c>
      <c r="K112" s="184"/>
      <c r="L112" s="18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64"/>
      <c r="C114" s="65"/>
      <c r="D114" s="65"/>
      <c r="E114" s="65"/>
      <c r="F114" s="65"/>
      <c r="G114" s="65"/>
      <c r="H114" s="65"/>
      <c r="I114" s="65"/>
      <c r="J114" s="65"/>
      <c r="K114" s="65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8" s="2" customFormat="1" ht="6.96" customHeight="1">
      <c r="A118" s="36"/>
      <c r="B118" s="66"/>
      <c r="C118" s="67"/>
      <c r="D118" s="67"/>
      <c r="E118" s="67"/>
      <c r="F118" s="67"/>
      <c r="G118" s="67"/>
      <c r="H118" s="67"/>
      <c r="I118" s="67"/>
      <c r="J118" s="67"/>
      <c r="K118" s="67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24.96" customHeight="1">
      <c r="A119" s="36"/>
      <c r="B119" s="37"/>
      <c r="C119" s="21" t="s">
        <v>115</v>
      </c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16</v>
      </c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6.5" customHeight="1">
      <c r="A122" s="36"/>
      <c r="B122" s="37"/>
      <c r="C122" s="38"/>
      <c r="D122" s="38"/>
      <c r="E122" s="172" t="str">
        <f>E7</f>
        <v>POLNÍ CESTY MAČKOV SPÚ</v>
      </c>
      <c r="F122" s="30"/>
      <c r="G122" s="30"/>
      <c r="H122" s="30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2" customHeight="1">
      <c r="A123" s="36"/>
      <c r="B123" s="37"/>
      <c r="C123" s="30" t="s">
        <v>91</v>
      </c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6.5" customHeight="1">
      <c r="A124" s="36"/>
      <c r="B124" s="37"/>
      <c r="C124" s="38"/>
      <c r="D124" s="38"/>
      <c r="E124" s="74" t="str">
        <f>E9</f>
        <v>202206012 - SO 02 - HC 10</v>
      </c>
      <c r="F124" s="38"/>
      <c r="G124" s="38"/>
      <c r="H124" s="38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6.96" customHeight="1">
      <c r="A125" s="36"/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2" customHeight="1">
      <c r="A126" s="36"/>
      <c r="B126" s="37"/>
      <c r="C126" s="30" t="s">
        <v>20</v>
      </c>
      <c r="D126" s="38"/>
      <c r="E126" s="38"/>
      <c r="F126" s="25" t="str">
        <f>F12</f>
        <v xml:space="preserve"> </v>
      </c>
      <c r="G126" s="38"/>
      <c r="H126" s="38"/>
      <c r="I126" s="30" t="s">
        <v>22</v>
      </c>
      <c r="J126" s="77" t="str">
        <f>IF(J12="","",J12)</f>
        <v>3. 6. 2022</v>
      </c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6.96" customHeight="1">
      <c r="A127" s="36"/>
      <c r="B127" s="37"/>
      <c r="C127" s="38"/>
      <c r="D127" s="38"/>
      <c r="E127" s="38"/>
      <c r="F127" s="38"/>
      <c r="G127" s="38"/>
      <c r="H127" s="38"/>
      <c r="I127" s="38"/>
      <c r="J127" s="38"/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5.15" customHeight="1">
      <c r="A128" s="36"/>
      <c r="B128" s="37"/>
      <c r="C128" s="30" t="s">
        <v>24</v>
      </c>
      <c r="D128" s="38"/>
      <c r="E128" s="38"/>
      <c r="F128" s="25" t="str">
        <f>E15</f>
        <v xml:space="preserve"> </v>
      </c>
      <c r="G128" s="38"/>
      <c r="H128" s="38"/>
      <c r="I128" s="30" t="s">
        <v>29</v>
      </c>
      <c r="J128" s="34" t="str">
        <f>E21</f>
        <v xml:space="preserve"> </v>
      </c>
      <c r="K128" s="38"/>
      <c r="L128" s="61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5.15" customHeight="1">
      <c r="A129" s="36"/>
      <c r="B129" s="37"/>
      <c r="C129" s="30" t="s">
        <v>27</v>
      </c>
      <c r="D129" s="38"/>
      <c r="E129" s="38"/>
      <c r="F129" s="25" t="str">
        <f>IF(E18="","",E18)</f>
        <v>Vyplň údaj</v>
      </c>
      <c r="G129" s="38"/>
      <c r="H129" s="38"/>
      <c r="I129" s="30" t="s">
        <v>31</v>
      </c>
      <c r="J129" s="34" t="str">
        <f>E24</f>
        <v xml:space="preserve"> </v>
      </c>
      <c r="K129" s="38"/>
      <c r="L129" s="61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10.32" customHeight="1">
      <c r="A130" s="36"/>
      <c r="B130" s="37"/>
      <c r="C130" s="38"/>
      <c r="D130" s="38"/>
      <c r="E130" s="38"/>
      <c r="F130" s="38"/>
      <c r="G130" s="38"/>
      <c r="H130" s="38"/>
      <c r="I130" s="38"/>
      <c r="J130" s="38"/>
      <c r="K130" s="38"/>
      <c r="L130" s="61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11" customFormat="1" ht="29.28" customHeight="1">
      <c r="A131" s="189"/>
      <c r="B131" s="190"/>
      <c r="C131" s="191" t="s">
        <v>116</v>
      </c>
      <c r="D131" s="192" t="s">
        <v>58</v>
      </c>
      <c r="E131" s="192" t="s">
        <v>54</v>
      </c>
      <c r="F131" s="192" t="s">
        <v>55</v>
      </c>
      <c r="G131" s="192" t="s">
        <v>117</v>
      </c>
      <c r="H131" s="192" t="s">
        <v>118</v>
      </c>
      <c r="I131" s="192" t="s">
        <v>119</v>
      </c>
      <c r="J131" s="192" t="s">
        <v>95</v>
      </c>
      <c r="K131" s="193" t="s">
        <v>120</v>
      </c>
      <c r="L131" s="194"/>
      <c r="M131" s="98" t="s">
        <v>1</v>
      </c>
      <c r="N131" s="99" t="s">
        <v>37</v>
      </c>
      <c r="O131" s="99" t="s">
        <v>121</v>
      </c>
      <c r="P131" s="99" t="s">
        <v>122</v>
      </c>
      <c r="Q131" s="99" t="s">
        <v>123</v>
      </c>
      <c r="R131" s="99" t="s">
        <v>124</v>
      </c>
      <c r="S131" s="99" t="s">
        <v>125</v>
      </c>
      <c r="T131" s="100" t="s">
        <v>126</v>
      </c>
      <c r="U131" s="189"/>
      <c r="V131" s="189"/>
      <c r="W131" s="189"/>
      <c r="X131" s="189"/>
      <c r="Y131" s="189"/>
      <c r="Z131" s="189"/>
      <c r="AA131" s="189"/>
      <c r="AB131" s="189"/>
      <c r="AC131" s="189"/>
      <c r="AD131" s="189"/>
      <c r="AE131" s="189"/>
    </row>
    <row r="132" s="2" customFormat="1" ht="22.8" customHeight="1">
      <c r="A132" s="36"/>
      <c r="B132" s="37"/>
      <c r="C132" s="105" t="s">
        <v>127</v>
      </c>
      <c r="D132" s="38"/>
      <c r="E132" s="38"/>
      <c r="F132" s="38"/>
      <c r="G132" s="38"/>
      <c r="H132" s="38"/>
      <c r="I132" s="38"/>
      <c r="J132" s="195">
        <f>BK132</f>
        <v>0</v>
      </c>
      <c r="K132" s="38"/>
      <c r="L132" s="42"/>
      <c r="M132" s="101"/>
      <c r="N132" s="196"/>
      <c r="O132" s="102"/>
      <c r="P132" s="197">
        <f>P133+P252</f>
        <v>0</v>
      </c>
      <c r="Q132" s="102"/>
      <c r="R132" s="197">
        <f>R133+R252</f>
        <v>14225.502761139998</v>
      </c>
      <c r="S132" s="102"/>
      <c r="T132" s="198">
        <f>T133+T252</f>
        <v>38.8977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72</v>
      </c>
      <c r="AU132" s="15" t="s">
        <v>97</v>
      </c>
      <c r="BK132" s="199">
        <f>BK133+BK252</f>
        <v>0</v>
      </c>
    </row>
    <row r="133" s="12" customFormat="1" ht="25.92" customHeight="1">
      <c r="A133" s="12"/>
      <c r="B133" s="200"/>
      <c r="C133" s="201"/>
      <c r="D133" s="202" t="s">
        <v>72</v>
      </c>
      <c r="E133" s="203" t="s">
        <v>128</v>
      </c>
      <c r="F133" s="203" t="s">
        <v>129</v>
      </c>
      <c r="G133" s="201"/>
      <c r="H133" s="201"/>
      <c r="I133" s="204"/>
      <c r="J133" s="205">
        <f>BK133</f>
        <v>0</v>
      </c>
      <c r="K133" s="201"/>
      <c r="L133" s="206"/>
      <c r="M133" s="207"/>
      <c r="N133" s="208"/>
      <c r="O133" s="208"/>
      <c r="P133" s="209">
        <f>P134+P191+P196+P204+P239+P243+P250</f>
        <v>0</v>
      </c>
      <c r="Q133" s="208"/>
      <c r="R133" s="209">
        <f>R134+R191+R196+R204+R239+R243+R250</f>
        <v>14225.502761139998</v>
      </c>
      <c r="S133" s="208"/>
      <c r="T133" s="210">
        <f>T134+T191+T196+T204+T239+T243+T250</f>
        <v>38.8977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1" t="s">
        <v>81</v>
      </c>
      <c r="AT133" s="212" t="s">
        <v>72</v>
      </c>
      <c r="AU133" s="212" t="s">
        <v>73</v>
      </c>
      <c r="AY133" s="211" t="s">
        <v>130</v>
      </c>
      <c r="BK133" s="213">
        <f>BK134+BK191+BK196+BK204+BK239+BK243+BK250</f>
        <v>0</v>
      </c>
    </row>
    <row r="134" s="12" customFormat="1" ht="22.8" customHeight="1">
      <c r="A134" s="12"/>
      <c r="B134" s="200"/>
      <c r="C134" s="201"/>
      <c r="D134" s="202" t="s">
        <v>72</v>
      </c>
      <c r="E134" s="214" t="s">
        <v>81</v>
      </c>
      <c r="F134" s="214" t="s">
        <v>131</v>
      </c>
      <c r="G134" s="201"/>
      <c r="H134" s="201"/>
      <c r="I134" s="204"/>
      <c r="J134" s="215">
        <f>BK134</f>
        <v>0</v>
      </c>
      <c r="K134" s="201"/>
      <c r="L134" s="206"/>
      <c r="M134" s="207"/>
      <c r="N134" s="208"/>
      <c r="O134" s="208"/>
      <c r="P134" s="209">
        <f>SUM(P135:P190)</f>
        <v>0</v>
      </c>
      <c r="Q134" s="208"/>
      <c r="R134" s="209">
        <f>SUM(R135:R190)</f>
        <v>9.1494102400000017</v>
      </c>
      <c r="S134" s="208"/>
      <c r="T134" s="210">
        <f>SUM(T135:T190)</f>
        <v>38.8977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1" t="s">
        <v>81</v>
      </c>
      <c r="AT134" s="212" t="s">
        <v>72</v>
      </c>
      <c r="AU134" s="212" t="s">
        <v>81</v>
      </c>
      <c r="AY134" s="211" t="s">
        <v>130</v>
      </c>
      <c r="BK134" s="213">
        <f>SUM(BK135:BK190)</f>
        <v>0</v>
      </c>
    </row>
    <row r="135" s="2" customFormat="1" ht="33" customHeight="1">
      <c r="A135" s="36"/>
      <c r="B135" s="37"/>
      <c r="C135" s="216" t="s">
        <v>81</v>
      </c>
      <c r="D135" s="216" t="s">
        <v>132</v>
      </c>
      <c r="E135" s="217" t="s">
        <v>133</v>
      </c>
      <c r="F135" s="218" t="s">
        <v>134</v>
      </c>
      <c r="G135" s="219" t="s">
        <v>135</v>
      </c>
      <c r="H135" s="220">
        <v>460</v>
      </c>
      <c r="I135" s="221"/>
      <c r="J135" s="222">
        <f>ROUND(I135*H135,2)</f>
        <v>0</v>
      </c>
      <c r="K135" s="218" t="s">
        <v>136</v>
      </c>
      <c r="L135" s="42"/>
      <c r="M135" s="223" t="s">
        <v>1</v>
      </c>
      <c r="N135" s="224" t="s">
        <v>38</v>
      </c>
      <c r="O135" s="89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7" t="s">
        <v>137</v>
      </c>
      <c r="AT135" s="227" t="s">
        <v>132</v>
      </c>
      <c r="AU135" s="227" t="s">
        <v>83</v>
      </c>
      <c r="AY135" s="15" t="s">
        <v>130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" t="s">
        <v>81</v>
      </c>
      <c r="BK135" s="228">
        <f>ROUND(I135*H135,2)</f>
        <v>0</v>
      </c>
      <c r="BL135" s="15" t="s">
        <v>137</v>
      </c>
      <c r="BM135" s="227" t="s">
        <v>450</v>
      </c>
    </row>
    <row r="136" s="13" customFormat="1">
      <c r="A136" s="13"/>
      <c r="B136" s="229"/>
      <c r="C136" s="230"/>
      <c r="D136" s="231" t="s">
        <v>139</v>
      </c>
      <c r="E136" s="232" t="s">
        <v>1</v>
      </c>
      <c r="F136" s="233" t="s">
        <v>451</v>
      </c>
      <c r="G136" s="230"/>
      <c r="H136" s="234">
        <v>460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139</v>
      </c>
      <c r="AU136" s="240" t="s">
        <v>83</v>
      </c>
      <c r="AV136" s="13" t="s">
        <v>83</v>
      </c>
      <c r="AW136" s="13" t="s">
        <v>30</v>
      </c>
      <c r="AX136" s="13" t="s">
        <v>81</v>
      </c>
      <c r="AY136" s="240" t="s">
        <v>130</v>
      </c>
    </row>
    <row r="137" s="2" customFormat="1" ht="24.15" customHeight="1">
      <c r="A137" s="36"/>
      <c r="B137" s="37"/>
      <c r="C137" s="216" t="s">
        <v>83</v>
      </c>
      <c r="D137" s="216" t="s">
        <v>132</v>
      </c>
      <c r="E137" s="217" t="s">
        <v>141</v>
      </c>
      <c r="F137" s="218" t="s">
        <v>142</v>
      </c>
      <c r="G137" s="219" t="s">
        <v>143</v>
      </c>
      <c r="H137" s="220">
        <v>2</v>
      </c>
      <c r="I137" s="221"/>
      <c r="J137" s="222">
        <f>ROUND(I137*H137,2)</f>
        <v>0</v>
      </c>
      <c r="K137" s="218" t="s">
        <v>136</v>
      </c>
      <c r="L137" s="42"/>
      <c r="M137" s="223" t="s">
        <v>1</v>
      </c>
      <c r="N137" s="224" t="s">
        <v>38</v>
      </c>
      <c r="O137" s="89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137</v>
      </c>
      <c r="AT137" s="227" t="s">
        <v>132</v>
      </c>
      <c r="AU137" s="227" t="s">
        <v>83</v>
      </c>
      <c r="AY137" s="15" t="s">
        <v>130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81</v>
      </c>
      <c r="BK137" s="228">
        <f>ROUND(I137*H137,2)</f>
        <v>0</v>
      </c>
      <c r="BL137" s="15" t="s">
        <v>137</v>
      </c>
      <c r="BM137" s="227" t="s">
        <v>452</v>
      </c>
    </row>
    <row r="138" s="2" customFormat="1" ht="24.15" customHeight="1">
      <c r="A138" s="36"/>
      <c r="B138" s="37"/>
      <c r="C138" s="216" t="s">
        <v>145</v>
      </c>
      <c r="D138" s="216" t="s">
        <v>132</v>
      </c>
      <c r="E138" s="217" t="s">
        <v>146</v>
      </c>
      <c r="F138" s="218" t="s">
        <v>147</v>
      </c>
      <c r="G138" s="219" t="s">
        <v>143</v>
      </c>
      <c r="H138" s="220">
        <v>7</v>
      </c>
      <c r="I138" s="221"/>
      <c r="J138" s="222">
        <f>ROUND(I138*H138,2)</f>
        <v>0</v>
      </c>
      <c r="K138" s="218" t="s">
        <v>136</v>
      </c>
      <c r="L138" s="42"/>
      <c r="M138" s="223" t="s">
        <v>1</v>
      </c>
      <c r="N138" s="224" t="s">
        <v>38</v>
      </c>
      <c r="O138" s="89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7" t="s">
        <v>137</v>
      </c>
      <c r="AT138" s="227" t="s">
        <v>132</v>
      </c>
      <c r="AU138" s="227" t="s">
        <v>83</v>
      </c>
      <c r="AY138" s="15" t="s">
        <v>130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5" t="s">
        <v>81</v>
      </c>
      <c r="BK138" s="228">
        <f>ROUND(I138*H138,2)</f>
        <v>0</v>
      </c>
      <c r="BL138" s="15" t="s">
        <v>137</v>
      </c>
      <c r="BM138" s="227" t="s">
        <v>453</v>
      </c>
    </row>
    <row r="139" s="2" customFormat="1" ht="24.15" customHeight="1">
      <c r="A139" s="36"/>
      <c r="B139" s="37"/>
      <c r="C139" s="216" t="s">
        <v>137</v>
      </c>
      <c r="D139" s="216" t="s">
        <v>132</v>
      </c>
      <c r="E139" s="217" t="s">
        <v>454</v>
      </c>
      <c r="F139" s="218" t="s">
        <v>455</v>
      </c>
      <c r="G139" s="219" t="s">
        <v>143</v>
      </c>
      <c r="H139" s="220">
        <v>2</v>
      </c>
      <c r="I139" s="221"/>
      <c r="J139" s="222">
        <f>ROUND(I139*H139,2)</f>
        <v>0</v>
      </c>
      <c r="K139" s="218" t="s">
        <v>136</v>
      </c>
      <c r="L139" s="42"/>
      <c r="M139" s="223" t="s">
        <v>1</v>
      </c>
      <c r="N139" s="224" t="s">
        <v>38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137</v>
      </c>
      <c r="AT139" s="227" t="s">
        <v>132</v>
      </c>
      <c r="AU139" s="227" t="s">
        <v>83</v>
      </c>
      <c r="AY139" s="15" t="s">
        <v>130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81</v>
      </c>
      <c r="BK139" s="228">
        <f>ROUND(I139*H139,2)</f>
        <v>0</v>
      </c>
      <c r="BL139" s="15" t="s">
        <v>137</v>
      </c>
      <c r="BM139" s="227" t="s">
        <v>456</v>
      </c>
    </row>
    <row r="140" s="2" customFormat="1" ht="16.5" customHeight="1">
      <c r="A140" s="36"/>
      <c r="B140" s="37"/>
      <c r="C140" s="216" t="s">
        <v>152</v>
      </c>
      <c r="D140" s="216" t="s">
        <v>132</v>
      </c>
      <c r="E140" s="217" t="s">
        <v>149</v>
      </c>
      <c r="F140" s="218" t="s">
        <v>150</v>
      </c>
      <c r="G140" s="219" t="s">
        <v>143</v>
      </c>
      <c r="H140" s="220">
        <v>2</v>
      </c>
      <c r="I140" s="221"/>
      <c r="J140" s="222">
        <f>ROUND(I140*H140,2)</f>
        <v>0</v>
      </c>
      <c r="K140" s="218" t="s">
        <v>136</v>
      </c>
      <c r="L140" s="42"/>
      <c r="M140" s="223" t="s">
        <v>1</v>
      </c>
      <c r="N140" s="224" t="s">
        <v>38</v>
      </c>
      <c r="O140" s="89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137</v>
      </c>
      <c r="AT140" s="227" t="s">
        <v>132</v>
      </c>
      <c r="AU140" s="227" t="s">
        <v>83</v>
      </c>
      <c r="AY140" s="15" t="s">
        <v>130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81</v>
      </c>
      <c r="BK140" s="228">
        <f>ROUND(I140*H140,2)</f>
        <v>0</v>
      </c>
      <c r="BL140" s="15" t="s">
        <v>137</v>
      </c>
      <c r="BM140" s="227" t="s">
        <v>457</v>
      </c>
    </row>
    <row r="141" s="2" customFormat="1" ht="16.5" customHeight="1">
      <c r="A141" s="36"/>
      <c r="B141" s="37"/>
      <c r="C141" s="216" t="s">
        <v>156</v>
      </c>
      <c r="D141" s="216" t="s">
        <v>132</v>
      </c>
      <c r="E141" s="217" t="s">
        <v>153</v>
      </c>
      <c r="F141" s="218" t="s">
        <v>154</v>
      </c>
      <c r="G141" s="219" t="s">
        <v>143</v>
      </c>
      <c r="H141" s="220">
        <v>7</v>
      </c>
      <c r="I141" s="221"/>
      <c r="J141" s="222">
        <f>ROUND(I141*H141,2)</f>
        <v>0</v>
      </c>
      <c r="K141" s="218" t="s">
        <v>136</v>
      </c>
      <c r="L141" s="42"/>
      <c r="M141" s="223" t="s">
        <v>1</v>
      </c>
      <c r="N141" s="224" t="s">
        <v>38</v>
      </c>
      <c r="O141" s="89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7" t="s">
        <v>137</v>
      </c>
      <c r="AT141" s="227" t="s">
        <v>132</v>
      </c>
      <c r="AU141" s="227" t="s">
        <v>83</v>
      </c>
      <c r="AY141" s="15" t="s">
        <v>130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5" t="s">
        <v>81</v>
      </c>
      <c r="BK141" s="228">
        <f>ROUND(I141*H141,2)</f>
        <v>0</v>
      </c>
      <c r="BL141" s="15" t="s">
        <v>137</v>
      </c>
      <c r="BM141" s="227" t="s">
        <v>458</v>
      </c>
    </row>
    <row r="142" s="2" customFormat="1" ht="16.5" customHeight="1">
      <c r="A142" s="36"/>
      <c r="B142" s="37"/>
      <c r="C142" s="216" t="s">
        <v>161</v>
      </c>
      <c r="D142" s="216" t="s">
        <v>132</v>
      </c>
      <c r="E142" s="217" t="s">
        <v>459</v>
      </c>
      <c r="F142" s="218" t="s">
        <v>460</v>
      </c>
      <c r="G142" s="219" t="s">
        <v>143</v>
      </c>
      <c r="H142" s="220">
        <v>2</v>
      </c>
      <c r="I142" s="221"/>
      <c r="J142" s="222">
        <f>ROUND(I142*H142,2)</f>
        <v>0</v>
      </c>
      <c r="K142" s="218" t="s">
        <v>136</v>
      </c>
      <c r="L142" s="42"/>
      <c r="M142" s="223" t="s">
        <v>1</v>
      </c>
      <c r="N142" s="224" t="s">
        <v>38</v>
      </c>
      <c r="O142" s="89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137</v>
      </c>
      <c r="AT142" s="227" t="s">
        <v>132</v>
      </c>
      <c r="AU142" s="227" t="s">
        <v>83</v>
      </c>
      <c r="AY142" s="15" t="s">
        <v>130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81</v>
      </c>
      <c r="BK142" s="228">
        <f>ROUND(I142*H142,2)</f>
        <v>0</v>
      </c>
      <c r="BL142" s="15" t="s">
        <v>137</v>
      </c>
      <c r="BM142" s="227" t="s">
        <v>461</v>
      </c>
    </row>
    <row r="143" s="2" customFormat="1" ht="33" customHeight="1">
      <c r="A143" s="36"/>
      <c r="B143" s="37"/>
      <c r="C143" s="216" t="s">
        <v>168</v>
      </c>
      <c r="D143" s="216" t="s">
        <v>132</v>
      </c>
      <c r="E143" s="217" t="s">
        <v>462</v>
      </c>
      <c r="F143" s="218" t="s">
        <v>463</v>
      </c>
      <c r="G143" s="219" t="s">
        <v>135</v>
      </c>
      <c r="H143" s="220">
        <v>76.269999999999996</v>
      </c>
      <c r="I143" s="221"/>
      <c r="J143" s="222">
        <f>ROUND(I143*H143,2)</f>
        <v>0</v>
      </c>
      <c r="K143" s="218" t="s">
        <v>136</v>
      </c>
      <c r="L143" s="42"/>
      <c r="M143" s="223" t="s">
        <v>1</v>
      </c>
      <c r="N143" s="224" t="s">
        <v>38</v>
      </c>
      <c r="O143" s="89"/>
      <c r="P143" s="225">
        <f>O143*H143</f>
        <v>0</v>
      </c>
      <c r="Q143" s="225">
        <v>0</v>
      </c>
      <c r="R143" s="225">
        <f>Q143*H143</f>
        <v>0</v>
      </c>
      <c r="S143" s="225">
        <v>0.28999999999999998</v>
      </c>
      <c r="T143" s="226">
        <f>S143*H143</f>
        <v>22.118299999999998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137</v>
      </c>
      <c r="AT143" s="227" t="s">
        <v>132</v>
      </c>
      <c r="AU143" s="227" t="s">
        <v>83</v>
      </c>
      <c r="AY143" s="15" t="s">
        <v>130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81</v>
      </c>
      <c r="BK143" s="228">
        <f>ROUND(I143*H143,2)</f>
        <v>0</v>
      </c>
      <c r="BL143" s="15" t="s">
        <v>137</v>
      </c>
      <c r="BM143" s="227" t="s">
        <v>464</v>
      </c>
    </row>
    <row r="144" s="2" customFormat="1" ht="24.15" customHeight="1">
      <c r="A144" s="36"/>
      <c r="B144" s="37"/>
      <c r="C144" s="216" t="s">
        <v>174</v>
      </c>
      <c r="D144" s="216" t="s">
        <v>132</v>
      </c>
      <c r="E144" s="217" t="s">
        <v>465</v>
      </c>
      <c r="F144" s="218" t="s">
        <v>466</v>
      </c>
      <c r="G144" s="219" t="s">
        <v>135</v>
      </c>
      <c r="H144" s="220">
        <v>76.269999999999996</v>
      </c>
      <c r="I144" s="221"/>
      <c r="J144" s="222">
        <f>ROUND(I144*H144,2)</f>
        <v>0</v>
      </c>
      <c r="K144" s="218" t="s">
        <v>136</v>
      </c>
      <c r="L144" s="42"/>
      <c r="M144" s="223" t="s">
        <v>1</v>
      </c>
      <c r="N144" s="224" t="s">
        <v>38</v>
      </c>
      <c r="O144" s="89"/>
      <c r="P144" s="225">
        <f>O144*H144</f>
        <v>0</v>
      </c>
      <c r="Q144" s="225">
        <v>0</v>
      </c>
      <c r="R144" s="225">
        <f>Q144*H144</f>
        <v>0</v>
      </c>
      <c r="S144" s="225">
        <v>0.22</v>
      </c>
      <c r="T144" s="226">
        <f>S144*H144</f>
        <v>16.779399999999999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7" t="s">
        <v>137</v>
      </c>
      <c r="AT144" s="227" t="s">
        <v>132</v>
      </c>
      <c r="AU144" s="227" t="s">
        <v>83</v>
      </c>
      <c r="AY144" s="15" t="s">
        <v>130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5" t="s">
        <v>81</v>
      </c>
      <c r="BK144" s="228">
        <f>ROUND(I144*H144,2)</f>
        <v>0</v>
      </c>
      <c r="BL144" s="15" t="s">
        <v>137</v>
      </c>
      <c r="BM144" s="227" t="s">
        <v>467</v>
      </c>
    </row>
    <row r="145" s="2" customFormat="1" ht="24.15" customHeight="1">
      <c r="A145" s="36"/>
      <c r="B145" s="37"/>
      <c r="C145" s="216" t="s">
        <v>179</v>
      </c>
      <c r="D145" s="216" t="s">
        <v>132</v>
      </c>
      <c r="E145" s="217" t="s">
        <v>468</v>
      </c>
      <c r="F145" s="218" t="s">
        <v>469</v>
      </c>
      <c r="G145" s="219" t="s">
        <v>135</v>
      </c>
      <c r="H145" s="220">
        <v>1600</v>
      </c>
      <c r="I145" s="221"/>
      <c r="J145" s="222">
        <f>ROUND(I145*H145,2)</f>
        <v>0</v>
      </c>
      <c r="K145" s="218" t="s">
        <v>136</v>
      </c>
      <c r="L145" s="42"/>
      <c r="M145" s="223" t="s">
        <v>1</v>
      </c>
      <c r="N145" s="224" t="s">
        <v>38</v>
      </c>
      <c r="O145" s="89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137</v>
      </c>
      <c r="AT145" s="227" t="s">
        <v>132</v>
      </c>
      <c r="AU145" s="227" t="s">
        <v>83</v>
      </c>
      <c r="AY145" s="15" t="s">
        <v>130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81</v>
      </c>
      <c r="BK145" s="228">
        <f>ROUND(I145*H145,2)</f>
        <v>0</v>
      </c>
      <c r="BL145" s="15" t="s">
        <v>137</v>
      </c>
      <c r="BM145" s="227" t="s">
        <v>470</v>
      </c>
    </row>
    <row r="146" s="2" customFormat="1" ht="33" customHeight="1">
      <c r="A146" s="36"/>
      <c r="B146" s="37"/>
      <c r="C146" s="216" t="s">
        <v>182</v>
      </c>
      <c r="D146" s="216" t="s">
        <v>132</v>
      </c>
      <c r="E146" s="217" t="s">
        <v>162</v>
      </c>
      <c r="F146" s="218" t="s">
        <v>163</v>
      </c>
      <c r="G146" s="219" t="s">
        <v>164</v>
      </c>
      <c r="H146" s="220">
        <v>1168.4000000000001</v>
      </c>
      <c r="I146" s="221"/>
      <c r="J146" s="222">
        <f>ROUND(I146*H146,2)</f>
        <v>0</v>
      </c>
      <c r="K146" s="218" t="s">
        <v>136</v>
      </c>
      <c r="L146" s="42"/>
      <c r="M146" s="223" t="s">
        <v>1</v>
      </c>
      <c r="N146" s="224" t="s">
        <v>38</v>
      </c>
      <c r="O146" s="89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137</v>
      </c>
      <c r="AT146" s="227" t="s">
        <v>132</v>
      </c>
      <c r="AU146" s="227" t="s">
        <v>83</v>
      </c>
      <c r="AY146" s="15" t="s">
        <v>130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81</v>
      </c>
      <c r="BK146" s="228">
        <f>ROUND(I146*H146,2)</f>
        <v>0</v>
      </c>
      <c r="BL146" s="15" t="s">
        <v>137</v>
      </c>
      <c r="BM146" s="227" t="s">
        <v>471</v>
      </c>
    </row>
    <row r="147" s="2" customFormat="1">
      <c r="A147" s="36"/>
      <c r="B147" s="37"/>
      <c r="C147" s="38"/>
      <c r="D147" s="231" t="s">
        <v>166</v>
      </c>
      <c r="E147" s="38"/>
      <c r="F147" s="241" t="s">
        <v>167</v>
      </c>
      <c r="G147" s="38"/>
      <c r="H147" s="38"/>
      <c r="I147" s="242"/>
      <c r="J147" s="38"/>
      <c r="K147" s="38"/>
      <c r="L147" s="42"/>
      <c r="M147" s="243"/>
      <c r="N147" s="244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166</v>
      </c>
      <c r="AU147" s="15" t="s">
        <v>83</v>
      </c>
    </row>
    <row r="148" s="2" customFormat="1" ht="33" customHeight="1">
      <c r="A148" s="36"/>
      <c r="B148" s="37"/>
      <c r="C148" s="216" t="s">
        <v>8</v>
      </c>
      <c r="D148" s="216" t="s">
        <v>132</v>
      </c>
      <c r="E148" s="217" t="s">
        <v>175</v>
      </c>
      <c r="F148" s="218" t="s">
        <v>176</v>
      </c>
      <c r="G148" s="219" t="s">
        <v>164</v>
      </c>
      <c r="H148" s="220">
        <v>2864.48</v>
      </c>
      <c r="I148" s="221"/>
      <c r="J148" s="222">
        <f>ROUND(I148*H148,2)</f>
        <v>0</v>
      </c>
      <c r="K148" s="218" t="s">
        <v>136</v>
      </c>
      <c r="L148" s="42"/>
      <c r="M148" s="223" t="s">
        <v>1</v>
      </c>
      <c r="N148" s="224" t="s">
        <v>38</v>
      </c>
      <c r="O148" s="89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137</v>
      </c>
      <c r="AT148" s="227" t="s">
        <v>132</v>
      </c>
      <c r="AU148" s="227" t="s">
        <v>83</v>
      </c>
      <c r="AY148" s="15" t="s">
        <v>130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81</v>
      </c>
      <c r="BK148" s="228">
        <f>ROUND(I148*H148,2)</f>
        <v>0</v>
      </c>
      <c r="BL148" s="15" t="s">
        <v>137</v>
      </c>
      <c r="BM148" s="227" t="s">
        <v>472</v>
      </c>
    </row>
    <row r="149" s="2" customFormat="1">
      <c r="A149" s="36"/>
      <c r="B149" s="37"/>
      <c r="C149" s="38"/>
      <c r="D149" s="231" t="s">
        <v>166</v>
      </c>
      <c r="E149" s="38"/>
      <c r="F149" s="241" t="s">
        <v>473</v>
      </c>
      <c r="G149" s="38"/>
      <c r="H149" s="38"/>
      <c r="I149" s="242"/>
      <c r="J149" s="38"/>
      <c r="K149" s="38"/>
      <c r="L149" s="42"/>
      <c r="M149" s="243"/>
      <c r="N149" s="244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166</v>
      </c>
      <c r="AU149" s="15" t="s">
        <v>83</v>
      </c>
    </row>
    <row r="150" s="13" customFormat="1">
      <c r="A150" s="13"/>
      <c r="B150" s="229"/>
      <c r="C150" s="230"/>
      <c r="D150" s="231" t="s">
        <v>139</v>
      </c>
      <c r="E150" s="232" t="s">
        <v>1</v>
      </c>
      <c r="F150" s="233" t="s">
        <v>474</v>
      </c>
      <c r="G150" s="230"/>
      <c r="H150" s="234">
        <v>2864.48</v>
      </c>
      <c r="I150" s="235"/>
      <c r="J150" s="230"/>
      <c r="K150" s="230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139</v>
      </c>
      <c r="AU150" s="240" t="s">
        <v>83</v>
      </c>
      <c r="AV150" s="13" t="s">
        <v>83</v>
      </c>
      <c r="AW150" s="13" t="s">
        <v>30</v>
      </c>
      <c r="AX150" s="13" t="s">
        <v>81</v>
      </c>
      <c r="AY150" s="240" t="s">
        <v>130</v>
      </c>
    </row>
    <row r="151" s="2" customFormat="1" ht="33" customHeight="1">
      <c r="A151" s="36"/>
      <c r="B151" s="37"/>
      <c r="C151" s="216" t="s">
        <v>192</v>
      </c>
      <c r="D151" s="216" t="s">
        <v>132</v>
      </c>
      <c r="E151" s="217" t="s">
        <v>175</v>
      </c>
      <c r="F151" s="218" t="s">
        <v>176</v>
      </c>
      <c r="G151" s="219" t="s">
        <v>164</v>
      </c>
      <c r="H151" s="220">
        <v>1172.2000000000001</v>
      </c>
      <c r="I151" s="221"/>
      <c r="J151" s="222">
        <f>ROUND(I151*H151,2)</f>
        <v>0</v>
      </c>
      <c r="K151" s="218" t="s">
        <v>136</v>
      </c>
      <c r="L151" s="42"/>
      <c r="M151" s="223" t="s">
        <v>1</v>
      </c>
      <c r="N151" s="224" t="s">
        <v>38</v>
      </c>
      <c r="O151" s="89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137</v>
      </c>
      <c r="AT151" s="227" t="s">
        <v>132</v>
      </c>
      <c r="AU151" s="227" t="s">
        <v>83</v>
      </c>
      <c r="AY151" s="15" t="s">
        <v>130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81</v>
      </c>
      <c r="BK151" s="228">
        <f>ROUND(I151*H151,2)</f>
        <v>0</v>
      </c>
      <c r="BL151" s="15" t="s">
        <v>137</v>
      </c>
      <c r="BM151" s="227" t="s">
        <v>475</v>
      </c>
    </row>
    <row r="152" s="2" customFormat="1">
      <c r="A152" s="36"/>
      <c r="B152" s="37"/>
      <c r="C152" s="38"/>
      <c r="D152" s="231" t="s">
        <v>166</v>
      </c>
      <c r="E152" s="38"/>
      <c r="F152" s="241" t="s">
        <v>181</v>
      </c>
      <c r="G152" s="38"/>
      <c r="H152" s="38"/>
      <c r="I152" s="242"/>
      <c r="J152" s="38"/>
      <c r="K152" s="38"/>
      <c r="L152" s="42"/>
      <c r="M152" s="243"/>
      <c r="N152" s="244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166</v>
      </c>
      <c r="AU152" s="15" t="s">
        <v>83</v>
      </c>
    </row>
    <row r="153" s="2" customFormat="1" ht="33" customHeight="1">
      <c r="A153" s="36"/>
      <c r="B153" s="37"/>
      <c r="C153" s="216" t="s">
        <v>197</v>
      </c>
      <c r="D153" s="216" t="s">
        <v>132</v>
      </c>
      <c r="E153" s="217" t="s">
        <v>187</v>
      </c>
      <c r="F153" s="218" t="s">
        <v>188</v>
      </c>
      <c r="G153" s="219" t="s">
        <v>164</v>
      </c>
      <c r="H153" s="220">
        <v>2336.8000000000002</v>
      </c>
      <c r="I153" s="221"/>
      <c r="J153" s="222">
        <f>ROUND(I153*H153,2)</f>
        <v>0</v>
      </c>
      <c r="K153" s="218" t="s">
        <v>136</v>
      </c>
      <c r="L153" s="42"/>
      <c r="M153" s="223" t="s">
        <v>1</v>
      </c>
      <c r="N153" s="224" t="s">
        <v>38</v>
      </c>
      <c r="O153" s="89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7" t="s">
        <v>137</v>
      </c>
      <c r="AT153" s="227" t="s">
        <v>132</v>
      </c>
      <c r="AU153" s="227" t="s">
        <v>83</v>
      </c>
      <c r="AY153" s="15" t="s">
        <v>130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5" t="s">
        <v>81</v>
      </c>
      <c r="BK153" s="228">
        <f>ROUND(I153*H153,2)</f>
        <v>0</v>
      </c>
      <c r="BL153" s="15" t="s">
        <v>137</v>
      </c>
      <c r="BM153" s="227" t="s">
        <v>476</v>
      </c>
    </row>
    <row r="154" s="2" customFormat="1">
      <c r="A154" s="36"/>
      <c r="B154" s="37"/>
      <c r="C154" s="38"/>
      <c r="D154" s="231" t="s">
        <v>166</v>
      </c>
      <c r="E154" s="38"/>
      <c r="F154" s="241" t="s">
        <v>477</v>
      </c>
      <c r="G154" s="38"/>
      <c r="H154" s="38"/>
      <c r="I154" s="242"/>
      <c r="J154" s="38"/>
      <c r="K154" s="38"/>
      <c r="L154" s="42"/>
      <c r="M154" s="243"/>
      <c r="N154" s="244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166</v>
      </c>
      <c r="AU154" s="15" t="s">
        <v>83</v>
      </c>
    </row>
    <row r="155" s="13" customFormat="1">
      <c r="A155" s="13"/>
      <c r="B155" s="229"/>
      <c r="C155" s="230"/>
      <c r="D155" s="231" t="s">
        <v>139</v>
      </c>
      <c r="E155" s="232" t="s">
        <v>1</v>
      </c>
      <c r="F155" s="233" t="s">
        <v>478</v>
      </c>
      <c r="G155" s="230"/>
      <c r="H155" s="234">
        <v>2336.8000000000002</v>
      </c>
      <c r="I155" s="235"/>
      <c r="J155" s="230"/>
      <c r="K155" s="230"/>
      <c r="L155" s="236"/>
      <c r="M155" s="237"/>
      <c r="N155" s="238"/>
      <c r="O155" s="238"/>
      <c r="P155" s="238"/>
      <c r="Q155" s="238"/>
      <c r="R155" s="238"/>
      <c r="S155" s="238"/>
      <c r="T155" s="23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0" t="s">
        <v>139</v>
      </c>
      <c r="AU155" s="240" t="s">
        <v>83</v>
      </c>
      <c r="AV155" s="13" t="s">
        <v>83</v>
      </c>
      <c r="AW155" s="13" t="s">
        <v>30</v>
      </c>
      <c r="AX155" s="13" t="s">
        <v>81</v>
      </c>
      <c r="AY155" s="240" t="s">
        <v>130</v>
      </c>
    </row>
    <row r="156" s="2" customFormat="1" ht="37.8" customHeight="1">
      <c r="A156" s="36"/>
      <c r="B156" s="37"/>
      <c r="C156" s="216" t="s">
        <v>200</v>
      </c>
      <c r="D156" s="216" t="s">
        <v>132</v>
      </c>
      <c r="E156" s="217" t="s">
        <v>479</v>
      </c>
      <c r="F156" s="218" t="s">
        <v>480</v>
      </c>
      <c r="G156" s="219" t="s">
        <v>164</v>
      </c>
      <c r="H156" s="220">
        <v>320</v>
      </c>
      <c r="I156" s="221"/>
      <c r="J156" s="222">
        <f>ROUND(I156*H156,2)</f>
        <v>0</v>
      </c>
      <c r="K156" s="218" t="s">
        <v>136</v>
      </c>
      <c r="L156" s="42"/>
      <c r="M156" s="223" t="s">
        <v>1</v>
      </c>
      <c r="N156" s="224" t="s">
        <v>38</v>
      </c>
      <c r="O156" s="89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7" t="s">
        <v>137</v>
      </c>
      <c r="AT156" s="227" t="s">
        <v>132</v>
      </c>
      <c r="AU156" s="227" t="s">
        <v>83</v>
      </c>
      <c r="AY156" s="15" t="s">
        <v>130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5" t="s">
        <v>81</v>
      </c>
      <c r="BK156" s="228">
        <f>ROUND(I156*H156,2)</f>
        <v>0</v>
      </c>
      <c r="BL156" s="15" t="s">
        <v>137</v>
      </c>
      <c r="BM156" s="227" t="s">
        <v>481</v>
      </c>
    </row>
    <row r="157" s="2" customFormat="1">
      <c r="A157" s="36"/>
      <c r="B157" s="37"/>
      <c r="C157" s="38"/>
      <c r="D157" s="231" t="s">
        <v>166</v>
      </c>
      <c r="E157" s="38"/>
      <c r="F157" s="241" t="s">
        <v>482</v>
      </c>
      <c r="G157" s="38"/>
      <c r="H157" s="38"/>
      <c r="I157" s="242"/>
      <c r="J157" s="38"/>
      <c r="K157" s="38"/>
      <c r="L157" s="42"/>
      <c r="M157" s="243"/>
      <c r="N157" s="244"/>
      <c r="O157" s="89"/>
      <c r="P157" s="89"/>
      <c r="Q157" s="89"/>
      <c r="R157" s="89"/>
      <c r="S157" s="89"/>
      <c r="T157" s="90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166</v>
      </c>
      <c r="AU157" s="15" t="s">
        <v>83</v>
      </c>
    </row>
    <row r="158" s="2" customFormat="1" ht="33" customHeight="1">
      <c r="A158" s="36"/>
      <c r="B158" s="37"/>
      <c r="C158" s="216" t="s">
        <v>205</v>
      </c>
      <c r="D158" s="216" t="s">
        <v>132</v>
      </c>
      <c r="E158" s="217" t="s">
        <v>193</v>
      </c>
      <c r="F158" s="218" t="s">
        <v>194</v>
      </c>
      <c r="G158" s="219" t="s">
        <v>164</v>
      </c>
      <c r="H158" s="220">
        <v>1696.0799999999999</v>
      </c>
      <c r="I158" s="221"/>
      <c r="J158" s="222">
        <f>ROUND(I158*H158,2)</f>
        <v>0</v>
      </c>
      <c r="K158" s="218" t="s">
        <v>136</v>
      </c>
      <c r="L158" s="42"/>
      <c r="M158" s="223" t="s">
        <v>1</v>
      </c>
      <c r="N158" s="224" t="s">
        <v>38</v>
      </c>
      <c r="O158" s="89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137</v>
      </c>
      <c r="AT158" s="227" t="s">
        <v>132</v>
      </c>
      <c r="AU158" s="227" t="s">
        <v>83</v>
      </c>
      <c r="AY158" s="15" t="s">
        <v>130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81</v>
      </c>
      <c r="BK158" s="228">
        <f>ROUND(I158*H158,2)</f>
        <v>0</v>
      </c>
      <c r="BL158" s="15" t="s">
        <v>137</v>
      </c>
      <c r="BM158" s="227" t="s">
        <v>483</v>
      </c>
    </row>
    <row r="159" s="2" customFormat="1">
      <c r="A159" s="36"/>
      <c r="B159" s="37"/>
      <c r="C159" s="38"/>
      <c r="D159" s="231" t="s">
        <v>166</v>
      </c>
      <c r="E159" s="38"/>
      <c r="F159" s="241" t="s">
        <v>484</v>
      </c>
      <c r="G159" s="38"/>
      <c r="H159" s="38"/>
      <c r="I159" s="242"/>
      <c r="J159" s="38"/>
      <c r="K159" s="38"/>
      <c r="L159" s="42"/>
      <c r="M159" s="243"/>
      <c r="N159" s="244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166</v>
      </c>
      <c r="AU159" s="15" t="s">
        <v>83</v>
      </c>
    </row>
    <row r="160" s="13" customFormat="1">
      <c r="A160" s="13"/>
      <c r="B160" s="229"/>
      <c r="C160" s="230"/>
      <c r="D160" s="231" t="s">
        <v>139</v>
      </c>
      <c r="E160" s="232" t="s">
        <v>1</v>
      </c>
      <c r="F160" s="233" t="s">
        <v>485</v>
      </c>
      <c r="G160" s="230"/>
      <c r="H160" s="234">
        <v>1696.0799999999999</v>
      </c>
      <c r="I160" s="235"/>
      <c r="J160" s="230"/>
      <c r="K160" s="230"/>
      <c r="L160" s="236"/>
      <c r="M160" s="237"/>
      <c r="N160" s="238"/>
      <c r="O160" s="238"/>
      <c r="P160" s="238"/>
      <c r="Q160" s="238"/>
      <c r="R160" s="238"/>
      <c r="S160" s="238"/>
      <c r="T160" s="23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0" t="s">
        <v>139</v>
      </c>
      <c r="AU160" s="240" t="s">
        <v>83</v>
      </c>
      <c r="AV160" s="13" t="s">
        <v>83</v>
      </c>
      <c r="AW160" s="13" t="s">
        <v>30</v>
      </c>
      <c r="AX160" s="13" t="s">
        <v>81</v>
      </c>
      <c r="AY160" s="240" t="s">
        <v>130</v>
      </c>
    </row>
    <row r="161" s="2" customFormat="1" ht="33" customHeight="1">
      <c r="A161" s="36"/>
      <c r="B161" s="37"/>
      <c r="C161" s="216" t="s">
        <v>209</v>
      </c>
      <c r="D161" s="216" t="s">
        <v>132</v>
      </c>
      <c r="E161" s="217" t="s">
        <v>193</v>
      </c>
      <c r="F161" s="218" t="s">
        <v>194</v>
      </c>
      <c r="G161" s="219" t="s">
        <v>164</v>
      </c>
      <c r="H161" s="220">
        <v>1172.2000000000001</v>
      </c>
      <c r="I161" s="221"/>
      <c r="J161" s="222">
        <f>ROUND(I161*H161,2)</f>
        <v>0</v>
      </c>
      <c r="K161" s="218" t="s">
        <v>136</v>
      </c>
      <c r="L161" s="42"/>
      <c r="M161" s="223" t="s">
        <v>1</v>
      </c>
      <c r="N161" s="224" t="s">
        <v>38</v>
      </c>
      <c r="O161" s="89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137</v>
      </c>
      <c r="AT161" s="227" t="s">
        <v>132</v>
      </c>
      <c r="AU161" s="227" t="s">
        <v>83</v>
      </c>
      <c r="AY161" s="15" t="s">
        <v>130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81</v>
      </c>
      <c r="BK161" s="228">
        <f>ROUND(I161*H161,2)</f>
        <v>0</v>
      </c>
      <c r="BL161" s="15" t="s">
        <v>137</v>
      </c>
      <c r="BM161" s="227" t="s">
        <v>486</v>
      </c>
    </row>
    <row r="162" s="2" customFormat="1">
      <c r="A162" s="36"/>
      <c r="B162" s="37"/>
      <c r="C162" s="38"/>
      <c r="D162" s="231" t="s">
        <v>166</v>
      </c>
      <c r="E162" s="38"/>
      <c r="F162" s="241" t="s">
        <v>199</v>
      </c>
      <c r="G162" s="38"/>
      <c r="H162" s="38"/>
      <c r="I162" s="242"/>
      <c r="J162" s="38"/>
      <c r="K162" s="38"/>
      <c r="L162" s="42"/>
      <c r="M162" s="243"/>
      <c r="N162" s="244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166</v>
      </c>
      <c r="AU162" s="15" t="s">
        <v>83</v>
      </c>
    </row>
    <row r="163" s="2" customFormat="1" ht="24.15" customHeight="1">
      <c r="A163" s="36"/>
      <c r="B163" s="37"/>
      <c r="C163" s="216" t="s">
        <v>213</v>
      </c>
      <c r="D163" s="216" t="s">
        <v>132</v>
      </c>
      <c r="E163" s="217" t="s">
        <v>201</v>
      </c>
      <c r="F163" s="218" t="s">
        <v>202</v>
      </c>
      <c r="G163" s="219" t="s">
        <v>164</v>
      </c>
      <c r="H163" s="220">
        <v>1168.4000000000001</v>
      </c>
      <c r="I163" s="221"/>
      <c r="J163" s="222">
        <f>ROUND(I163*H163,2)</f>
        <v>0</v>
      </c>
      <c r="K163" s="218" t="s">
        <v>136</v>
      </c>
      <c r="L163" s="42"/>
      <c r="M163" s="223" t="s">
        <v>1</v>
      </c>
      <c r="N163" s="224" t="s">
        <v>38</v>
      </c>
      <c r="O163" s="89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7" t="s">
        <v>137</v>
      </c>
      <c r="AT163" s="227" t="s">
        <v>132</v>
      </c>
      <c r="AU163" s="227" t="s">
        <v>83</v>
      </c>
      <c r="AY163" s="15" t="s">
        <v>130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5" t="s">
        <v>81</v>
      </c>
      <c r="BK163" s="228">
        <f>ROUND(I163*H163,2)</f>
        <v>0</v>
      </c>
      <c r="BL163" s="15" t="s">
        <v>137</v>
      </c>
      <c r="BM163" s="227" t="s">
        <v>487</v>
      </c>
    </row>
    <row r="164" s="2" customFormat="1">
      <c r="A164" s="36"/>
      <c r="B164" s="37"/>
      <c r="C164" s="38"/>
      <c r="D164" s="231" t="s">
        <v>166</v>
      </c>
      <c r="E164" s="38"/>
      <c r="F164" s="241" t="s">
        <v>204</v>
      </c>
      <c r="G164" s="38"/>
      <c r="H164" s="38"/>
      <c r="I164" s="242"/>
      <c r="J164" s="38"/>
      <c r="K164" s="38"/>
      <c r="L164" s="42"/>
      <c r="M164" s="243"/>
      <c r="N164" s="244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166</v>
      </c>
      <c r="AU164" s="15" t="s">
        <v>83</v>
      </c>
    </row>
    <row r="165" s="2" customFormat="1" ht="24.15" customHeight="1">
      <c r="A165" s="36"/>
      <c r="B165" s="37"/>
      <c r="C165" s="216" t="s">
        <v>219</v>
      </c>
      <c r="D165" s="216" t="s">
        <v>132</v>
      </c>
      <c r="E165" s="217" t="s">
        <v>206</v>
      </c>
      <c r="F165" s="218" t="s">
        <v>207</v>
      </c>
      <c r="G165" s="219" t="s">
        <v>164</v>
      </c>
      <c r="H165" s="220">
        <v>1168.4000000000001</v>
      </c>
      <c r="I165" s="221"/>
      <c r="J165" s="222">
        <f>ROUND(I165*H165,2)</f>
        <v>0</v>
      </c>
      <c r="K165" s="218" t="s">
        <v>136</v>
      </c>
      <c r="L165" s="42"/>
      <c r="M165" s="223" t="s">
        <v>1</v>
      </c>
      <c r="N165" s="224" t="s">
        <v>38</v>
      </c>
      <c r="O165" s="89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7" t="s">
        <v>137</v>
      </c>
      <c r="AT165" s="227" t="s">
        <v>132</v>
      </c>
      <c r="AU165" s="227" t="s">
        <v>83</v>
      </c>
      <c r="AY165" s="15" t="s">
        <v>130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5" t="s">
        <v>81</v>
      </c>
      <c r="BK165" s="228">
        <f>ROUND(I165*H165,2)</f>
        <v>0</v>
      </c>
      <c r="BL165" s="15" t="s">
        <v>137</v>
      </c>
      <c r="BM165" s="227" t="s">
        <v>488</v>
      </c>
    </row>
    <row r="166" s="2" customFormat="1" ht="16.5" customHeight="1">
      <c r="A166" s="36"/>
      <c r="B166" s="37"/>
      <c r="C166" s="216" t="s">
        <v>221</v>
      </c>
      <c r="D166" s="216" t="s">
        <v>132</v>
      </c>
      <c r="E166" s="217" t="s">
        <v>210</v>
      </c>
      <c r="F166" s="218" t="s">
        <v>211</v>
      </c>
      <c r="G166" s="219" t="s">
        <v>164</v>
      </c>
      <c r="H166" s="220">
        <v>1696.0799999999999</v>
      </c>
      <c r="I166" s="221"/>
      <c r="J166" s="222">
        <f>ROUND(I166*H166,2)</f>
        <v>0</v>
      </c>
      <c r="K166" s="218" t="s">
        <v>136</v>
      </c>
      <c r="L166" s="42"/>
      <c r="M166" s="223" t="s">
        <v>1</v>
      </c>
      <c r="N166" s="224" t="s">
        <v>38</v>
      </c>
      <c r="O166" s="89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7" t="s">
        <v>137</v>
      </c>
      <c r="AT166" s="227" t="s">
        <v>132</v>
      </c>
      <c r="AU166" s="227" t="s">
        <v>83</v>
      </c>
      <c r="AY166" s="15" t="s">
        <v>130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5" t="s">
        <v>81</v>
      </c>
      <c r="BK166" s="228">
        <f>ROUND(I166*H166,2)</f>
        <v>0</v>
      </c>
      <c r="BL166" s="15" t="s">
        <v>137</v>
      </c>
      <c r="BM166" s="227" t="s">
        <v>489</v>
      </c>
    </row>
    <row r="167" s="2" customFormat="1" ht="44.25" customHeight="1">
      <c r="A167" s="36"/>
      <c r="B167" s="37"/>
      <c r="C167" s="216" t="s">
        <v>7</v>
      </c>
      <c r="D167" s="216" t="s">
        <v>132</v>
      </c>
      <c r="E167" s="217" t="s">
        <v>214</v>
      </c>
      <c r="F167" s="218" t="s">
        <v>215</v>
      </c>
      <c r="G167" s="219" t="s">
        <v>216</v>
      </c>
      <c r="H167" s="220">
        <v>1696.0799999999999</v>
      </c>
      <c r="I167" s="221"/>
      <c r="J167" s="222">
        <f>ROUND(I167*H167,2)</f>
        <v>0</v>
      </c>
      <c r="K167" s="218" t="s">
        <v>136</v>
      </c>
      <c r="L167" s="42"/>
      <c r="M167" s="223" t="s">
        <v>1</v>
      </c>
      <c r="N167" s="224" t="s">
        <v>38</v>
      </c>
      <c r="O167" s="89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137</v>
      </c>
      <c r="AT167" s="227" t="s">
        <v>132</v>
      </c>
      <c r="AU167" s="227" t="s">
        <v>83</v>
      </c>
      <c r="AY167" s="15" t="s">
        <v>130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81</v>
      </c>
      <c r="BK167" s="228">
        <f>ROUND(I167*H167,2)</f>
        <v>0</v>
      </c>
      <c r="BL167" s="15" t="s">
        <v>137</v>
      </c>
      <c r="BM167" s="227" t="s">
        <v>490</v>
      </c>
    </row>
    <row r="168" s="13" customFormat="1">
      <c r="A168" s="13"/>
      <c r="B168" s="229"/>
      <c r="C168" s="230"/>
      <c r="D168" s="231" t="s">
        <v>139</v>
      </c>
      <c r="E168" s="232" t="s">
        <v>1</v>
      </c>
      <c r="F168" s="233" t="s">
        <v>491</v>
      </c>
      <c r="G168" s="230"/>
      <c r="H168" s="234">
        <v>1696.0799999999999</v>
      </c>
      <c r="I168" s="235"/>
      <c r="J168" s="230"/>
      <c r="K168" s="230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139</v>
      </c>
      <c r="AU168" s="240" t="s">
        <v>83</v>
      </c>
      <c r="AV168" s="13" t="s">
        <v>83</v>
      </c>
      <c r="AW168" s="13" t="s">
        <v>30</v>
      </c>
      <c r="AX168" s="13" t="s">
        <v>81</v>
      </c>
      <c r="AY168" s="240" t="s">
        <v>130</v>
      </c>
    </row>
    <row r="169" s="2" customFormat="1" ht="16.5" customHeight="1">
      <c r="A169" s="36"/>
      <c r="B169" s="37"/>
      <c r="C169" s="216" t="s">
        <v>228</v>
      </c>
      <c r="D169" s="216" t="s">
        <v>132</v>
      </c>
      <c r="E169" s="217" t="s">
        <v>210</v>
      </c>
      <c r="F169" s="218" t="s">
        <v>211</v>
      </c>
      <c r="G169" s="219" t="s">
        <v>164</v>
      </c>
      <c r="H169" s="220">
        <v>1172.2000000000001</v>
      </c>
      <c r="I169" s="221"/>
      <c r="J169" s="222">
        <f>ROUND(I169*H169,2)</f>
        <v>0</v>
      </c>
      <c r="K169" s="218" t="s">
        <v>136</v>
      </c>
      <c r="L169" s="42"/>
      <c r="M169" s="223" t="s">
        <v>1</v>
      </c>
      <c r="N169" s="224" t="s">
        <v>38</v>
      </c>
      <c r="O169" s="89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7" t="s">
        <v>137</v>
      </c>
      <c r="AT169" s="227" t="s">
        <v>132</v>
      </c>
      <c r="AU169" s="227" t="s">
        <v>83</v>
      </c>
      <c r="AY169" s="15" t="s">
        <v>130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5" t="s">
        <v>81</v>
      </c>
      <c r="BK169" s="228">
        <f>ROUND(I169*H169,2)</f>
        <v>0</v>
      </c>
      <c r="BL169" s="15" t="s">
        <v>137</v>
      </c>
      <c r="BM169" s="227" t="s">
        <v>492</v>
      </c>
    </row>
    <row r="170" s="2" customFormat="1">
      <c r="A170" s="36"/>
      <c r="B170" s="37"/>
      <c r="C170" s="38"/>
      <c r="D170" s="231" t="s">
        <v>166</v>
      </c>
      <c r="E170" s="38"/>
      <c r="F170" s="241" t="s">
        <v>199</v>
      </c>
      <c r="G170" s="38"/>
      <c r="H170" s="38"/>
      <c r="I170" s="242"/>
      <c r="J170" s="38"/>
      <c r="K170" s="38"/>
      <c r="L170" s="42"/>
      <c r="M170" s="243"/>
      <c r="N170" s="244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166</v>
      </c>
      <c r="AU170" s="15" t="s">
        <v>83</v>
      </c>
    </row>
    <row r="171" s="2" customFormat="1" ht="44.25" customHeight="1">
      <c r="A171" s="36"/>
      <c r="B171" s="37"/>
      <c r="C171" s="216" t="s">
        <v>232</v>
      </c>
      <c r="D171" s="216" t="s">
        <v>132</v>
      </c>
      <c r="E171" s="217" t="s">
        <v>214</v>
      </c>
      <c r="F171" s="218" t="s">
        <v>215</v>
      </c>
      <c r="G171" s="219" t="s">
        <v>216</v>
      </c>
      <c r="H171" s="220">
        <v>1172.2000000000001</v>
      </c>
      <c r="I171" s="221"/>
      <c r="J171" s="222">
        <f>ROUND(I171*H171,2)</f>
        <v>0</v>
      </c>
      <c r="K171" s="218" t="s">
        <v>136</v>
      </c>
      <c r="L171" s="42"/>
      <c r="M171" s="223" t="s">
        <v>1</v>
      </c>
      <c r="N171" s="224" t="s">
        <v>38</v>
      </c>
      <c r="O171" s="89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7" t="s">
        <v>137</v>
      </c>
      <c r="AT171" s="227" t="s">
        <v>132</v>
      </c>
      <c r="AU171" s="227" t="s">
        <v>83</v>
      </c>
      <c r="AY171" s="15" t="s">
        <v>130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5" t="s">
        <v>81</v>
      </c>
      <c r="BK171" s="228">
        <f>ROUND(I171*H171,2)</f>
        <v>0</v>
      </c>
      <c r="BL171" s="15" t="s">
        <v>137</v>
      </c>
      <c r="BM171" s="227" t="s">
        <v>493</v>
      </c>
    </row>
    <row r="172" s="13" customFormat="1">
      <c r="A172" s="13"/>
      <c r="B172" s="229"/>
      <c r="C172" s="230"/>
      <c r="D172" s="231" t="s">
        <v>139</v>
      </c>
      <c r="E172" s="232" t="s">
        <v>1</v>
      </c>
      <c r="F172" s="233" t="s">
        <v>494</v>
      </c>
      <c r="G172" s="230"/>
      <c r="H172" s="234">
        <v>1172.2000000000001</v>
      </c>
      <c r="I172" s="235"/>
      <c r="J172" s="230"/>
      <c r="K172" s="230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139</v>
      </c>
      <c r="AU172" s="240" t="s">
        <v>83</v>
      </c>
      <c r="AV172" s="13" t="s">
        <v>83</v>
      </c>
      <c r="AW172" s="13" t="s">
        <v>30</v>
      </c>
      <c r="AX172" s="13" t="s">
        <v>81</v>
      </c>
      <c r="AY172" s="240" t="s">
        <v>130</v>
      </c>
    </row>
    <row r="173" s="2" customFormat="1" ht="16.5" customHeight="1">
      <c r="A173" s="36"/>
      <c r="B173" s="37"/>
      <c r="C173" s="216" t="s">
        <v>237</v>
      </c>
      <c r="D173" s="216" t="s">
        <v>132</v>
      </c>
      <c r="E173" s="217" t="s">
        <v>210</v>
      </c>
      <c r="F173" s="218" t="s">
        <v>211</v>
      </c>
      <c r="G173" s="219" t="s">
        <v>164</v>
      </c>
      <c r="H173" s="220">
        <v>320</v>
      </c>
      <c r="I173" s="221"/>
      <c r="J173" s="222">
        <f>ROUND(I173*H173,2)</f>
        <v>0</v>
      </c>
      <c r="K173" s="218" t="s">
        <v>136</v>
      </c>
      <c r="L173" s="42"/>
      <c r="M173" s="223" t="s">
        <v>1</v>
      </c>
      <c r="N173" s="224" t="s">
        <v>38</v>
      </c>
      <c r="O173" s="89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7" t="s">
        <v>137</v>
      </c>
      <c r="AT173" s="227" t="s">
        <v>132</v>
      </c>
      <c r="AU173" s="227" t="s">
        <v>83</v>
      </c>
      <c r="AY173" s="15" t="s">
        <v>130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5" t="s">
        <v>81</v>
      </c>
      <c r="BK173" s="228">
        <f>ROUND(I173*H173,2)</f>
        <v>0</v>
      </c>
      <c r="BL173" s="15" t="s">
        <v>137</v>
      </c>
      <c r="BM173" s="227" t="s">
        <v>495</v>
      </c>
    </row>
    <row r="174" s="2" customFormat="1">
      <c r="A174" s="36"/>
      <c r="B174" s="37"/>
      <c r="C174" s="38"/>
      <c r="D174" s="231" t="s">
        <v>166</v>
      </c>
      <c r="E174" s="38"/>
      <c r="F174" s="241" t="s">
        <v>496</v>
      </c>
      <c r="G174" s="38"/>
      <c r="H174" s="38"/>
      <c r="I174" s="242"/>
      <c r="J174" s="38"/>
      <c r="K174" s="38"/>
      <c r="L174" s="42"/>
      <c r="M174" s="243"/>
      <c r="N174" s="244"/>
      <c r="O174" s="89"/>
      <c r="P174" s="89"/>
      <c r="Q174" s="89"/>
      <c r="R174" s="89"/>
      <c r="S174" s="89"/>
      <c r="T174" s="90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166</v>
      </c>
      <c r="AU174" s="15" t="s">
        <v>83</v>
      </c>
    </row>
    <row r="175" s="2" customFormat="1" ht="24.15" customHeight="1">
      <c r="A175" s="36"/>
      <c r="B175" s="37"/>
      <c r="C175" s="216" t="s">
        <v>243</v>
      </c>
      <c r="D175" s="216" t="s">
        <v>132</v>
      </c>
      <c r="E175" s="217" t="s">
        <v>224</v>
      </c>
      <c r="F175" s="218" t="s">
        <v>225</v>
      </c>
      <c r="G175" s="219" t="s">
        <v>164</v>
      </c>
      <c r="H175" s="220">
        <v>1469.499</v>
      </c>
      <c r="I175" s="221"/>
      <c r="J175" s="222">
        <f>ROUND(I175*H175,2)</f>
        <v>0</v>
      </c>
      <c r="K175" s="218" t="s">
        <v>136</v>
      </c>
      <c r="L175" s="42"/>
      <c r="M175" s="223" t="s">
        <v>1</v>
      </c>
      <c r="N175" s="224" t="s">
        <v>38</v>
      </c>
      <c r="O175" s="89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7" t="s">
        <v>137</v>
      </c>
      <c r="AT175" s="227" t="s">
        <v>132</v>
      </c>
      <c r="AU175" s="227" t="s">
        <v>83</v>
      </c>
      <c r="AY175" s="15" t="s">
        <v>130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5" t="s">
        <v>81</v>
      </c>
      <c r="BK175" s="228">
        <f>ROUND(I175*H175,2)</f>
        <v>0</v>
      </c>
      <c r="BL175" s="15" t="s">
        <v>137</v>
      </c>
      <c r="BM175" s="227" t="s">
        <v>497</v>
      </c>
    </row>
    <row r="176" s="13" customFormat="1">
      <c r="A176" s="13"/>
      <c r="B176" s="229"/>
      <c r="C176" s="230"/>
      <c r="D176" s="231" t="s">
        <v>139</v>
      </c>
      <c r="E176" s="232" t="s">
        <v>1</v>
      </c>
      <c r="F176" s="233" t="s">
        <v>498</v>
      </c>
      <c r="G176" s="230"/>
      <c r="H176" s="234">
        <v>1469.499</v>
      </c>
      <c r="I176" s="235"/>
      <c r="J176" s="230"/>
      <c r="K176" s="230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139</v>
      </c>
      <c r="AU176" s="240" t="s">
        <v>83</v>
      </c>
      <c r="AV176" s="13" t="s">
        <v>83</v>
      </c>
      <c r="AW176" s="13" t="s">
        <v>30</v>
      </c>
      <c r="AX176" s="13" t="s">
        <v>81</v>
      </c>
      <c r="AY176" s="240" t="s">
        <v>130</v>
      </c>
    </row>
    <row r="177" s="2" customFormat="1" ht="24.15" customHeight="1">
      <c r="A177" s="36"/>
      <c r="B177" s="37"/>
      <c r="C177" s="216" t="s">
        <v>250</v>
      </c>
      <c r="D177" s="216" t="s">
        <v>132</v>
      </c>
      <c r="E177" s="217" t="s">
        <v>229</v>
      </c>
      <c r="F177" s="218" t="s">
        <v>230</v>
      </c>
      <c r="G177" s="219" t="s">
        <v>135</v>
      </c>
      <c r="H177" s="220">
        <v>9796.6620000000003</v>
      </c>
      <c r="I177" s="221"/>
      <c r="J177" s="222">
        <f>ROUND(I177*H177,2)</f>
        <v>0</v>
      </c>
      <c r="K177" s="218" t="s">
        <v>136</v>
      </c>
      <c r="L177" s="42"/>
      <c r="M177" s="223" t="s">
        <v>1</v>
      </c>
      <c r="N177" s="224" t="s">
        <v>38</v>
      </c>
      <c r="O177" s="89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7" t="s">
        <v>137</v>
      </c>
      <c r="AT177" s="227" t="s">
        <v>132</v>
      </c>
      <c r="AU177" s="227" t="s">
        <v>83</v>
      </c>
      <c r="AY177" s="15" t="s">
        <v>130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5" t="s">
        <v>81</v>
      </c>
      <c r="BK177" s="228">
        <f>ROUND(I177*H177,2)</f>
        <v>0</v>
      </c>
      <c r="BL177" s="15" t="s">
        <v>137</v>
      </c>
      <c r="BM177" s="227" t="s">
        <v>499</v>
      </c>
    </row>
    <row r="178" s="13" customFormat="1">
      <c r="A178" s="13"/>
      <c r="B178" s="229"/>
      <c r="C178" s="230"/>
      <c r="D178" s="231" t="s">
        <v>139</v>
      </c>
      <c r="E178" s="232" t="s">
        <v>1</v>
      </c>
      <c r="F178" s="233" t="s">
        <v>500</v>
      </c>
      <c r="G178" s="230"/>
      <c r="H178" s="234">
        <v>9796.6620000000003</v>
      </c>
      <c r="I178" s="235"/>
      <c r="J178" s="230"/>
      <c r="K178" s="230"/>
      <c r="L178" s="236"/>
      <c r="M178" s="237"/>
      <c r="N178" s="238"/>
      <c r="O178" s="238"/>
      <c r="P178" s="238"/>
      <c r="Q178" s="238"/>
      <c r="R178" s="238"/>
      <c r="S178" s="238"/>
      <c r="T178" s="23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0" t="s">
        <v>139</v>
      </c>
      <c r="AU178" s="240" t="s">
        <v>83</v>
      </c>
      <c r="AV178" s="13" t="s">
        <v>83</v>
      </c>
      <c r="AW178" s="13" t="s">
        <v>30</v>
      </c>
      <c r="AX178" s="13" t="s">
        <v>81</v>
      </c>
      <c r="AY178" s="240" t="s">
        <v>130</v>
      </c>
    </row>
    <row r="179" s="2" customFormat="1" ht="24.15" customHeight="1">
      <c r="A179" s="36"/>
      <c r="B179" s="37"/>
      <c r="C179" s="216" t="s">
        <v>257</v>
      </c>
      <c r="D179" s="216" t="s">
        <v>132</v>
      </c>
      <c r="E179" s="217" t="s">
        <v>233</v>
      </c>
      <c r="F179" s="218" t="s">
        <v>234</v>
      </c>
      <c r="G179" s="219" t="s">
        <v>135</v>
      </c>
      <c r="H179" s="220">
        <v>230.48400000000001</v>
      </c>
      <c r="I179" s="221"/>
      <c r="J179" s="222">
        <f>ROUND(I179*H179,2)</f>
        <v>0</v>
      </c>
      <c r="K179" s="218" t="s">
        <v>136</v>
      </c>
      <c r="L179" s="42"/>
      <c r="M179" s="223" t="s">
        <v>1</v>
      </c>
      <c r="N179" s="224" t="s">
        <v>38</v>
      </c>
      <c r="O179" s="89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7" t="s">
        <v>137</v>
      </c>
      <c r="AT179" s="227" t="s">
        <v>132</v>
      </c>
      <c r="AU179" s="227" t="s">
        <v>83</v>
      </c>
      <c r="AY179" s="15" t="s">
        <v>130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5" t="s">
        <v>81</v>
      </c>
      <c r="BK179" s="228">
        <f>ROUND(I179*H179,2)</f>
        <v>0</v>
      </c>
      <c r="BL179" s="15" t="s">
        <v>137</v>
      </c>
      <c r="BM179" s="227" t="s">
        <v>501</v>
      </c>
    </row>
    <row r="180" s="13" customFormat="1">
      <c r="A180" s="13"/>
      <c r="B180" s="229"/>
      <c r="C180" s="230"/>
      <c r="D180" s="231" t="s">
        <v>139</v>
      </c>
      <c r="E180" s="232" t="s">
        <v>1</v>
      </c>
      <c r="F180" s="233" t="s">
        <v>502</v>
      </c>
      <c r="G180" s="230"/>
      <c r="H180" s="234">
        <v>230.48400000000001</v>
      </c>
      <c r="I180" s="235"/>
      <c r="J180" s="230"/>
      <c r="K180" s="230"/>
      <c r="L180" s="236"/>
      <c r="M180" s="237"/>
      <c r="N180" s="238"/>
      <c r="O180" s="238"/>
      <c r="P180" s="238"/>
      <c r="Q180" s="238"/>
      <c r="R180" s="238"/>
      <c r="S180" s="238"/>
      <c r="T180" s="23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0" t="s">
        <v>139</v>
      </c>
      <c r="AU180" s="240" t="s">
        <v>83</v>
      </c>
      <c r="AV180" s="13" t="s">
        <v>83</v>
      </c>
      <c r="AW180" s="13" t="s">
        <v>30</v>
      </c>
      <c r="AX180" s="13" t="s">
        <v>81</v>
      </c>
      <c r="AY180" s="240" t="s">
        <v>130</v>
      </c>
    </row>
    <row r="181" s="2" customFormat="1" ht="16.5" customHeight="1">
      <c r="A181" s="36"/>
      <c r="B181" s="37"/>
      <c r="C181" s="216" t="s">
        <v>262</v>
      </c>
      <c r="D181" s="216" t="s">
        <v>132</v>
      </c>
      <c r="E181" s="217" t="s">
        <v>238</v>
      </c>
      <c r="F181" s="218" t="s">
        <v>239</v>
      </c>
      <c r="G181" s="219" t="s">
        <v>135</v>
      </c>
      <c r="H181" s="220">
        <v>2059.0079999999998</v>
      </c>
      <c r="I181" s="221"/>
      <c r="J181" s="222">
        <f>ROUND(I181*H181,2)</f>
        <v>0</v>
      </c>
      <c r="K181" s="218" t="s">
        <v>136</v>
      </c>
      <c r="L181" s="42"/>
      <c r="M181" s="223" t="s">
        <v>1</v>
      </c>
      <c r="N181" s="224" t="s">
        <v>38</v>
      </c>
      <c r="O181" s="89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7" t="s">
        <v>137</v>
      </c>
      <c r="AT181" s="227" t="s">
        <v>132</v>
      </c>
      <c r="AU181" s="227" t="s">
        <v>83</v>
      </c>
      <c r="AY181" s="15" t="s">
        <v>130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5" t="s">
        <v>81</v>
      </c>
      <c r="BK181" s="228">
        <f>ROUND(I181*H181,2)</f>
        <v>0</v>
      </c>
      <c r="BL181" s="15" t="s">
        <v>137</v>
      </c>
      <c r="BM181" s="227" t="s">
        <v>503</v>
      </c>
    </row>
    <row r="182" s="13" customFormat="1">
      <c r="A182" s="13"/>
      <c r="B182" s="229"/>
      <c r="C182" s="230"/>
      <c r="D182" s="231" t="s">
        <v>139</v>
      </c>
      <c r="E182" s="232" t="s">
        <v>1</v>
      </c>
      <c r="F182" s="233" t="s">
        <v>504</v>
      </c>
      <c r="G182" s="230"/>
      <c r="H182" s="234">
        <v>2059.0079999999998</v>
      </c>
      <c r="I182" s="235"/>
      <c r="J182" s="230"/>
      <c r="K182" s="230"/>
      <c r="L182" s="236"/>
      <c r="M182" s="237"/>
      <c r="N182" s="238"/>
      <c r="O182" s="238"/>
      <c r="P182" s="238"/>
      <c r="Q182" s="238"/>
      <c r="R182" s="238"/>
      <c r="S182" s="238"/>
      <c r="T182" s="23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0" t="s">
        <v>139</v>
      </c>
      <c r="AU182" s="240" t="s">
        <v>83</v>
      </c>
      <c r="AV182" s="13" t="s">
        <v>83</v>
      </c>
      <c r="AW182" s="13" t="s">
        <v>30</v>
      </c>
      <c r="AX182" s="13" t="s">
        <v>81</v>
      </c>
      <c r="AY182" s="240" t="s">
        <v>130</v>
      </c>
    </row>
    <row r="183" s="2" customFormat="1" ht="33" customHeight="1">
      <c r="A183" s="36"/>
      <c r="B183" s="37"/>
      <c r="C183" s="216" t="s">
        <v>265</v>
      </c>
      <c r="D183" s="216" t="s">
        <v>132</v>
      </c>
      <c r="E183" s="217" t="s">
        <v>505</v>
      </c>
      <c r="F183" s="218" t="s">
        <v>506</v>
      </c>
      <c r="G183" s="219" t="s">
        <v>143</v>
      </c>
      <c r="H183" s="220">
        <v>1</v>
      </c>
      <c r="I183" s="221"/>
      <c r="J183" s="222">
        <f>ROUND(I183*H183,2)</f>
        <v>0</v>
      </c>
      <c r="K183" s="218" t="s">
        <v>136</v>
      </c>
      <c r="L183" s="42"/>
      <c r="M183" s="223" t="s">
        <v>1</v>
      </c>
      <c r="N183" s="224" t="s">
        <v>38</v>
      </c>
      <c r="O183" s="89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7" t="s">
        <v>137</v>
      </c>
      <c r="AT183" s="227" t="s">
        <v>132</v>
      </c>
      <c r="AU183" s="227" t="s">
        <v>83</v>
      </c>
      <c r="AY183" s="15" t="s">
        <v>130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5" t="s">
        <v>81</v>
      </c>
      <c r="BK183" s="228">
        <f>ROUND(I183*H183,2)</f>
        <v>0</v>
      </c>
      <c r="BL183" s="15" t="s">
        <v>137</v>
      </c>
      <c r="BM183" s="227" t="s">
        <v>507</v>
      </c>
    </row>
    <row r="184" s="2" customFormat="1" ht="16.5" customHeight="1">
      <c r="A184" s="36"/>
      <c r="B184" s="37"/>
      <c r="C184" s="216" t="s">
        <v>270</v>
      </c>
      <c r="D184" s="216" t="s">
        <v>132</v>
      </c>
      <c r="E184" s="217" t="s">
        <v>508</v>
      </c>
      <c r="F184" s="218" t="s">
        <v>509</v>
      </c>
      <c r="G184" s="219" t="s">
        <v>135</v>
      </c>
      <c r="H184" s="220">
        <v>2289.4920000000002</v>
      </c>
      <c r="I184" s="221"/>
      <c r="J184" s="222">
        <f>ROUND(I184*H184,2)</f>
        <v>0</v>
      </c>
      <c r="K184" s="218" t="s">
        <v>136</v>
      </c>
      <c r="L184" s="42"/>
      <c r="M184" s="223" t="s">
        <v>1</v>
      </c>
      <c r="N184" s="224" t="s">
        <v>38</v>
      </c>
      <c r="O184" s="89"/>
      <c r="P184" s="225">
        <f>O184*H184</f>
        <v>0</v>
      </c>
      <c r="Q184" s="225">
        <v>0.0039699999999999996</v>
      </c>
      <c r="R184" s="225">
        <f>Q184*H184</f>
        <v>9.0892832400000003</v>
      </c>
      <c r="S184" s="225">
        <v>0</v>
      </c>
      <c r="T184" s="22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7" t="s">
        <v>137</v>
      </c>
      <c r="AT184" s="227" t="s">
        <v>132</v>
      </c>
      <c r="AU184" s="227" t="s">
        <v>83</v>
      </c>
      <c r="AY184" s="15" t="s">
        <v>130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5" t="s">
        <v>81</v>
      </c>
      <c r="BK184" s="228">
        <f>ROUND(I184*H184,2)</f>
        <v>0</v>
      </c>
      <c r="BL184" s="15" t="s">
        <v>137</v>
      </c>
      <c r="BM184" s="227" t="s">
        <v>510</v>
      </c>
    </row>
    <row r="185" s="13" customFormat="1">
      <c r="A185" s="13"/>
      <c r="B185" s="229"/>
      <c r="C185" s="230"/>
      <c r="D185" s="231" t="s">
        <v>139</v>
      </c>
      <c r="E185" s="232" t="s">
        <v>1</v>
      </c>
      <c r="F185" s="233" t="s">
        <v>511</v>
      </c>
      <c r="G185" s="230"/>
      <c r="H185" s="234">
        <v>2289.4920000000002</v>
      </c>
      <c r="I185" s="235"/>
      <c r="J185" s="230"/>
      <c r="K185" s="230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139</v>
      </c>
      <c r="AU185" s="240" t="s">
        <v>83</v>
      </c>
      <c r="AV185" s="13" t="s">
        <v>83</v>
      </c>
      <c r="AW185" s="13" t="s">
        <v>30</v>
      </c>
      <c r="AX185" s="13" t="s">
        <v>81</v>
      </c>
      <c r="AY185" s="240" t="s">
        <v>130</v>
      </c>
    </row>
    <row r="186" s="2" customFormat="1" ht="16.5" customHeight="1">
      <c r="A186" s="36"/>
      <c r="B186" s="37"/>
      <c r="C186" s="245" t="s">
        <v>274</v>
      </c>
      <c r="D186" s="245" t="s">
        <v>304</v>
      </c>
      <c r="E186" s="246" t="s">
        <v>512</v>
      </c>
      <c r="F186" s="247" t="s">
        <v>513</v>
      </c>
      <c r="G186" s="248" t="s">
        <v>514</v>
      </c>
      <c r="H186" s="249">
        <v>57.237000000000002</v>
      </c>
      <c r="I186" s="250"/>
      <c r="J186" s="251">
        <f>ROUND(I186*H186,2)</f>
        <v>0</v>
      </c>
      <c r="K186" s="247" t="s">
        <v>136</v>
      </c>
      <c r="L186" s="252"/>
      <c r="M186" s="253" t="s">
        <v>1</v>
      </c>
      <c r="N186" s="254" t="s">
        <v>38</v>
      </c>
      <c r="O186" s="89"/>
      <c r="P186" s="225">
        <f>O186*H186</f>
        <v>0</v>
      </c>
      <c r="Q186" s="225">
        <v>0.001</v>
      </c>
      <c r="R186" s="225">
        <f>Q186*H186</f>
        <v>0.057237000000000003</v>
      </c>
      <c r="S186" s="225">
        <v>0</v>
      </c>
      <c r="T186" s="226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7" t="s">
        <v>168</v>
      </c>
      <c r="AT186" s="227" t="s">
        <v>304</v>
      </c>
      <c r="AU186" s="227" t="s">
        <v>83</v>
      </c>
      <c r="AY186" s="15" t="s">
        <v>130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5" t="s">
        <v>81</v>
      </c>
      <c r="BK186" s="228">
        <f>ROUND(I186*H186,2)</f>
        <v>0</v>
      </c>
      <c r="BL186" s="15" t="s">
        <v>137</v>
      </c>
      <c r="BM186" s="227" t="s">
        <v>515</v>
      </c>
    </row>
    <row r="187" s="13" customFormat="1">
      <c r="A187" s="13"/>
      <c r="B187" s="229"/>
      <c r="C187" s="230"/>
      <c r="D187" s="231" t="s">
        <v>139</v>
      </c>
      <c r="E187" s="230"/>
      <c r="F187" s="233" t="s">
        <v>516</v>
      </c>
      <c r="G187" s="230"/>
      <c r="H187" s="234">
        <v>57.237000000000002</v>
      </c>
      <c r="I187" s="235"/>
      <c r="J187" s="230"/>
      <c r="K187" s="230"/>
      <c r="L187" s="236"/>
      <c r="M187" s="237"/>
      <c r="N187" s="238"/>
      <c r="O187" s="238"/>
      <c r="P187" s="238"/>
      <c r="Q187" s="238"/>
      <c r="R187" s="238"/>
      <c r="S187" s="238"/>
      <c r="T187" s="23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0" t="s">
        <v>139</v>
      </c>
      <c r="AU187" s="240" t="s">
        <v>83</v>
      </c>
      <c r="AV187" s="13" t="s">
        <v>83</v>
      </c>
      <c r="AW187" s="13" t="s">
        <v>4</v>
      </c>
      <c r="AX187" s="13" t="s">
        <v>81</v>
      </c>
      <c r="AY187" s="240" t="s">
        <v>130</v>
      </c>
    </row>
    <row r="188" s="2" customFormat="1" ht="24.15" customHeight="1">
      <c r="A188" s="36"/>
      <c r="B188" s="37"/>
      <c r="C188" s="216" t="s">
        <v>278</v>
      </c>
      <c r="D188" s="216" t="s">
        <v>132</v>
      </c>
      <c r="E188" s="217" t="s">
        <v>517</v>
      </c>
      <c r="F188" s="218" t="s">
        <v>518</v>
      </c>
      <c r="G188" s="219" t="s">
        <v>143</v>
      </c>
      <c r="H188" s="220">
        <v>1</v>
      </c>
      <c r="I188" s="221"/>
      <c r="J188" s="222">
        <f>ROUND(I188*H188,2)</f>
        <v>0</v>
      </c>
      <c r="K188" s="218" t="s">
        <v>136</v>
      </c>
      <c r="L188" s="42"/>
      <c r="M188" s="223" t="s">
        <v>1</v>
      </c>
      <c r="N188" s="224" t="s">
        <v>38</v>
      </c>
      <c r="O188" s="89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7" t="s">
        <v>137</v>
      </c>
      <c r="AT188" s="227" t="s">
        <v>132</v>
      </c>
      <c r="AU188" s="227" t="s">
        <v>83</v>
      </c>
      <c r="AY188" s="15" t="s">
        <v>130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5" t="s">
        <v>81</v>
      </c>
      <c r="BK188" s="228">
        <f>ROUND(I188*H188,2)</f>
        <v>0</v>
      </c>
      <c r="BL188" s="15" t="s">
        <v>137</v>
      </c>
      <c r="BM188" s="227" t="s">
        <v>519</v>
      </c>
    </row>
    <row r="189" s="2" customFormat="1" ht="37.8" customHeight="1">
      <c r="A189" s="36"/>
      <c r="B189" s="37"/>
      <c r="C189" s="216" t="s">
        <v>283</v>
      </c>
      <c r="D189" s="216" t="s">
        <v>132</v>
      </c>
      <c r="E189" s="217" t="s">
        <v>520</v>
      </c>
      <c r="F189" s="218" t="s">
        <v>521</v>
      </c>
      <c r="G189" s="219" t="s">
        <v>143</v>
      </c>
      <c r="H189" s="220">
        <v>1</v>
      </c>
      <c r="I189" s="221"/>
      <c r="J189" s="222">
        <f>ROUND(I189*H189,2)</f>
        <v>0</v>
      </c>
      <c r="K189" s="218" t="s">
        <v>136</v>
      </c>
      <c r="L189" s="42"/>
      <c r="M189" s="223" t="s">
        <v>1</v>
      </c>
      <c r="N189" s="224" t="s">
        <v>38</v>
      </c>
      <c r="O189" s="89"/>
      <c r="P189" s="225">
        <f>O189*H189</f>
        <v>0</v>
      </c>
      <c r="Q189" s="225">
        <v>0</v>
      </c>
      <c r="R189" s="225">
        <f>Q189*H189</f>
        <v>0</v>
      </c>
      <c r="S189" s="225">
        <v>0</v>
      </c>
      <c r="T189" s="226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7" t="s">
        <v>137</v>
      </c>
      <c r="AT189" s="227" t="s">
        <v>132</v>
      </c>
      <c r="AU189" s="227" t="s">
        <v>83</v>
      </c>
      <c r="AY189" s="15" t="s">
        <v>130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5" t="s">
        <v>81</v>
      </c>
      <c r="BK189" s="228">
        <f>ROUND(I189*H189,2)</f>
        <v>0</v>
      </c>
      <c r="BL189" s="15" t="s">
        <v>137</v>
      </c>
      <c r="BM189" s="227" t="s">
        <v>522</v>
      </c>
    </row>
    <row r="190" s="2" customFormat="1" ht="24.15" customHeight="1">
      <c r="A190" s="36"/>
      <c r="B190" s="37"/>
      <c r="C190" s="216" t="s">
        <v>287</v>
      </c>
      <c r="D190" s="216" t="s">
        <v>132</v>
      </c>
      <c r="E190" s="217" t="s">
        <v>523</v>
      </c>
      <c r="F190" s="218" t="s">
        <v>524</v>
      </c>
      <c r="G190" s="219" t="s">
        <v>143</v>
      </c>
      <c r="H190" s="220">
        <v>1</v>
      </c>
      <c r="I190" s="221"/>
      <c r="J190" s="222">
        <f>ROUND(I190*H190,2)</f>
        <v>0</v>
      </c>
      <c r="K190" s="218" t="s">
        <v>136</v>
      </c>
      <c r="L190" s="42"/>
      <c r="M190" s="223" t="s">
        <v>1</v>
      </c>
      <c r="N190" s="224" t="s">
        <v>38</v>
      </c>
      <c r="O190" s="89"/>
      <c r="P190" s="225">
        <f>O190*H190</f>
        <v>0</v>
      </c>
      <c r="Q190" s="225">
        <v>0.0028900000000000002</v>
      </c>
      <c r="R190" s="225">
        <f>Q190*H190</f>
        <v>0.0028900000000000002</v>
      </c>
      <c r="S190" s="225">
        <v>0</v>
      </c>
      <c r="T190" s="226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7" t="s">
        <v>137</v>
      </c>
      <c r="AT190" s="227" t="s">
        <v>132</v>
      </c>
      <c r="AU190" s="227" t="s">
        <v>83</v>
      </c>
      <c r="AY190" s="15" t="s">
        <v>130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5" t="s">
        <v>81</v>
      </c>
      <c r="BK190" s="228">
        <f>ROUND(I190*H190,2)</f>
        <v>0</v>
      </c>
      <c r="BL190" s="15" t="s">
        <v>137</v>
      </c>
      <c r="BM190" s="227" t="s">
        <v>525</v>
      </c>
    </row>
    <row r="191" s="12" customFormat="1" ht="22.8" customHeight="1">
      <c r="A191" s="12"/>
      <c r="B191" s="200"/>
      <c r="C191" s="201"/>
      <c r="D191" s="202" t="s">
        <v>72</v>
      </c>
      <c r="E191" s="214" t="s">
        <v>83</v>
      </c>
      <c r="F191" s="214" t="s">
        <v>526</v>
      </c>
      <c r="G191" s="201"/>
      <c r="H191" s="201"/>
      <c r="I191" s="204"/>
      <c r="J191" s="215">
        <f>BK191</f>
        <v>0</v>
      </c>
      <c r="K191" s="201"/>
      <c r="L191" s="206"/>
      <c r="M191" s="207"/>
      <c r="N191" s="208"/>
      <c r="O191" s="208"/>
      <c r="P191" s="209">
        <f>SUM(P192:P195)</f>
        <v>0</v>
      </c>
      <c r="Q191" s="208"/>
      <c r="R191" s="209">
        <f>SUM(R192:R195)</f>
        <v>0.0041159999999999999</v>
      </c>
      <c r="S191" s="208"/>
      <c r="T191" s="210">
        <f>SUM(T192:T195)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1" t="s">
        <v>81</v>
      </c>
      <c r="AT191" s="212" t="s">
        <v>72</v>
      </c>
      <c r="AU191" s="212" t="s">
        <v>81</v>
      </c>
      <c r="AY191" s="211" t="s">
        <v>130</v>
      </c>
      <c r="BK191" s="213">
        <f>SUM(BK192:BK195)</f>
        <v>0</v>
      </c>
    </row>
    <row r="192" s="2" customFormat="1" ht="16.5" customHeight="1">
      <c r="A192" s="36"/>
      <c r="B192" s="37"/>
      <c r="C192" s="216" t="s">
        <v>293</v>
      </c>
      <c r="D192" s="216" t="s">
        <v>132</v>
      </c>
      <c r="E192" s="217" t="s">
        <v>527</v>
      </c>
      <c r="F192" s="218" t="s">
        <v>528</v>
      </c>
      <c r="G192" s="219" t="s">
        <v>135</v>
      </c>
      <c r="H192" s="220">
        <v>1.3999999999999999</v>
      </c>
      <c r="I192" s="221"/>
      <c r="J192" s="222">
        <f>ROUND(I192*H192,2)</f>
        <v>0</v>
      </c>
      <c r="K192" s="218" t="s">
        <v>136</v>
      </c>
      <c r="L192" s="42"/>
      <c r="M192" s="223" t="s">
        <v>1</v>
      </c>
      <c r="N192" s="224" t="s">
        <v>38</v>
      </c>
      <c r="O192" s="89"/>
      <c r="P192" s="225">
        <f>O192*H192</f>
        <v>0</v>
      </c>
      <c r="Q192" s="225">
        <v>0.0029399999999999999</v>
      </c>
      <c r="R192" s="225">
        <f>Q192*H192</f>
        <v>0.0041159999999999999</v>
      </c>
      <c r="S192" s="225">
        <v>0</v>
      </c>
      <c r="T192" s="226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7" t="s">
        <v>137</v>
      </c>
      <c r="AT192" s="227" t="s">
        <v>132</v>
      </c>
      <c r="AU192" s="227" t="s">
        <v>83</v>
      </c>
      <c r="AY192" s="15" t="s">
        <v>130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5" t="s">
        <v>81</v>
      </c>
      <c r="BK192" s="228">
        <f>ROUND(I192*H192,2)</f>
        <v>0</v>
      </c>
      <c r="BL192" s="15" t="s">
        <v>137</v>
      </c>
      <c r="BM192" s="227" t="s">
        <v>529</v>
      </c>
    </row>
    <row r="193" s="13" customFormat="1">
      <c r="A193" s="13"/>
      <c r="B193" s="229"/>
      <c r="C193" s="230"/>
      <c r="D193" s="231" t="s">
        <v>139</v>
      </c>
      <c r="E193" s="232" t="s">
        <v>1</v>
      </c>
      <c r="F193" s="233" t="s">
        <v>530</v>
      </c>
      <c r="G193" s="230"/>
      <c r="H193" s="234">
        <v>1.3999999999999999</v>
      </c>
      <c r="I193" s="235"/>
      <c r="J193" s="230"/>
      <c r="K193" s="230"/>
      <c r="L193" s="236"/>
      <c r="M193" s="237"/>
      <c r="N193" s="238"/>
      <c r="O193" s="238"/>
      <c r="P193" s="238"/>
      <c r="Q193" s="238"/>
      <c r="R193" s="238"/>
      <c r="S193" s="238"/>
      <c r="T193" s="23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0" t="s">
        <v>139</v>
      </c>
      <c r="AU193" s="240" t="s">
        <v>83</v>
      </c>
      <c r="AV193" s="13" t="s">
        <v>83</v>
      </c>
      <c r="AW193" s="13" t="s">
        <v>30</v>
      </c>
      <c r="AX193" s="13" t="s">
        <v>81</v>
      </c>
      <c r="AY193" s="240" t="s">
        <v>130</v>
      </c>
    </row>
    <row r="194" s="2" customFormat="1" ht="16.5" customHeight="1">
      <c r="A194" s="36"/>
      <c r="B194" s="37"/>
      <c r="C194" s="216" t="s">
        <v>299</v>
      </c>
      <c r="D194" s="216" t="s">
        <v>132</v>
      </c>
      <c r="E194" s="217" t="s">
        <v>531</v>
      </c>
      <c r="F194" s="218" t="s">
        <v>532</v>
      </c>
      <c r="G194" s="219" t="s">
        <v>135</v>
      </c>
      <c r="H194" s="220">
        <v>1.3999999999999999</v>
      </c>
      <c r="I194" s="221"/>
      <c r="J194" s="222">
        <f>ROUND(I194*H194,2)</f>
        <v>0</v>
      </c>
      <c r="K194" s="218" t="s">
        <v>136</v>
      </c>
      <c r="L194" s="42"/>
      <c r="M194" s="223" t="s">
        <v>1</v>
      </c>
      <c r="N194" s="224" t="s">
        <v>38</v>
      </c>
      <c r="O194" s="89"/>
      <c r="P194" s="225">
        <f>O194*H194</f>
        <v>0</v>
      </c>
      <c r="Q194" s="225">
        <v>0</v>
      </c>
      <c r="R194" s="225">
        <f>Q194*H194</f>
        <v>0</v>
      </c>
      <c r="S194" s="225">
        <v>0</v>
      </c>
      <c r="T194" s="226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7" t="s">
        <v>137</v>
      </c>
      <c r="AT194" s="227" t="s">
        <v>132</v>
      </c>
      <c r="AU194" s="227" t="s">
        <v>83</v>
      </c>
      <c r="AY194" s="15" t="s">
        <v>130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5" t="s">
        <v>81</v>
      </c>
      <c r="BK194" s="228">
        <f>ROUND(I194*H194,2)</f>
        <v>0</v>
      </c>
      <c r="BL194" s="15" t="s">
        <v>137</v>
      </c>
      <c r="BM194" s="227" t="s">
        <v>533</v>
      </c>
    </row>
    <row r="195" s="13" customFormat="1">
      <c r="A195" s="13"/>
      <c r="B195" s="229"/>
      <c r="C195" s="230"/>
      <c r="D195" s="231" t="s">
        <v>139</v>
      </c>
      <c r="E195" s="232" t="s">
        <v>1</v>
      </c>
      <c r="F195" s="233" t="s">
        <v>530</v>
      </c>
      <c r="G195" s="230"/>
      <c r="H195" s="234">
        <v>1.3999999999999999</v>
      </c>
      <c r="I195" s="235"/>
      <c r="J195" s="230"/>
      <c r="K195" s="230"/>
      <c r="L195" s="236"/>
      <c r="M195" s="237"/>
      <c r="N195" s="238"/>
      <c r="O195" s="238"/>
      <c r="P195" s="238"/>
      <c r="Q195" s="238"/>
      <c r="R195" s="238"/>
      <c r="S195" s="238"/>
      <c r="T195" s="23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0" t="s">
        <v>139</v>
      </c>
      <c r="AU195" s="240" t="s">
        <v>83</v>
      </c>
      <c r="AV195" s="13" t="s">
        <v>83</v>
      </c>
      <c r="AW195" s="13" t="s">
        <v>30</v>
      </c>
      <c r="AX195" s="13" t="s">
        <v>81</v>
      </c>
      <c r="AY195" s="240" t="s">
        <v>130</v>
      </c>
    </row>
    <row r="196" s="12" customFormat="1" ht="22.8" customHeight="1">
      <c r="A196" s="12"/>
      <c r="B196" s="200"/>
      <c r="C196" s="201"/>
      <c r="D196" s="202" t="s">
        <v>72</v>
      </c>
      <c r="E196" s="214" t="s">
        <v>137</v>
      </c>
      <c r="F196" s="214" t="s">
        <v>249</v>
      </c>
      <c r="G196" s="201"/>
      <c r="H196" s="201"/>
      <c r="I196" s="204"/>
      <c r="J196" s="215">
        <f>BK196</f>
        <v>0</v>
      </c>
      <c r="K196" s="201"/>
      <c r="L196" s="206"/>
      <c r="M196" s="207"/>
      <c r="N196" s="208"/>
      <c r="O196" s="208"/>
      <c r="P196" s="209">
        <f>SUM(P197:P203)</f>
        <v>0</v>
      </c>
      <c r="Q196" s="208"/>
      <c r="R196" s="209">
        <f>SUM(R197:R203)</f>
        <v>53.409609499999995</v>
      </c>
      <c r="S196" s="208"/>
      <c r="T196" s="210">
        <f>SUM(T197:T203)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1" t="s">
        <v>81</v>
      </c>
      <c r="AT196" s="212" t="s">
        <v>72</v>
      </c>
      <c r="AU196" s="212" t="s">
        <v>81</v>
      </c>
      <c r="AY196" s="211" t="s">
        <v>130</v>
      </c>
      <c r="BK196" s="213">
        <f>SUM(BK197:BK203)</f>
        <v>0</v>
      </c>
    </row>
    <row r="197" s="2" customFormat="1" ht="24.15" customHeight="1">
      <c r="A197" s="36"/>
      <c r="B197" s="37"/>
      <c r="C197" s="216" t="s">
        <v>303</v>
      </c>
      <c r="D197" s="216" t="s">
        <v>132</v>
      </c>
      <c r="E197" s="217" t="s">
        <v>534</v>
      </c>
      <c r="F197" s="218" t="s">
        <v>535</v>
      </c>
      <c r="G197" s="219" t="s">
        <v>164</v>
      </c>
      <c r="H197" s="220">
        <v>2.0640000000000001</v>
      </c>
      <c r="I197" s="221"/>
      <c r="J197" s="222">
        <f>ROUND(I197*H197,2)</f>
        <v>0</v>
      </c>
      <c r="K197" s="218" t="s">
        <v>136</v>
      </c>
      <c r="L197" s="42"/>
      <c r="M197" s="223" t="s">
        <v>1</v>
      </c>
      <c r="N197" s="224" t="s">
        <v>38</v>
      </c>
      <c r="O197" s="89"/>
      <c r="P197" s="225">
        <f>O197*H197</f>
        <v>0</v>
      </c>
      <c r="Q197" s="225">
        <v>2.49255</v>
      </c>
      <c r="R197" s="225">
        <f>Q197*H197</f>
        <v>5.1446231999999998</v>
      </c>
      <c r="S197" s="225">
        <v>0</v>
      </c>
      <c r="T197" s="226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7" t="s">
        <v>137</v>
      </c>
      <c r="AT197" s="227" t="s">
        <v>132</v>
      </c>
      <c r="AU197" s="227" t="s">
        <v>83</v>
      </c>
      <c r="AY197" s="15" t="s">
        <v>130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5" t="s">
        <v>81</v>
      </c>
      <c r="BK197" s="228">
        <f>ROUND(I197*H197,2)</f>
        <v>0</v>
      </c>
      <c r="BL197" s="15" t="s">
        <v>137</v>
      </c>
      <c r="BM197" s="227" t="s">
        <v>536</v>
      </c>
    </row>
    <row r="198" s="13" customFormat="1">
      <c r="A198" s="13"/>
      <c r="B198" s="229"/>
      <c r="C198" s="230"/>
      <c r="D198" s="231" t="s">
        <v>139</v>
      </c>
      <c r="E198" s="232" t="s">
        <v>1</v>
      </c>
      <c r="F198" s="233" t="s">
        <v>537</v>
      </c>
      <c r="G198" s="230"/>
      <c r="H198" s="234">
        <v>2.0640000000000001</v>
      </c>
      <c r="I198" s="235"/>
      <c r="J198" s="230"/>
      <c r="K198" s="230"/>
      <c r="L198" s="236"/>
      <c r="M198" s="237"/>
      <c r="N198" s="238"/>
      <c r="O198" s="238"/>
      <c r="P198" s="238"/>
      <c r="Q198" s="238"/>
      <c r="R198" s="238"/>
      <c r="S198" s="238"/>
      <c r="T198" s="23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0" t="s">
        <v>139</v>
      </c>
      <c r="AU198" s="240" t="s">
        <v>83</v>
      </c>
      <c r="AV198" s="13" t="s">
        <v>83</v>
      </c>
      <c r="AW198" s="13" t="s">
        <v>30</v>
      </c>
      <c r="AX198" s="13" t="s">
        <v>81</v>
      </c>
      <c r="AY198" s="240" t="s">
        <v>130</v>
      </c>
    </row>
    <row r="199" s="2" customFormat="1" ht="21.75" customHeight="1">
      <c r="A199" s="36"/>
      <c r="B199" s="37"/>
      <c r="C199" s="216" t="s">
        <v>308</v>
      </c>
      <c r="D199" s="216" t="s">
        <v>132</v>
      </c>
      <c r="E199" s="217" t="s">
        <v>538</v>
      </c>
      <c r="F199" s="218" t="s">
        <v>539</v>
      </c>
      <c r="G199" s="219" t="s">
        <v>164</v>
      </c>
      <c r="H199" s="220">
        <v>19.09</v>
      </c>
      <c r="I199" s="221"/>
      <c r="J199" s="222">
        <f>ROUND(I199*H199,2)</f>
        <v>0</v>
      </c>
      <c r="K199" s="218" t="s">
        <v>136</v>
      </c>
      <c r="L199" s="42"/>
      <c r="M199" s="223" t="s">
        <v>1</v>
      </c>
      <c r="N199" s="224" t="s">
        <v>38</v>
      </c>
      <c r="O199" s="89"/>
      <c r="P199" s="225">
        <f>O199*H199</f>
        <v>0</v>
      </c>
      <c r="Q199" s="225">
        <v>2.5018699999999998</v>
      </c>
      <c r="R199" s="225">
        <f>Q199*H199</f>
        <v>47.760698299999994</v>
      </c>
      <c r="S199" s="225">
        <v>0</v>
      </c>
      <c r="T199" s="22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7" t="s">
        <v>137</v>
      </c>
      <c r="AT199" s="227" t="s">
        <v>132</v>
      </c>
      <c r="AU199" s="227" t="s">
        <v>83</v>
      </c>
      <c r="AY199" s="15" t="s">
        <v>130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5" t="s">
        <v>81</v>
      </c>
      <c r="BK199" s="228">
        <f>ROUND(I199*H199,2)</f>
        <v>0</v>
      </c>
      <c r="BL199" s="15" t="s">
        <v>137</v>
      </c>
      <c r="BM199" s="227" t="s">
        <v>540</v>
      </c>
    </row>
    <row r="200" s="13" customFormat="1">
      <c r="A200" s="13"/>
      <c r="B200" s="229"/>
      <c r="C200" s="230"/>
      <c r="D200" s="231" t="s">
        <v>139</v>
      </c>
      <c r="E200" s="232" t="s">
        <v>1</v>
      </c>
      <c r="F200" s="233" t="s">
        <v>541</v>
      </c>
      <c r="G200" s="230"/>
      <c r="H200" s="234">
        <v>19.09</v>
      </c>
      <c r="I200" s="235"/>
      <c r="J200" s="230"/>
      <c r="K200" s="230"/>
      <c r="L200" s="236"/>
      <c r="M200" s="237"/>
      <c r="N200" s="238"/>
      <c r="O200" s="238"/>
      <c r="P200" s="238"/>
      <c r="Q200" s="238"/>
      <c r="R200" s="238"/>
      <c r="S200" s="238"/>
      <c r="T200" s="23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0" t="s">
        <v>139</v>
      </c>
      <c r="AU200" s="240" t="s">
        <v>83</v>
      </c>
      <c r="AV200" s="13" t="s">
        <v>83</v>
      </c>
      <c r="AW200" s="13" t="s">
        <v>30</v>
      </c>
      <c r="AX200" s="13" t="s">
        <v>81</v>
      </c>
      <c r="AY200" s="240" t="s">
        <v>130</v>
      </c>
    </row>
    <row r="201" s="2" customFormat="1" ht="33" customHeight="1">
      <c r="A201" s="36"/>
      <c r="B201" s="37"/>
      <c r="C201" s="216" t="s">
        <v>312</v>
      </c>
      <c r="D201" s="216" t="s">
        <v>132</v>
      </c>
      <c r="E201" s="217" t="s">
        <v>542</v>
      </c>
      <c r="F201" s="218" t="s">
        <v>543</v>
      </c>
      <c r="G201" s="219" t="s">
        <v>216</v>
      </c>
      <c r="H201" s="220">
        <v>0.47999999999999998</v>
      </c>
      <c r="I201" s="221"/>
      <c r="J201" s="222">
        <f>ROUND(I201*H201,2)</f>
        <v>0</v>
      </c>
      <c r="K201" s="218" t="s">
        <v>136</v>
      </c>
      <c r="L201" s="42"/>
      <c r="M201" s="223" t="s">
        <v>1</v>
      </c>
      <c r="N201" s="224" t="s">
        <v>38</v>
      </c>
      <c r="O201" s="89"/>
      <c r="P201" s="225">
        <f>O201*H201</f>
        <v>0</v>
      </c>
      <c r="Q201" s="225">
        <v>1.0506</v>
      </c>
      <c r="R201" s="225">
        <f>Q201*H201</f>
        <v>0.50428799999999996</v>
      </c>
      <c r="S201" s="225">
        <v>0</v>
      </c>
      <c r="T201" s="226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7" t="s">
        <v>137</v>
      </c>
      <c r="AT201" s="227" t="s">
        <v>132</v>
      </c>
      <c r="AU201" s="227" t="s">
        <v>83</v>
      </c>
      <c r="AY201" s="15" t="s">
        <v>130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5" t="s">
        <v>81</v>
      </c>
      <c r="BK201" s="228">
        <f>ROUND(I201*H201,2)</f>
        <v>0</v>
      </c>
      <c r="BL201" s="15" t="s">
        <v>137</v>
      </c>
      <c r="BM201" s="227" t="s">
        <v>544</v>
      </c>
    </row>
    <row r="202" s="2" customFormat="1">
      <c r="A202" s="36"/>
      <c r="B202" s="37"/>
      <c r="C202" s="38"/>
      <c r="D202" s="231" t="s">
        <v>166</v>
      </c>
      <c r="E202" s="38"/>
      <c r="F202" s="241" t="s">
        <v>545</v>
      </c>
      <c r="G202" s="38"/>
      <c r="H202" s="38"/>
      <c r="I202" s="242"/>
      <c r="J202" s="38"/>
      <c r="K202" s="38"/>
      <c r="L202" s="42"/>
      <c r="M202" s="243"/>
      <c r="N202" s="244"/>
      <c r="O202" s="89"/>
      <c r="P202" s="89"/>
      <c r="Q202" s="89"/>
      <c r="R202" s="89"/>
      <c r="S202" s="89"/>
      <c r="T202" s="90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166</v>
      </c>
      <c r="AU202" s="15" t="s">
        <v>83</v>
      </c>
    </row>
    <row r="203" s="13" customFormat="1">
      <c r="A203" s="13"/>
      <c r="B203" s="229"/>
      <c r="C203" s="230"/>
      <c r="D203" s="231" t="s">
        <v>139</v>
      </c>
      <c r="E203" s="232" t="s">
        <v>1</v>
      </c>
      <c r="F203" s="233" t="s">
        <v>546</v>
      </c>
      <c r="G203" s="230"/>
      <c r="H203" s="234">
        <v>0.47999999999999998</v>
      </c>
      <c r="I203" s="235"/>
      <c r="J203" s="230"/>
      <c r="K203" s="230"/>
      <c r="L203" s="236"/>
      <c r="M203" s="237"/>
      <c r="N203" s="238"/>
      <c r="O203" s="238"/>
      <c r="P203" s="238"/>
      <c r="Q203" s="238"/>
      <c r="R203" s="238"/>
      <c r="S203" s="238"/>
      <c r="T203" s="23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0" t="s">
        <v>139</v>
      </c>
      <c r="AU203" s="240" t="s">
        <v>83</v>
      </c>
      <c r="AV203" s="13" t="s">
        <v>83</v>
      </c>
      <c r="AW203" s="13" t="s">
        <v>30</v>
      </c>
      <c r="AX203" s="13" t="s">
        <v>81</v>
      </c>
      <c r="AY203" s="240" t="s">
        <v>130</v>
      </c>
    </row>
    <row r="204" s="12" customFormat="1" ht="22.8" customHeight="1">
      <c r="A204" s="12"/>
      <c r="B204" s="200"/>
      <c r="C204" s="201"/>
      <c r="D204" s="202" t="s">
        <v>72</v>
      </c>
      <c r="E204" s="214" t="s">
        <v>152</v>
      </c>
      <c r="F204" s="214" t="s">
        <v>256</v>
      </c>
      <c r="G204" s="201"/>
      <c r="H204" s="201"/>
      <c r="I204" s="204"/>
      <c r="J204" s="215">
        <f>BK204</f>
        <v>0</v>
      </c>
      <c r="K204" s="201"/>
      <c r="L204" s="206"/>
      <c r="M204" s="207"/>
      <c r="N204" s="208"/>
      <c r="O204" s="208"/>
      <c r="P204" s="209">
        <f>SUM(P205:P238)</f>
        <v>0</v>
      </c>
      <c r="Q204" s="208"/>
      <c r="R204" s="209">
        <f>SUM(R205:R238)</f>
        <v>14162.937795399999</v>
      </c>
      <c r="S204" s="208"/>
      <c r="T204" s="210">
        <f>SUM(T205:T238)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1" t="s">
        <v>81</v>
      </c>
      <c r="AT204" s="212" t="s">
        <v>72</v>
      </c>
      <c r="AU204" s="212" t="s">
        <v>81</v>
      </c>
      <c r="AY204" s="211" t="s">
        <v>130</v>
      </c>
      <c r="BK204" s="213">
        <f>SUM(BK205:BK238)</f>
        <v>0</v>
      </c>
    </row>
    <row r="205" s="2" customFormat="1" ht="21.75" customHeight="1">
      <c r="A205" s="36"/>
      <c r="B205" s="37"/>
      <c r="C205" s="216" t="s">
        <v>316</v>
      </c>
      <c r="D205" s="216" t="s">
        <v>132</v>
      </c>
      <c r="E205" s="217" t="s">
        <v>547</v>
      </c>
      <c r="F205" s="218" t="s">
        <v>548</v>
      </c>
      <c r="G205" s="219" t="s">
        <v>135</v>
      </c>
      <c r="H205" s="220">
        <v>119.31</v>
      </c>
      <c r="I205" s="221"/>
      <c r="J205" s="222">
        <f>ROUND(I205*H205,2)</f>
        <v>0</v>
      </c>
      <c r="K205" s="218" t="s">
        <v>136</v>
      </c>
      <c r="L205" s="42"/>
      <c r="M205" s="223" t="s">
        <v>1</v>
      </c>
      <c r="N205" s="224" t="s">
        <v>38</v>
      </c>
      <c r="O205" s="89"/>
      <c r="P205" s="225">
        <f>O205*H205</f>
        <v>0</v>
      </c>
      <c r="Q205" s="225">
        <v>0.23000000000000001</v>
      </c>
      <c r="R205" s="225">
        <f>Q205*H205</f>
        <v>27.441300000000002</v>
      </c>
      <c r="S205" s="225">
        <v>0</v>
      </c>
      <c r="T205" s="226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7" t="s">
        <v>137</v>
      </c>
      <c r="AT205" s="227" t="s">
        <v>132</v>
      </c>
      <c r="AU205" s="227" t="s">
        <v>83</v>
      </c>
      <c r="AY205" s="15" t="s">
        <v>130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5" t="s">
        <v>81</v>
      </c>
      <c r="BK205" s="228">
        <f>ROUND(I205*H205,2)</f>
        <v>0</v>
      </c>
      <c r="BL205" s="15" t="s">
        <v>137</v>
      </c>
      <c r="BM205" s="227" t="s">
        <v>549</v>
      </c>
    </row>
    <row r="206" s="13" customFormat="1">
      <c r="A206" s="13"/>
      <c r="B206" s="229"/>
      <c r="C206" s="230"/>
      <c r="D206" s="231" t="s">
        <v>139</v>
      </c>
      <c r="E206" s="232" t="s">
        <v>1</v>
      </c>
      <c r="F206" s="233" t="s">
        <v>550</v>
      </c>
      <c r="G206" s="230"/>
      <c r="H206" s="234">
        <v>119.31</v>
      </c>
      <c r="I206" s="235"/>
      <c r="J206" s="230"/>
      <c r="K206" s="230"/>
      <c r="L206" s="236"/>
      <c r="M206" s="237"/>
      <c r="N206" s="238"/>
      <c r="O206" s="238"/>
      <c r="P206" s="238"/>
      <c r="Q206" s="238"/>
      <c r="R206" s="238"/>
      <c r="S206" s="238"/>
      <c r="T206" s="23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0" t="s">
        <v>139</v>
      </c>
      <c r="AU206" s="240" t="s">
        <v>83</v>
      </c>
      <c r="AV206" s="13" t="s">
        <v>83</v>
      </c>
      <c r="AW206" s="13" t="s">
        <v>30</v>
      </c>
      <c r="AX206" s="13" t="s">
        <v>81</v>
      </c>
      <c r="AY206" s="240" t="s">
        <v>130</v>
      </c>
    </row>
    <row r="207" s="2" customFormat="1" ht="16.5" customHeight="1">
      <c r="A207" s="36"/>
      <c r="B207" s="37"/>
      <c r="C207" s="216" t="s">
        <v>321</v>
      </c>
      <c r="D207" s="216" t="s">
        <v>132</v>
      </c>
      <c r="E207" s="217" t="s">
        <v>258</v>
      </c>
      <c r="F207" s="218" t="s">
        <v>259</v>
      </c>
      <c r="G207" s="219" t="s">
        <v>135</v>
      </c>
      <c r="H207" s="220">
        <v>8413.0869999999995</v>
      </c>
      <c r="I207" s="221"/>
      <c r="J207" s="222">
        <f>ROUND(I207*H207,2)</f>
        <v>0</v>
      </c>
      <c r="K207" s="218" t="s">
        <v>136</v>
      </c>
      <c r="L207" s="42"/>
      <c r="M207" s="223" t="s">
        <v>1</v>
      </c>
      <c r="N207" s="224" t="s">
        <v>38</v>
      </c>
      <c r="O207" s="89"/>
      <c r="P207" s="225">
        <f>O207*H207</f>
        <v>0</v>
      </c>
      <c r="Q207" s="225">
        <v>0.34499999999999997</v>
      </c>
      <c r="R207" s="225">
        <f>Q207*H207</f>
        <v>2902.5150149999995</v>
      </c>
      <c r="S207" s="225">
        <v>0</v>
      </c>
      <c r="T207" s="226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27" t="s">
        <v>137</v>
      </c>
      <c r="AT207" s="227" t="s">
        <v>132</v>
      </c>
      <c r="AU207" s="227" t="s">
        <v>83</v>
      </c>
      <c r="AY207" s="15" t="s">
        <v>130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5" t="s">
        <v>81</v>
      </c>
      <c r="BK207" s="228">
        <f>ROUND(I207*H207,2)</f>
        <v>0</v>
      </c>
      <c r="BL207" s="15" t="s">
        <v>137</v>
      </c>
      <c r="BM207" s="227" t="s">
        <v>551</v>
      </c>
    </row>
    <row r="208" s="13" customFormat="1">
      <c r="A208" s="13"/>
      <c r="B208" s="229"/>
      <c r="C208" s="230"/>
      <c r="D208" s="231" t="s">
        <v>139</v>
      </c>
      <c r="E208" s="232" t="s">
        <v>1</v>
      </c>
      <c r="F208" s="233" t="s">
        <v>552</v>
      </c>
      <c r="G208" s="230"/>
      <c r="H208" s="234">
        <v>8413.0869999999995</v>
      </c>
      <c r="I208" s="235"/>
      <c r="J208" s="230"/>
      <c r="K208" s="230"/>
      <c r="L208" s="236"/>
      <c r="M208" s="237"/>
      <c r="N208" s="238"/>
      <c r="O208" s="238"/>
      <c r="P208" s="238"/>
      <c r="Q208" s="238"/>
      <c r="R208" s="238"/>
      <c r="S208" s="238"/>
      <c r="T208" s="23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0" t="s">
        <v>139</v>
      </c>
      <c r="AU208" s="240" t="s">
        <v>83</v>
      </c>
      <c r="AV208" s="13" t="s">
        <v>83</v>
      </c>
      <c r="AW208" s="13" t="s">
        <v>30</v>
      </c>
      <c r="AX208" s="13" t="s">
        <v>81</v>
      </c>
      <c r="AY208" s="240" t="s">
        <v>130</v>
      </c>
    </row>
    <row r="209" s="2" customFormat="1" ht="16.5" customHeight="1">
      <c r="A209" s="36"/>
      <c r="B209" s="37"/>
      <c r="C209" s="216" t="s">
        <v>325</v>
      </c>
      <c r="D209" s="216" t="s">
        <v>132</v>
      </c>
      <c r="E209" s="217" t="s">
        <v>258</v>
      </c>
      <c r="F209" s="218" t="s">
        <v>259</v>
      </c>
      <c r="G209" s="219" t="s">
        <v>135</v>
      </c>
      <c r="H209" s="220">
        <v>9843.8279999999995</v>
      </c>
      <c r="I209" s="221"/>
      <c r="J209" s="222">
        <f>ROUND(I209*H209,2)</f>
        <v>0</v>
      </c>
      <c r="K209" s="218" t="s">
        <v>136</v>
      </c>
      <c r="L209" s="42"/>
      <c r="M209" s="223" t="s">
        <v>1</v>
      </c>
      <c r="N209" s="224" t="s">
        <v>38</v>
      </c>
      <c r="O209" s="89"/>
      <c r="P209" s="225">
        <f>O209*H209</f>
        <v>0</v>
      </c>
      <c r="Q209" s="225">
        <v>0.34499999999999997</v>
      </c>
      <c r="R209" s="225">
        <f>Q209*H209</f>
        <v>3396.1206599999996</v>
      </c>
      <c r="S209" s="225">
        <v>0</v>
      </c>
      <c r="T209" s="226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27" t="s">
        <v>137</v>
      </c>
      <c r="AT209" s="227" t="s">
        <v>132</v>
      </c>
      <c r="AU209" s="227" t="s">
        <v>83</v>
      </c>
      <c r="AY209" s="15" t="s">
        <v>130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5" t="s">
        <v>81</v>
      </c>
      <c r="BK209" s="228">
        <f>ROUND(I209*H209,2)</f>
        <v>0</v>
      </c>
      <c r="BL209" s="15" t="s">
        <v>137</v>
      </c>
      <c r="BM209" s="227" t="s">
        <v>553</v>
      </c>
    </row>
    <row r="210" s="13" customFormat="1">
      <c r="A210" s="13"/>
      <c r="B210" s="229"/>
      <c r="C210" s="230"/>
      <c r="D210" s="231" t="s">
        <v>139</v>
      </c>
      <c r="E210" s="232" t="s">
        <v>1</v>
      </c>
      <c r="F210" s="233" t="s">
        <v>554</v>
      </c>
      <c r="G210" s="230"/>
      <c r="H210" s="234">
        <v>9843.8279999999995</v>
      </c>
      <c r="I210" s="235"/>
      <c r="J210" s="230"/>
      <c r="K210" s="230"/>
      <c r="L210" s="236"/>
      <c r="M210" s="237"/>
      <c r="N210" s="238"/>
      <c r="O210" s="238"/>
      <c r="P210" s="238"/>
      <c r="Q210" s="238"/>
      <c r="R210" s="238"/>
      <c r="S210" s="238"/>
      <c r="T210" s="23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0" t="s">
        <v>139</v>
      </c>
      <c r="AU210" s="240" t="s">
        <v>83</v>
      </c>
      <c r="AV210" s="13" t="s">
        <v>83</v>
      </c>
      <c r="AW210" s="13" t="s">
        <v>30</v>
      </c>
      <c r="AX210" s="13" t="s">
        <v>81</v>
      </c>
      <c r="AY210" s="240" t="s">
        <v>130</v>
      </c>
    </row>
    <row r="211" s="2" customFormat="1" ht="21.75" customHeight="1">
      <c r="A211" s="36"/>
      <c r="B211" s="37"/>
      <c r="C211" s="216" t="s">
        <v>329</v>
      </c>
      <c r="D211" s="216" t="s">
        <v>132</v>
      </c>
      <c r="E211" s="217" t="s">
        <v>555</v>
      </c>
      <c r="F211" s="218" t="s">
        <v>556</v>
      </c>
      <c r="G211" s="219" t="s">
        <v>135</v>
      </c>
      <c r="H211" s="220">
        <v>4880</v>
      </c>
      <c r="I211" s="221"/>
      <c r="J211" s="222">
        <f>ROUND(I211*H211,2)</f>
        <v>0</v>
      </c>
      <c r="K211" s="218" t="s">
        <v>136</v>
      </c>
      <c r="L211" s="42"/>
      <c r="M211" s="223" t="s">
        <v>1</v>
      </c>
      <c r="N211" s="224" t="s">
        <v>38</v>
      </c>
      <c r="O211" s="89"/>
      <c r="P211" s="225">
        <f>O211*H211</f>
        <v>0</v>
      </c>
      <c r="Q211" s="225">
        <v>0.46000000000000002</v>
      </c>
      <c r="R211" s="225">
        <f>Q211*H211</f>
        <v>2244.8000000000002</v>
      </c>
      <c r="S211" s="225">
        <v>0</v>
      </c>
      <c r="T211" s="226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27" t="s">
        <v>137</v>
      </c>
      <c r="AT211" s="227" t="s">
        <v>132</v>
      </c>
      <c r="AU211" s="227" t="s">
        <v>83</v>
      </c>
      <c r="AY211" s="15" t="s">
        <v>130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5" t="s">
        <v>81</v>
      </c>
      <c r="BK211" s="228">
        <f>ROUND(I211*H211,2)</f>
        <v>0</v>
      </c>
      <c r="BL211" s="15" t="s">
        <v>137</v>
      </c>
      <c r="BM211" s="227" t="s">
        <v>557</v>
      </c>
    </row>
    <row r="212" s="2" customFormat="1">
      <c r="A212" s="36"/>
      <c r="B212" s="37"/>
      <c r="C212" s="38"/>
      <c r="D212" s="231" t="s">
        <v>166</v>
      </c>
      <c r="E212" s="38"/>
      <c r="F212" s="241" t="s">
        <v>558</v>
      </c>
      <c r="G212" s="38"/>
      <c r="H212" s="38"/>
      <c r="I212" s="242"/>
      <c r="J212" s="38"/>
      <c r="K212" s="38"/>
      <c r="L212" s="42"/>
      <c r="M212" s="243"/>
      <c r="N212" s="244"/>
      <c r="O212" s="89"/>
      <c r="P212" s="89"/>
      <c r="Q212" s="89"/>
      <c r="R212" s="89"/>
      <c r="S212" s="89"/>
      <c r="T212" s="90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166</v>
      </c>
      <c r="AU212" s="15" t="s">
        <v>83</v>
      </c>
    </row>
    <row r="213" s="13" customFormat="1">
      <c r="A213" s="13"/>
      <c r="B213" s="229"/>
      <c r="C213" s="230"/>
      <c r="D213" s="231" t="s">
        <v>139</v>
      </c>
      <c r="E213" s="232" t="s">
        <v>1</v>
      </c>
      <c r="F213" s="233" t="s">
        <v>559</v>
      </c>
      <c r="G213" s="230"/>
      <c r="H213" s="234">
        <v>4880</v>
      </c>
      <c r="I213" s="235"/>
      <c r="J213" s="230"/>
      <c r="K213" s="230"/>
      <c r="L213" s="236"/>
      <c r="M213" s="237"/>
      <c r="N213" s="238"/>
      <c r="O213" s="238"/>
      <c r="P213" s="238"/>
      <c r="Q213" s="238"/>
      <c r="R213" s="238"/>
      <c r="S213" s="238"/>
      <c r="T213" s="23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0" t="s">
        <v>139</v>
      </c>
      <c r="AU213" s="240" t="s">
        <v>83</v>
      </c>
      <c r="AV213" s="13" t="s">
        <v>83</v>
      </c>
      <c r="AW213" s="13" t="s">
        <v>30</v>
      </c>
      <c r="AX213" s="13" t="s">
        <v>81</v>
      </c>
      <c r="AY213" s="240" t="s">
        <v>130</v>
      </c>
    </row>
    <row r="214" s="2" customFormat="1" ht="24.15" customHeight="1">
      <c r="A214" s="36"/>
      <c r="B214" s="37"/>
      <c r="C214" s="216" t="s">
        <v>333</v>
      </c>
      <c r="D214" s="216" t="s">
        <v>132</v>
      </c>
      <c r="E214" s="217" t="s">
        <v>266</v>
      </c>
      <c r="F214" s="218" t="s">
        <v>267</v>
      </c>
      <c r="G214" s="219" t="s">
        <v>135</v>
      </c>
      <c r="H214" s="220">
        <v>1502.6759999999999</v>
      </c>
      <c r="I214" s="221"/>
      <c r="J214" s="222">
        <f>ROUND(I214*H214,2)</f>
        <v>0</v>
      </c>
      <c r="K214" s="218" t="s">
        <v>136</v>
      </c>
      <c r="L214" s="42"/>
      <c r="M214" s="223" t="s">
        <v>1</v>
      </c>
      <c r="N214" s="224" t="s">
        <v>38</v>
      </c>
      <c r="O214" s="89"/>
      <c r="P214" s="225">
        <f>O214*H214</f>
        <v>0</v>
      </c>
      <c r="Q214" s="225">
        <v>0.46000000000000002</v>
      </c>
      <c r="R214" s="225">
        <f>Q214*H214</f>
        <v>691.23095999999998</v>
      </c>
      <c r="S214" s="225">
        <v>0</v>
      </c>
      <c r="T214" s="226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27" t="s">
        <v>137</v>
      </c>
      <c r="AT214" s="227" t="s">
        <v>132</v>
      </c>
      <c r="AU214" s="227" t="s">
        <v>83</v>
      </c>
      <c r="AY214" s="15" t="s">
        <v>130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5" t="s">
        <v>81</v>
      </c>
      <c r="BK214" s="228">
        <f>ROUND(I214*H214,2)</f>
        <v>0</v>
      </c>
      <c r="BL214" s="15" t="s">
        <v>137</v>
      </c>
      <c r="BM214" s="227" t="s">
        <v>560</v>
      </c>
    </row>
    <row r="215" s="2" customFormat="1">
      <c r="A215" s="36"/>
      <c r="B215" s="37"/>
      <c r="C215" s="38"/>
      <c r="D215" s="231" t="s">
        <v>166</v>
      </c>
      <c r="E215" s="38"/>
      <c r="F215" s="241" t="s">
        <v>561</v>
      </c>
      <c r="G215" s="38"/>
      <c r="H215" s="38"/>
      <c r="I215" s="242"/>
      <c r="J215" s="38"/>
      <c r="K215" s="38"/>
      <c r="L215" s="42"/>
      <c r="M215" s="243"/>
      <c r="N215" s="244"/>
      <c r="O215" s="89"/>
      <c r="P215" s="89"/>
      <c r="Q215" s="89"/>
      <c r="R215" s="89"/>
      <c r="S215" s="89"/>
      <c r="T215" s="90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166</v>
      </c>
      <c r="AU215" s="15" t="s">
        <v>83</v>
      </c>
    </row>
    <row r="216" s="13" customFormat="1">
      <c r="A216" s="13"/>
      <c r="B216" s="229"/>
      <c r="C216" s="230"/>
      <c r="D216" s="231" t="s">
        <v>139</v>
      </c>
      <c r="E216" s="232" t="s">
        <v>1</v>
      </c>
      <c r="F216" s="233" t="s">
        <v>562</v>
      </c>
      <c r="G216" s="230"/>
      <c r="H216" s="234">
        <v>1502.6759999999999</v>
      </c>
      <c r="I216" s="235"/>
      <c r="J216" s="230"/>
      <c r="K216" s="230"/>
      <c r="L216" s="236"/>
      <c r="M216" s="237"/>
      <c r="N216" s="238"/>
      <c r="O216" s="238"/>
      <c r="P216" s="238"/>
      <c r="Q216" s="238"/>
      <c r="R216" s="238"/>
      <c r="S216" s="238"/>
      <c r="T216" s="23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0" t="s">
        <v>139</v>
      </c>
      <c r="AU216" s="240" t="s">
        <v>83</v>
      </c>
      <c r="AV216" s="13" t="s">
        <v>83</v>
      </c>
      <c r="AW216" s="13" t="s">
        <v>30</v>
      </c>
      <c r="AX216" s="13" t="s">
        <v>81</v>
      </c>
      <c r="AY216" s="240" t="s">
        <v>130</v>
      </c>
    </row>
    <row r="217" s="2" customFormat="1" ht="21.75" customHeight="1">
      <c r="A217" s="36"/>
      <c r="B217" s="37"/>
      <c r="C217" s="216" t="s">
        <v>337</v>
      </c>
      <c r="D217" s="216" t="s">
        <v>132</v>
      </c>
      <c r="E217" s="217" t="s">
        <v>563</v>
      </c>
      <c r="F217" s="218" t="s">
        <v>564</v>
      </c>
      <c r="G217" s="219" t="s">
        <v>135</v>
      </c>
      <c r="H217" s="220">
        <v>1600</v>
      </c>
      <c r="I217" s="221"/>
      <c r="J217" s="222">
        <f>ROUND(I217*H217,2)</f>
        <v>0</v>
      </c>
      <c r="K217" s="218" t="s">
        <v>136</v>
      </c>
      <c r="L217" s="42"/>
      <c r="M217" s="223" t="s">
        <v>1</v>
      </c>
      <c r="N217" s="224" t="s">
        <v>38</v>
      </c>
      <c r="O217" s="89"/>
      <c r="P217" s="225">
        <f>O217*H217</f>
        <v>0</v>
      </c>
      <c r="Q217" s="225">
        <v>0.57499999999999996</v>
      </c>
      <c r="R217" s="225">
        <f>Q217*H217</f>
        <v>919.99999999999989</v>
      </c>
      <c r="S217" s="225">
        <v>0</v>
      </c>
      <c r="T217" s="226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27" t="s">
        <v>137</v>
      </c>
      <c r="AT217" s="227" t="s">
        <v>132</v>
      </c>
      <c r="AU217" s="227" t="s">
        <v>83</v>
      </c>
      <c r="AY217" s="15" t="s">
        <v>130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5" t="s">
        <v>81</v>
      </c>
      <c r="BK217" s="228">
        <f>ROUND(I217*H217,2)</f>
        <v>0</v>
      </c>
      <c r="BL217" s="15" t="s">
        <v>137</v>
      </c>
      <c r="BM217" s="227" t="s">
        <v>565</v>
      </c>
    </row>
    <row r="218" s="2" customFormat="1">
      <c r="A218" s="36"/>
      <c r="B218" s="37"/>
      <c r="C218" s="38"/>
      <c r="D218" s="231" t="s">
        <v>166</v>
      </c>
      <c r="E218" s="38"/>
      <c r="F218" s="241" t="s">
        <v>566</v>
      </c>
      <c r="G218" s="38"/>
      <c r="H218" s="38"/>
      <c r="I218" s="242"/>
      <c r="J218" s="38"/>
      <c r="K218" s="38"/>
      <c r="L218" s="42"/>
      <c r="M218" s="243"/>
      <c r="N218" s="244"/>
      <c r="O218" s="89"/>
      <c r="P218" s="89"/>
      <c r="Q218" s="89"/>
      <c r="R218" s="89"/>
      <c r="S218" s="89"/>
      <c r="T218" s="90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5" t="s">
        <v>166</v>
      </c>
      <c r="AU218" s="15" t="s">
        <v>83</v>
      </c>
    </row>
    <row r="219" s="13" customFormat="1">
      <c r="A219" s="13"/>
      <c r="B219" s="229"/>
      <c r="C219" s="230"/>
      <c r="D219" s="231" t="s">
        <v>139</v>
      </c>
      <c r="E219" s="232" t="s">
        <v>1</v>
      </c>
      <c r="F219" s="233" t="s">
        <v>567</v>
      </c>
      <c r="G219" s="230"/>
      <c r="H219" s="234">
        <v>1600</v>
      </c>
      <c r="I219" s="235"/>
      <c r="J219" s="230"/>
      <c r="K219" s="230"/>
      <c r="L219" s="236"/>
      <c r="M219" s="237"/>
      <c r="N219" s="238"/>
      <c r="O219" s="238"/>
      <c r="P219" s="238"/>
      <c r="Q219" s="238"/>
      <c r="R219" s="238"/>
      <c r="S219" s="238"/>
      <c r="T219" s="23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0" t="s">
        <v>139</v>
      </c>
      <c r="AU219" s="240" t="s">
        <v>83</v>
      </c>
      <c r="AV219" s="13" t="s">
        <v>83</v>
      </c>
      <c r="AW219" s="13" t="s">
        <v>30</v>
      </c>
      <c r="AX219" s="13" t="s">
        <v>81</v>
      </c>
      <c r="AY219" s="240" t="s">
        <v>130</v>
      </c>
    </row>
    <row r="220" s="2" customFormat="1" ht="21.75" customHeight="1">
      <c r="A220" s="36"/>
      <c r="B220" s="37"/>
      <c r="C220" s="216" t="s">
        <v>341</v>
      </c>
      <c r="D220" s="216" t="s">
        <v>132</v>
      </c>
      <c r="E220" s="217" t="s">
        <v>568</v>
      </c>
      <c r="F220" s="218" t="s">
        <v>569</v>
      </c>
      <c r="G220" s="219" t="s">
        <v>135</v>
      </c>
      <c r="H220" s="220">
        <v>1500</v>
      </c>
      <c r="I220" s="221"/>
      <c r="J220" s="222">
        <f>ROUND(I220*H220,2)</f>
        <v>0</v>
      </c>
      <c r="K220" s="218" t="s">
        <v>136</v>
      </c>
      <c r="L220" s="42"/>
      <c r="M220" s="223" t="s">
        <v>1</v>
      </c>
      <c r="N220" s="224" t="s">
        <v>38</v>
      </c>
      <c r="O220" s="89"/>
      <c r="P220" s="225">
        <f>O220*H220</f>
        <v>0</v>
      </c>
      <c r="Q220" s="225">
        <v>0.68999999999999995</v>
      </c>
      <c r="R220" s="225">
        <f>Q220*H220</f>
        <v>1035</v>
      </c>
      <c r="S220" s="225">
        <v>0</v>
      </c>
      <c r="T220" s="226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27" t="s">
        <v>137</v>
      </c>
      <c r="AT220" s="227" t="s">
        <v>132</v>
      </c>
      <c r="AU220" s="227" t="s">
        <v>83</v>
      </c>
      <c r="AY220" s="15" t="s">
        <v>130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5" t="s">
        <v>81</v>
      </c>
      <c r="BK220" s="228">
        <f>ROUND(I220*H220,2)</f>
        <v>0</v>
      </c>
      <c r="BL220" s="15" t="s">
        <v>137</v>
      </c>
      <c r="BM220" s="227" t="s">
        <v>570</v>
      </c>
    </row>
    <row r="221" s="2" customFormat="1">
      <c r="A221" s="36"/>
      <c r="B221" s="37"/>
      <c r="C221" s="38"/>
      <c r="D221" s="231" t="s">
        <v>166</v>
      </c>
      <c r="E221" s="38"/>
      <c r="F221" s="241" t="s">
        <v>571</v>
      </c>
      <c r="G221" s="38"/>
      <c r="H221" s="38"/>
      <c r="I221" s="242"/>
      <c r="J221" s="38"/>
      <c r="K221" s="38"/>
      <c r="L221" s="42"/>
      <c r="M221" s="243"/>
      <c r="N221" s="244"/>
      <c r="O221" s="89"/>
      <c r="P221" s="89"/>
      <c r="Q221" s="89"/>
      <c r="R221" s="89"/>
      <c r="S221" s="89"/>
      <c r="T221" s="90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5" t="s">
        <v>166</v>
      </c>
      <c r="AU221" s="15" t="s">
        <v>83</v>
      </c>
    </row>
    <row r="222" s="13" customFormat="1">
      <c r="A222" s="13"/>
      <c r="B222" s="229"/>
      <c r="C222" s="230"/>
      <c r="D222" s="231" t="s">
        <v>139</v>
      </c>
      <c r="E222" s="232" t="s">
        <v>1</v>
      </c>
      <c r="F222" s="233" t="s">
        <v>572</v>
      </c>
      <c r="G222" s="230"/>
      <c r="H222" s="234">
        <v>1500</v>
      </c>
      <c r="I222" s="235"/>
      <c r="J222" s="230"/>
      <c r="K222" s="230"/>
      <c r="L222" s="236"/>
      <c r="M222" s="237"/>
      <c r="N222" s="238"/>
      <c r="O222" s="238"/>
      <c r="P222" s="238"/>
      <c r="Q222" s="238"/>
      <c r="R222" s="238"/>
      <c r="S222" s="238"/>
      <c r="T222" s="23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0" t="s">
        <v>139</v>
      </c>
      <c r="AU222" s="240" t="s">
        <v>83</v>
      </c>
      <c r="AV222" s="13" t="s">
        <v>83</v>
      </c>
      <c r="AW222" s="13" t="s">
        <v>30</v>
      </c>
      <c r="AX222" s="13" t="s">
        <v>81</v>
      </c>
      <c r="AY222" s="240" t="s">
        <v>130</v>
      </c>
    </row>
    <row r="223" s="2" customFormat="1" ht="16.5" customHeight="1">
      <c r="A223" s="36"/>
      <c r="B223" s="37"/>
      <c r="C223" s="216" t="s">
        <v>345</v>
      </c>
      <c r="D223" s="216" t="s">
        <v>132</v>
      </c>
      <c r="E223" s="217" t="s">
        <v>271</v>
      </c>
      <c r="F223" s="218" t="s">
        <v>272</v>
      </c>
      <c r="G223" s="219" t="s">
        <v>135</v>
      </c>
      <c r="H223" s="220">
        <v>2047.8399999999999</v>
      </c>
      <c r="I223" s="221"/>
      <c r="J223" s="222">
        <f>ROUND(I223*H223,2)</f>
        <v>0</v>
      </c>
      <c r="K223" s="218" t="s">
        <v>136</v>
      </c>
      <c r="L223" s="42"/>
      <c r="M223" s="223" t="s">
        <v>1</v>
      </c>
      <c r="N223" s="224" t="s">
        <v>38</v>
      </c>
      <c r="O223" s="89"/>
      <c r="P223" s="225">
        <f>O223*H223</f>
        <v>0</v>
      </c>
      <c r="Q223" s="225">
        <v>0.23000000000000001</v>
      </c>
      <c r="R223" s="225">
        <f>Q223*H223</f>
        <v>471.00319999999999</v>
      </c>
      <c r="S223" s="225">
        <v>0</v>
      </c>
      <c r="T223" s="226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27" t="s">
        <v>137</v>
      </c>
      <c r="AT223" s="227" t="s">
        <v>132</v>
      </c>
      <c r="AU223" s="227" t="s">
        <v>83</v>
      </c>
      <c r="AY223" s="15" t="s">
        <v>130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5" t="s">
        <v>81</v>
      </c>
      <c r="BK223" s="228">
        <f>ROUND(I223*H223,2)</f>
        <v>0</v>
      </c>
      <c r="BL223" s="15" t="s">
        <v>137</v>
      </c>
      <c r="BM223" s="227" t="s">
        <v>573</v>
      </c>
    </row>
    <row r="224" s="13" customFormat="1">
      <c r="A224" s="13"/>
      <c r="B224" s="229"/>
      <c r="C224" s="230"/>
      <c r="D224" s="231" t="s">
        <v>139</v>
      </c>
      <c r="E224" s="232" t="s">
        <v>1</v>
      </c>
      <c r="F224" s="233" t="s">
        <v>574</v>
      </c>
      <c r="G224" s="230"/>
      <c r="H224" s="234">
        <v>2047.8399999999999</v>
      </c>
      <c r="I224" s="235"/>
      <c r="J224" s="230"/>
      <c r="K224" s="230"/>
      <c r="L224" s="236"/>
      <c r="M224" s="237"/>
      <c r="N224" s="238"/>
      <c r="O224" s="238"/>
      <c r="P224" s="238"/>
      <c r="Q224" s="238"/>
      <c r="R224" s="238"/>
      <c r="S224" s="238"/>
      <c r="T224" s="23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0" t="s">
        <v>139</v>
      </c>
      <c r="AU224" s="240" t="s">
        <v>83</v>
      </c>
      <c r="AV224" s="13" t="s">
        <v>83</v>
      </c>
      <c r="AW224" s="13" t="s">
        <v>30</v>
      </c>
      <c r="AX224" s="13" t="s">
        <v>81</v>
      </c>
      <c r="AY224" s="240" t="s">
        <v>130</v>
      </c>
    </row>
    <row r="225" s="2" customFormat="1" ht="21.75" customHeight="1">
      <c r="A225" s="36"/>
      <c r="B225" s="37"/>
      <c r="C225" s="216" t="s">
        <v>352</v>
      </c>
      <c r="D225" s="216" t="s">
        <v>132</v>
      </c>
      <c r="E225" s="217" t="s">
        <v>575</v>
      </c>
      <c r="F225" s="218" t="s">
        <v>576</v>
      </c>
      <c r="G225" s="219" t="s">
        <v>135</v>
      </c>
      <c r="H225" s="220">
        <v>2243.5</v>
      </c>
      <c r="I225" s="221"/>
      <c r="J225" s="222">
        <f>ROUND(I225*H225,2)</f>
        <v>0</v>
      </c>
      <c r="K225" s="218" t="s">
        <v>136</v>
      </c>
      <c r="L225" s="42"/>
      <c r="M225" s="223" t="s">
        <v>1</v>
      </c>
      <c r="N225" s="224" t="s">
        <v>38</v>
      </c>
      <c r="O225" s="89"/>
      <c r="P225" s="225">
        <f>O225*H225</f>
        <v>0</v>
      </c>
      <c r="Q225" s="225">
        <v>0.00031</v>
      </c>
      <c r="R225" s="225">
        <f>Q225*H225</f>
        <v>0.69548500000000002</v>
      </c>
      <c r="S225" s="225">
        <v>0</v>
      </c>
      <c r="T225" s="226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27" t="s">
        <v>137</v>
      </c>
      <c r="AT225" s="227" t="s">
        <v>132</v>
      </c>
      <c r="AU225" s="227" t="s">
        <v>83</v>
      </c>
      <c r="AY225" s="15" t="s">
        <v>130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5" t="s">
        <v>81</v>
      </c>
      <c r="BK225" s="228">
        <f>ROUND(I225*H225,2)</f>
        <v>0</v>
      </c>
      <c r="BL225" s="15" t="s">
        <v>137</v>
      </c>
      <c r="BM225" s="227" t="s">
        <v>577</v>
      </c>
    </row>
    <row r="226" s="2" customFormat="1" ht="24.15" customHeight="1">
      <c r="A226" s="36"/>
      <c r="B226" s="37"/>
      <c r="C226" s="216" t="s">
        <v>357</v>
      </c>
      <c r="D226" s="216" t="s">
        <v>132</v>
      </c>
      <c r="E226" s="217" t="s">
        <v>279</v>
      </c>
      <c r="F226" s="218" t="s">
        <v>280</v>
      </c>
      <c r="G226" s="219" t="s">
        <v>135</v>
      </c>
      <c r="H226" s="220">
        <v>5556.3900000000003</v>
      </c>
      <c r="I226" s="221"/>
      <c r="J226" s="222">
        <f>ROUND(I226*H226,2)</f>
        <v>0</v>
      </c>
      <c r="K226" s="218" t="s">
        <v>136</v>
      </c>
      <c r="L226" s="42"/>
      <c r="M226" s="223" t="s">
        <v>1</v>
      </c>
      <c r="N226" s="224" t="s">
        <v>38</v>
      </c>
      <c r="O226" s="89"/>
      <c r="P226" s="225">
        <f>O226*H226</f>
        <v>0</v>
      </c>
      <c r="Q226" s="225">
        <v>0.019720000000000001</v>
      </c>
      <c r="R226" s="225">
        <f>Q226*H226</f>
        <v>109.57201080000002</v>
      </c>
      <c r="S226" s="225">
        <v>0</v>
      </c>
      <c r="T226" s="226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27" t="s">
        <v>137</v>
      </c>
      <c r="AT226" s="227" t="s">
        <v>132</v>
      </c>
      <c r="AU226" s="227" t="s">
        <v>83</v>
      </c>
      <c r="AY226" s="15" t="s">
        <v>130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5" t="s">
        <v>81</v>
      </c>
      <c r="BK226" s="228">
        <f>ROUND(I226*H226,2)</f>
        <v>0</v>
      </c>
      <c r="BL226" s="15" t="s">
        <v>137</v>
      </c>
      <c r="BM226" s="227" t="s">
        <v>578</v>
      </c>
    </row>
    <row r="227" s="13" customFormat="1">
      <c r="A227" s="13"/>
      <c r="B227" s="229"/>
      <c r="C227" s="230"/>
      <c r="D227" s="231" t="s">
        <v>139</v>
      </c>
      <c r="E227" s="232" t="s">
        <v>1</v>
      </c>
      <c r="F227" s="233" t="s">
        <v>579</v>
      </c>
      <c r="G227" s="230"/>
      <c r="H227" s="234">
        <v>5556.3900000000003</v>
      </c>
      <c r="I227" s="235"/>
      <c r="J227" s="230"/>
      <c r="K227" s="230"/>
      <c r="L227" s="236"/>
      <c r="M227" s="237"/>
      <c r="N227" s="238"/>
      <c r="O227" s="238"/>
      <c r="P227" s="238"/>
      <c r="Q227" s="238"/>
      <c r="R227" s="238"/>
      <c r="S227" s="238"/>
      <c r="T227" s="23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0" t="s">
        <v>139</v>
      </c>
      <c r="AU227" s="240" t="s">
        <v>83</v>
      </c>
      <c r="AV227" s="13" t="s">
        <v>83</v>
      </c>
      <c r="AW227" s="13" t="s">
        <v>30</v>
      </c>
      <c r="AX227" s="13" t="s">
        <v>81</v>
      </c>
      <c r="AY227" s="240" t="s">
        <v>130</v>
      </c>
    </row>
    <row r="228" s="2" customFormat="1" ht="24.15" customHeight="1">
      <c r="A228" s="36"/>
      <c r="B228" s="37"/>
      <c r="C228" s="216" t="s">
        <v>362</v>
      </c>
      <c r="D228" s="216" t="s">
        <v>132</v>
      </c>
      <c r="E228" s="217" t="s">
        <v>284</v>
      </c>
      <c r="F228" s="218" t="s">
        <v>285</v>
      </c>
      <c r="G228" s="219" t="s">
        <v>135</v>
      </c>
      <c r="H228" s="220">
        <v>5556.3900000000003</v>
      </c>
      <c r="I228" s="221"/>
      <c r="J228" s="222">
        <f>ROUND(I228*H228,2)</f>
        <v>0</v>
      </c>
      <c r="K228" s="218" t="s">
        <v>136</v>
      </c>
      <c r="L228" s="42"/>
      <c r="M228" s="223" t="s">
        <v>1</v>
      </c>
      <c r="N228" s="224" t="s">
        <v>38</v>
      </c>
      <c r="O228" s="89"/>
      <c r="P228" s="225">
        <f>O228*H228</f>
        <v>0</v>
      </c>
      <c r="Q228" s="225">
        <v>0.023939999999999999</v>
      </c>
      <c r="R228" s="225">
        <f>Q228*H228</f>
        <v>133.01997660000001</v>
      </c>
      <c r="S228" s="225">
        <v>0</v>
      </c>
      <c r="T228" s="226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27" t="s">
        <v>137</v>
      </c>
      <c r="AT228" s="227" t="s">
        <v>132</v>
      </c>
      <c r="AU228" s="227" t="s">
        <v>83</v>
      </c>
      <c r="AY228" s="15" t="s">
        <v>130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5" t="s">
        <v>81</v>
      </c>
      <c r="BK228" s="228">
        <f>ROUND(I228*H228,2)</f>
        <v>0</v>
      </c>
      <c r="BL228" s="15" t="s">
        <v>137</v>
      </c>
      <c r="BM228" s="227" t="s">
        <v>580</v>
      </c>
    </row>
    <row r="229" s="13" customFormat="1">
      <c r="A229" s="13"/>
      <c r="B229" s="229"/>
      <c r="C229" s="230"/>
      <c r="D229" s="231" t="s">
        <v>139</v>
      </c>
      <c r="E229" s="232" t="s">
        <v>1</v>
      </c>
      <c r="F229" s="233" t="s">
        <v>579</v>
      </c>
      <c r="G229" s="230"/>
      <c r="H229" s="234">
        <v>5556.3900000000003</v>
      </c>
      <c r="I229" s="235"/>
      <c r="J229" s="230"/>
      <c r="K229" s="230"/>
      <c r="L229" s="236"/>
      <c r="M229" s="237"/>
      <c r="N229" s="238"/>
      <c r="O229" s="238"/>
      <c r="P229" s="238"/>
      <c r="Q229" s="238"/>
      <c r="R229" s="238"/>
      <c r="S229" s="238"/>
      <c r="T229" s="23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0" t="s">
        <v>139</v>
      </c>
      <c r="AU229" s="240" t="s">
        <v>83</v>
      </c>
      <c r="AV229" s="13" t="s">
        <v>83</v>
      </c>
      <c r="AW229" s="13" t="s">
        <v>30</v>
      </c>
      <c r="AX229" s="13" t="s">
        <v>81</v>
      </c>
      <c r="AY229" s="240" t="s">
        <v>130</v>
      </c>
    </row>
    <row r="230" s="2" customFormat="1" ht="16.5" customHeight="1">
      <c r="A230" s="36"/>
      <c r="B230" s="37"/>
      <c r="C230" s="216" t="s">
        <v>369</v>
      </c>
      <c r="D230" s="216" t="s">
        <v>132</v>
      </c>
      <c r="E230" s="217" t="s">
        <v>288</v>
      </c>
      <c r="F230" s="218" t="s">
        <v>289</v>
      </c>
      <c r="G230" s="219" t="s">
        <v>135</v>
      </c>
      <c r="H230" s="220">
        <v>8065.0860000000002</v>
      </c>
      <c r="I230" s="221"/>
      <c r="J230" s="222">
        <f>ROUND(I230*H230,2)</f>
        <v>0</v>
      </c>
      <c r="K230" s="218" t="s">
        <v>136</v>
      </c>
      <c r="L230" s="42"/>
      <c r="M230" s="223" t="s">
        <v>1</v>
      </c>
      <c r="N230" s="224" t="s">
        <v>38</v>
      </c>
      <c r="O230" s="89"/>
      <c r="P230" s="225">
        <f>O230*H230</f>
        <v>0</v>
      </c>
      <c r="Q230" s="225">
        <v>0.2268</v>
      </c>
      <c r="R230" s="225">
        <f>Q230*H230</f>
        <v>1829.1615048000001</v>
      </c>
      <c r="S230" s="225">
        <v>0</v>
      </c>
      <c r="T230" s="226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27" t="s">
        <v>137</v>
      </c>
      <c r="AT230" s="227" t="s">
        <v>132</v>
      </c>
      <c r="AU230" s="227" t="s">
        <v>83</v>
      </c>
      <c r="AY230" s="15" t="s">
        <v>130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5" t="s">
        <v>81</v>
      </c>
      <c r="BK230" s="228">
        <f>ROUND(I230*H230,2)</f>
        <v>0</v>
      </c>
      <c r="BL230" s="15" t="s">
        <v>137</v>
      </c>
      <c r="BM230" s="227" t="s">
        <v>581</v>
      </c>
    </row>
    <row r="231" s="13" customFormat="1">
      <c r="A231" s="13"/>
      <c r="B231" s="229"/>
      <c r="C231" s="230"/>
      <c r="D231" s="231" t="s">
        <v>139</v>
      </c>
      <c r="E231" s="232" t="s">
        <v>1</v>
      </c>
      <c r="F231" s="233" t="s">
        <v>582</v>
      </c>
      <c r="G231" s="230"/>
      <c r="H231" s="234">
        <v>8065.0860000000002</v>
      </c>
      <c r="I231" s="235"/>
      <c r="J231" s="230"/>
      <c r="K231" s="230"/>
      <c r="L231" s="236"/>
      <c r="M231" s="237"/>
      <c r="N231" s="238"/>
      <c r="O231" s="238"/>
      <c r="P231" s="238"/>
      <c r="Q231" s="238"/>
      <c r="R231" s="238"/>
      <c r="S231" s="238"/>
      <c r="T231" s="23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0" t="s">
        <v>139</v>
      </c>
      <c r="AU231" s="240" t="s">
        <v>83</v>
      </c>
      <c r="AV231" s="13" t="s">
        <v>83</v>
      </c>
      <c r="AW231" s="13" t="s">
        <v>30</v>
      </c>
      <c r="AX231" s="13" t="s">
        <v>81</v>
      </c>
      <c r="AY231" s="240" t="s">
        <v>130</v>
      </c>
    </row>
    <row r="232" s="2" customFormat="1" ht="24.15" customHeight="1">
      <c r="A232" s="36"/>
      <c r="B232" s="37"/>
      <c r="C232" s="216" t="s">
        <v>377</v>
      </c>
      <c r="D232" s="216" t="s">
        <v>132</v>
      </c>
      <c r="E232" s="217" t="s">
        <v>583</v>
      </c>
      <c r="F232" s="218" t="s">
        <v>584</v>
      </c>
      <c r="G232" s="219" t="s">
        <v>135</v>
      </c>
      <c r="H232" s="220">
        <v>2243.5</v>
      </c>
      <c r="I232" s="221"/>
      <c r="J232" s="222">
        <f>ROUND(I232*H232,2)</f>
        <v>0</v>
      </c>
      <c r="K232" s="218" t="s">
        <v>136</v>
      </c>
      <c r="L232" s="42"/>
      <c r="M232" s="223" t="s">
        <v>1</v>
      </c>
      <c r="N232" s="224" t="s">
        <v>38</v>
      </c>
      <c r="O232" s="89"/>
      <c r="P232" s="225">
        <f>O232*H232</f>
        <v>0</v>
      </c>
      <c r="Q232" s="225">
        <v>0.15559000000000001</v>
      </c>
      <c r="R232" s="225">
        <f>Q232*H232</f>
        <v>349.06616500000001</v>
      </c>
      <c r="S232" s="225">
        <v>0</v>
      </c>
      <c r="T232" s="226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27" t="s">
        <v>137</v>
      </c>
      <c r="AT232" s="227" t="s">
        <v>132</v>
      </c>
      <c r="AU232" s="227" t="s">
        <v>83</v>
      </c>
      <c r="AY232" s="15" t="s">
        <v>130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5" t="s">
        <v>81</v>
      </c>
      <c r="BK232" s="228">
        <f>ROUND(I232*H232,2)</f>
        <v>0</v>
      </c>
      <c r="BL232" s="15" t="s">
        <v>137</v>
      </c>
      <c r="BM232" s="227" t="s">
        <v>585</v>
      </c>
    </row>
    <row r="233" s="2" customFormat="1" ht="24.15" customHeight="1">
      <c r="A233" s="36"/>
      <c r="B233" s="37"/>
      <c r="C233" s="216" t="s">
        <v>382</v>
      </c>
      <c r="D233" s="216" t="s">
        <v>132</v>
      </c>
      <c r="E233" s="217" t="s">
        <v>586</v>
      </c>
      <c r="F233" s="218" t="s">
        <v>587</v>
      </c>
      <c r="G233" s="219" t="s">
        <v>135</v>
      </c>
      <c r="H233" s="220">
        <v>79.540000000000006</v>
      </c>
      <c r="I233" s="221"/>
      <c r="J233" s="222">
        <f>ROUND(I233*H233,2)</f>
        <v>0</v>
      </c>
      <c r="K233" s="218" t="s">
        <v>136</v>
      </c>
      <c r="L233" s="42"/>
      <c r="M233" s="223" t="s">
        <v>1</v>
      </c>
      <c r="N233" s="224" t="s">
        <v>38</v>
      </c>
      <c r="O233" s="89"/>
      <c r="P233" s="225">
        <f>O233*H233</f>
        <v>0</v>
      </c>
      <c r="Q233" s="225">
        <v>0.19536000000000001</v>
      </c>
      <c r="R233" s="225">
        <f>Q233*H233</f>
        <v>15.538934400000002</v>
      </c>
      <c r="S233" s="225">
        <v>0</v>
      </c>
      <c r="T233" s="226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27" t="s">
        <v>137</v>
      </c>
      <c r="AT233" s="227" t="s">
        <v>132</v>
      </c>
      <c r="AU233" s="227" t="s">
        <v>83</v>
      </c>
      <c r="AY233" s="15" t="s">
        <v>130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5" t="s">
        <v>81</v>
      </c>
      <c r="BK233" s="228">
        <f>ROUND(I233*H233,2)</f>
        <v>0</v>
      </c>
      <c r="BL233" s="15" t="s">
        <v>137</v>
      </c>
      <c r="BM233" s="227" t="s">
        <v>588</v>
      </c>
    </row>
    <row r="234" s="2" customFormat="1" ht="16.5" customHeight="1">
      <c r="A234" s="36"/>
      <c r="B234" s="37"/>
      <c r="C234" s="245" t="s">
        <v>390</v>
      </c>
      <c r="D234" s="245" t="s">
        <v>304</v>
      </c>
      <c r="E234" s="246" t="s">
        <v>589</v>
      </c>
      <c r="F234" s="247" t="s">
        <v>590</v>
      </c>
      <c r="G234" s="248" t="s">
        <v>135</v>
      </c>
      <c r="H234" s="249">
        <v>80.334999999999994</v>
      </c>
      <c r="I234" s="250"/>
      <c r="J234" s="251">
        <f>ROUND(I234*H234,2)</f>
        <v>0</v>
      </c>
      <c r="K234" s="247" t="s">
        <v>136</v>
      </c>
      <c r="L234" s="252"/>
      <c r="M234" s="253" t="s">
        <v>1</v>
      </c>
      <c r="N234" s="254" t="s">
        <v>38</v>
      </c>
      <c r="O234" s="89"/>
      <c r="P234" s="225">
        <f>O234*H234</f>
        <v>0</v>
      </c>
      <c r="Q234" s="225">
        <v>0.41699999999999998</v>
      </c>
      <c r="R234" s="225">
        <f>Q234*H234</f>
        <v>33.499694999999996</v>
      </c>
      <c r="S234" s="225">
        <v>0</v>
      </c>
      <c r="T234" s="226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27" t="s">
        <v>168</v>
      </c>
      <c r="AT234" s="227" t="s">
        <v>304</v>
      </c>
      <c r="AU234" s="227" t="s">
        <v>83</v>
      </c>
      <c r="AY234" s="15" t="s">
        <v>130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5" t="s">
        <v>81</v>
      </c>
      <c r="BK234" s="228">
        <f>ROUND(I234*H234,2)</f>
        <v>0</v>
      </c>
      <c r="BL234" s="15" t="s">
        <v>137</v>
      </c>
      <c r="BM234" s="227" t="s">
        <v>591</v>
      </c>
    </row>
    <row r="235" s="13" customFormat="1">
      <c r="A235" s="13"/>
      <c r="B235" s="229"/>
      <c r="C235" s="230"/>
      <c r="D235" s="231" t="s">
        <v>139</v>
      </c>
      <c r="E235" s="230"/>
      <c r="F235" s="233" t="s">
        <v>592</v>
      </c>
      <c r="G235" s="230"/>
      <c r="H235" s="234">
        <v>80.334999999999994</v>
      </c>
      <c r="I235" s="235"/>
      <c r="J235" s="230"/>
      <c r="K235" s="230"/>
      <c r="L235" s="236"/>
      <c r="M235" s="237"/>
      <c r="N235" s="238"/>
      <c r="O235" s="238"/>
      <c r="P235" s="238"/>
      <c r="Q235" s="238"/>
      <c r="R235" s="238"/>
      <c r="S235" s="238"/>
      <c r="T235" s="23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0" t="s">
        <v>139</v>
      </c>
      <c r="AU235" s="240" t="s">
        <v>83</v>
      </c>
      <c r="AV235" s="13" t="s">
        <v>83</v>
      </c>
      <c r="AW235" s="13" t="s">
        <v>4</v>
      </c>
      <c r="AX235" s="13" t="s">
        <v>81</v>
      </c>
      <c r="AY235" s="240" t="s">
        <v>130</v>
      </c>
    </row>
    <row r="236" s="2" customFormat="1" ht="24.15" customHeight="1">
      <c r="A236" s="36"/>
      <c r="B236" s="37"/>
      <c r="C236" s="216" t="s">
        <v>396</v>
      </c>
      <c r="D236" s="216" t="s">
        <v>132</v>
      </c>
      <c r="E236" s="217" t="s">
        <v>593</v>
      </c>
      <c r="F236" s="218" t="s">
        <v>594</v>
      </c>
      <c r="G236" s="219" t="s">
        <v>135</v>
      </c>
      <c r="H236" s="220">
        <v>79.540000000000006</v>
      </c>
      <c r="I236" s="221"/>
      <c r="J236" s="222">
        <f>ROUND(I236*H236,2)</f>
        <v>0</v>
      </c>
      <c r="K236" s="218" t="s">
        <v>136</v>
      </c>
      <c r="L236" s="42"/>
      <c r="M236" s="223" t="s">
        <v>1</v>
      </c>
      <c r="N236" s="224" t="s">
        <v>38</v>
      </c>
      <c r="O236" s="89"/>
      <c r="P236" s="225">
        <f>O236*H236</f>
        <v>0</v>
      </c>
      <c r="Q236" s="225">
        <v>0.053719999999999997</v>
      </c>
      <c r="R236" s="225">
        <f>Q236*H236</f>
        <v>4.2728888000000005</v>
      </c>
      <c r="S236" s="225">
        <v>0</v>
      </c>
      <c r="T236" s="226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27" t="s">
        <v>137</v>
      </c>
      <c r="AT236" s="227" t="s">
        <v>132</v>
      </c>
      <c r="AU236" s="227" t="s">
        <v>83</v>
      </c>
      <c r="AY236" s="15" t="s">
        <v>130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5" t="s">
        <v>81</v>
      </c>
      <c r="BK236" s="228">
        <f>ROUND(I236*H236,2)</f>
        <v>0</v>
      </c>
      <c r="BL236" s="15" t="s">
        <v>137</v>
      </c>
      <c r="BM236" s="227" t="s">
        <v>595</v>
      </c>
    </row>
    <row r="237" s="2" customFormat="1">
      <c r="A237" s="36"/>
      <c r="B237" s="37"/>
      <c r="C237" s="38"/>
      <c r="D237" s="231" t="s">
        <v>166</v>
      </c>
      <c r="E237" s="38"/>
      <c r="F237" s="241" t="s">
        <v>596</v>
      </c>
      <c r="G237" s="38"/>
      <c r="H237" s="38"/>
      <c r="I237" s="242"/>
      <c r="J237" s="38"/>
      <c r="K237" s="38"/>
      <c r="L237" s="42"/>
      <c r="M237" s="243"/>
      <c r="N237" s="244"/>
      <c r="O237" s="89"/>
      <c r="P237" s="89"/>
      <c r="Q237" s="89"/>
      <c r="R237" s="89"/>
      <c r="S237" s="89"/>
      <c r="T237" s="90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5" t="s">
        <v>166</v>
      </c>
      <c r="AU237" s="15" t="s">
        <v>83</v>
      </c>
    </row>
    <row r="238" s="13" customFormat="1">
      <c r="A238" s="13"/>
      <c r="B238" s="229"/>
      <c r="C238" s="230"/>
      <c r="D238" s="231" t="s">
        <v>139</v>
      </c>
      <c r="E238" s="232" t="s">
        <v>1</v>
      </c>
      <c r="F238" s="233" t="s">
        <v>597</v>
      </c>
      <c r="G238" s="230"/>
      <c r="H238" s="234">
        <v>79.540000000000006</v>
      </c>
      <c r="I238" s="235"/>
      <c r="J238" s="230"/>
      <c r="K238" s="230"/>
      <c r="L238" s="236"/>
      <c r="M238" s="237"/>
      <c r="N238" s="238"/>
      <c r="O238" s="238"/>
      <c r="P238" s="238"/>
      <c r="Q238" s="238"/>
      <c r="R238" s="238"/>
      <c r="S238" s="238"/>
      <c r="T238" s="23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0" t="s">
        <v>139</v>
      </c>
      <c r="AU238" s="240" t="s">
        <v>83</v>
      </c>
      <c r="AV238" s="13" t="s">
        <v>83</v>
      </c>
      <c r="AW238" s="13" t="s">
        <v>30</v>
      </c>
      <c r="AX238" s="13" t="s">
        <v>81</v>
      </c>
      <c r="AY238" s="240" t="s">
        <v>130</v>
      </c>
    </row>
    <row r="239" s="12" customFormat="1" ht="22.8" customHeight="1">
      <c r="A239" s="12"/>
      <c r="B239" s="200"/>
      <c r="C239" s="201"/>
      <c r="D239" s="202" t="s">
        <v>72</v>
      </c>
      <c r="E239" s="214" t="s">
        <v>174</v>
      </c>
      <c r="F239" s="214" t="s">
        <v>298</v>
      </c>
      <c r="G239" s="201"/>
      <c r="H239" s="201"/>
      <c r="I239" s="204"/>
      <c r="J239" s="215">
        <f>BK239</f>
        <v>0</v>
      </c>
      <c r="K239" s="201"/>
      <c r="L239" s="206"/>
      <c r="M239" s="207"/>
      <c r="N239" s="208"/>
      <c r="O239" s="208"/>
      <c r="P239" s="209">
        <f>SUM(P240:P242)</f>
        <v>0</v>
      </c>
      <c r="Q239" s="208"/>
      <c r="R239" s="209">
        <f>SUM(R240:R242)</f>
        <v>0.00183</v>
      </c>
      <c r="S239" s="208"/>
      <c r="T239" s="210">
        <f>SUM(T240:T242)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1" t="s">
        <v>81</v>
      </c>
      <c r="AT239" s="212" t="s">
        <v>72</v>
      </c>
      <c r="AU239" s="212" t="s">
        <v>81</v>
      </c>
      <c r="AY239" s="211" t="s">
        <v>130</v>
      </c>
      <c r="BK239" s="213">
        <f>SUM(BK240:BK242)</f>
        <v>0</v>
      </c>
    </row>
    <row r="240" s="2" customFormat="1" ht="33" customHeight="1">
      <c r="A240" s="36"/>
      <c r="B240" s="37"/>
      <c r="C240" s="216" t="s">
        <v>400</v>
      </c>
      <c r="D240" s="216" t="s">
        <v>132</v>
      </c>
      <c r="E240" s="217" t="s">
        <v>338</v>
      </c>
      <c r="F240" s="218" t="s">
        <v>339</v>
      </c>
      <c r="G240" s="219" t="s">
        <v>246</v>
      </c>
      <c r="H240" s="220">
        <v>3</v>
      </c>
      <c r="I240" s="221"/>
      <c r="J240" s="222">
        <f>ROUND(I240*H240,2)</f>
        <v>0</v>
      </c>
      <c r="K240" s="218" t="s">
        <v>136</v>
      </c>
      <c r="L240" s="42"/>
      <c r="M240" s="223" t="s">
        <v>1</v>
      </c>
      <c r="N240" s="224" t="s">
        <v>38</v>
      </c>
      <c r="O240" s="89"/>
      <c r="P240" s="225">
        <f>O240*H240</f>
        <v>0</v>
      </c>
      <c r="Q240" s="225">
        <v>0.00060999999999999997</v>
      </c>
      <c r="R240" s="225">
        <f>Q240*H240</f>
        <v>0.00183</v>
      </c>
      <c r="S240" s="225">
        <v>0</v>
      </c>
      <c r="T240" s="226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27" t="s">
        <v>137</v>
      </c>
      <c r="AT240" s="227" t="s">
        <v>132</v>
      </c>
      <c r="AU240" s="227" t="s">
        <v>83</v>
      </c>
      <c r="AY240" s="15" t="s">
        <v>130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5" t="s">
        <v>81</v>
      </c>
      <c r="BK240" s="228">
        <f>ROUND(I240*H240,2)</f>
        <v>0</v>
      </c>
      <c r="BL240" s="15" t="s">
        <v>137</v>
      </c>
      <c r="BM240" s="227" t="s">
        <v>598</v>
      </c>
    </row>
    <row r="241" s="2" customFormat="1" ht="24.15" customHeight="1">
      <c r="A241" s="36"/>
      <c r="B241" s="37"/>
      <c r="C241" s="216" t="s">
        <v>404</v>
      </c>
      <c r="D241" s="216" t="s">
        <v>132</v>
      </c>
      <c r="E241" s="217" t="s">
        <v>342</v>
      </c>
      <c r="F241" s="218" t="s">
        <v>599</v>
      </c>
      <c r="G241" s="219" t="s">
        <v>246</v>
      </c>
      <c r="H241" s="220">
        <v>3</v>
      </c>
      <c r="I241" s="221"/>
      <c r="J241" s="222">
        <f>ROUND(I241*H241,2)</f>
        <v>0</v>
      </c>
      <c r="K241" s="218" t="s">
        <v>136</v>
      </c>
      <c r="L241" s="42"/>
      <c r="M241" s="223" t="s">
        <v>1</v>
      </c>
      <c r="N241" s="224" t="s">
        <v>38</v>
      </c>
      <c r="O241" s="89"/>
      <c r="P241" s="225">
        <f>O241*H241</f>
        <v>0</v>
      </c>
      <c r="Q241" s="225">
        <v>0</v>
      </c>
      <c r="R241" s="225">
        <f>Q241*H241</f>
        <v>0</v>
      </c>
      <c r="S241" s="225">
        <v>0</v>
      </c>
      <c r="T241" s="226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27" t="s">
        <v>137</v>
      </c>
      <c r="AT241" s="227" t="s">
        <v>132</v>
      </c>
      <c r="AU241" s="227" t="s">
        <v>83</v>
      </c>
      <c r="AY241" s="15" t="s">
        <v>130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5" t="s">
        <v>81</v>
      </c>
      <c r="BK241" s="228">
        <f>ROUND(I241*H241,2)</f>
        <v>0</v>
      </c>
      <c r="BL241" s="15" t="s">
        <v>137</v>
      </c>
      <c r="BM241" s="227" t="s">
        <v>600</v>
      </c>
    </row>
    <row r="242" s="2" customFormat="1">
      <c r="A242" s="36"/>
      <c r="B242" s="37"/>
      <c r="C242" s="38"/>
      <c r="D242" s="231" t="s">
        <v>166</v>
      </c>
      <c r="E242" s="38"/>
      <c r="F242" s="241" t="s">
        <v>601</v>
      </c>
      <c r="G242" s="38"/>
      <c r="H242" s="38"/>
      <c r="I242" s="242"/>
      <c r="J242" s="38"/>
      <c r="K242" s="38"/>
      <c r="L242" s="42"/>
      <c r="M242" s="243"/>
      <c r="N242" s="244"/>
      <c r="O242" s="89"/>
      <c r="P242" s="89"/>
      <c r="Q242" s="89"/>
      <c r="R242" s="89"/>
      <c r="S242" s="89"/>
      <c r="T242" s="90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5" t="s">
        <v>166</v>
      </c>
      <c r="AU242" s="15" t="s">
        <v>83</v>
      </c>
    </row>
    <row r="243" s="12" customFormat="1" ht="22.8" customHeight="1">
      <c r="A243" s="12"/>
      <c r="B243" s="200"/>
      <c r="C243" s="201"/>
      <c r="D243" s="202" t="s">
        <v>72</v>
      </c>
      <c r="E243" s="214" t="s">
        <v>350</v>
      </c>
      <c r="F243" s="214" t="s">
        <v>351</v>
      </c>
      <c r="G243" s="201"/>
      <c r="H243" s="201"/>
      <c r="I243" s="204"/>
      <c r="J243" s="215">
        <f>BK243</f>
        <v>0</v>
      </c>
      <c r="K243" s="201"/>
      <c r="L243" s="206"/>
      <c r="M243" s="207"/>
      <c r="N243" s="208"/>
      <c r="O243" s="208"/>
      <c r="P243" s="209">
        <f>SUM(P244:P249)</f>
        <v>0</v>
      </c>
      <c r="Q243" s="208"/>
      <c r="R243" s="209">
        <f>SUM(R244:R249)</f>
        <v>0</v>
      </c>
      <c r="S243" s="208"/>
      <c r="T243" s="210">
        <f>SUM(T244:T249)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1" t="s">
        <v>81</v>
      </c>
      <c r="AT243" s="212" t="s">
        <v>72</v>
      </c>
      <c r="AU243" s="212" t="s">
        <v>81</v>
      </c>
      <c r="AY243" s="211" t="s">
        <v>130</v>
      </c>
      <c r="BK243" s="213">
        <f>SUM(BK244:BK249)</f>
        <v>0</v>
      </c>
    </row>
    <row r="244" s="2" customFormat="1" ht="21.75" customHeight="1">
      <c r="A244" s="36"/>
      <c r="B244" s="37"/>
      <c r="C244" s="216" t="s">
        <v>408</v>
      </c>
      <c r="D244" s="216" t="s">
        <v>132</v>
      </c>
      <c r="E244" s="217" t="s">
        <v>353</v>
      </c>
      <c r="F244" s="218" t="s">
        <v>354</v>
      </c>
      <c r="G244" s="219" t="s">
        <v>216</v>
      </c>
      <c r="H244" s="220">
        <v>38.898000000000003</v>
      </c>
      <c r="I244" s="221"/>
      <c r="J244" s="222">
        <f>ROUND(I244*H244,2)</f>
        <v>0</v>
      </c>
      <c r="K244" s="218" t="s">
        <v>136</v>
      </c>
      <c r="L244" s="42"/>
      <c r="M244" s="223" t="s">
        <v>1</v>
      </c>
      <c r="N244" s="224" t="s">
        <v>38</v>
      </c>
      <c r="O244" s="89"/>
      <c r="P244" s="225">
        <f>O244*H244</f>
        <v>0</v>
      </c>
      <c r="Q244" s="225">
        <v>0</v>
      </c>
      <c r="R244" s="225">
        <f>Q244*H244</f>
        <v>0</v>
      </c>
      <c r="S244" s="225">
        <v>0</v>
      </c>
      <c r="T244" s="226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27" t="s">
        <v>137</v>
      </c>
      <c r="AT244" s="227" t="s">
        <v>132</v>
      </c>
      <c r="AU244" s="227" t="s">
        <v>83</v>
      </c>
      <c r="AY244" s="15" t="s">
        <v>130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5" t="s">
        <v>81</v>
      </c>
      <c r="BK244" s="228">
        <f>ROUND(I244*H244,2)</f>
        <v>0</v>
      </c>
      <c r="BL244" s="15" t="s">
        <v>137</v>
      </c>
      <c r="BM244" s="227" t="s">
        <v>602</v>
      </c>
    </row>
    <row r="245" s="2" customFormat="1">
      <c r="A245" s="36"/>
      <c r="B245" s="37"/>
      <c r="C245" s="38"/>
      <c r="D245" s="231" t="s">
        <v>166</v>
      </c>
      <c r="E245" s="38"/>
      <c r="F245" s="241" t="s">
        <v>356</v>
      </c>
      <c r="G245" s="38"/>
      <c r="H245" s="38"/>
      <c r="I245" s="242"/>
      <c r="J245" s="38"/>
      <c r="K245" s="38"/>
      <c r="L245" s="42"/>
      <c r="M245" s="243"/>
      <c r="N245" s="244"/>
      <c r="O245" s="89"/>
      <c r="P245" s="89"/>
      <c r="Q245" s="89"/>
      <c r="R245" s="89"/>
      <c r="S245" s="89"/>
      <c r="T245" s="90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166</v>
      </c>
      <c r="AU245" s="15" t="s">
        <v>83</v>
      </c>
    </row>
    <row r="246" s="2" customFormat="1" ht="24.15" customHeight="1">
      <c r="A246" s="36"/>
      <c r="B246" s="37"/>
      <c r="C246" s="216" t="s">
        <v>412</v>
      </c>
      <c r="D246" s="216" t="s">
        <v>132</v>
      </c>
      <c r="E246" s="217" t="s">
        <v>358</v>
      </c>
      <c r="F246" s="218" t="s">
        <v>359</v>
      </c>
      <c r="G246" s="219" t="s">
        <v>216</v>
      </c>
      <c r="H246" s="220">
        <v>388.98000000000002</v>
      </c>
      <c r="I246" s="221"/>
      <c r="J246" s="222">
        <f>ROUND(I246*H246,2)</f>
        <v>0</v>
      </c>
      <c r="K246" s="218" t="s">
        <v>136</v>
      </c>
      <c r="L246" s="42"/>
      <c r="M246" s="223" t="s">
        <v>1</v>
      </c>
      <c r="N246" s="224" t="s">
        <v>38</v>
      </c>
      <c r="O246" s="89"/>
      <c r="P246" s="225">
        <f>O246*H246</f>
        <v>0</v>
      </c>
      <c r="Q246" s="225">
        <v>0</v>
      </c>
      <c r="R246" s="225">
        <f>Q246*H246</f>
        <v>0</v>
      </c>
      <c r="S246" s="225">
        <v>0</v>
      </c>
      <c r="T246" s="226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27" t="s">
        <v>137</v>
      </c>
      <c r="AT246" s="227" t="s">
        <v>132</v>
      </c>
      <c r="AU246" s="227" t="s">
        <v>83</v>
      </c>
      <c r="AY246" s="15" t="s">
        <v>130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5" t="s">
        <v>81</v>
      </c>
      <c r="BK246" s="228">
        <f>ROUND(I246*H246,2)</f>
        <v>0</v>
      </c>
      <c r="BL246" s="15" t="s">
        <v>137</v>
      </c>
      <c r="BM246" s="227" t="s">
        <v>603</v>
      </c>
    </row>
    <row r="247" s="13" customFormat="1">
      <c r="A247" s="13"/>
      <c r="B247" s="229"/>
      <c r="C247" s="230"/>
      <c r="D247" s="231" t="s">
        <v>139</v>
      </c>
      <c r="E247" s="232" t="s">
        <v>1</v>
      </c>
      <c r="F247" s="233" t="s">
        <v>604</v>
      </c>
      <c r="G247" s="230"/>
      <c r="H247" s="234">
        <v>388.98000000000002</v>
      </c>
      <c r="I247" s="235"/>
      <c r="J247" s="230"/>
      <c r="K247" s="230"/>
      <c r="L247" s="236"/>
      <c r="M247" s="237"/>
      <c r="N247" s="238"/>
      <c r="O247" s="238"/>
      <c r="P247" s="238"/>
      <c r="Q247" s="238"/>
      <c r="R247" s="238"/>
      <c r="S247" s="238"/>
      <c r="T247" s="23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0" t="s">
        <v>139</v>
      </c>
      <c r="AU247" s="240" t="s">
        <v>83</v>
      </c>
      <c r="AV247" s="13" t="s">
        <v>83</v>
      </c>
      <c r="AW247" s="13" t="s">
        <v>30</v>
      </c>
      <c r="AX247" s="13" t="s">
        <v>81</v>
      </c>
      <c r="AY247" s="240" t="s">
        <v>130</v>
      </c>
    </row>
    <row r="248" s="2" customFormat="1" ht="44.25" customHeight="1">
      <c r="A248" s="36"/>
      <c r="B248" s="37"/>
      <c r="C248" s="216" t="s">
        <v>418</v>
      </c>
      <c r="D248" s="216" t="s">
        <v>132</v>
      </c>
      <c r="E248" s="217" t="s">
        <v>363</v>
      </c>
      <c r="F248" s="218" t="s">
        <v>364</v>
      </c>
      <c r="G248" s="219" t="s">
        <v>216</v>
      </c>
      <c r="H248" s="220">
        <v>16.779</v>
      </c>
      <c r="I248" s="221"/>
      <c r="J248" s="222">
        <f>ROUND(I248*H248,2)</f>
        <v>0</v>
      </c>
      <c r="K248" s="218" t="s">
        <v>136</v>
      </c>
      <c r="L248" s="42"/>
      <c r="M248" s="223" t="s">
        <v>1</v>
      </c>
      <c r="N248" s="224" t="s">
        <v>38</v>
      </c>
      <c r="O248" s="89"/>
      <c r="P248" s="225">
        <f>O248*H248</f>
        <v>0</v>
      </c>
      <c r="Q248" s="225">
        <v>0</v>
      </c>
      <c r="R248" s="225">
        <f>Q248*H248</f>
        <v>0</v>
      </c>
      <c r="S248" s="225">
        <v>0</v>
      </c>
      <c r="T248" s="226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27" t="s">
        <v>365</v>
      </c>
      <c r="AT248" s="227" t="s">
        <v>132</v>
      </c>
      <c r="AU248" s="227" t="s">
        <v>83</v>
      </c>
      <c r="AY248" s="15" t="s">
        <v>130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5" t="s">
        <v>81</v>
      </c>
      <c r="BK248" s="228">
        <f>ROUND(I248*H248,2)</f>
        <v>0</v>
      </c>
      <c r="BL248" s="15" t="s">
        <v>365</v>
      </c>
      <c r="BM248" s="227" t="s">
        <v>605</v>
      </c>
    </row>
    <row r="249" s="2" customFormat="1" ht="44.25" customHeight="1">
      <c r="A249" s="36"/>
      <c r="B249" s="37"/>
      <c r="C249" s="216" t="s">
        <v>422</v>
      </c>
      <c r="D249" s="216" t="s">
        <v>132</v>
      </c>
      <c r="E249" s="217" t="s">
        <v>214</v>
      </c>
      <c r="F249" s="218" t="s">
        <v>215</v>
      </c>
      <c r="G249" s="219" t="s">
        <v>216</v>
      </c>
      <c r="H249" s="220">
        <v>22.117999999999999</v>
      </c>
      <c r="I249" s="221"/>
      <c r="J249" s="222">
        <f>ROUND(I249*H249,2)</f>
        <v>0</v>
      </c>
      <c r="K249" s="218" t="s">
        <v>136</v>
      </c>
      <c r="L249" s="42"/>
      <c r="M249" s="223" t="s">
        <v>1</v>
      </c>
      <c r="N249" s="224" t="s">
        <v>38</v>
      </c>
      <c r="O249" s="89"/>
      <c r="P249" s="225">
        <f>O249*H249</f>
        <v>0</v>
      </c>
      <c r="Q249" s="225">
        <v>0</v>
      </c>
      <c r="R249" s="225">
        <f>Q249*H249</f>
        <v>0</v>
      </c>
      <c r="S249" s="225">
        <v>0</v>
      </c>
      <c r="T249" s="226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27" t="s">
        <v>137</v>
      </c>
      <c r="AT249" s="227" t="s">
        <v>132</v>
      </c>
      <c r="AU249" s="227" t="s">
        <v>83</v>
      </c>
      <c r="AY249" s="15" t="s">
        <v>130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5" t="s">
        <v>81</v>
      </c>
      <c r="BK249" s="228">
        <f>ROUND(I249*H249,2)</f>
        <v>0</v>
      </c>
      <c r="BL249" s="15" t="s">
        <v>137</v>
      </c>
      <c r="BM249" s="227" t="s">
        <v>606</v>
      </c>
    </row>
    <row r="250" s="12" customFormat="1" ht="22.8" customHeight="1">
      <c r="A250" s="12"/>
      <c r="B250" s="200"/>
      <c r="C250" s="201"/>
      <c r="D250" s="202" t="s">
        <v>72</v>
      </c>
      <c r="E250" s="214" t="s">
        <v>367</v>
      </c>
      <c r="F250" s="214" t="s">
        <v>368</v>
      </c>
      <c r="G250" s="201"/>
      <c r="H250" s="201"/>
      <c r="I250" s="204"/>
      <c r="J250" s="215">
        <f>BK250</f>
        <v>0</v>
      </c>
      <c r="K250" s="201"/>
      <c r="L250" s="206"/>
      <c r="M250" s="207"/>
      <c r="N250" s="208"/>
      <c r="O250" s="208"/>
      <c r="P250" s="209">
        <f>P251</f>
        <v>0</v>
      </c>
      <c r="Q250" s="208"/>
      <c r="R250" s="209">
        <f>R251</f>
        <v>0</v>
      </c>
      <c r="S250" s="208"/>
      <c r="T250" s="210">
        <f>T251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1" t="s">
        <v>81</v>
      </c>
      <c r="AT250" s="212" t="s">
        <v>72</v>
      </c>
      <c r="AU250" s="212" t="s">
        <v>81</v>
      </c>
      <c r="AY250" s="211" t="s">
        <v>130</v>
      </c>
      <c r="BK250" s="213">
        <f>BK251</f>
        <v>0</v>
      </c>
    </row>
    <row r="251" s="2" customFormat="1" ht="33" customHeight="1">
      <c r="A251" s="36"/>
      <c r="B251" s="37"/>
      <c r="C251" s="216" t="s">
        <v>429</v>
      </c>
      <c r="D251" s="216" t="s">
        <v>132</v>
      </c>
      <c r="E251" s="217" t="s">
        <v>370</v>
      </c>
      <c r="F251" s="218" t="s">
        <v>371</v>
      </c>
      <c r="G251" s="219" t="s">
        <v>216</v>
      </c>
      <c r="H251" s="220">
        <v>14225.503000000001</v>
      </c>
      <c r="I251" s="221"/>
      <c r="J251" s="222">
        <f>ROUND(I251*H251,2)</f>
        <v>0</v>
      </c>
      <c r="K251" s="218" t="s">
        <v>136</v>
      </c>
      <c r="L251" s="42"/>
      <c r="M251" s="223" t="s">
        <v>1</v>
      </c>
      <c r="N251" s="224" t="s">
        <v>38</v>
      </c>
      <c r="O251" s="89"/>
      <c r="P251" s="225">
        <f>O251*H251</f>
        <v>0</v>
      </c>
      <c r="Q251" s="225">
        <v>0</v>
      </c>
      <c r="R251" s="225">
        <f>Q251*H251</f>
        <v>0</v>
      </c>
      <c r="S251" s="225">
        <v>0</v>
      </c>
      <c r="T251" s="226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27" t="s">
        <v>137</v>
      </c>
      <c r="AT251" s="227" t="s">
        <v>132</v>
      </c>
      <c r="AU251" s="227" t="s">
        <v>83</v>
      </c>
      <c r="AY251" s="15" t="s">
        <v>130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15" t="s">
        <v>81</v>
      </c>
      <c r="BK251" s="228">
        <f>ROUND(I251*H251,2)</f>
        <v>0</v>
      </c>
      <c r="BL251" s="15" t="s">
        <v>137</v>
      </c>
      <c r="BM251" s="227" t="s">
        <v>607</v>
      </c>
    </row>
    <row r="252" s="12" customFormat="1" ht="25.92" customHeight="1">
      <c r="A252" s="12"/>
      <c r="B252" s="200"/>
      <c r="C252" s="201"/>
      <c r="D252" s="202" t="s">
        <v>72</v>
      </c>
      <c r="E252" s="203" t="s">
        <v>386</v>
      </c>
      <c r="F252" s="203" t="s">
        <v>387</v>
      </c>
      <c r="G252" s="201"/>
      <c r="H252" s="201"/>
      <c r="I252" s="204"/>
      <c r="J252" s="205">
        <f>BK252</f>
        <v>0</v>
      </c>
      <c r="K252" s="201"/>
      <c r="L252" s="206"/>
      <c r="M252" s="207"/>
      <c r="N252" s="208"/>
      <c r="O252" s="208"/>
      <c r="P252" s="209">
        <f>P253+P260+P262+P265+P267+P269+P272</f>
        <v>0</v>
      </c>
      <c r="Q252" s="208"/>
      <c r="R252" s="209">
        <f>R253+R260+R262+R265+R267+R269+R272</f>
        <v>0</v>
      </c>
      <c r="S252" s="208"/>
      <c r="T252" s="210">
        <f>T253+T260+T262+T265+T267+T269+T272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1" t="s">
        <v>152</v>
      </c>
      <c r="AT252" s="212" t="s">
        <v>72</v>
      </c>
      <c r="AU252" s="212" t="s">
        <v>73</v>
      </c>
      <c r="AY252" s="211" t="s">
        <v>130</v>
      </c>
      <c r="BK252" s="213">
        <f>BK253+BK260+BK262+BK265+BK267+BK269+BK272</f>
        <v>0</v>
      </c>
    </row>
    <row r="253" s="12" customFormat="1" ht="22.8" customHeight="1">
      <c r="A253" s="12"/>
      <c r="B253" s="200"/>
      <c r="C253" s="201"/>
      <c r="D253" s="202" t="s">
        <v>72</v>
      </c>
      <c r="E253" s="214" t="s">
        <v>388</v>
      </c>
      <c r="F253" s="214" t="s">
        <v>389</v>
      </c>
      <c r="G253" s="201"/>
      <c r="H253" s="201"/>
      <c r="I253" s="204"/>
      <c r="J253" s="215">
        <f>BK253</f>
        <v>0</v>
      </c>
      <c r="K253" s="201"/>
      <c r="L253" s="206"/>
      <c r="M253" s="207"/>
      <c r="N253" s="208"/>
      <c r="O253" s="208"/>
      <c r="P253" s="209">
        <f>SUM(P254:P259)</f>
        <v>0</v>
      </c>
      <c r="Q253" s="208"/>
      <c r="R253" s="209">
        <f>SUM(R254:R259)</f>
        <v>0</v>
      </c>
      <c r="S253" s="208"/>
      <c r="T253" s="210">
        <f>SUM(T254:T259)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1" t="s">
        <v>152</v>
      </c>
      <c r="AT253" s="212" t="s">
        <v>72</v>
      </c>
      <c r="AU253" s="212" t="s">
        <v>81</v>
      </c>
      <c r="AY253" s="211" t="s">
        <v>130</v>
      </c>
      <c r="BK253" s="213">
        <f>SUM(BK254:BK259)</f>
        <v>0</v>
      </c>
    </row>
    <row r="254" s="2" customFormat="1" ht="16.5" customHeight="1">
      <c r="A254" s="36"/>
      <c r="B254" s="37"/>
      <c r="C254" s="216" t="s">
        <v>435</v>
      </c>
      <c r="D254" s="216" t="s">
        <v>132</v>
      </c>
      <c r="E254" s="217" t="s">
        <v>391</v>
      </c>
      <c r="F254" s="218" t="s">
        <v>392</v>
      </c>
      <c r="G254" s="219" t="s">
        <v>393</v>
      </c>
      <c r="H254" s="220">
        <v>1</v>
      </c>
      <c r="I254" s="221"/>
      <c r="J254" s="222">
        <f>ROUND(I254*H254,2)</f>
        <v>0</v>
      </c>
      <c r="K254" s="218" t="s">
        <v>136</v>
      </c>
      <c r="L254" s="42"/>
      <c r="M254" s="223" t="s">
        <v>1</v>
      </c>
      <c r="N254" s="224" t="s">
        <v>38</v>
      </c>
      <c r="O254" s="89"/>
      <c r="P254" s="225">
        <f>O254*H254</f>
        <v>0</v>
      </c>
      <c r="Q254" s="225">
        <v>0</v>
      </c>
      <c r="R254" s="225">
        <f>Q254*H254</f>
        <v>0</v>
      </c>
      <c r="S254" s="225">
        <v>0</v>
      </c>
      <c r="T254" s="226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27" t="s">
        <v>394</v>
      </c>
      <c r="AT254" s="227" t="s">
        <v>132</v>
      </c>
      <c r="AU254" s="227" t="s">
        <v>83</v>
      </c>
      <c r="AY254" s="15" t="s">
        <v>130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5" t="s">
        <v>81</v>
      </c>
      <c r="BK254" s="228">
        <f>ROUND(I254*H254,2)</f>
        <v>0</v>
      </c>
      <c r="BL254" s="15" t="s">
        <v>394</v>
      </c>
      <c r="BM254" s="227" t="s">
        <v>608</v>
      </c>
    </row>
    <row r="255" s="2" customFormat="1" ht="16.5" customHeight="1">
      <c r="A255" s="36"/>
      <c r="B255" s="37"/>
      <c r="C255" s="216" t="s">
        <v>365</v>
      </c>
      <c r="D255" s="216" t="s">
        <v>132</v>
      </c>
      <c r="E255" s="217" t="s">
        <v>397</v>
      </c>
      <c r="F255" s="218" t="s">
        <v>398</v>
      </c>
      <c r="G255" s="219" t="s">
        <v>393</v>
      </c>
      <c r="H255" s="220">
        <v>1</v>
      </c>
      <c r="I255" s="221"/>
      <c r="J255" s="222">
        <f>ROUND(I255*H255,2)</f>
        <v>0</v>
      </c>
      <c r="K255" s="218" t="s">
        <v>136</v>
      </c>
      <c r="L255" s="42"/>
      <c r="M255" s="223" t="s">
        <v>1</v>
      </c>
      <c r="N255" s="224" t="s">
        <v>38</v>
      </c>
      <c r="O255" s="89"/>
      <c r="P255" s="225">
        <f>O255*H255</f>
        <v>0</v>
      </c>
      <c r="Q255" s="225">
        <v>0</v>
      </c>
      <c r="R255" s="225">
        <f>Q255*H255</f>
        <v>0</v>
      </c>
      <c r="S255" s="225">
        <v>0</v>
      </c>
      <c r="T255" s="226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27" t="s">
        <v>394</v>
      </c>
      <c r="AT255" s="227" t="s">
        <v>132</v>
      </c>
      <c r="AU255" s="227" t="s">
        <v>83</v>
      </c>
      <c r="AY255" s="15" t="s">
        <v>130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15" t="s">
        <v>81</v>
      </c>
      <c r="BK255" s="228">
        <f>ROUND(I255*H255,2)</f>
        <v>0</v>
      </c>
      <c r="BL255" s="15" t="s">
        <v>394</v>
      </c>
      <c r="BM255" s="227" t="s">
        <v>609</v>
      </c>
    </row>
    <row r="256" s="2" customFormat="1" ht="21.75" customHeight="1">
      <c r="A256" s="36"/>
      <c r="B256" s="37"/>
      <c r="C256" s="216" t="s">
        <v>610</v>
      </c>
      <c r="D256" s="216" t="s">
        <v>132</v>
      </c>
      <c r="E256" s="217" t="s">
        <v>401</v>
      </c>
      <c r="F256" s="218" t="s">
        <v>402</v>
      </c>
      <c r="G256" s="219" t="s">
        <v>393</v>
      </c>
      <c r="H256" s="220">
        <v>1</v>
      </c>
      <c r="I256" s="221"/>
      <c r="J256" s="222">
        <f>ROUND(I256*H256,2)</f>
        <v>0</v>
      </c>
      <c r="K256" s="218" t="s">
        <v>136</v>
      </c>
      <c r="L256" s="42"/>
      <c r="M256" s="223" t="s">
        <v>1</v>
      </c>
      <c r="N256" s="224" t="s">
        <v>38</v>
      </c>
      <c r="O256" s="89"/>
      <c r="P256" s="225">
        <f>O256*H256</f>
        <v>0</v>
      </c>
      <c r="Q256" s="225">
        <v>0</v>
      </c>
      <c r="R256" s="225">
        <f>Q256*H256</f>
        <v>0</v>
      </c>
      <c r="S256" s="225">
        <v>0</v>
      </c>
      <c r="T256" s="226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27" t="s">
        <v>394</v>
      </c>
      <c r="AT256" s="227" t="s">
        <v>132</v>
      </c>
      <c r="AU256" s="227" t="s">
        <v>83</v>
      </c>
      <c r="AY256" s="15" t="s">
        <v>130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15" t="s">
        <v>81</v>
      </c>
      <c r="BK256" s="228">
        <f>ROUND(I256*H256,2)</f>
        <v>0</v>
      </c>
      <c r="BL256" s="15" t="s">
        <v>394</v>
      </c>
      <c r="BM256" s="227" t="s">
        <v>611</v>
      </c>
    </row>
    <row r="257" s="2" customFormat="1" ht="21.75" customHeight="1">
      <c r="A257" s="36"/>
      <c r="B257" s="37"/>
      <c r="C257" s="216" t="s">
        <v>612</v>
      </c>
      <c r="D257" s="216" t="s">
        <v>132</v>
      </c>
      <c r="E257" s="217" t="s">
        <v>405</v>
      </c>
      <c r="F257" s="218" t="s">
        <v>406</v>
      </c>
      <c r="G257" s="219" t="s">
        <v>393</v>
      </c>
      <c r="H257" s="220">
        <v>1</v>
      </c>
      <c r="I257" s="221"/>
      <c r="J257" s="222">
        <f>ROUND(I257*H257,2)</f>
        <v>0</v>
      </c>
      <c r="K257" s="218" t="s">
        <v>136</v>
      </c>
      <c r="L257" s="42"/>
      <c r="M257" s="223" t="s">
        <v>1</v>
      </c>
      <c r="N257" s="224" t="s">
        <v>38</v>
      </c>
      <c r="O257" s="89"/>
      <c r="P257" s="225">
        <f>O257*H257</f>
        <v>0</v>
      </c>
      <c r="Q257" s="225">
        <v>0</v>
      </c>
      <c r="R257" s="225">
        <f>Q257*H257</f>
        <v>0</v>
      </c>
      <c r="S257" s="225">
        <v>0</v>
      </c>
      <c r="T257" s="226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27" t="s">
        <v>394</v>
      </c>
      <c r="AT257" s="227" t="s">
        <v>132</v>
      </c>
      <c r="AU257" s="227" t="s">
        <v>83</v>
      </c>
      <c r="AY257" s="15" t="s">
        <v>130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5" t="s">
        <v>81</v>
      </c>
      <c r="BK257" s="228">
        <f>ROUND(I257*H257,2)</f>
        <v>0</v>
      </c>
      <c r="BL257" s="15" t="s">
        <v>394</v>
      </c>
      <c r="BM257" s="227" t="s">
        <v>613</v>
      </c>
    </row>
    <row r="258" s="2" customFormat="1" ht="24.15" customHeight="1">
      <c r="A258" s="36"/>
      <c r="B258" s="37"/>
      <c r="C258" s="216" t="s">
        <v>614</v>
      </c>
      <c r="D258" s="216" t="s">
        <v>132</v>
      </c>
      <c r="E258" s="217" t="s">
        <v>409</v>
      </c>
      <c r="F258" s="218" t="s">
        <v>410</v>
      </c>
      <c r="G258" s="219" t="s">
        <v>393</v>
      </c>
      <c r="H258" s="220">
        <v>1</v>
      </c>
      <c r="I258" s="221"/>
      <c r="J258" s="222">
        <f>ROUND(I258*H258,2)</f>
        <v>0</v>
      </c>
      <c r="K258" s="218" t="s">
        <v>136</v>
      </c>
      <c r="L258" s="42"/>
      <c r="M258" s="223" t="s">
        <v>1</v>
      </c>
      <c r="N258" s="224" t="s">
        <v>38</v>
      </c>
      <c r="O258" s="89"/>
      <c r="P258" s="225">
        <f>O258*H258</f>
        <v>0</v>
      </c>
      <c r="Q258" s="225">
        <v>0</v>
      </c>
      <c r="R258" s="225">
        <f>Q258*H258</f>
        <v>0</v>
      </c>
      <c r="S258" s="225">
        <v>0</v>
      </c>
      <c r="T258" s="226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27" t="s">
        <v>394</v>
      </c>
      <c r="AT258" s="227" t="s">
        <v>132</v>
      </c>
      <c r="AU258" s="227" t="s">
        <v>83</v>
      </c>
      <c r="AY258" s="15" t="s">
        <v>130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15" t="s">
        <v>81</v>
      </c>
      <c r="BK258" s="228">
        <f>ROUND(I258*H258,2)</f>
        <v>0</v>
      </c>
      <c r="BL258" s="15" t="s">
        <v>394</v>
      </c>
      <c r="BM258" s="227" t="s">
        <v>615</v>
      </c>
    </row>
    <row r="259" s="2" customFormat="1" ht="16.5" customHeight="1">
      <c r="A259" s="36"/>
      <c r="B259" s="37"/>
      <c r="C259" s="216" t="s">
        <v>616</v>
      </c>
      <c r="D259" s="216" t="s">
        <v>132</v>
      </c>
      <c r="E259" s="217" t="s">
        <v>413</v>
      </c>
      <c r="F259" s="218" t="s">
        <v>414</v>
      </c>
      <c r="G259" s="219" t="s">
        <v>393</v>
      </c>
      <c r="H259" s="220">
        <v>1</v>
      </c>
      <c r="I259" s="221"/>
      <c r="J259" s="222">
        <f>ROUND(I259*H259,2)</f>
        <v>0</v>
      </c>
      <c r="K259" s="218" t="s">
        <v>136</v>
      </c>
      <c r="L259" s="42"/>
      <c r="M259" s="223" t="s">
        <v>1</v>
      </c>
      <c r="N259" s="224" t="s">
        <v>38</v>
      </c>
      <c r="O259" s="89"/>
      <c r="P259" s="225">
        <f>O259*H259</f>
        <v>0</v>
      </c>
      <c r="Q259" s="225">
        <v>0</v>
      </c>
      <c r="R259" s="225">
        <f>Q259*H259</f>
        <v>0</v>
      </c>
      <c r="S259" s="225">
        <v>0</v>
      </c>
      <c r="T259" s="226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27" t="s">
        <v>394</v>
      </c>
      <c r="AT259" s="227" t="s">
        <v>132</v>
      </c>
      <c r="AU259" s="227" t="s">
        <v>83</v>
      </c>
      <c r="AY259" s="15" t="s">
        <v>130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5" t="s">
        <v>81</v>
      </c>
      <c r="BK259" s="228">
        <f>ROUND(I259*H259,2)</f>
        <v>0</v>
      </c>
      <c r="BL259" s="15" t="s">
        <v>394</v>
      </c>
      <c r="BM259" s="227" t="s">
        <v>617</v>
      </c>
    </row>
    <row r="260" s="12" customFormat="1" ht="22.8" customHeight="1">
      <c r="A260" s="12"/>
      <c r="B260" s="200"/>
      <c r="C260" s="201"/>
      <c r="D260" s="202" t="s">
        <v>72</v>
      </c>
      <c r="E260" s="214" t="s">
        <v>618</v>
      </c>
      <c r="F260" s="214" t="s">
        <v>619</v>
      </c>
      <c r="G260" s="201"/>
      <c r="H260" s="201"/>
      <c r="I260" s="204"/>
      <c r="J260" s="215">
        <f>BK260</f>
        <v>0</v>
      </c>
      <c r="K260" s="201"/>
      <c r="L260" s="206"/>
      <c r="M260" s="207"/>
      <c r="N260" s="208"/>
      <c r="O260" s="208"/>
      <c r="P260" s="209">
        <f>P261</f>
        <v>0</v>
      </c>
      <c r="Q260" s="208"/>
      <c r="R260" s="209">
        <f>R261</f>
        <v>0</v>
      </c>
      <c r="S260" s="208"/>
      <c r="T260" s="210">
        <f>T261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1" t="s">
        <v>152</v>
      </c>
      <c r="AT260" s="212" t="s">
        <v>72</v>
      </c>
      <c r="AU260" s="212" t="s">
        <v>81</v>
      </c>
      <c r="AY260" s="211" t="s">
        <v>130</v>
      </c>
      <c r="BK260" s="213">
        <f>BK261</f>
        <v>0</v>
      </c>
    </row>
    <row r="261" s="2" customFormat="1" ht="24.15" customHeight="1">
      <c r="A261" s="36"/>
      <c r="B261" s="37"/>
      <c r="C261" s="216" t="s">
        <v>620</v>
      </c>
      <c r="D261" s="216" t="s">
        <v>132</v>
      </c>
      <c r="E261" s="217" t="s">
        <v>621</v>
      </c>
      <c r="F261" s="218" t="s">
        <v>622</v>
      </c>
      <c r="G261" s="219" t="s">
        <v>393</v>
      </c>
      <c r="H261" s="220">
        <v>1</v>
      </c>
      <c r="I261" s="221"/>
      <c r="J261" s="222">
        <f>ROUND(I261*H261,2)</f>
        <v>0</v>
      </c>
      <c r="K261" s="218" t="s">
        <v>136</v>
      </c>
      <c r="L261" s="42"/>
      <c r="M261" s="223" t="s">
        <v>1</v>
      </c>
      <c r="N261" s="224" t="s">
        <v>38</v>
      </c>
      <c r="O261" s="89"/>
      <c r="P261" s="225">
        <f>O261*H261</f>
        <v>0</v>
      </c>
      <c r="Q261" s="225">
        <v>0</v>
      </c>
      <c r="R261" s="225">
        <f>Q261*H261</f>
        <v>0</v>
      </c>
      <c r="S261" s="225">
        <v>0</v>
      </c>
      <c r="T261" s="226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27" t="s">
        <v>394</v>
      </c>
      <c r="AT261" s="227" t="s">
        <v>132</v>
      </c>
      <c r="AU261" s="227" t="s">
        <v>83</v>
      </c>
      <c r="AY261" s="15" t="s">
        <v>130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5" t="s">
        <v>81</v>
      </c>
      <c r="BK261" s="228">
        <f>ROUND(I261*H261,2)</f>
        <v>0</v>
      </c>
      <c r="BL261" s="15" t="s">
        <v>394</v>
      </c>
      <c r="BM261" s="227" t="s">
        <v>623</v>
      </c>
    </row>
    <row r="262" s="12" customFormat="1" ht="22.8" customHeight="1">
      <c r="A262" s="12"/>
      <c r="B262" s="200"/>
      <c r="C262" s="201"/>
      <c r="D262" s="202" t="s">
        <v>72</v>
      </c>
      <c r="E262" s="214" t="s">
        <v>416</v>
      </c>
      <c r="F262" s="214" t="s">
        <v>417</v>
      </c>
      <c r="G262" s="201"/>
      <c r="H262" s="201"/>
      <c r="I262" s="204"/>
      <c r="J262" s="215">
        <f>BK262</f>
        <v>0</v>
      </c>
      <c r="K262" s="201"/>
      <c r="L262" s="206"/>
      <c r="M262" s="207"/>
      <c r="N262" s="208"/>
      <c r="O262" s="208"/>
      <c r="P262" s="209">
        <f>SUM(P263:P264)</f>
        <v>0</v>
      </c>
      <c r="Q262" s="208"/>
      <c r="R262" s="209">
        <f>SUM(R263:R264)</f>
        <v>0</v>
      </c>
      <c r="S262" s="208"/>
      <c r="T262" s="210">
        <f>SUM(T263:T264)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1" t="s">
        <v>152</v>
      </c>
      <c r="AT262" s="212" t="s">
        <v>72</v>
      </c>
      <c r="AU262" s="212" t="s">
        <v>81</v>
      </c>
      <c r="AY262" s="211" t="s">
        <v>130</v>
      </c>
      <c r="BK262" s="213">
        <f>SUM(BK263:BK264)</f>
        <v>0</v>
      </c>
    </row>
    <row r="263" s="2" customFormat="1" ht="16.5" customHeight="1">
      <c r="A263" s="36"/>
      <c r="B263" s="37"/>
      <c r="C263" s="216" t="s">
        <v>624</v>
      </c>
      <c r="D263" s="216" t="s">
        <v>132</v>
      </c>
      <c r="E263" s="217" t="s">
        <v>419</v>
      </c>
      <c r="F263" s="218" t="s">
        <v>420</v>
      </c>
      <c r="G263" s="219" t="s">
        <v>393</v>
      </c>
      <c r="H263" s="220">
        <v>1</v>
      </c>
      <c r="I263" s="221"/>
      <c r="J263" s="222">
        <f>ROUND(I263*H263,2)</f>
        <v>0</v>
      </c>
      <c r="K263" s="218" t="s">
        <v>136</v>
      </c>
      <c r="L263" s="42"/>
      <c r="M263" s="223" t="s">
        <v>1</v>
      </c>
      <c r="N263" s="224" t="s">
        <v>38</v>
      </c>
      <c r="O263" s="89"/>
      <c r="P263" s="225">
        <f>O263*H263</f>
        <v>0</v>
      </c>
      <c r="Q263" s="225">
        <v>0</v>
      </c>
      <c r="R263" s="225">
        <f>Q263*H263</f>
        <v>0</v>
      </c>
      <c r="S263" s="225">
        <v>0</v>
      </c>
      <c r="T263" s="226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27" t="s">
        <v>394</v>
      </c>
      <c r="AT263" s="227" t="s">
        <v>132</v>
      </c>
      <c r="AU263" s="227" t="s">
        <v>83</v>
      </c>
      <c r="AY263" s="15" t="s">
        <v>130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5" t="s">
        <v>81</v>
      </c>
      <c r="BK263" s="228">
        <f>ROUND(I263*H263,2)</f>
        <v>0</v>
      </c>
      <c r="BL263" s="15" t="s">
        <v>394</v>
      </c>
      <c r="BM263" s="227" t="s">
        <v>625</v>
      </c>
    </row>
    <row r="264" s="2" customFormat="1" ht="16.5" customHeight="1">
      <c r="A264" s="36"/>
      <c r="B264" s="37"/>
      <c r="C264" s="216" t="s">
        <v>626</v>
      </c>
      <c r="D264" s="216" t="s">
        <v>132</v>
      </c>
      <c r="E264" s="217" t="s">
        <v>423</v>
      </c>
      <c r="F264" s="218" t="s">
        <v>424</v>
      </c>
      <c r="G264" s="219" t="s">
        <v>425</v>
      </c>
      <c r="H264" s="220">
        <v>1</v>
      </c>
      <c r="I264" s="221"/>
      <c r="J264" s="222">
        <f>ROUND(I264*H264,2)</f>
        <v>0</v>
      </c>
      <c r="K264" s="218" t="s">
        <v>136</v>
      </c>
      <c r="L264" s="42"/>
      <c r="M264" s="223" t="s">
        <v>1</v>
      </c>
      <c r="N264" s="224" t="s">
        <v>38</v>
      </c>
      <c r="O264" s="89"/>
      <c r="P264" s="225">
        <f>O264*H264</f>
        <v>0</v>
      </c>
      <c r="Q264" s="225">
        <v>0</v>
      </c>
      <c r="R264" s="225">
        <f>Q264*H264</f>
        <v>0</v>
      </c>
      <c r="S264" s="225">
        <v>0</v>
      </c>
      <c r="T264" s="226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27" t="s">
        <v>394</v>
      </c>
      <c r="AT264" s="227" t="s">
        <v>132</v>
      </c>
      <c r="AU264" s="227" t="s">
        <v>83</v>
      </c>
      <c r="AY264" s="15" t="s">
        <v>130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15" t="s">
        <v>81</v>
      </c>
      <c r="BK264" s="228">
        <f>ROUND(I264*H264,2)</f>
        <v>0</v>
      </c>
      <c r="BL264" s="15" t="s">
        <v>394</v>
      </c>
      <c r="BM264" s="227" t="s">
        <v>627</v>
      </c>
    </row>
    <row r="265" s="12" customFormat="1" ht="22.8" customHeight="1">
      <c r="A265" s="12"/>
      <c r="B265" s="200"/>
      <c r="C265" s="201"/>
      <c r="D265" s="202" t="s">
        <v>72</v>
      </c>
      <c r="E265" s="214" t="s">
        <v>427</v>
      </c>
      <c r="F265" s="214" t="s">
        <v>428</v>
      </c>
      <c r="G265" s="201"/>
      <c r="H265" s="201"/>
      <c r="I265" s="204"/>
      <c r="J265" s="215">
        <f>BK265</f>
        <v>0</v>
      </c>
      <c r="K265" s="201"/>
      <c r="L265" s="206"/>
      <c r="M265" s="207"/>
      <c r="N265" s="208"/>
      <c r="O265" s="208"/>
      <c r="P265" s="209">
        <f>P266</f>
        <v>0</v>
      </c>
      <c r="Q265" s="208"/>
      <c r="R265" s="209">
        <f>R266</f>
        <v>0</v>
      </c>
      <c r="S265" s="208"/>
      <c r="T265" s="210">
        <f>T266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1" t="s">
        <v>152</v>
      </c>
      <c r="AT265" s="212" t="s">
        <v>72</v>
      </c>
      <c r="AU265" s="212" t="s">
        <v>81</v>
      </c>
      <c r="AY265" s="211" t="s">
        <v>130</v>
      </c>
      <c r="BK265" s="213">
        <f>BK266</f>
        <v>0</v>
      </c>
    </row>
    <row r="266" s="2" customFormat="1" ht="16.5" customHeight="1">
      <c r="A266" s="36"/>
      <c r="B266" s="37"/>
      <c r="C266" s="216" t="s">
        <v>628</v>
      </c>
      <c r="D266" s="216" t="s">
        <v>132</v>
      </c>
      <c r="E266" s="217" t="s">
        <v>430</v>
      </c>
      <c r="F266" s="218" t="s">
        <v>431</v>
      </c>
      <c r="G266" s="219" t="s">
        <v>393</v>
      </c>
      <c r="H266" s="220">
        <v>12</v>
      </c>
      <c r="I266" s="221"/>
      <c r="J266" s="222">
        <f>ROUND(I266*H266,2)</f>
        <v>0</v>
      </c>
      <c r="K266" s="218" t="s">
        <v>136</v>
      </c>
      <c r="L266" s="42"/>
      <c r="M266" s="223" t="s">
        <v>1</v>
      </c>
      <c r="N266" s="224" t="s">
        <v>38</v>
      </c>
      <c r="O266" s="89"/>
      <c r="P266" s="225">
        <f>O266*H266</f>
        <v>0</v>
      </c>
      <c r="Q266" s="225">
        <v>0</v>
      </c>
      <c r="R266" s="225">
        <f>Q266*H266</f>
        <v>0</v>
      </c>
      <c r="S266" s="225">
        <v>0</v>
      </c>
      <c r="T266" s="226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27" t="s">
        <v>394</v>
      </c>
      <c r="AT266" s="227" t="s">
        <v>132</v>
      </c>
      <c r="AU266" s="227" t="s">
        <v>83</v>
      </c>
      <c r="AY266" s="15" t="s">
        <v>130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15" t="s">
        <v>81</v>
      </c>
      <c r="BK266" s="228">
        <f>ROUND(I266*H266,2)</f>
        <v>0</v>
      </c>
      <c r="BL266" s="15" t="s">
        <v>394</v>
      </c>
      <c r="BM266" s="227" t="s">
        <v>629</v>
      </c>
    </row>
    <row r="267" s="12" customFormat="1" ht="22.8" customHeight="1">
      <c r="A267" s="12"/>
      <c r="B267" s="200"/>
      <c r="C267" s="201"/>
      <c r="D267" s="202" t="s">
        <v>72</v>
      </c>
      <c r="E267" s="214" t="s">
        <v>630</v>
      </c>
      <c r="F267" s="214" t="s">
        <v>631</v>
      </c>
      <c r="G267" s="201"/>
      <c r="H267" s="201"/>
      <c r="I267" s="204"/>
      <c r="J267" s="215">
        <f>BK267</f>
        <v>0</v>
      </c>
      <c r="K267" s="201"/>
      <c r="L267" s="206"/>
      <c r="M267" s="207"/>
      <c r="N267" s="208"/>
      <c r="O267" s="208"/>
      <c r="P267" s="209">
        <f>P268</f>
        <v>0</v>
      </c>
      <c r="Q267" s="208"/>
      <c r="R267" s="209">
        <f>R268</f>
        <v>0</v>
      </c>
      <c r="S267" s="208"/>
      <c r="T267" s="210">
        <f>T268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1" t="s">
        <v>152</v>
      </c>
      <c r="AT267" s="212" t="s">
        <v>72</v>
      </c>
      <c r="AU267" s="212" t="s">
        <v>81</v>
      </c>
      <c r="AY267" s="211" t="s">
        <v>130</v>
      </c>
      <c r="BK267" s="213">
        <f>BK268</f>
        <v>0</v>
      </c>
    </row>
    <row r="268" s="2" customFormat="1" ht="16.5" customHeight="1">
      <c r="A268" s="36"/>
      <c r="B268" s="37"/>
      <c r="C268" s="216" t="s">
        <v>632</v>
      </c>
      <c r="D268" s="216" t="s">
        <v>132</v>
      </c>
      <c r="E268" s="217" t="s">
        <v>633</v>
      </c>
      <c r="F268" s="218" t="s">
        <v>634</v>
      </c>
      <c r="G268" s="219" t="s">
        <v>393</v>
      </c>
      <c r="H268" s="220">
        <v>1</v>
      </c>
      <c r="I268" s="221"/>
      <c r="J268" s="222">
        <f>ROUND(I268*H268,2)</f>
        <v>0</v>
      </c>
      <c r="K268" s="218" t="s">
        <v>136</v>
      </c>
      <c r="L268" s="42"/>
      <c r="M268" s="223" t="s">
        <v>1</v>
      </c>
      <c r="N268" s="224" t="s">
        <v>38</v>
      </c>
      <c r="O268" s="89"/>
      <c r="P268" s="225">
        <f>O268*H268</f>
        <v>0</v>
      </c>
      <c r="Q268" s="225">
        <v>0</v>
      </c>
      <c r="R268" s="225">
        <f>Q268*H268</f>
        <v>0</v>
      </c>
      <c r="S268" s="225">
        <v>0</v>
      </c>
      <c r="T268" s="226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27" t="s">
        <v>394</v>
      </c>
      <c r="AT268" s="227" t="s">
        <v>132</v>
      </c>
      <c r="AU268" s="227" t="s">
        <v>83</v>
      </c>
      <c r="AY268" s="15" t="s">
        <v>130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5" t="s">
        <v>81</v>
      </c>
      <c r="BK268" s="228">
        <f>ROUND(I268*H268,2)</f>
        <v>0</v>
      </c>
      <c r="BL268" s="15" t="s">
        <v>394</v>
      </c>
      <c r="BM268" s="227" t="s">
        <v>635</v>
      </c>
    </row>
    <row r="269" s="12" customFormat="1" ht="22.8" customHeight="1">
      <c r="A269" s="12"/>
      <c r="B269" s="200"/>
      <c r="C269" s="201"/>
      <c r="D269" s="202" t="s">
        <v>72</v>
      </c>
      <c r="E269" s="214" t="s">
        <v>433</v>
      </c>
      <c r="F269" s="214" t="s">
        <v>434</v>
      </c>
      <c r="G269" s="201"/>
      <c r="H269" s="201"/>
      <c r="I269" s="204"/>
      <c r="J269" s="215">
        <f>BK269</f>
        <v>0</v>
      </c>
      <c r="K269" s="201"/>
      <c r="L269" s="206"/>
      <c r="M269" s="207"/>
      <c r="N269" s="208"/>
      <c r="O269" s="208"/>
      <c r="P269" s="209">
        <f>SUM(P270:P271)</f>
        <v>0</v>
      </c>
      <c r="Q269" s="208"/>
      <c r="R269" s="209">
        <f>SUM(R270:R271)</f>
        <v>0</v>
      </c>
      <c r="S269" s="208"/>
      <c r="T269" s="210">
        <f>SUM(T270:T271)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1" t="s">
        <v>152</v>
      </c>
      <c r="AT269" s="212" t="s">
        <v>72</v>
      </c>
      <c r="AU269" s="212" t="s">
        <v>81</v>
      </c>
      <c r="AY269" s="211" t="s">
        <v>130</v>
      </c>
      <c r="BK269" s="213">
        <f>SUM(BK270:BK271)</f>
        <v>0</v>
      </c>
    </row>
    <row r="270" s="2" customFormat="1" ht="16.5" customHeight="1">
      <c r="A270" s="36"/>
      <c r="B270" s="37"/>
      <c r="C270" s="216" t="s">
        <v>636</v>
      </c>
      <c r="D270" s="216" t="s">
        <v>132</v>
      </c>
      <c r="E270" s="217" t="s">
        <v>436</v>
      </c>
      <c r="F270" s="218" t="s">
        <v>437</v>
      </c>
      <c r="G270" s="219" t="s">
        <v>438</v>
      </c>
      <c r="H270" s="220">
        <v>1</v>
      </c>
      <c r="I270" s="221"/>
      <c r="J270" s="222">
        <f>ROUND(I270*H270,2)</f>
        <v>0</v>
      </c>
      <c r="K270" s="218" t="s">
        <v>136</v>
      </c>
      <c r="L270" s="42"/>
      <c r="M270" s="223" t="s">
        <v>1</v>
      </c>
      <c r="N270" s="224" t="s">
        <v>38</v>
      </c>
      <c r="O270" s="89"/>
      <c r="P270" s="225">
        <f>O270*H270</f>
        <v>0</v>
      </c>
      <c r="Q270" s="225">
        <v>0</v>
      </c>
      <c r="R270" s="225">
        <f>Q270*H270</f>
        <v>0</v>
      </c>
      <c r="S270" s="225">
        <v>0</v>
      </c>
      <c r="T270" s="226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27" t="s">
        <v>394</v>
      </c>
      <c r="AT270" s="227" t="s">
        <v>132</v>
      </c>
      <c r="AU270" s="227" t="s">
        <v>83</v>
      </c>
      <c r="AY270" s="15" t="s">
        <v>130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5" t="s">
        <v>81</v>
      </c>
      <c r="BK270" s="228">
        <f>ROUND(I270*H270,2)</f>
        <v>0</v>
      </c>
      <c r="BL270" s="15" t="s">
        <v>394</v>
      </c>
      <c r="BM270" s="227" t="s">
        <v>637</v>
      </c>
    </row>
    <row r="271" s="2" customFormat="1">
      <c r="A271" s="36"/>
      <c r="B271" s="37"/>
      <c r="C271" s="38"/>
      <c r="D271" s="231" t="s">
        <v>166</v>
      </c>
      <c r="E271" s="38"/>
      <c r="F271" s="241" t="s">
        <v>440</v>
      </c>
      <c r="G271" s="38"/>
      <c r="H271" s="38"/>
      <c r="I271" s="242"/>
      <c r="J271" s="38"/>
      <c r="K271" s="38"/>
      <c r="L271" s="42"/>
      <c r="M271" s="243"/>
      <c r="N271" s="244"/>
      <c r="O271" s="89"/>
      <c r="P271" s="89"/>
      <c r="Q271" s="89"/>
      <c r="R271" s="89"/>
      <c r="S271" s="89"/>
      <c r="T271" s="90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5" t="s">
        <v>166</v>
      </c>
      <c r="AU271" s="15" t="s">
        <v>83</v>
      </c>
    </row>
    <row r="272" s="12" customFormat="1" ht="22.8" customHeight="1">
      <c r="A272" s="12"/>
      <c r="B272" s="200"/>
      <c r="C272" s="201"/>
      <c r="D272" s="202" t="s">
        <v>72</v>
      </c>
      <c r="E272" s="214" t="s">
        <v>441</v>
      </c>
      <c r="F272" s="214" t="s">
        <v>442</v>
      </c>
      <c r="G272" s="201"/>
      <c r="H272" s="201"/>
      <c r="I272" s="204"/>
      <c r="J272" s="215">
        <f>BK272</f>
        <v>0</v>
      </c>
      <c r="K272" s="201"/>
      <c r="L272" s="206"/>
      <c r="M272" s="207"/>
      <c r="N272" s="208"/>
      <c r="O272" s="208"/>
      <c r="P272" s="209">
        <f>P273</f>
        <v>0</v>
      </c>
      <c r="Q272" s="208"/>
      <c r="R272" s="209">
        <f>R273</f>
        <v>0</v>
      </c>
      <c r="S272" s="208"/>
      <c r="T272" s="210">
        <f>T273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1" t="s">
        <v>152</v>
      </c>
      <c r="AT272" s="212" t="s">
        <v>72</v>
      </c>
      <c r="AU272" s="212" t="s">
        <v>81</v>
      </c>
      <c r="AY272" s="211" t="s">
        <v>130</v>
      </c>
      <c r="BK272" s="213">
        <f>BK273</f>
        <v>0</v>
      </c>
    </row>
    <row r="273" s="2" customFormat="1" ht="21.75" customHeight="1">
      <c r="A273" s="36"/>
      <c r="B273" s="37"/>
      <c r="C273" s="216" t="s">
        <v>638</v>
      </c>
      <c r="D273" s="216" t="s">
        <v>132</v>
      </c>
      <c r="E273" s="217" t="s">
        <v>443</v>
      </c>
      <c r="F273" s="218" t="s">
        <v>444</v>
      </c>
      <c r="G273" s="219" t="s">
        <v>393</v>
      </c>
      <c r="H273" s="220">
        <v>1</v>
      </c>
      <c r="I273" s="221"/>
      <c r="J273" s="222">
        <f>ROUND(I273*H273,2)</f>
        <v>0</v>
      </c>
      <c r="K273" s="218" t="s">
        <v>136</v>
      </c>
      <c r="L273" s="42"/>
      <c r="M273" s="255" t="s">
        <v>1</v>
      </c>
      <c r="N273" s="256" t="s">
        <v>38</v>
      </c>
      <c r="O273" s="257"/>
      <c r="P273" s="258">
        <f>O273*H273</f>
        <v>0</v>
      </c>
      <c r="Q273" s="258">
        <v>0</v>
      </c>
      <c r="R273" s="258">
        <f>Q273*H273</f>
        <v>0</v>
      </c>
      <c r="S273" s="258">
        <v>0</v>
      </c>
      <c r="T273" s="259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27" t="s">
        <v>394</v>
      </c>
      <c r="AT273" s="227" t="s">
        <v>132</v>
      </c>
      <c r="AU273" s="227" t="s">
        <v>83</v>
      </c>
      <c r="AY273" s="15" t="s">
        <v>130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15" t="s">
        <v>81</v>
      </c>
      <c r="BK273" s="228">
        <f>ROUND(I273*H273,2)</f>
        <v>0</v>
      </c>
      <c r="BL273" s="15" t="s">
        <v>394</v>
      </c>
      <c r="BM273" s="227" t="s">
        <v>639</v>
      </c>
    </row>
    <row r="274" s="2" customFormat="1" ht="6.96" customHeight="1">
      <c r="A274" s="36"/>
      <c r="B274" s="64"/>
      <c r="C274" s="65"/>
      <c r="D274" s="65"/>
      <c r="E274" s="65"/>
      <c r="F274" s="65"/>
      <c r="G274" s="65"/>
      <c r="H274" s="65"/>
      <c r="I274" s="65"/>
      <c r="J274" s="65"/>
      <c r="K274" s="65"/>
      <c r="L274" s="42"/>
      <c r="M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</row>
  </sheetData>
  <sheetProtection sheet="1" autoFilter="0" formatColumns="0" formatRows="0" objects="1" scenarios="1" spinCount="100000" saltValue="sowYlrC7UCOUKqwW4vzSgudvEwFtDslyhKwdbmBNMtGbNxVo+mpq0tR1zzJcG++UJY7PBlQq6q92k0We4IPGyQ==" hashValue="BgBQZhEWy2a9NNUK74jupM9igh4skax7USKrbu9bqTDn+DFikfDyiYjRr7dMOOFkCBYNt6Cjkr4/U0TBhKfePw==" algorithmName="SHA-512" password="CC35"/>
  <autoFilter ref="C131:K273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83</v>
      </c>
    </row>
    <row r="4" s="1" customFormat="1" ht="24.96" customHeight="1">
      <c r="B4" s="18"/>
      <c r="D4" s="136" t="s">
        <v>90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POLNÍ CESTY MAČKOV SPÚ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91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640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3. 6. 2022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26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27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29</v>
      </c>
      <c r="E20" s="36"/>
      <c r="F20" s="36"/>
      <c r="G20" s="36"/>
      <c r="H20" s="36"/>
      <c r="I20" s="138" t="s">
        <v>25</v>
      </c>
      <c r="J20" s="141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tr">
        <f>IF('Rekapitulace stavby'!E17="","",'Rekapitulace stavby'!E17)</f>
        <v xml:space="preserve"> </v>
      </c>
      <c r="F21" s="36"/>
      <c r="G21" s="36"/>
      <c r="H21" s="36"/>
      <c r="I21" s="138" t="s">
        <v>26</v>
      </c>
      <c r="J21" s="141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31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26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33</v>
      </c>
      <c r="E30" s="36"/>
      <c r="F30" s="36"/>
      <c r="G30" s="36"/>
      <c r="H30" s="36"/>
      <c r="I30" s="36"/>
      <c r="J30" s="149">
        <f>ROUND(J125,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35</v>
      </c>
      <c r="G32" s="36"/>
      <c r="H32" s="36"/>
      <c r="I32" s="150" t="s">
        <v>34</v>
      </c>
      <c r="J32" s="150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37</v>
      </c>
      <c r="E33" s="138" t="s">
        <v>38</v>
      </c>
      <c r="F33" s="152">
        <f>ROUND((SUM(BE125:BE171)),  2)</f>
        <v>0</v>
      </c>
      <c r="G33" s="36"/>
      <c r="H33" s="36"/>
      <c r="I33" s="153">
        <v>0.20999999999999999</v>
      </c>
      <c r="J33" s="152">
        <f>ROUND(((SUM(BE125:BE171))*I33),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39</v>
      </c>
      <c r="F34" s="152">
        <f>ROUND((SUM(BF125:BF171)),  2)</f>
        <v>0</v>
      </c>
      <c r="G34" s="36"/>
      <c r="H34" s="36"/>
      <c r="I34" s="153">
        <v>0.12</v>
      </c>
      <c r="J34" s="152">
        <f>ROUND(((SUM(BF125:BF171))*I34),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40</v>
      </c>
      <c r="F35" s="152">
        <f>ROUND((SUM(BG125:BG171)),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41</v>
      </c>
      <c r="F36" s="152">
        <f>ROUND((SUM(BH125:BH171)),  2)</f>
        <v>0</v>
      </c>
      <c r="G36" s="36"/>
      <c r="H36" s="36"/>
      <c r="I36" s="153">
        <v>0.12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42</v>
      </c>
      <c r="F37" s="152">
        <f>ROUND((SUM(BI125:BI171)),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93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POLNÍ CESTY MAČKOV SPÚ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91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202206013 - SO 03 - Přejezd na HC 10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3. 6. 2022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94</v>
      </c>
      <c r="D94" s="174"/>
      <c r="E94" s="174"/>
      <c r="F94" s="174"/>
      <c r="G94" s="174"/>
      <c r="H94" s="174"/>
      <c r="I94" s="174"/>
      <c r="J94" s="175" t="s">
        <v>95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96</v>
      </c>
      <c r="D96" s="38"/>
      <c r="E96" s="38"/>
      <c r="F96" s="38"/>
      <c r="G96" s="38"/>
      <c r="H96" s="38"/>
      <c r="I96" s="38"/>
      <c r="J96" s="108">
        <f>J125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97</v>
      </c>
    </row>
    <row r="97" s="9" customFormat="1" ht="24.96" customHeight="1">
      <c r="A97" s="9"/>
      <c r="B97" s="177"/>
      <c r="C97" s="178"/>
      <c r="D97" s="179" t="s">
        <v>98</v>
      </c>
      <c r="E97" s="180"/>
      <c r="F97" s="180"/>
      <c r="G97" s="180"/>
      <c r="H97" s="180"/>
      <c r="I97" s="180"/>
      <c r="J97" s="181">
        <f>J126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99</v>
      </c>
      <c r="E98" s="186"/>
      <c r="F98" s="186"/>
      <c r="G98" s="186"/>
      <c r="H98" s="186"/>
      <c r="I98" s="186"/>
      <c r="J98" s="187">
        <f>J127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102</v>
      </c>
      <c r="E99" s="186"/>
      <c r="F99" s="186"/>
      <c r="G99" s="186"/>
      <c r="H99" s="186"/>
      <c r="I99" s="186"/>
      <c r="J99" s="187">
        <f>J140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104</v>
      </c>
      <c r="E100" s="186"/>
      <c r="F100" s="186"/>
      <c r="G100" s="186"/>
      <c r="H100" s="186"/>
      <c r="I100" s="186"/>
      <c r="J100" s="187">
        <f>J152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106</v>
      </c>
      <c r="E101" s="186"/>
      <c r="F101" s="186"/>
      <c r="G101" s="186"/>
      <c r="H101" s="186"/>
      <c r="I101" s="186"/>
      <c r="J101" s="187">
        <f>J159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7"/>
      <c r="C102" s="178"/>
      <c r="D102" s="179" t="s">
        <v>107</v>
      </c>
      <c r="E102" s="180"/>
      <c r="F102" s="180"/>
      <c r="G102" s="180"/>
      <c r="H102" s="180"/>
      <c r="I102" s="180"/>
      <c r="J102" s="181">
        <f>J161</f>
        <v>0</v>
      </c>
      <c r="K102" s="178"/>
      <c r="L102" s="18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3"/>
      <c r="C103" s="184"/>
      <c r="D103" s="185" t="s">
        <v>108</v>
      </c>
      <c r="E103" s="186"/>
      <c r="F103" s="186"/>
      <c r="G103" s="186"/>
      <c r="H103" s="186"/>
      <c r="I103" s="186"/>
      <c r="J103" s="187">
        <f>J162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7"/>
      <c r="C104" s="178"/>
      <c r="D104" s="179" t="s">
        <v>109</v>
      </c>
      <c r="E104" s="180"/>
      <c r="F104" s="180"/>
      <c r="G104" s="180"/>
      <c r="H104" s="180"/>
      <c r="I104" s="180"/>
      <c r="J104" s="181">
        <f>J168</f>
        <v>0</v>
      </c>
      <c r="K104" s="178"/>
      <c r="L104" s="18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3"/>
      <c r="C105" s="184"/>
      <c r="D105" s="185" t="s">
        <v>112</v>
      </c>
      <c r="E105" s="186"/>
      <c r="F105" s="186"/>
      <c r="G105" s="186"/>
      <c r="H105" s="186"/>
      <c r="I105" s="186"/>
      <c r="J105" s="187">
        <f>J169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11" s="2" customFormat="1" ht="6.96" customHeight="1">
      <c r="A111" s="36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24.96" customHeight="1">
      <c r="A112" s="36"/>
      <c r="B112" s="37"/>
      <c r="C112" s="21" t="s">
        <v>115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16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172" t="str">
        <f>E7</f>
        <v>POLNÍ CESTY MAČKOV SPÚ</v>
      </c>
      <c r="F115" s="30"/>
      <c r="G115" s="30"/>
      <c r="H115" s="30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91</v>
      </c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6.5" customHeight="1">
      <c r="A117" s="36"/>
      <c r="B117" s="37"/>
      <c r="C117" s="38"/>
      <c r="D117" s="38"/>
      <c r="E117" s="74" t="str">
        <f>E9</f>
        <v>202206013 - SO 03 - Přejezd na HC 10</v>
      </c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20</v>
      </c>
      <c r="D119" s="38"/>
      <c r="E119" s="38"/>
      <c r="F119" s="25" t="str">
        <f>F12</f>
        <v xml:space="preserve"> </v>
      </c>
      <c r="G119" s="38"/>
      <c r="H119" s="38"/>
      <c r="I119" s="30" t="s">
        <v>22</v>
      </c>
      <c r="J119" s="77" t="str">
        <f>IF(J12="","",J12)</f>
        <v>3. 6. 2022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24</v>
      </c>
      <c r="D121" s="38"/>
      <c r="E121" s="38"/>
      <c r="F121" s="25" t="str">
        <f>E15</f>
        <v xml:space="preserve"> </v>
      </c>
      <c r="G121" s="38"/>
      <c r="H121" s="38"/>
      <c r="I121" s="30" t="s">
        <v>29</v>
      </c>
      <c r="J121" s="34" t="str">
        <f>E21</f>
        <v xml:space="preserve"> 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27</v>
      </c>
      <c r="D122" s="38"/>
      <c r="E122" s="38"/>
      <c r="F122" s="25" t="str">
        <f>IF(E18="","",E18)</f>
        <v>Vyplň údaj</v>
      </c>
      <c r="G122" s="38"/>
      <c r="H122" s="38"/>
      <c r="I122" s="30" t="s">
        <v>31</v>
      </c>
      <c r="J122" s="34" t="str">
        <f>E24</f>
        <v xml:space="preserve"> 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0.32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11" customFormat="1" ht="29.28" customHeight="1">
      <c r="A124" s="189"/>
      <c r="B124" s="190"/>
      <c r="C124" s="191" t="s">
        <v>116</v>
      </c>
      <c r="D124" s="192" t="s">
        <v>58</v>
      </c>
      <c r="E124" s="192" t="s">
        <v>54</v>
      </c>
      <c r="F124" s="192" t="s">
        <v>55</v>
      </c>
      <c r="G124" s="192" t="s">
        <v>117</v>
      </c>
      <c r="H124" s="192" t="s">
        <v>118</v>
      </c>
      <c r="I124" s="192" t="s">
        <v>119</v>
      </c>
      <c r="J124" s="192" t="s">
        <v>95</v>
      </c>
      <c r="K124" s="193" t="s">
        <v>120</v>
      </c>
      <c r="L124" s="194"/>
      <c r="M124" s="98" t="s">
        <v>1</v>
      </c>
      <c r="N124" s="99" t="s">
        <v>37</v>
      </c>
      <c r="O124" s="99" t="s">
        <v>121</v>
      </c>
      <c r="P124" s="99" t="s">
        <v>122</v>
      </c>
      <c r="Q124" s="99" t="s">
        <v>123</v>
      </c>
      <c r="R124" s="99" t="s">
        <v>124</v>
      </c>
      <c r="S124" s="99" t="s">
        <v>125</v>
      </c>
      <c r="T124" s="100" t="s">
        <v>126</v>
      </c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89"/>
    </row>
    <row r="125" s="2" customFormat="1" ht="22.8" customHeight="1">
      <c r="A125" s="36"/>
      <c r="B125" s="37"/>
      <c r="C125" s="105" t="s">
        <v>127</v>
      </c>
      <c r="D125" s="38"/>
      <c r="E125" s="38"/>
      <c r="F125" s="38"/>
      <c r="G125" s="38"/>
      <c r="H125" s="38"/>
      <c r="I125" s="38"/>
      <c r="J125" s="195">
        <f>BK125</f>
        <v>0</v>
      </c>
      <c r="K125" s="38"/>
      <c r="L125" s="42"/>
      <c r="M125" s="101"/>
      <c r="N125" s="196"/>
      <c r="O125" s="102"/>
      <c r="P125" s="197">
        <f>P126+P161+P168</f>
        <v>0</v>
      </c>
      <c r="Q125" s="102"/>
      <c r="R125" s="197">
        <f>R126+R161+R168</f>
        <v>43.764569800000004</v>
      </c>
      <c r="S125" s="102"/>
      <c r="T125" s="198">
        <f>T126+T161+T168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72</v>
      </c>
      <c r="AU125" s="15" t="s">
        <v>97</v>
      </c>
      <c r="BK125" s="199">
        <f>BK126+BK161+BK168</f>
        <v>0</v>
      </c>
    </row>
    <row r="126" s="12" customFormat="1" ht="25.92" customHeight="1">
      <c r="A126" s="12"/>
      <c r="B126" s="200"/>
      <c r="C126" s="201"/>
      <c r="D126" s="202" t="s">
        <v>72</v>
      </c>
      <c r="E126" s="203" t="s">
        <v>128</v>
      </c>
      <c r="F126" s="203" t="s">
        <v>129</v>
      </c>
      <c r="G126" s="201"/>
      <c r="H126" s="201"/>
      <c r="I126" s="204"/>
      <c r="J126" s="205">
        <f>BK126</f>
        <v>0</v>
      </c>
      <c r="K126" s="201"/>
      <c r="L126" s="206"/>
      <c r="M126" s="207"/>
      <c r="N126" s="208"/>
      <c r="O126" s="208"/>
      <c r="P126" s="209">
        <f>P127+P140+P152+P159</f>
        <v>0</v>
      </c>
      <c r="Q126" s="208"/>
      <c r="R126" s="209">
        <f>R127+R140+R152+R159</f>
        <v>43.662169800000001</v>
      </c>
      <c r="S126" s="208"/>
      <c r="T126" s="210">
        <f>T127+T140+T152+T159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81</v>
      </c>
      <c r="AT126" s="212" t="s">
        <v>72</v>
      </c>
      <c r="AU126" s="212" t="s">
        <v>73</v>
      </c>
      <c r="AY126" s="211" t="s">
        <v>130</v>
      </c>
      <c r="BK126" s="213">
        <f>BK127+BK140+BK152+BK159</f>
        <v>0</v>
      </c>
    </row>
    <row r="127" s="12" customFormat="1" ht="22.8" customHeight="1">
      <c r="A127" s="12"/>
      <c r="B127" s="200"/>
      <c r="C127" s="201"/>
      <c r="D127" s="202" t="s">
        <v>72</v>
      </c>
      <c r="E127" s="214" t="s">
        <v>81</v>
      </c>
      <c r="F127" s="214" t="s">
        <v>131</v>
      </c>
      <c r="G127" s="201"/>
      <c r="H127" s="201"/>
      <c r="I127" s="204"/>
      <c r="J127" s="215">
        <f>BK127</f>
        <v>0</v>
      </c>
      <c r="K127" s="201"/>
      <c r="L127" s="206"/>
      <c r="M127" s="207"/>
      <c r="N127" s="208"/>
      <c r="O127" s="208"/>
      <c r="P127" s="209">
        <f>SUM(P128:P139)</f>
        <v>0</v>
      </c>
      <c r="Q127" s="208"/>
      <c r="R127" s="209">
        <f>SUM(R128:R139)</f>
        <v>0</v>
      </c>
      <c r="S127" s="208"/>
      <c r="T127" s="210">
        <f>SUM(T128:T139)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81</v>
      </c>
      <c r="AT127" s="212" t="s">
        <v>72</v>
      </c>
      <c r="AU127" s="212" t="s">
        <v>81</v>
      </c>
      <c r="AY127" s="211" t="s">
        <v>130</v>
      </c>
      <c r="BK127" s="213">
        <f>SUM(BK128:BK139)</f>
        <v>0</v>
      </c>
    </row>
    <row r="128" s="2" customFormat="1" ht="33" customHeight="1">
      <c r="A128" s="36"/>
      <c r="B128" s="37"/>
      <c r="C128" s="216" t="s">
        <v>81</v>
      </c>
      <c r="D128" s="216" t="s">
        <v>132</v>
      </c>
      <c r="E128" s="217" t="s">
        <v>175</v>
      </c>
      <c r="F128" s="218" t="s">
        <v>176</v>
      </c>
      <c r="G128" s="219" t="s">
        <v>164</v>
      </c>
      <c r="H128" s="220">
        <v>27.055</v>
      </c>
      <c r="I128" s="221"/>
      <c r="J128" s="222">
        <f>ROUND(I128*H128,2)</f>
        <v>0</v>
      </c>
      <c r="K128" s="218" t="s">
        <v>136</v>
      </c>
      <c r="L128" s="42"/>
      <c r="M128" s="223" t="s">
        <v>1</v>
      </c>
      <c r="N128" s="224" t="s">
        <v>38</v>
      </c>
      <c r="O128" s="89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7" t="s">
        <v>137</v>
      </c>
      <c r="AT128" s="227" t="s">
        <v>132</v>
      </c>
      <c r="AU128" s="227" t="s">
        <v>83</v>
      </c>
      <c r="AY128" s="15" t="s">
        <v>130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5" t="s">
        <v>81</v>
      </c>
      <c r="BK128" s="228">
        <f>ROUND(I128*H128,2)</f>
        <v>0</v>
      </c>
      <c r="BL128" s="15" t="s">
        <v>137</v>
      </c>
      <c r="BM128" s="227" t="s">
        <v>641</v>
      </c>
    </row>
    <row r="129" s="13" customFormat="1">
      <c r="A129" s="13"/>
      <c r="B129" s="229"/>
      <c r="C129" s="230"/>
      <c r="D129" s="231" t="s">
        <v>139</v>
      </c>
      <c r="E129" s="232" t="s">
        <v>1</v>
      </c>
      <c r="F129" s="233" t="s">
        <v>642</v>
      </c>
      <c r="G129" s="230"/>
      <c r="H129" s="234">
        <v>27.055</v>
      </c>
      <c r="I129" s="235"/>
      <c r="J129" s="230"/>
      <c r="K129" s="230"/>
      <c r="L129" s="236"/>
      <c r="M129" s="237"/>
      <c r="N129" s="238"/>
      <c r="O129" s="238"/>
      <c r="P129" s="238"/>
      <c r="Q129" s="238"/>
      <c r="R129" s="238"/>
      <c r="S129" s="238"/>
      <c r="T129" s="23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0" t="s">
        <v>139</v>
      </c>
      <c r="AU129" s="240" t="s">
        <v>83</v>
      </c>
      <c r="AV129" s="13" t="s">
        <v>83</v>
      </c>
      <c r="AW129" s="13" t="s">
        <v>30</v>
      </c>
      <c r="AX129" s="13" t="s">
        <v>81</v>
      </c>
      <c r="AY129" s="240" t="s">
        <v>130</v>
      </c>
    </row>
    <row r="130" s="2" customFormat="1" ht="33" customHeight="1">
      <c r="A130" s="36"/>
      <c r="B130" s="37"/>
      <c r="C130" s="216" t="s">
        <v>83</v>
      </c>
      <c r="D130" s="216" t="s">
        <v>132</v>
      </c>
      <c r="E130" s="217" t="s">
        <v>193</v>
      </c>
      <c r="F130" s="218" t="s">
        <v>194</v>
      </c>
      <c r="G130" s="219" t="s">
        <v>164</v>
      </c>
      <c r="H130" s="220">
        <v>27.055</v>
      </c>
      <c r="I130" s="221"/>
      <c r="J130" s="222">
        <f>ROUND(I130*H130,2)</f>
        <v>0</v>
      </c>
      <c r="K130" s="218" t="s">
        <v>136</v>
      </c>
      <c r="L130" s="42"/>
      <c r="M130" s="223" t="s">
        <v>1</v>
      </c>
      <c r="N130" s="224" t="s">
        <v>38</v>
      </c>
      <c r="O130" s="89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7" t="s">
        <v>137</v>
      </c>
      <c r="AT130" s="227" t="s">
        <v>132</v>
      </c>
      <c r="AU130" s="227" t="s">
        <v>83</v>
      </c>
      <c r="AY130" s="15" t="s">
        <v>130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5" t="s">
        <v>81</v>
      </c>
      <c r="BK130" s="228">
        <f>ROUND(I130*H130,2)</f>
        <v>0</v>
      </c>
      <c r="BL130" s="15" t="s">
        <v>137</v>
      </c>
      <c r="BM130" s="227" t="s">
        <v>643</v>
      </c>
    </row>
    <row r="131" s="13" customFormat="1">
      <c r="A131" s="13"/>
      <c r="B131" s="229"/>
      <c r="C131" s="230"/>
      <c r="D131" s="231" t="s">
        <v>139</v>
      </c>
      <c r="E131" s="232" t="s">
        <v>1</v>
      </c>
      <c r="F131" s="233" t="s">
        <v>644</v>
      </c>
      <c r="G131" s="230"/>
      <c r="H131" s="234">
        <v>27.055</v>
      </c>
      <c r="I131" s="235"/>
      <c r="J131" s="230"/>
      <c r="K131" s="230"/>
      <c r="L131" s="236"/>
      <c r="M131" s="237"/>
      <c r="N131" s="238"/>
      <c r="O131" s="238"/>
      <c r="P131" s="238"/>
      <c r="Q131" s="238"/>
      <c r="R131" s="238"/>
      <c r="S131" s="238"/>
      <c r="T131" s="23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0" t="s">
        <v>139</v>
      </c>
      <c r="AU131" s="240" t="s">
        <v>83</v>
      </c>
      <c r="AV131" s="13" t="s">
        <v>83</v>
      </c>
      <c r="AW131" s="13" t="s">
        <v>30</v>
      </c>
      <c r="AX131" s="13" t="s">
        <v>81</v>
      </c>
      <c r="AY131" s="240" t="s">
        <v>130</v>
      </c>
    </row>
    <row r="132" s="2" customFormat="1" ht="16.5" customHeight="1">
      <c r="A132" s="36"/>
      <c r="B132" s="37"/>
      <c r="C132" s="216" t="s">
        <v>145</v>
      </c>
      <c r="D132" s="216" t="s">
        <v>132</v>
      </c>
      <c r="E132" s="217" t="s">
        <v>210</v>
      </c>
      <c r="F132" s="218" t="s">
        <v>211</v>
      </c>
      <c r="G132" s="219" t="s">
        <v>164</v>
      </c>
      <c r="H132" s="220">
        <v>27.055</v>
      </c>
      <c r="I132" s="221"/>
      <c r="J132" s="222">
        <f>ROUND(I132*H132,2)</f>
        <v>0</v>
      </c>
      <c r="K132" s="218" t="s">
        <v>136</v>
      </c>
      <c r="L132" s="42"/>
      <c r="M132" s="223" t="s">
        <v>1</v>
      </c>
      <c r="N132" s="224" t="s">
        <v>38</v>
      </c>
      <c r="O132" s="89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7" t="s">
        <v>137</v>
      </c>
      <c r="AT132" s="227" t="s">
        <v>132</v>
      </c>
      <c r="AU132" s="227" t="s">
        <v>83</v>
      </c>
      <c r="AY132" s="15" t="s">
        <v>130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5" t="s">
        <v>81</v>
      </c>
      <c r="BK132" s="228">
        <f>ROUND(I132*H132,2)</f>
        <v>0</v>
      </c>
      <c r="BL132" s="15" t="s">
        <v>137</v>
      </c>
      <c r="BM132" s="227" t="s">
        <v>645</v>
      </c>
    </row>
    <row r="133" s="13" customFormat="1">
      <c r="A133" s="13"/>
      <c r="B133" s="229"/>
      <c r="C133" s="230"/>
      <c r="D133" s="231" t="s">
        <v>139</v>
      </c>
      <c r="E133" s="232" t="s">
        <v>1</v>
      </c>
      <c r="F133" s="233" t="s">
        <v>644</v>
      </c>
      <c r="G133" s="230"/>
      <c r="H133" s="234">
        <v>27.055</v>
      </c>
      <c r="I133" s="235"/>
      <c r="J133" s="230"/>
      <c r="K133" s="230"/>
      <c r="L133" s="236"/>
      <c r="M133" s="237"/>
      <c r="N133" s="238"/>
      <c r="O133" s="238"/>
      <c r="P133" s="238"/>
      <c r="Q133" s="238"/>
      <c r="R133" s="238"/>
      <c r="S133" s="238"/>
      <c r="T133" s="23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0" t="s">
        <v>139</v>
      </c>
      <c r="AU133" s="240" t="s">
        <v>83</v>
      </c>
      <c r="AV133" s="13" t="s">
        <v>83</v>
      </c>
      <c r="AW133" s="13" t="s">
        <v>30</v>
      </c>
      <c r="AX133" s="13" t="s">
        <v>81</v>
      </c>
      <c r="AY133" s="240" t="s">
        <v>130</v>
      </c>
    </row>
    <row r="134" s="2" customFormat="1" ht="44.25" customHeight="1">
      <c r="A134" s="36"/>
      <c r="B134" s="37"/>
      <c r="C134" s="216" t="s">
        <v>137</v>
      </c>
      <c r="D134" s="216" t="s">
        <v>132</v>
      </c>
      <c r="E134" s="217" t="s">
        <v>214</v>
      </c>
      <c r="F134" s="218" t="s">
        <v>215</v>
      </c>
      <c r="G134" s="219" t="s">
        <v>216</v>
      </c>
      <c r="H134" s="220">
        <v>27.055</v>
      </c>
      <c r="I134" s="221"/>
      <c r="J134" s="222">
        <f>ROUND(I134*H134,2)</f>
        <v>0</v>
      </c>
      <c r="K134" s="218" t="s">
        <v>136</v>
      </c>
      <c r="L134" s="42"/>
      <c r="M134" s="223" t="s">
        <v>1</v>
      </c>
      <c r="N134" s="224" t="s">
        <v>38</v>
      </c>
      <c r="O134" s="89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7" t="s">
        <v>137</v>
      </c>
      <c r="AT134" s="227" t="s">
        <v>132</v>
      </c>
      <c r="AU134" s="227" t="s">
        <v>83</v>
      </c>
      <c r="AY134" s="15" t="s">
        <v>130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5" t="s">
        <v>81</v>
      </c>
      <c r="BK134" s="228">
        <f>ROUND(I134*H134,2)</f>
        <v>0</v>
      </c>
      <c r="BL134" s="15" t="s">
        <v>137</v>
      </c>
      <c r="BM134" s="227" t="s">
        <v>646</v>
      </c>
    </row>
    <row r="135" s="13" customFormat="1">
      <c r="A135" s="13"/>
      <c r="B135" s="229"/>
      <c r="C135" s="230"/>
      <c r="D135" s="231" t="s">
        <v>139</v>
      </c>
      <c r="E135" s="232" t="s">
        <v>1</v>
      </c>
      <c r="F135" s="233" t="s">
        <v>644</v>
      </c>
      <c r="G135" s="230"/>
      <c r="H135" s="234">
        <v>27.055</v>
      </c>
      <c r="I135" s="235"/>
      <c r="J135" s="230"/>
      <c r="K135" s="230"/>
      <c r="L135" s="236"/>
      <c r="M135" s="237"/>
      <c r="N135" s="238"/>
      <c r="O135" s="238"/>
      <c r="P135" s="238"/>
      <c r="Q135" s="238"/>
      <c r="R135" s="238"/>
      <c r="S135" s="238"/>
      <c r="T135" s="23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0" t="s">
        <v>139</v>
      </c>
      <c r="AU135" s="240" t="s">
        <v>83</v>
      </c>
      <c r="AV135" s="13" t="s">
        <v>83</v>
      </c>
      <c r="AW135" s="13" t="s">
        <v>30</v>
      </c>
      <c r="AX135" s="13" t="s">
        <v>81</v>
      </c>
      <c r="AY135" s="240" t="s">
        <v>130</v>
      </c>
    </row>
    <row r="136" s="2" customFormat="1" ht="24.15" customHeight="1">
      <c r="A136" s="36"/>
      <c r="B136" s="37"/>
      <c r="C136" s="216" t="s">
        <v>152</v>
      </c>
      <c r="D136" s="216" t="s">
        <v>132</v>
      </c>
      <c r="E136" s="217" t="s">
        <v>224</v>
      </c>
      <c r="F136" s="218" t="s">
        <v>225</v>
      </c>
      <c r="G136" s="219" t="s">
        <v>164</v>
      </c>
      <c r="H136" s="220">
        <v>6.8799999999999999</v>
      </c>
      <c r="I136" s="221"/>
      <c r="J136" s="222">
        <f>ROUND(I136*H136,2)</f>
        <v>0</v>
      </c>
      <c r="K136" s="218" t="s">
        <v>136</v>
      </c>
      <c r="L136" s="42"/>
      <c r="M136" s="223" t="s">
        <v>1</v>
      </c>
      <c r="N136" s="224" t="s">
        <v>38</v>
      </c>
      <c r="O136" s="89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7" t="s">
        <v>137</v>
      </c>
      <c r="AT136" s="227" t="s">
        <v>132</v>
      </c>
      <c r="AU136" s="227" t="s">
        <v>83</v>
      </c>
      <c r="AY136" s="15" t="s">
        <v>130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5" t="s">
        <v>81</v>
      </c>
      <c r="BK136" s="228">
        <f>ROUND(I136*H136,2)</f>
        <v>0</v>
      </c>
      <c r="BL136" s="15" t="s">
        <v>137</v>
      </c>
      <c r="BM136" s="227" t="s">
        <v>647</v>
      </c>
    </row>
    <row r="137" s="13" customFormat="1">
      <c r="A137" s="13"/>
      <c r="B137" s="229"/>
      <c r="C137" s="230"/>
      <c r="D137" s="231" t="s">
        <v>139</v>
      </c>
      <c r="E137" s="232" t="s">
        <v>1</v>
      </c>
      <c r="F137" s="233" t="s">
        <v>648</v>
      </c>
      <c r="G137" s="230"/>
      <c r="H137" s="234">
        <v>6.8799999999999999</v>
      </c>
      <c r="I137" s="235"/>
      <c r="J137" s="230"/>
      <c r="K137" s="230"/>
      <c r="L137" s="236"/>
      <c r="M137" s="237"/>
      <c r="N137" s="238"/>
      <c r="O137" s="238"/>
      <c r="P137" s="238"/>
      <c r="Q137" s="238"/>
      <c r="R137" s="238"/>
      <c r="S137" s="238"/>
      <c r="T137" s="23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0" t="s">
        <v>139</v>
      </c>
      <c r="AU137" s="240" t="s">
        <v>83</v>
      </c>
      <c r="AV137" s="13" t="s">
        <v>83</v>
      </c>
      <c r="AW137" s="13" t="s">
        <v>30</v>
      </c>
      <c r="AX137" s="13" t="s">
        <v>81</v>
      </c>
      <c r="AY137" s="240" t="s">
        <v>130</v>
      </c>
    </row>
    <row r="138" s="2" customFormat="1" ht="24.15" customHeight="1">
      <c r="A138" s="36"/>
      <c r="B138" s="37"/>
      <c r="C138" s="216" t="s">
        <v>156</v>
      </c>
      <c r="D138" s="216" t="s">
        <v>132</v>
      </c>
      <c r="E138" s="217" t="s">
        <v>229</v>
      </c>
      <c r="F138" s="218" t="s">
        <v>230</v>
      </c>
      <c r="G138" s="219" t="s">
        <v>135</v>
      </c>
      <c r="H138" s="220">
        <v>45.869</v>
      </c>
      <c r="I138" s="221"/>
      <c r="J138" s="222">
        <f>ROUND(I138*H138,2)</f>
        <v>0</v>
      </c>
      <c r="K138" s="218" t="s">
        <v>136</v>
      </c>
      <c r="L138" s="42"/>
      <c r="M138" s="223" t="s">
        <v>1</v>
      </c>
      <c r="N138" s="224" t="s">
        <v>38</v>
      </c>
      <c r="O138" s="89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7" t="s">
        <v>137</v>
      </c>
      <c r="AT138" s="227" t="s">
        <v>132</v>
      </c>
      <c r="AU138" s="227" t="s">
        <v>83</v>
      </c>
      <c r="AY138" s="15" t="s">
        <v>130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5" t="s">
        <v>81</v>
      </c>
      <c r="BK138" s="228">
        <f>ROUND(I138*H138,2)</f>
        <v>0</v>
      </c>
      <c r="BL138" s="15" t="s">
        <v>137</v>
      </c>
      <c r="BM138" s="227" t="s">
        <v>649</v>
      </c>
    </row>
    <row r="139" s="13" customFormat="1">
      <c r="A139" s="13"/>
      <c r="B139" s="229"/>
      <c r="C139" s="230"/>
      <c r="D139" s="231" t="s">
        <v>139</v>
      </c>
      <c r="E139" s="232" t="s">
        <v>1</v>
      </c>
      <c r="F139" s="233" t="s">
        <v>650</v>
      </c>
      <c r="G139" s="230"/>
      <c r="H139" s="234">
        <v>45.869</v>
      </c>
      <c r="I139" s="235"/>
      <c r="J139" s="230"/>
      <c r="K139" s="230"/>
      <c r="L139" s="236"/>
      <c r="M139" s="237"/>
      <c r="N139" s="238"/>
      <c r="O139" s="238"/>
      <c r="P139" s="238"/>
      <c r="Q139" s="238"/>
      <c r="R139" s="238"/>
      <c r="S139" s="238"/>
      <c r="T139" s="23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0" t="s">
        <v>139</v>
      </c>
      <c r="AU139" s="240" t="s">
        <v>83</v>
      </c>
      <c r="AV139" s="13" t="s">
        <v>83</v>
      </c>
      <c r="AW139" s="13" t="s">
        <v>30</v>
      </c>
      <c r="AX139" s="13" t="s">
        <v>81</v>
      </c>
      <c r="AY139" s="240" t="s">
        <v>130</v>
      </c>
    </row>
    <row r="140" s="12" customFormat="1" ht="22.8" customHeight="1">
      <c r="A140" s="12"/>
      <c r="B140" s="200"/>
      <c r="C140" s="201"/>
      <c r="D140" s="202" t="s">
        <v>72</v>
      </c>
      <c r="E140" s="214" t="s">
        <v>152</v>
      </c>
      <c r="F140" s="214" t="s">
        <v>256</v>
      </c>
      <c r="G140" s="201"/>
      <c r="H140" s="201"/>
      <c r="I140" s="204"/>
      <c r="J140" s="215">
        <f>BK140</f>
        <v>0</v>
      </c>
      <c r="K140" s="201"/>
      <c r="L140" s="206"/>
      <c r="M140" s="207"/>
      <c r="N140" s="208"/>
      <c r="O140" s="208"/>
      <c r="P140" s="209">
        <f>SUM(P141:P151)</f>
        <v>0</v>
      </c>
      <c r="Q140" s="208"/>
      <c r="R140" s="209">
        <f>SUM(R141:R151)</f>
        <v>43.413549799999998</v>
      </c>
      <c r="S140" s="208"/>
      <c r="T140" s="210">
        <f>SUM(T141:T151)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1" t="s">
        <v>81</v>
      </c>
      <c r="AT140" s="212" t="s">
        <v>72</v>
      </c>
      <c r="AU140" s="212" t="s">
        <v>81</v>
      </c>
      <c r="AY140" s="211" t="s">
        <v>130</v>
      </c>
      <c r="BK140" s="213">
        <f>SUM(BK141:BK151)</f>
        <v>0</v>
      </c>
    </row>
    <row r="141" s="2" customFormat="1" ht="16.5" customHeight="1">
      <c r="A141" s="36"/>
      <c r="B141" s="37"/>
      <c r="C141" s="216" t="s">
        <v>161</v>
      </c>
      <c r="D141" s="216" t="s">
        <v>132</v>
      </c>
      <c r="E141" s="217" t="s">
        <v>258</v>
      </c>
      <c r="F141" s="218" t="s">
        <v>259</v>
      </c>
      <c r="G141" s="219" t="s">
        <v>135</v>
      </c>
      <c r="H141" s="220">
        <v>43.567999999999998</v>
      </c>
      <c r="I141" s="221"/>
      <c r="J141" s="222">
        <f>ROUND(I141*H141,2)</f>
        <v>0</v>
      </c>
      <c r="K141" s="218" t="s">
        <v>136</v>
      </c>
      <c r="L141" s="42"/>
      <c r="M141" s="223" t="s">
        <v>1</v>
      </c>
      <c r="N141" s="224" t="s">
        <v>38</v>
      </c>
      <c r="O141" s="89"/>
      <c r="P141" s="225">
        <f>O141*H141</f>
        <v>0</v>
      </c>
      <c r="Q141" s="225">
        <v>0.34499999999999997</v>
      </c>
      <c r="R141" s="225">
        <f>Q141*H141</f>
        <v>15.030959999999999</v>
      </c>
      <c r="S141" s="225">
        <v>0</v>
      </c>
      <c r="T141" s="22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7" t="s">
        <v>137</v>
      </c>
      <c r="AT141" s="227" t="s">
        <v>132</v>
      </c>
      <c r="AU141" s="227" t="s">
        <v>83</v>
      </c>
      <c r="AY141" s="15" t="s">
        <v>130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5" t="s">
        <v>81</v>
      </c>
      <c r="BK141" s="228">
        <f>ROUND(I141*H141,2)</f>
        <v>0</v>
      </c>
      <c r="BL141" s="15" t="s">
        <v>137</v>
      </c>
      <c r="BM141" s="227" t="s">
        <v>651</v>
      </c>
    </row>
    <row r="142" s="13" customFormat="1">
      <c r="A142" s="13"/>
      <c r="B142" s="229"/>
      <c r="C142" s="230"/>
      <c r="D142" s="231" t="s">
        <v>139</v>
      </c>
      <c r="E142" s="232" t="s">
        <v>1</v>
      </c>
      <c r="F142" s="233" t="s">
        <v>652</v>
      </c>
      <c r="G142" s="230"/>
      <c r="H142" s="234">
        <v>43.567999999999998</v>
      </c>
      <c r="I142" s="235"/>
      <c r="J142" s="230"/>
      <c r="K142" s="230"/>
      <c r="L142" s="236"/>
      <c r="M142" s="237"/>
      <c r="N142" s="238"/>
      <c r="O142" s="238"/>
      <c r="P142" s="238"/>
      <c r="Q142" s="238"/>
      <c r="R142" s="238"/>
      <c r="S142" s="238"/>
      <c r="T142" s="23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0" t="s">
        <v>139</v>
      </c>
      <c r="AU142" s="240" t="s">
        <v>83</v>
      </c>
      <c r="AV142" s="13" t="s">
        <v>83</v>
      </c>
      <c r="AW142" s="13" t="s">
        <v>30</v>
      </c>
      <c r="AX142" s="13" t="s">
        <v>81</v>
      </c>
      <c r="AY142" s="240" t="s">
        <v>130</v>
      </c>
    </row>
    <row r="143" s="2" customFormat="1" ht="16.5" customHeight="1">
      <c r="A143" s="36"/>
      <c r="B143" s="37"/>
      <c r="C143" s="216" t="s">
        <v>168</v>
      </c>
      <c r="D143" s="216" t="s">
        <v>132</v>
      </c>
      <c r="E143" s="217" t="s">
        <v>258</v>
      </c>
      <c r="F143" s="218" t="s">
        <v>259</v>
      </c>
      <c r="G143" s="219" t="s">
        <v>135</v>
      </c>
      <c r="H143" s="220">
        <v>45.869</v>
      </c>
      <c r="I143" s="221"/>
      <c r="J143" s="222">
        <f>ROUND(I143*H143,2)</f>
        <v>0</v>
      </c>
      <c r="K143" s="218" t="s">
        <v>136</v>
      </c>
      <c r="L143" s="42"/>
      <c r="M143" s="223" t="s">
        <v>1</v>
      </c>
      <c r="N143" s="224" t="s">
        <v>38</v>
      </c>
      <c r="O143" s="89"/>
      <c r="P143" s="225">
        <f>O143*H143</f>
        <v>0</v>
      </c>
      <c r="Q143" s="225">
        <v>0.34499999999999997</v>
      </c>
      <c r="R143" s="225">
        <f>Q143*H143</f>
        <v>15.824805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137</v>
      </c>
      <c r="AT143" s="227" t="s">
        <v>132</v>
      </c>
      <c r="AU143" s="227" t="s">
        <v>83</v>
      </c>
      <c r="AY143" s="15" t="s">
        <v>130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81</v>
      </c>
      <c r="BK143" s="228">
        <f>ROUND(I143*H143,2)</f>
        <v>0</v>
      </c>
      <c r="BL143" s="15" t="s">
        <v>137</v>
      </c>
      <c r="BM143" s="227" t="s">
        <v>653</v>
      </c>
    </row>
    <row r="144" s="13" customFormat="1">
      <c r="A144" s="13"/>
      <c r="B144" s="229"/>
      <c r="C144" s="230"/>
      <c r="D144" s="231" t="s">
        <v>139</v>
      </c>
      <c r="E144" s="232" t="s">
        <v>1</v>
      </c>
      <c r="F144" s="233" t="s">
        <v>650</v>
      </c>
      <c r="G144" s="230"/>
      <c r="H144" s="234">
        <v>45.869</v>
      </c>
      <c r="I144" s="235"/>
      <c r="J144" s="230"/>
      <c r="K144" s="230"/>
      <c r="L144" s="236"/>
      <c r="M144" s="237"/>
      <c r="N144" s="238"/>
      <c r="O144" s="238"/>
      <c r="P144" s="238"/>
      <c r="Q144" s="238"/>
      <c r="R144" s="238"/>
      <c r="S144" s="238"/>
      <c r="T144" s="23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139</v>
      </c>
      <c r="AU144" s="240" t="s">
        <v>83</v>
      </c>
      <c r="AV144" s="13" t="s">
        <v>83</v>
      </c>
      <c r="AW144" s="13" t="s">
        <v>30</v>
      </c>
      <c r="AX144" s="13" t="s">
        <v>81</v>
      </c>
      <c r="AY144" s="240" t="s">
        <v>130</v>
      </c>
    </row>
    <row r="145" s="2" customFormat="1" ht="16.5" customHeight="1">
      <c r="A145" s="36"/>
      <c r="B145" s="37"/>
      <c r="C145" s="216" t="s">
        <v>174</v>
      </c>
      <c r="D145" s="216" t="s">
        <v>132</v>
      </c>
      <c r="E145" s="217" t="s">
        <v>271</v>
      </c>
      <c r="F145" s="218" t="s">
        <v>272</v>
      </c>
      <c r="G145" s="219" t="s">
        <v>135</v>
      </c>
      <c r="H145" s="220">
        <v>10.43</v>
      </c>
      <c r="I145" s="221"/>
      <c r="J145" s="222">
        <f>ROUND(I145*H145,2)</f>
        <v>0</v>
      </c>
      <c r="K145" s="218" t="s">
        <v>136</v>
      </c>
      <c r="L145" s="42"/>
      <c r="M145" s="223" t="s">
        <v>1</v>
      </c>
      <c r="N145" s="224" t="s">
        <v>38</v>
      </c>
      <c r="O145" s="89"/>
      <c r="P145" s="225">
        <f>O145*H145</f>
        <v>0</v>
      </c>
      <c r="Q145" s="225">
        <v>0.23000000000000001</v>
      </c>
      <c r="R145" s="225">
        <f>Q145*H145</f>
        <v>2.3989000000000003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137</v>
      </c>
      <c r="AT145" s="227" t="s">
        <v>132</v>
      </c>
      <c r="AU145" s="227" t="s">
        <v>83</v>
      </c>
      <c r="AY145" s="15" t="s">
        <v>130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81</v>
      </c>
      <c r="BK145" s="228">
        <f>ROUND(I145*H145,2)</f>
        <v>0</v>
      </c>
      <c r="BL145" s="15" t="s">
        <v>137</v>
      </c>
      <c r="BM145" s="227" t="s">
        <v>654</v>
      </c>
    </row>
    <row r="146" s="2" customFormat="1" ht="24.15" customHeight="1">
      <c r="A146" s="36"/>
      <c r="B146" s="37"/>
      <c r="C146" s="216" t="s">
        <v>179</v>
      </c>
      <c r="D146" s="216" t="s">
        <v>132</v>
      </c>
      <c r="E146" s="217" t="s">
        <v>279</v>
      </c>
      <c r="F146" s="218" t="s">
        <v>280</v>
      </c>
      <c r="G146" s="219" t="s">
        <v>135</v>
      </c>
      <c r="H146" s="220">
        <v>36.520000000000003</v>
      </c>
      <c r="I146" s="221"/>
      <c r="J146" s="222">
        <f>ROUND(I146*H146,2)</f>
        <v>0</v>
      </c>
      <c r="K146" s="218" t="s">
        <v>136</v>
      </c>
      <c r="L146" s="42"/>
      <c r="M146" s="223" t="s">
        <v>1</v>
      </c>
      <c r="N146" s="224" t="s">
        <v>38</v>
      </c>
      <c r="O146" s="89"/>
      <c r="P146" s="225">
        <f>O146*H146</f>
        <v>0</v>
      </c>
      <c r="Q146" s="225">
        <v>0.019720000000000001</v>
      </c>
      <c r="R146" s="225">
        <f>Q146*H146</f>
        <v>0.7201744000000001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137</v>
      </c>
      <c r="AT146" s="227" t="s">
        <v>132</v>
      </c>
      <c r="AU146" s="227" t="s">
        <v>83</v>
      </c>
      <c r="AY146" s="15" t="s">
        <v>130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81</v>
      </c>
      <c r="BK146" s="228">
        <f>ROUND(I146*H146,2)</f>
        <v>0</v>
      </c>
      <c r="BL146" s="15" t="s">
        <v>137</v>
      </c>
      <c r="BM146" s="227" t="s">
        <v>655</v>
      </c>
    </row>
    <row r="147" s="13" customFormat="1">
      <c r="A147" s="13"/>
      <c r="B147" s="229"/>
      <c r="C147" s="230"/>
      <c r="D147" s="231" t="s">
        <v>139</v>
      </c>
      <c r="E147" s="232" t="s">
        <v>1</v>
      </c>
      <c r="F147" s="233" t="s">
        <v>656</v>
      </c>
      <c r="G147" s="230"/>
      <c r="H147" s="234">
        <v>36.520000000000003</v>
      </c>
      <c r="I147" s="235"/>
      <c r="J147" s="230"/>
      <c r="K147" s="230"/>
      <c r="L147" s="236"/>
      <c r="M147" s="237"/>
      <c r="N147" s="238"/>
      <c r="O147" s="238"/>
      <c r="P147" s="238"/>
      <c r="Q147" s="238"/>
      <c r="R147" s="238"/>
      <c r="S147" s="238"/>
      <c r="T147" s="23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0" t="s">
        <v>139</v>
      </c>
      <c r="AU147" s="240" t="s">
        <v>83</v>
      </c>
      <c r="AV147" s="13" t="s">
        <v>83</v>
      </c>
      <c r="AW147" s="13" t="s">
        <v>30</v>
      </c>
      <c r="AX147" s="13" t="s">
        <v>81</v>
      </c>
      <c r="AY147" s="240" t="s">
        <v>130</v>
      </c>
    </row>
    <row r="148" s="2" customFormat="1" ht="24.15" customHeight="1">
      <c r="A148" s="36"/>
      <c r="B148" s="37"/>
      <c r="C148" s="216" t="s">
        <v>182</v>
      </c>
      <c r="D148" s="216" t="s">
        <v>132</v>
      </c>
      <c r="E148" s="217" t="s">
        <v>284</v>
      </c>
      <c r="F148" s="218" t="s">
        <v>285</v>
      </c>
      <c r="G148" s="219" t="s">
        <v>135</v>
      </c>
      <c r="H148" s="220">
        <v>36.520000000000003</v>
      </c>
      <c r="I148" s="221"/>
      <c r="J148" s="222">
        <f>ROUND(I148*H148,2)</f>
        <v>0</v>
      </c>
      <c r="K148" s="218" t="s">
        <v>136</v>
      </c>
      <c r="L148" s="42"/>
      <c r="M148" s="223" t="s">
        <v>1</v>
      </c>
      <c r="N148" s="224" t="s">
        <v>38</v>
      </c>
      <c r="O148" s="89"/>
      <c r="P148" s="225">
        <f>O148*H148</f>
        <v>0</v>
      </c>
      <c r="Q148" s="225">
        <v>0.023939999999999999</v>
      </c>
      <c r="R148" s="225">
        <f>Q148*H148</f>
        <v>0.87428880000000009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137</v>
      </c>
      <c r="AT148" s="227" t="s">
        <v>132</v>
      </c>
      <c r="AU148" s="227" t="s">
        <v>83</v>
      </c>
      <c r="AY148" s="15" t="s">
        <v>130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81</v>
      </c>
      <c r="BK148" s="228">
        <f>ROUND(I148*H148,2)</f>
        <v>0</v>
      </c>
      <c r="BL148" s="15" t="s">
        <v>137</v>
      </c>
      <c r="BM148" s="227" t="s">
        <v>657</v>
      </c>
    </row>
    <row r="149" s="13" customFormat="1">
      <c r="A149" s="13"/>
      <c r="B149" s="229"/>
      <c r="C149" s="230"/>
      <c r="D149" s="231" t="s">
        <v>139</v>
      </c>
      <c r="E149" s="232" t="s">
        <v>1</v>
      </c>
      <c r="F149" s="233" t="s">
        <v>656</v>
      </c>
      <c r="G149" s="230"/>
      <c r="H149" s="234">
        <v>36.520000000000003</v>
      </c>
      <c r="I149" s="235"/>
      <c r="J149" s="230"/>
      <c r="K149" s="230"/>
      <c r="L149" s="236"/>
      <c r="M149" s="237"/>
      <c r="N149" s="238"/>
      <c r="O149" s="238"/>
      <c r="P149" s="238"/>
      <c r="Q149" s="238"/>
      <c r="R149" s="238"/>
      <c r="S149" s="238"/>
      <c r="T149" s="23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0" t="s">
        <v>139</v>
      </c>
      <c r="AU149" s="240" t="s">
        <v>83</v>
      </c>
      <c r="AV149" s="13" t="s">
        <v>83</v>
      </c>
      <c r="AW149" s="13" t="s">
        <v>30</v>
      </c>
      <c r="AX149" s="13" t="s">
        <v>81</v>
      </c>
      <c r="AY149" s="240" t="s">
        <v>130</v>
      </c>
    </row>
    <row r="150" s="2" customFormat="1" ht="16.5" customHeight="1">
      <c r="A150" s="36"/>
      <c r="B150" s="37"/>
      <c r="C150" s="216" t="s">
        <v>8</v>
      </c>
      <c r="D150" s="216" t="s">
        <v>132</v>
      </c>
      <c r="E150" s="217" t="s">
        <v>288</v>
      </c>
      <c r="F150" s="218" t="s">
        <v>289</v>
      </c>
      <c r="G150" s="219" t="s">
        <v>135</v>
      </c>
      <c r="H150" s="220">
        <v>37.762</v>
      </c>
      <c r="I150" s="221"/>
      <c r="J150" s="222">
        <f>ROUND(I150*H150,2)</f>
        <v>0</v>
      </c>
      <c r="K150" s="218" t="s">
        <v>136</v>
      </c>
      <c r="L150" s="42"/>
      <c r="M150" s="223" t="s">
        <v>1</v>
      </c>
      <c r="N150" s="224" t="s">
        <v>38</v>
      </c>
      <c r="O150" s="89"/>
      <c r="P150" s="225">
        <f>O150*H150</f>
        <v>0</v>
      </c>
      <c r="Q150" s="225">
        <v>0.2268</v>
      </c>
      <c r="R150" s="225">
        <f>Q150*H150</f>
        <v>8.5644215999999993</v>
      </c>
      <c r="S150" s="225">
        <v>0</v>
      </c>
      <c r="T150" s="22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7" t="s">
        <v>137</v>
      </c>
      <c r="AT150" s="227" t="s">
        <v>132</v>
      </c>
      <c r="AU150" s="227" t="s">
        <v>83</v>
      </c>
      <c r="AY150" s="15" t="s">
        <v>130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5" t="s">
        <v>81</v>
      </c>
      <c r="BK150" s="228">
        <f>ROUND(I150*H150,2)</f>
        <v>0</v>
      </c>
      <c r="BL150" s="15" t="s">
        <v>137</v>
      </c>
      <c r="BM150" s="227" t="s">
        <v>658</v>
      </c>
    </row>
    <row r="151" s="13" customFormat="1">
      <c r="A151" s="13"/>
      <c r="B151" s="229"/>
      <c r="C151" s="230"/>
      <c r="D151" s="231" t="s">
        <v>139</v>
      </c>
      <c r="E151" s="232" t="s">
        <v>1</v>
      </c>
      <c r="F151" s="233" t="s">
        <v>659</v>
      </c>
      <c r="G151" s="230"/>
      <c r="H151" s="234">
        <v>37.762</v>
      </c>
      <c r="I151" s="235"/>
      <c r="J151" s="230"/>
      <c r="K151" s="230"/>
      <c r="L151" s="236"/>
      <c r="M151" s="237"/>
      <c r="N151" s="238"/>
      <c r="O151" s="238"/>
      <c r="P151" s="238"/>
      <c r="Q151" s="238"/>
      <c r="R151" s="238"/>
      <c r="S151" s="238"/>
      <c r="T151" s="23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0" t="s">
        <v>139</v>
      </c>
      <c r="AU151" s="240" t="s">
        <v>83</v>
      </c>
      <c r="AV151" s="13" t="s">
        <v>83</v>
      </c>
      <c r="AW151" s="13" t="s">
        <v>30</v>
      </c>
      <c r="AX151" s="13" t="s">
        <v>81</v>
      </c>
      <c r="AY151" s="240" t="s">
        <v>130</v>
      </c>
    </row>
    <row r="152" s="12" customFormat="1" ht="22.8" customHeight="1">
      <c r="A152" s="12"/>
      <c r="B152" s="200"/>
      <c r="C152" s="201"/>
      <c r="D152" s="202" t="s">
        <v>72</v>
      </c>
      <c r="E152" s="214" t="s">
        <v>174</v>
      </c>
      <c r="F152" s="214" t="s">
        <v>298</v>
      </c>
      <c r="G152" s="201"/>
      <c r="H152" s="201"/>
      <c r="I152" s="204"/>
      <c r="J152" s="215">
        <f>BK152</f>
        <v>0</v>
      </c>
      <c r="K152" s="201"/>
      <c r="L152" s="206"/>
      <c r="M152" s="207"/>
      <c r="N152" s="208"/>
      <c r="O152" s="208"/>
      <c r="P152" s="209">
        <f>SUM(P153:P158)</f>
        <v>0</v>
      </c>
      <c r="Q152" s="208"/>
      <c r="R152" s="209">
        <f>SUM(R153:R158)</f>
        <v>0.24861999999999998</v>
      </c>
      <c r="S152" s="208"/>
      <c r="T152" s="210">
        <f>SUM(T153:T158)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1" t="s">
        <v>81</v>
      </c>
      <c r="AT152" s="212" t="s">
        <v>72</v>
      </c>
      <c r="AU152" s="212" t="s">
        <v>81</v>
      </c>
      <c r="AY152" s="211" t="s">
        <v>130</v>
      </c>
      <c r="BK152" s="213">
        <f>SUM(BK153:BK158)</f>
        <v>0</v>
      </c>
    </row>
    <row r="153" s="2" customFormat="1" ht="24.15" customHeight="1">
      <c r="A153" s="36"/>
      <c r="B153" s="37"/>
      <c r="C153" s="216" t="s">
        <v>192</v>
      </c>
      <c r="D153" s="216" t="s">
        <v>132</v>
      </c>
      <c r="E153" s="217" t="s">
        <v>309</v>
      </c>
      <c r="F153" s="218" t="s">
        <v>310</v>
      </c>
      <c r="G153" s="219" t="s">
        <v>143</v>
      </c>
      <c r="H153" s="220">
        <v>2</v>
      </c>
      <c r="I153" s="221"/>
      <c r="J153" s="222">
        <f>ROUND(I153*H153,2)</f>
        <v>0</v>
      </c>
      <c r="K153" s="218" t="s">
        <v>136</v>
      </c>
      <c r="L153" s="42"/>
      <c r="M153" s="223" t="s">
        <v>1</v>
      </c>
      <c r="N153" s="224" t="s">
        <v>38</v>
      </c>
      <c r="O153" s="89"/>
      <c r="P153" s="225">
        <f>O153*H153</f>
        <v>0</v>
      </c>
      <c r="Q153" s="225">
        <v>0.00069999999999999999</v>
      </c>
      <c r="R153" s="225">
        <f>Q153*H153</f>
        <v>0.0014</v>
      </c>
      <c r="S153" s="225">
        <v>0</v>
      </c>
      <c r="T153" s="22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7" t="s">
        <v>137</v>
      </c>
      <c r="AT153" s="227" t="s">
        <v>132</v>
      </c>
      <c r="AU153" s="227" t="s">
        <v>83</v>
      </c>
      <c r="AY153" s="15" t="s">
        <v>130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5" t="s">
        <v>81</v>
      </c>
      <c r="BK153" s="228">
        <f>ROUND(I153*H153,2)</f>
        <v>0</v>
      </c>
      <c r="BL153" s="15" t="s">
        <v>137</v>
      </c>
      <c r="BM153" s="227" t="s">
        <v>660</v>
      </c>
    </row>
    <row r="154" s="2" customFormat="1" ht="16.5" customHeight="1">
      <c r="A154" s="36"/>
      <c r="B154" s="37"/>
      <c r="C154" s="245" t="s">
        <v>197</v>
      </c>
      <c r="D154" s="245" t="s">
        <v>304</v>
      </c>
      <c r="E154" s="246" t="s">
        <v>661</v>
      </c>
      <c r="F154" s="247" t="s">
        <v>662</v>
      </c>
      <c r="G154" s="248" t="s">
        <v>143</v>
      </c>
      <c r="H154" s="249">
        <v>2</v>
      </c>
      <c r="I154" s="250"/>
      <c r="J154" s="251">
        <f>ROUND(I154*H154,2)</f>
        <v>0</v>
      </c>
      <c r="K154" s="247" t="s">
        <v>136</v>
      </c>
      <c r="L154" s="252"/>
      <c r="M154" s="253" t="s">
        <v>1</v>
      </c>
      <c r="N154" s="254" t="s">
        <v>38</v>
      </c>
      <c r="O154" s="89"/>
      <c r="P154" s="225">
        <f>O154*H154</f>
        <v>0</v>
      </c>
      <c r="Q154" s="225">
        <v>0.0050000000000000001</v>
      </c>
      <c r="R154" s="225">
        <f>Q154*H154</f>
        <v>0.01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168</v>
      </c>
      <c r="AT154" s="227" t="s">
        <v>304</v>
      </c>
      <c r="AU154" s="227" t="s">
        <v>83</v>
      </c>
      <c r="AY154" s="15" t="s">
        <v>130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81</v>
      </c>
      <c r="BK154" s="228">
        <f>ROUND(I154*H154,2)</f>
        <v>0</v>
      </c>
      <c r="BL154" s="15" t="s">
        <v>137</v>
      </c>
      <c r="BM154" s="227" t="s">
        <v>663</v>
      </c>
    </row>
    <row r="155" s="2" customFormat="1" ht="24.15" customHeight="1">
      <c r="A155" s="36"/>
      <c r="B155" s="37"/>
      <c r="C155" s="216" t="s">
        <v>200</v>
      </c>
      <c r="D155" s="216" t="s">
        <v>132</v>
      </c>
      <c r="E155" s="217" t="s">
        <v>317</v>
      </c>
      <c r="F155" s="218" t="s">
        <v>318</v>
      </c>
      <c r="G155" s="219" t="s">
        <v>143</v>
      </c>
      <c r="H155" s="220">
        <v>2</v>
      </c>
      <c r="I155" s="221"/>
      <c r="J155" s="222">
        <f>ROUND(I155*H155,2)</f>
        <v>0</v>
      </c>
      <c r="K155" s="218" t="s">
        <v>136</v>
      </c>
      <c r="L155" s="42"/>
      <c r="M155" s="223" t="s">
        <v>1</v>
      </c>
      <c r="N155" s="224" t="s">
        <v>38</v>
      </c>
      <c r="O155" s="89"/>
      <c r="P155" s="225">
        <f>O155*H155</f>
        <v>0</v>
      </c>
      <c r="Q155" s="225">
        <v>0.11241</v>
      </c>
      <c r="R155" s="225">
        <f>Q155*H155</f>
        <v>0.22481999999999999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137</v>
      </c>
      <c r="AT155" s="227" t="s">
        <v>132</v>
      </c>
      <c r="AU155" s="227" t="s">
        <v>83</v>
      </c>
      <c r="AY155" s="15" t="s">
        <v>130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81</v>
      </c>
      <c r="BK155" s="228">
        <f>ROUND(I155*H155,2)</f>
        <v>0</v>
      </c>
      <c r="BL155" s="15" t="s">
        <v>137</v>
      </c>
      <c r="BM155" s="227" t="s">
        <v>664</v>
      </c>
    </row>
    <row r="156" s="2" customFormat="1">
      <c r="A156" s="36"/>
      <c r="B156" s="37"/>
      <c r="C156" s="38"/>
      <c r="D156" s="231" t="s">
        <v>166</v>
      </c>
      <c r="E156" s="38"/>
      <c r="F156" s="241" t="s">
        <v>665</v>
      </c>
      <c r="G156" s="38"/>
      <c r="H156" s="38"/>
      <c r="I156" s="242"/>
      <c r="J156" s="38"/>
      <c r="K156" s="38"/>
      <c r="L156" s="42"/>
      <c r="M156" s="243"/>
      <c r="N156" s="244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166</v>
      </c>
      <c r="AU156" s="15" t="s">
        <v>83</v>
      </c>
    </row>
    <row r="157" s="2" customFormat="1" ht="16.5" customHeight="1">
      <c r="A157" s="36"/>
      <c r="B157" s="37"/>
      <c r="C157" s="245" t="s">
        <v>205</v>
      </c>
      <c r="D157" s="245" t="s">
        <v>304</v>
      </c>
      <c r="E157" s="246" t="s">
        <v>666</v>
      </c>
      <c r="F157" s="247" t="s">
        <v>667</v>
      </c>
      <c r="G157" s="248" t="s">
        <v>143</v>
      </c>
      <c r="H157" s="249">
        <v>2</v>
      </c>
      <c r="I157" s="250"/>
      <c r="J157" s="251">
        <f>ROUND(I157*H157,2)</f>
        <v>0</v>
      </c>
      <c r="K157" s="247" t="s">
        <v>136</v>
      </c>
      <c r="L157" s="252"/>
      <c r="M157" s="253" t="s">
        <v>1</v>
      </c>
      <c r="N157" s="254" t="s">
        <v>38</v>
      </c>
      <c r="O157" s="89"/>
      <c r="P157" s="225">
        <f>O157*H157</f>
        <v>0</v>
      </c>
      <c r="Q157" s="225">
        <v>0.0061000000000000004</v>
      </c>
      <c r="R157" s="225">
        <f>Q157*H157</f>
        <v>0.012200000000000001</v>
      </c>
      <c r="S157" s="225">
        <v>0</v>
      </c>
      <c r="T157" s="22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7" t="s">
        <v>168</v>
      </c>
      <c r="AT157" s="227" t="s">
        <v>304</v>
      </c>
      <c r="AU157" s="227" t="s">
        <v>83</v>
      </c>
      <c r="AY157" s="15" t="s">
        <v>130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5" t="s">
        <v>81</v>
      </c>
      <c r="BK157" s="228">
        <f>ROUND(I157*H157,2)</f>
        <v>0</v>
      </c>
      <c r="BL157" s="15" t="s">
        <v>137</v>
      </c>
      <c r="BM157" s="227" t="s">
        <v>668</v>
      </c>
    </row>
    <row r="158" s="2" customFormat="1" ht="16.5" customHeight="1">
      <c r="A158" s="36"/>
      <c r="B158" s="37"/>
      <c r="C158" s="245" t="s">
        <v>209</v>
      </c>
      <c r="D158" s="245" t="s">
        <v>304</v>
      </c>
      <c r="E158" s="246" t="s">
        <v>669</v>
      </c>
      <c r="F158" s="247" t="s">
        <v>670</v>
      </c>
      <c r="G158" s="248" t="s">
        <v>143</v>
      </c>
      <c r="H158" s="249">
        <v>2</v>
      </c>
      <c r="I158" s="250"/>
      <c r="J158" s="251">
        <f>ROUND(I158*H158,2)</f>
        <v>0</v>
      </c>
      <c r="K158" s="247" t="s">
        <v>136</v>
      </c>
      <c r="L158" s="252"/>
      <c r="M158" s="253" t="s">
        <v>1</v>
      </c>
      <c r="N158" s="254" t="s">
        <v>38</v>
      </c>
      <c r="O158" s="89"/>
      <c r="P158" s="225">
        <f>O158*H158</f>
        <v>0</v>
      </c>
      <c r="Q158" s="225">
        <v>0.00010000000000000001</v>
      </c>
      <c r="R158" s="225">
        <f>Q158*H158</f>
        <v>0.00020000000000000001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168</v>
      </c>
      <c r="AT158" s="227" t="s">
        <v>304</v>
      </c>
      <c r="AU158" s="227" t="s">
        <v>83</v>
      </c>
      <c r="AY158" s="15" t="s">
        <v>130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81</v>
      </c>
      <c r="BK158" s="228">
        <f>ROUND(I158*H158,2)</f>
        <v>0</v>
      </c>
      <c r="BL158" s="15" t="s">
        <v>137</v>
      </c>
      <c r="BM158" s="227" t="s">
        <v>671</v>
      </c>
    </row>
    <row r="159" s="12" customFormat="1" ht="22.8" customHeight="1">
      <c r="A159" s="12"/>
      <c r="B159" s="200"/>
      <c r="C159" s="201"/>
      <c r="D159" s="202" t="s">
        <v>72</v>
      </c>
      <c r="E159" s="214" t="s">
        <v>367</v>
      </c>
      <c r="F159" s="214" t="s">
        <v>368</v>
      </c>
      <c r="G159" s="201"/>
      <c r="H159" s="201"/>
      <c r="I159" s="204"/>
      <c r="J159" s="215">
        <f>BK159</f>
        <v>0</v>
      </c>
      <c r="K159" s="201"/>
      <c r="L159" s="206"/>
      <c r="M159" s="207"/>
      <c r="N159" s="208"/>
      <c r="O159" s="208"/>
      <c r="P159" s="209">
        <f>P160</f>
        <v>0</v>
      </c>
      <c r="Q159" s="208"/>
      <c r="R159" s="209">
        <f>R160</f>
        <v>0</v>
      </c>
      <c r="S159" s="208"/>
      <c r="T159" s="210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1" t="s">
        <v>81</v>
      </c>
      <c r="AT159" s="212" t="s">
        <v>72</v>
      </c>
      <c r="AU159" s="212" t="s">
        <v>81</v>
      </c>
      <c r="AY159" s="211" t="s">
        <v>130</v>
      </c>
      <c r="BK159" s="213">
        <f>BK160</f>
        <v>0</v>
      </c>
    </row>
    <row r="160" s="2" customFormat="1" ht="33" customHeight="1">
      <c r="A160" s="36"/>
      <c r="B160" s="37"/>
      <c r="C160" s="216" t="s">
        <v>213</v>
      </c>
      <c r="D160" s="216" t="s">
        <v>132</v>
      </c>
      <c r="E160" s="217" t="s">
        <v>370</v>
      </c>
      <c r="F160" s="218" t="s">
        <v>371</v>
      </c>
      <c r="G160" s="219" t="s">
        <v>216</v>
      </c>
      <c r="H160" s="220">
        <v>43.661999999999999</v>
      </c>
      <c r="I160" s="221"/>
      <c r="J160" s="222">
        <f>ROUND(I160*H160,2)</f>
        <v>0</v>
      </c>
      <c r="K160" s="218" t="s">
        <v>136</v>
      </c>
      <c r="L160" s="42"/>
      <c r="M160" s="223" t="s">
        <v>1</v>
      </c>
      <c r="N160" s="224" t="s">
        <v>38</v>
      </c>
      <c r="O160" s="89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7" t="s">
        <v>137</v>
      </c>
      <c r="AT160" s="227" t="s">
        <v>132</v>
      </c>
      <c r="AU160" s="227" t="s">
        <v>83</v>
      </c>
      <c r="AY160" s="15" t="s">
        <v>130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5" t="s">
        <v>81</v>
      </c>
      <c r="BK160" s="228">
        <f>ROUND(I160*H160,2)</f>
        <v>0</v>
      </c>
      <c r="BL160" s="15" t="s">
        <v>137</v>
      </c>
      <c r="BM160" s="227" t="s">
        <v>672</v>
      </c>
    </row>
    <row r="161" s="12" customFormat="1" ht="25.92" customHeight="1">
      <c r="A161" s="12"/>
      <c r="B161" s="200"/>
      <c r="C161" s="201"/>
      <c r="D161" s="202" t="s">
        <v>72</v>
      </c>
      <c r="E161" s="203" t="s">
        <v>373</v>
      </c>
      <c r="F161" s="203" t="s">
        <v>374</v>
      </c>
      <c r="G161" s="201"/>
      <c r="H161" s="201"/>
      <c r="I161" s="204"/>
      <c r="J161" s="205">
        <f>BK161</f>
        <v>0</v>
      </c>
      <c r="K161" s="201"/>
      <c r="L161" s="206"/>
      <c r="M161" s="207"/>
      <c r="N161" s="208"/>
      <c r="O161" s="208"/>
      <c r="P161" s="209">
        <f>P162</f>
        <v>0</v>
      </c>
      <c r="Q161" s="208"/>
      <c r="R161" s="209">
        <f>R162</f>
        <v>0.10240000000000001</v>
      </c>
      <c r="S161" s="208"/>
      <c r="T161" s="210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1" t="s">
        <v>83</v>
      </c>
      <c r="AT161" s="212" t="s">
        <v>72</v>
      </c>
      <c r="AU161" s="212" t="s">
        <v>73</v>
      </c>
      <c r="AY161" s="211" t="s">
        <v>130</v>
      </c>
      <c r="BK161" s="213">
        <f>BK162</f>
        <v>0</v>
      </c>
    </row>
    <row r="162" s="12" customFormat="1" ht="22.8" customHeight="1">
      <c r="A162" s="12"/>
      <c r="B162" s="200"/>
      <c r="C162" s="201"/>
      <c r="D162" s="202" t="s">
        <v>72</v>
      </c>
      <c r="E162" s="214" t="s">
        <v>375</v>
      </c>
      <c r="F162" s="214" t="s">
        <v>376</v>
      </c>
      <c r="G162" s="201"/>
      <c r="H162" s="201"/>
      <c r="I162" s="204"/>
      <c r="J162" s="215">
        <f>BK162</f>
        <v>0</v>
      </c>
      <c r="K162" s="201"/>
      <c r="L162" s="206"/>
      <c r="M162" s="207"/>
      <c r="N162" s="208"/>
      <c r="O162" s="208"/>
      <c r="P162" s="209">
        <f>SUM(P163:P167)</f>
        <v>0</v>
      </c>
      <c r="Q162" s="208"/>
      <c r="R162" s="209">
        <f>SUM(R163:R167)</f>
        <v>0.10240000000000001</v>
      </c>
      <c r="S162" s="208"/>
      <c r="T162" s="210">
        <f>SUM(T163:T167)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1" t="s">
        <v>83</v>
      </c>
      <c r="AT162" s="212" t="s">
        <v>72</v>
      </c>
      <c r="AU162" s="212" t="s">
        <v>81</v>
      </c>
      <c r="AY162" s="211" t="s">
        <v>130</v>
      </c>
      <c r="BK162" s="213">
        <f>SUM(BK163:BK167)</f>
        <v>0</v>
      </c>
    </row>
    <row r="163" s="2" customFormat="1" ht="24.15" customHeight="1">
      <c r="A163" s="36"/>
      <c r="B163" s="37"/>
      <c r="C163" s="216" t="s">
        <v>219</v>
      </c>
      <c r="D163" s="216" t="s">
        <v>132</v>
      </c>
      <c r="E163" s="217" t="s">
        <v>378</v>
      </c>
      <c r="F163" s="218" t="s">
        <v>379</v>
      </c>
      <c r="G163" s="219" t="s">
        <v>246</v>
      </c>
      <c r="H163" s="220">
        <v>16</v>
      </c>
      <c r="I163" s="221"/>
      <c r="J163" s="222">
        <f>ROUND(I163*H163,2)</f>
        <v>0</v>
      </c>
      <c r="K163" s="218" t="s">
        <v>136</v>
      </c>
      <c r="L163" s="42"/>
      <c r="M163" s="223" t="s">
        <v>1</v>
      </c>
      <c r="N163" s="224" t="s">
        <v>38</v>
      </c>
      <c r="O163" s="89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7" t="s">
        <v>205</v>
      </c>
      <c r="AT163" s="227" t="s">
        <v>132</v>
      </c>
      <c r="AU163" s="227" t="s">
        <v>83</v>
      </c>
      <c r="AY163" s="15" t="s">
        <v>130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5" t="s">
        <v>81</v>
      </c>
      <c r="BK163" s="228">
        <f>ROUND(I163*H163,2)</f>
        <v>0</v>
      </c>
      <c r="BL163" s="15" t="s">
        <v>205</v>
      </c>
      <c r="BM163" s="227" t="s">
        <v>673</v>
      </c>
    </row>
    <row r="164" s="2" customFormat="1">
      <c r="A164" s="36"/>
      <c r="B164" s="37"/>
      <c r="C164" s="38"/>
      <c r="D164" s="231" t="s">
        <v>166</v>
      </c>
      <c r="E164" s="38"/>
      <c r="F164" s="241" t="s">
        <v>381</v>
      </c>
      <c r="G164" s="38"/>
      <c r="H164" s="38"/>
      <c r="I164" s="242"/>
      <c r="J164" s="38"/>
      <c r="K164" s="38"/>
      <c r="L164" s="42"/>
      <c r="M164" s="243"/>
      <c r="N164" s="244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166</v>
      </c>
      <c r="AU164" s="15" t="s">
        <v>83</v>
      </c>
    </row>
    <row r="165" s="13" customFormat="1">
      <c r="A165" s="13"/>
      <c r="B165" s="229"/>
      <c r="C165" s="230"/>
      <c r="D165" s="231" t="s">
        <v>139</v>
      </c>
      <c r="E165" s="232" t="s">
        <v>1</v>
      </c>
      <c r="F165" s="233" t="s">
        <v>674</v>
      </c>
      <c r="G165" s="230"/>
      <c r="H165" s="234">
        <v>16</v>
      </c>
      <c r="I165" s="235"/>
      <c r="J165" s="230"/>
      <c r="K165" s="230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139</v>
      </c>
      <c r="AU165" s="240" t="s">
        <v>83</v>
      </c>
      <c r="AV165" s="13" t="s">
        <v>83</v>
      </c>
      <c r="AW165" s="13" t="s">
        <v>30</v>
      </c>
      <c r="AX165" s="13" t="s">
        <v>81</v>
      </c>
      <c r="AY165" s="240" t="s">
        <v>130</v>
      </c>
    </row>
    <row r="166" s="2" customFormat="1" ht="16.5" customHeight="1">
      <c r="A166" s="36"/>
      <c r="B166" s="37"/>
      <c r="C166" s="245" t="s">
        <v>221</v>
      </c>
      <c r="D166" s="245" t="s">
        <v>304</v>
      </c>
      <c r="E166" s="246" t="s">
        <v>383</v>
      </c>
      <c r="F166" s="247" t="s">
        <v>384</v>
      </c>
      <c r="G166" s="248" t="s">
        <v>246</v>
      </c>
      <c r="H166" s="249">
        <v>16</v>
      </c>
      <c r="I166" s="250"/>
      <c r="J166" s="251">
        <f>ROUND(I166*H166,2)</f>
        <v>0</v>
      </c>
      <c r="K166" s="247" t="s">
        <v>136</v>
      </c>
      <c r="L166" s="252"/>
      <c r="M166" s="253" t="s">
        <v>1</v>
      </c>
      <c r="N166" s="254" t="s">
        <v>38</v>
      </c>
      <c r="O166" s="89"/>
      <c r="P166" s="225">
        <f>O166*H166</f>
        <v>0</v>
      </c>
      <c r="Q166" s="225">
        <v>0.0064000000000000003</v>
      </c>
      <c r="R166" s="225">
        <f>Q166*H166</f>
        <v>0.10240000000000001</v>
      </c>
      <c r="S166" s="225">
        <v>0</v>
      </c>
      <c r="T166" s="22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7" t="s">
        <v>278</v>
      </c>
      <c r="AT166" s="227" t="s">
        <v>304</v>
      </c>
      <c r="AU166" s="227" t="s">
        <v>83</v>
      </c>
      <c r="AY166" s="15" t="s">
        <v>130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5" t="s">
        <v>81</v>
      </c>
      <c r="BK166" s="228">
        <f>ROUND(I166*H166,2)</f>
        <v>0</v>
      </c>
      <c r="BL166" s="15" t="s">
        <v>205</v>
      </c>
      <c r="BM166" s="227" t="s">
        <v>675</v>
      </c>
    </row>
    <row r="167" s="2" customFormat="1">
      <c r="A167" s="36"/>
      <c r="B167" s="37"/>
      <c r="C167" s="38"/>
      <c r="D167" s="231" t="s">
        <v>166</v>
      </c>
      <c r="E167" s="38"/>
      <c r="F167" s="241" t="s">
        <v>381</v>
      </c>
      <c r="G167" s="38"/>
      <c r="H167" s="38"/>
      <c r="I167" s="242"/>
      <c r="J167" s="38"/>
      <c r="K167" s="38"/>
      <c r="L167" s="42"/>
      <c r="M167" s="243"/>
      <c r="N167" s="244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166</v>
      </c>
      <c r="AU167" s="15" t="s">
        <v>83</v>
      </c>
    </row>
    <row r="168" s="12" customFormat="1" ht="25.92" customHeight="1">
      <c r="A168" s="12"/>
      <c r="B168" s="200"/>
      <c r="C168" s="201"/>
      <c r="D168" s="202" t="s">
        <v>72</v>
      </c>
      <c r="E168" s="203" t="s">
        <v>386</v>
      </c>
      <c r="F168" s="203" t="s">
        <v>387</v>
      </c>
      <c r="G168" s="201"/>
      <c r="H168" s="201"/>
      <c r="I168" s="204"/>
      <c r="J168" s="205">
        <f>BK168</f>
        <v>0</v>
      </c>
      <c r="K168" s="201"/>
      <c r="L168" s="206"/>
      <c r="M168" s="207"/>
      <c r="N168" s="208"/>
      <c r="O168" s="208"/>
      <c r="P168" s="209">
        <f>P169</f>
        <v>0</v>
      </c>
      <c r="Q168" s="208"/>
      <c r="R168" s="209">
        <f>R169</f>
        <v>0</v>
      </c>
      <c r="S168" s="208"/>
      <c r="T168" s="210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1" t="s">
        <v>152</v>
      </c>
      <c r="AT168" s="212" t="s">
        <v>72</v>
      </c>
      <c r="AU168" s="212" t="s">
        <v>73</v>
      </c>
      <c r="AY168" s="211" t="s">
        <v>130</v>
      </c>
      <c r="BK168" s="213">
        <f>BK169</f>
        <v>0</v>
      </c>
    </row>
    <row r="169" s="12" customFormat="1" ht="22.8" customHeight="1">
      <c r="A169" s="12"/>
      <c r="B169" s="200"/>
      <c r="C169" s="201"/>
      <c r="D169" s="202" t="s">
        <v>72</v>
      </c>
      <c r="E169" s="214" t="s">
        <v>427</v>
      </c>
      <c r="F169" s="214" t="s">
        <v>428</v>
      </c>
      <c r="G169" s="201"/>
      <c r="H169" s="201"/>
      <c r="I169" s="204"/>
      <c r="J169" s="215">
        <f>BK169</f>
        <v>0</v>
      </c>
      <c r="K169" s="201"/>
      <c r="L169" s="206"/>
      <c r="M169" s="207"/>
      <c r="N169" s="208"/>
      <c r="O169" s="208"/>
      <c r="P169" s="209">
        <f>SUM(P170:P171)</f>
        <v>0</v>
      </c>
      <c r="Q169" s="208"/>
      <c r="R169" s="209">
        <f>SUM(R170:R171)</f>
        <v>0</v>
      </c>
      <c r="S169" s="208"/>
      <c r="T169" s="210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1" t="s">
        <v>152</v>
      </c>
      <c r="AT169" s="212" t="s">
        <v>72</v>
      </c>
      <c r="AU169" s="212" t="s">
        <v>81</v>
      </c>
      <c r="AY169" s="211" t="s">
        <v>130</v>
      </c>
      <c r="BK169" s="213">
        <f>SUM(BK170:BK171)</f>
        <v>0</v>
      </c>
    </row>
    <row r="170" s="2" customFormat="1" ht="16.5" customHeight="1">
      <c r="A170" s="36"/>
      <c r="B170" s="37"/>
      <c r="C170" s="216" t="s">
        <v>7</v>
      </c>
      <c r="D170" s="216" t="s">
        <v>132</v>
      </c>
      <c r="E170" s="217" t="s">
        <v>676</v>
      </c>
      <c r="F170" s="218" t="s">
        <v>677</v>
      </c>
      <c r="G170" s="219" t="s">
        <v>393</v>
      </c>
      <c r="H170" s="220">
        <v>1</v>
      </c>
      <c r="I170" s="221"/>
      <c r="J170" s="222">
        <f>ROUND(I170*H170,2)</f>
        <v>0</v>
      </c>
      <c r="K170" s="218" t="s">
        <v>136</v>
      </c>
      <c r="L170" s="42"/>
      <c r="M170" s="223" t="s">
        <v>1</v>
      </c>
      <c r="N170" s="224" t="s">
        <v>38</v>
      </c>
      <c r="O170" s="89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7" t="s">
        <v>394</v>
      </c>
      <c r="AT170" s="227" t="s">
        <v>132</v>
      </c>
      <c r="AU170" s="227" t="s">
        <v>83</v>
      </c>
      <c r="AY170" s="15" t="s">
        <v>130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5" t="s">
        <v>81</v>
      </c>
      <c r="BK170" s="228">
        <f>ROUND(I170*H170,2)</f>
        <v>0</v>
      </c>
      <c r="BL170" s="15" t="s">
        <v>394</v>
      </c>
      <c r="BM170" s="227" t="s">
        <v>678</v>
      </c>
    </row>
    <row r="171" s="2" customFormat="1">
      <c r="A171" s="36"/>
      <c r="B171" s="37"/>
      <c r="C171" s="38"/>
      <c r="D171" s="231" t="s">
        <v>166</v>
      </c>
      <c r="E171" s="38"/>
      <c r="F171" s="241" t="s">
        <v>679</v>
      </c>
      <c r="G171" s="38"/>
      <c r="H171" s="38"/>
      <c r="I171" s="242"/>
      <c r="J171" s="38"/>
      <c r="K171" s="38"/>
      <c r="L171" s="42"/>
      <c r="M171" s="260"/>
      <c r="N171" s="261"/>
      <c r="O171" s="257"/>
      <c r="P171" s="257"/>
      <c r="Q171" s="257"/>
      <c r="R171" s="257"/>
      <c r="S171" s="257"/>
      <c r="T171" s="262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166</v>
      </c>
      <c r="AU171" s="15" t="s">
        <v>83</v>
      </c>
    </row>
    <row r="172" s="2" customFormat="1" ht="6.96" customHeight="1">
      <c r="A172" s="36"/>
      <c r="B172" s="64"/>
      <c r="C172" s="65"/>
      <c r="D172" s="65"/>
      <c r="E172" s="65"/>
      <c r="F172" s="65"/>
      <c r="G172" s="65"/>
      <c r="H172" s="65"/>
      <c r="I172" s="65"/>
      <c r="J172" s="65"/>
      <c r="K172" s="65"/>
      <c r="L172" s="42"/>
      <c r="M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</row>
  </sheetData>
  <sheetProtection sheet="1" autoFilter="0" formatColumns="0" formatRows="0" objects="1" scenarios="1" spinCount="100000" saltValue="4ZaOEFPk1i2/00xdQ/Gl1T6YSmUQbNcQAWWfTJWx/sknuvOEgEuAXeE0CvhDMqXBJKoWEHLOJZgOTKfBcUdObw==" hashValue="kwqXMHYNHicHpqC7/FrPDJr4KF/YUcho33Tx/jsMNB+LARBDiXDLVDxXGKIVoAzNZgbRrffSQGvkc24peiO6qQ==" algorithmName="SHA-512" password="CC35"/>
  <autoFilter ref="C124:K171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072243BBD15B419DFA6DB318EA4619" ma:contentTypeVersion="17" ma:contentTypeDescription="Vytvoří nový dokument" ma:contentTypeScope="" ma:versionID="72dbe626b4aff30de33e221ac963fb70">
  <xsd:schema xmlns:xsd="http://www.w3.org/2001/XMLSchema" xmlns:xs="http://www.w3.org/2001/XMLSchema" xmlns:p="http://schemas.microsoft.com/office/2006/metadata/properties" xmlns:ns1="http://schemas.microsoft.com/sharepoint/v3" xmlns:ns2="76ac09c3-4060-4832-9b3c-cf864eb6295d" xmlns:ns3="bfcce5ea-2c06-460a-8f42-937bb651c2ea" targetNamespace="http://schemas.microsoft.com/office/2006/metadata/properties" ma:root="true" ma:fieldsID="516ec0dccc98ff6053e736047deffef0" ns1:_="" ns2:_="" ns3:_="">
    <xsd:import namespace="http://schemas.microsoft.com/sharepoint/v3"/>
    <xsd:import namespace="76ac09c3-4060-4832-9b3c-cf864eb6295d"/>
    <xsd:import namespace="bfcce5ea-2c06-460a-8f42-937bb651c2e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ac09c3-4060-4832-9b3c-cf864eb629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9682d76-9388-4df6-af13-128b08790789}" ma:internalName="TaxCatchAll" ma:showField="CatchAllData" ma:web="76ac09c3-4060-4832-9b3c-cf864eb629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cce5ea-2c06-460a-8f42-937bb651c2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76ac09c3-4060-4832-9b3c-cf864eb6295d" xsi:nil="true"/>
    <lcf76f155ced4ddcb4097134ff3c332f xmlns="bfcce5ea-2c06-460a-8f42-937bb651c2e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3973C41-CACD-4376-AC03-A19FEEB92557}"/>
</file>

<file path=customXml/itemProps2.xml><?xml version="1.0" encoding="utf-8"?>
<ds:datastoreItem xmlns:ds="http://schemas.openxmlformats.org/officeDocument/2006/customXml" ds:itemID="{DF6065F6-2727-4ED1-AD9D-6777D3AF2E3C}"/>
</file>

<file path=customXml/itemProps3.xml><?xml version="1.0" encoding="utf-8"?>
<ds:datastoreItem xmlns:ds="http://schemas.openxmlformats.org/officeDocument/2006/customXml" ds:itemID="{458C5050-1CC8-48C8-84F5-016C76DA7779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PC-SLOVACEK-W10\PC</dc:creator>
  <cp:lastModifiedBy>PC-SLOVACEK-W10\PC</cp:lastModifiedBy>
  <dcterms:created xsi:type="dcterms:W3CDTF">2024-06-04T05:53:40Z</dcterms:created>
  <dcterms:modified xsi:type="dcterms:W3CDTF">2024-06-04T05:53:43Z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0x01010057072243BBD15B419DFA6DB318EA4619</vt:lpwstr>
  </property>
</Properties>
</file>