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.1 - Rekonstrukce s..." sheetId="2" r:id="rId2"/>
    <sheet name="SO 101.2 - Hlavní polní c..." sheetId="3" r:id="rId3"/>
    <sheet name="VRN-101 - Vedlejší rozpoč..." sheetId="4" r:id="rId4"/>
    <sheet name="Pokyny pro vyplnění" sheetId="5" r:id="rId5"/>
  </sheets>
  <definedNames>
    <definedName name="_xlnm.Print_Area" localSheetId="0">'Rekapitulace stavby'!$D$4:$AO$36,'Rekapitulace stavby'!$C$42:$AQ$59</definedName>
    <definedName name="_xlnm._FilterDatabase" localSheetId="1" hidden="1">'SO 101.1 - Rekonstrukce s...'!$C$91:$K$247</definedName>
    <definedName name="_xlnm.Print_Area" localSheetId="1">'SO 101.1 - Rekonstrukce s...'!$C$4:$J$41,'SO 101.1 - Rekonstrukce s...'!$C$47:$J$71,'SO 101.1 - Rekonstrukce s...'!$C$77:$K$247</definedName>
    <definedName name="_xlnm._FilterDatabase" localSheetId="2" hidden="1">'SO 101.2 - Hlavní polní c...'!$C$93:$K$546</definedName>
    <definedName name="_xlnm.Print_Area" localSheetId="2">'SO 101.2 - Hlavní polní c...'!$C$4:$J$41,'SO 101.2 - Hlavní polní c...'!$C$47:$J$73,'SO 101.2 - Hlavní polní c...'!$C$79:$K$546</definedName>
    <definedName name="_xlnm._FilterDatabase" localSheetId="3" hidden="1">'VRN-101 - Vedlejší rozpoč...'!$C$83:$K$139</definedName>
    <definedName name="_xlnm.Print_Area" localSheetId="3">'VRN-101 - Vedlejší rozpoč...'!$C$4:$J$39,'VRN-101 - Vedlejší rozpoč...'!$C$45:$J$65,'VRN-101 - Vedlejší rozpoč...'!$C$71:$K$139</definedName>
    <definedName name="_xlnm.Print_Area" localSheetId="4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 101.1 - Rekonstrukce s...'!$91:$91</definedName>
    <definedName name="_xlnm.Print_Titles" localSheetId="2">'SO 101.2 - Hlavní polní c...'!$93:$93</definedName>
    <definedName name="_xlnm.Print_Titles" localSheetId="3">'VRN-101 - Vedlejší rozpoč...'!$83:$83</definedName>
  </definedNames>
  <calcPr fullCalcOnLoad="1"/>
</workbook>
</file>

<file path=xl/sharedStrings.xml><?xml version="1.0" encoding="utf-8"?>
<sst xmlns="http://schemas.openxmlformats.org/spreadsheetml/2006/main" count="6752" uniqueCount="955">
  <si>
    <t>Export Komplet</t>
  </si>
  <si>
    <t>VZ</t>
  </si>
  <si>
    <t>2.0</t>
  </si>
  <si>
    <t>ZAMOK</t>
  </si>
  <si>
    <t>False</t>
  </si>
  <si>
    <t>{53cf66b9-2acd-4962-8320-93c457929f2b}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</si>
  <si>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</si>
  <si>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</si>
  <si>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</si>
  <si>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</si>
  <si>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</si>
  <si>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</si>
  <si>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</si>
  <si>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</si>
  <si>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2978/040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</si>
  <si>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</si>
  <si>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</si>
  <si>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Hlavní polní cesta HC3 a výsadba LBC Háje, LBK 769703-2 a IP3 v k.ú. Třebětice</t>
  </si>
  <si>
    <t>KSO:</t>
  </si>
  <si>
    <t/>
  </si>
  <si>
    <t>CC-CZ:</t>
  </si>
  <si>
    <t>Místo:</t>
  </si>
  <si>
    <t>k.ú. Třebětice</t>
  </si>
  <si>
    <t>Datum:</t>
  </si>
  <si>
    <t>18. 1. 2024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</si>
  <si>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</si>
  <si>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</si>
  <si>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</si>
  <si>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</si>
  <si>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</si>
  <si>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</si>
  <si>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</si>
  <si>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28597044</t>
  </si>
  <si>
    <t>AGPOL s.r.o., Jungmannova 153/12, 77900 Olomouc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</si>
  <si>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</si>
  <si>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</si>
  <si>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</si>
  <si>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</si>
  <si>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</si>
  <si>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</si>
  <si>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</si>
  <si>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</si>
  <si>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</si>
  <si>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</si>
  <si>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</si>
  <si>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</si>
  <si>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</si>
  <si>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</si>
  <si>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</si>
  <si>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</si>
  <si>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</si>
  <si>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</si>
  <si>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</si>
  <si>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</si>
  <si>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</si>
  <si>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</si>
  <si>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</si>
  <si>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</si>
  <si>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</si>
  <si>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</si>
  <si>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</si>
  <si>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</si>
  <si>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</si>
  <si>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</si>
  <si>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</si>
  <si>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</si>
  <si>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</si>
  <si>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</si>
  <si>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</si>
  <si>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</si>
  <si>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</si>
  <si>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</si>
  <si>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</si>
  <si>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</si>
  <si>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</si>
  <si>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</si>
  <si>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101</t>
  </si>
  <si>
    <t>Hlavní polní cesta HC3</t>
  </si>
  <si>
    <t>STA</t>
  </si>
  <si>
    <t>1</t>
  </si>
  <si>
    <t>{331c52f4-ec32-465f-9f57-400a980576c8}</t>
  </si>
  <si>
    <t>2</t>
  </si>
  <si>
    <t>/</t>
  </si>
  <si>
    <t>SO 101.1</t>
  </si>
  <si>
    <t>Rekonstrukce stávajícího povrchu</t>
  </si>
  <si>
    <t>Soupis</t>
  </si>
  <si>
    <t>{e083536b-3e14-46ae-91f7-00ba6fbbffef}</t>
  </si>
  <si>
    <t>SO 101.2</t>
  </si>
  <si>
    <t>{57077902-5146-44ec-b96a-db0a0fb27a3c}</t>
  </si>
  <si>
    <t>VRN-101</t>
  </si>
  <si>
    <t>Vedlejší rozpočtové náklady SO 101</t>
  </si>
  <si>
    <t>{6ca5a939-b470-4843-9e35-dad27f453a35}</t>
  </si>
  <si>
    <t>KRYCÍ LIST SOUPISU PRACÍ</t>
  </si>
  <si>
    <t>Objekt:</t>
  </si>
  <si>
    <t>SO 101 - Hlavní polní cesta HC3</t>
  </si>
  <si>
    <t>Soupis:</t>
  </si>
  <si>
    <t>SO 101.1 - Rekonstrukce stávajícího povrchu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</si>
  <si>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</si>
  <si>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</si>
  <si>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</si>
  <si>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</si>
  <si>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</si>
  <si>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</si>
  <si>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</si>
  <si>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</si>
  <si>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</si>
  <si>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</si>
  <si>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</si>
  <si>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</si>
  <si>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</si>
  <si>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</si>
  <si>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</si>
  <si>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</si>
  <si>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</si>
  <si>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</si>
  <si>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</si>
  <si>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</si>
  <si>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</si>
  <si>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</si>
  <si>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</si>
  <si>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</si>
  <si>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</si>
  <si>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</si>
  <si>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</si>
  <si>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</si>
  <si>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</si>
  <si>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K</t>
  </si>
  <si>
    <t>113107221</t>
  </si>
  <si>
    <t>Odstranění podkladu z kameniva drceného tl do 100 mm strojně pl přes 200 m2</t>
  </si>
  <si>
    <t>m2</t>
  </si>
  <si>
    <t>CS ÚRS 2024 01</t>
  </si>
  <si>
    <t>4</t>
  </si>
  <si>
    <t>1940798778</t>
  </si>
  <si>
    <t>PP</t>
  </si>
  <si>
    <t>Odstranění podkladů nebo krytů strojně plochy jednotlivě přes 200 m2 s přemístěním hmot na skládku na vzdálenost do 20 m nebo s naložením na dopravní prostředek z kameniva hrubého drceného, o tl. vrstvy do 100 mm</t>
  </si>
  <si>
    <t>Online PSC</t>
  </si>
  <si>
    <t>https://podminky.urs.cz/item/CS_URS_2024_01/113107221</t>
  </si>
  <si>
    <t>VV</t>
  </si>
  <si>
    <t>viz D.101.a, D.101.b.1-5</t>
  </si>
  <si>
    <t xml:space="preserve">odstranění 50% stáv. k-ce - úprava 2 </t>
  </si>
  <si>
    <t>1100*0,5</t>
  </si>
  <si>
    <t>Součet</t>
  </si>
  <si>
    <t>12</t>
  </si>
  <si>
    <t>113107224</t>
  </si>
  <si>
    <t>Odstranění podkladu z kameniva drceného tl přes 300 do 400 mm strojně pl přes 200 m2</t>
  </si>
  <si>
    <t>-2049381046</t>
  </si>
  <si>
    <t>Odstranění podkladů nebo krytů strojně plochy jednotlivě přes 200 m2 s přemístěním hmot na skládku na vzdálenost do 20 m nebo s naložením na dopravní prostředek z kameniva hrubého drceného, o tl. vrstvy přes 300 do 400 mm</t>
  </si>
  <si>
    <t>https://podminky.urs.cz/item/CS_URS_2024_01/113107224</t>
  </si>
  <si>
    <t>zahliněné kam.</t>
  </si>
  <si>
    <t>9</t>
  </si>
  <si>
    <t>113154333</t>
  </si>
  <si>
    <t>Frézování živičného krytu tl 50 mm pruh š přes 1 do 2 m pl přes 1000 do 10000 m2 bez překážek v trase</t>
  </si>
  <si>
    <t>-1170289721</t>
  </si>
  <si>
    <t>Frézování živičného podkladu nebo krytu s naložením na dopravní prostředek plochy přes 1 000 do 10 000 m2 bez překážek v trase pruhu šířky přes 1 m do 2 m, tloušťky vrstvy 50 mm</t>
  </si>
  <si>
    <t>https://podminky.urs.cz/item/CS_URS_2024_01/113154333</t>
  </si>
  <si>
    <t>odstranění povrchu - úprava 1</t>
  </si>
  <si>
    <t>10</t>
  </si>
  <si>
    <t>113154334</t>
  </si>
  <si>
    <t>Frézování živičného krytu tl 100 mm pruh š přes 1 do 2 m pl přes 1000 do 10000 m2 bez překážek v trase</t>
  </si>
  <si>
    <t>-1006251033</t>
  </si>
  <si>
    <t>Frézování živičného podkladu nebo krytu s naložením na dopravní prostředek plochy přes 1 000 do 10 000 m2 bez překážek v trase pruhu šířky přes 1 m do 2 m, tloušťky vrstvy 100 mm</t>
  </si>
  <si>
    <t>https://podminky.urs.cz/item/CS_URS_2024_01/113154334</t>
  </si>
  <si>
    <t>113202111</t>
  </si>
  <si>
    <t>Vytrhání obrub krajníků obrubníků stojatých</t>
  </si>
  <si>
    <t>m</t>
  </si>
  <si>
    <t>-357350865</t>
  </si>
  <si>
    <t>Vytrhání obrub s vybouráním lože, s přemístěním hmot na skládku na vzdálenost do 3 m nebo s naložením na dopravní prostředek z krajníků nebo obrubníků stojatých</t>
  </si>
  <si>
    <t>https://podminky.urs.cz/item/CS_URS_2024_01/113202111</t>
  </si>
  <si>
    <t>stáv. obrubníky</t>
  </si>
  <si>
    <t>150</t>
  </si>
  <si>
    <t>20</t>
  </si>
  <si>
    <t>181152302</t>
  </si>
  <si>
    <t>Úprava pláně pro silnice a dálnice v zářezech se zhutněním</t>
  </si>
  <si>
    <t>1107474583</t>
  </si>
  <si>
    <t>Úprava pláně na stavbách silnic a dálnic strojně v zářezech mimo skalních se zhutněním</t>
  </si>
  <si>
    <t>https://podminky.urs.cz/item/CS_URS_2024_01/181152302</t>
  </si>
  <si>
    <t>pod konstrukce</t>
  </si>
  <si>
    <t>550</t>
  </si>
  <si>
    <t>5</t>
  </si>
  <si>
    <t>Komunikace pozemní</t>
  </si>
  <si>
    <t>19</t>
  </si>
  <si>
    <t>564861111</t>
  </si>
  <si>
    <t>Podklad ze štěrkodrtě ŠD plochy přes 100 m2 tl 200 mm</t>
  </si>
  <si>
    <t>-400444144</t>
  </si>
  <si>
    <t>Podklad ze štěrkodrti ŠD s rozprostřením a zhutněním plochy přes 100 m2, po zhutnění tl. 200 mm</t>
  </si>
  <si>
    <t>https://podminky.urs.cz/item/CS_URS_2024_01/564861111</t>
  </si>
  <si>
    <t>obnova celé konstrukce - úprava 2</t>
  </si>
  <si>
    <t>šda</t>
  </si>
  <si>
    <t>šdb</t>
  </si>
  <si>
    <t>17</t>
  </si>
  <si>
    <t>565135121</t>
  </si>
  <si>
    <t>Asfaltový beton vrstva podkladní ACP 16 (obalované kamenivo OKS) tl 50 mm š přes 3 m</t>
  </si>
  <si>
    <t>1273998231</t>
  </si>
  <si>
    <t>Asfaltový beton vrstva podkladní ACP 16 (obalované kamenivo střednězrnné - OKS) s rozprostřením a zhutněním v pruhu šířky přes 3 m, po zhutnění tl. 50 mm</t>
  </si>
  <si>
    <t>https://podminky.urs.cz/item/CS_URS_2024_01/565135121</t>
  </si>
  <si>
    <t>18</t>
  </si>
  <si>
    <t>573111115</t>
  </si>
  <si>
    <t>Postřik živičný infiltrační s posypem z asfaltu množství 2,5 kg/m2</t>
  </si>
  <si>
    <t>-1918925292</t>
  </si>
  <si>
    <t>Postřik infiltrační PI z asfaltu silničního s posypem kamenivem, v množství 2,50 kg/m2</t>
  </si>
  <si>
    <t>https://podminky.urs.cz/item/CS_URS_2024_01/573111115</t>
  </si>
  <si>
    <t>obnova celé konstrukce</t>
  </si>
  <si>
    <t>16</t>
  </si>
  <si>
    <t>573231106</t>
  </si>
  <si>
    <t>Postřik živičný spojovací ze silniční emulze v množství 0,30 kg/m2</t>
  </si>
  <si>
    <t>1979578621</t>
  </si>
  <si>
    <t>Postřik spojovací PS bez posypu kamenivem ze silniční emulze, v množství 0,30 kg/m2</t>
  </si>
  <si>
    <t>https://podminky.urs.cz/item/CS_URS_2024_01/573231106</t>
  </si>
  <si>
    <t>obnova asfaltového povrchu</t>
  </si>
  <si>
    <t>obnova celé konstrukce  - úprava 2</t>
  </si>
  <si>
    <t>577144221</t>
  </si>
  <si>
    <t>Asfaltový beton vrstva obrusná ACO 11 (ABS) tř. II tl 50 mm š přes 3 m z nemodifikovaného asfaltu</t>
  </si>
  <si>
    <t>446135023</t>
  </si>
  <si>
    <t>Asfaltový beton vrstva obrusná ACO 11 (ABS) s rozprostřením a se zhutněním z nemodifikovaného asfaltu v pruhu šířky přes 3 m tř. II, po zhutnění tl. 50 mm</t>
  </si>
  <si>
    <t>https://podminky.urs.cz/item/CS_URS_2024_01/577144221</t>
  </si>
  <si>
    <t>8</t>
  </si>
  <si>
    <t>Trubní vedení</t>
  </si>
  <si>
    <t>26</t>
  </si>
  <si>
    <t>895941R1</t>
  </si>
  <si>
    <t>Osazení vpusti uliční DN 500 z betonových dílců s litinovým poklopem</t>
  </si>
  <si>
    <t>kus</t>
  </si>
  <si>
    <t>-2036490322</t>
  </si>
  <si>
    <t>Osazení vpusti uliční DN 500 z betonových dílců s litinovýmjk poklopem</t>
  </si>
  <si>
    <t>P</t>
  </si>
  <si>
    <t>Poznámka k položce:
Položka zahrnuje  kompletní osazení vpusti dle situace na místě, s ohledem na složení původních odstraněných vpustí. Dílce a technologie budou specifikovány na místě dle zhotovitele. Souřástí položky je také kompletní dodávka materiálu vpusti (nebo vpusťového kompetu), včetně poklopů.</t>
  </si>
  <si>
    <t>Ostatní konstrukce a práce, bourání</t>
  </si>
  <si>
    <t>23</t>
  </si>
  <si>
    <t>916131213</t>
  </si>
  <si>
    <t>Osazení silničního obrubníku betonového stojatého s boční opěrou do lože z betonu prostého</t>
  </si>
  <si>
    <t>341807656</t>
  </si>
  <si>
    <t>Osazení silničního obrubníku betonového se zřízením lože, s vyplněním a zatřením spár cementovou maltou stojatého s boční opěrou z betonu prostého, do lože z betonu prostého</t>
  </si>
  <si>
    <t>https://podminky.urs.cz/item/CS_URS_2024_01/916131213</t>
  </si>
  <si>
    <t>obnova obrubníku</t>
  </si>
  <si>
    <t>24</t>
  </si>
  <si>
    <t>M</t>
  </si>
  <si>
    <t>59217032</t>
  </si>
  <si>
    <t>obrubník silniční betonový 1000x150x150mm</t>
  </si>
  <si>
    <t>-291124755</t>
  </si>
  <si>
    <t>spec. k pol.916131213</t>
  </si>
  <si>
    <t>přenásobeno koef.</t>
  </si>
  <si>
    <t>150*1,02 'Přepočtené koeficientem množství</t>
  </si>
  <si>
    <t>25</t>
  </si>
  <si>
    <t>966100R1</t>
  </si>
  <si>
    <t>Odstranění stávajících uličních vpustí</t>
  </si>
  <si>
    <t>-1108505425</t>
  </si>
  <si>
    <t>Poznámka k položce:
Položka zahrnuje kompletní osdtranění uliční vpusti (všech dílů), včetně potřebných úprav pro osazení nových. Součástí položky je i manipulace nebo likvidace.</t>
  </si>
  <si>
    <t>997</t>
  </si>
  <si>
    <t>Přesun sutě</t>
  </si>
  <si>
    <t>997221551</t>
  </si>
  <si>
    <t>Vodorovná doprava suti ze sypkých materiálů do 1 km</t>
  </si>
  <si>
    <t>t</t>
  </si>
  <si>
    <t>-850560467</t>
  </si>
  <si>
    <t>Vodorovná doprava suti bez naložení, ale se složením a s hrubým urovnáním ze sypkých materiálů, na vzdálenost do 1 km</t>
  </si>
  <si>
    <t>https://podminky.urs.cz/item/CS_URS_2024_01/997221551</t>
  </si>
  <si>
    <t>odstranění stáv. povrchu</t>
  </si>
  <si>
    <t>"asfalt"63,25+126,5</t>
  </si>
  <si>
    <t>"kameniva"93,5+319</t>
  </si>
  <si>
    <t>"obrubníky"30,75</t>
  </si>
  <si>
    <t>6</t>
  </si>
  <si>
    <t>997221559</t>
  </si>
  <si>
    <t>Příplatek ZKD 1 km u vodorovné dopravy suti ze sypkých materiálů</t>
  </si>
  <si>
    <t>-1619977473</t>
  </si>
  <si>
    <t>Vodorovná doprava suti bez naložení, ale se složením a s hrubým urovnáním Příplatek k ceně za každý další započatý 1 km přes 1 km</t>
  </si>
  <si>
    <t>https://podminky.urs.cz/item/CS_URS_2024_01/997221559</t>
  </si>
  <si>
    <t>odvoz na skládku 15 km</t>
  </si>
  <si>
    <t>633,0*14</t>
  </si>
  <si>
    <t>22</t>
  </si>
  <si>
    <t>997221861</t>
  </si>
  <si>
    <t>Poplatek za uložení na recyklační skládce (skládkovné) stavebního odpadu z prostého betonu pod kódem 17 01 01</t>
  </si>
  <si>
    <t>2043070067</t>
  </si>
  <si>
    <t>Poplatek za uložení stavebního odpadu na recyklační skládce (skládkovné) z prostého betonu zatříděného do Katalogu odpadů pod kódem 17 01 01</t>
  </si>
  <si>
    <t>https://podminky.urs.cz/item/CS_URS_2024_01/997221861</t>
  </si>
  <si>
    <t>14</t>
  </si>
  <si>
    <t>997221873</t>
  </si>
  <si>
    <t>Poplatek za uložení na recyklační skládce (skládkovné) stavebního odpadu zeminy a kamení zatříděného do Katalogu odpadů pod kódem 17 05 04</t>
  </si>
  <si>
    <t>-726330797</t>
  </si>
  <si>
    <t>Poplatek za uložení stavebního odpadu na recyklační skládce (skládkovné) zeminy a kamení zatříděného do Katalogu odpadů pod kódem 17 05 04</t>
  </si>
  <si>
    <t>https://podminky.urs.cz/item/CS_URS_2024_01/997221873</t>
  </si>
  <si>
    <t>13</t>
  </si>
  <si>
    <t>997221875</t>
  </si>
  <si>
    <t>Poplatek za uložení na recyklační skládce (skládkovné) stavebního odpadu asfaltového bez obsahu dehtu zatříděného do Katalogu odpadů pod kódem 17 03 02</t>
  </si>
  <si>
    <t>-459448030</t>
  </si>
  <si>
    <t>Poplatek za uložení stavebního odpadu na recyklační skládce (skládkovné) asfaltového bez obsahu dehtu zatříděného do Katalogu odpadů pod kódem 17 03 02</t>
  </si>
  <si>
    <t>https://podminky.urs.cz/item/CS_URS_2024_01/997221875</t>
  </si>
  <si>
    <t>998</t>
  </si>
  <si>
    <t>Přesun hmot</t>
  </si>
  <si>
    <t>998225111</t>
  </si>
  <si>
    <t>Přesun hmot pro pozemní komunikace s krytem z kamene, monolitickým betonovým nebo živičným</t>
  </si>
  <si>
    <t>159775247</t>
  </si>
  <si>
    <t>Přesun hmot pro komunikace s krytem z kameniva, monolitickým betonovým nebo živičným dopravní vzdálenost do 200 m jakékoliv délky objektu</t>
  </si>
  <si>
    <t>https://podminky.urs.cz/item/CS_URS_2024_01/998225111</t>
  </si>
  <si>
    <t>SO 101.2 - Hlavní polní cesta HC3</t>
  </si>
  <si>
    <t xml:space="preserve">    2 - Zakládání</t>
  </si>
  <si>
    <t xml:space="preserve">    4 - Vodorovné konstrukce</t>
  </si>
  <si>
    <t>113107151</t>
  </si>
  <si>
    <t>Odstranění podkladu z kameniva těženého tl do 100 mm strojně pl přes 50 do 200 m2</t>
  </si>
  <si>
    <t>1733821420</t>
  </si>
  <si>
    <t>Odstranění podkladů nebo krytů strojně plochy jednotlivě přes 50 m2 do 200 m2 s přemístěním hmot na skládku na vzdálenost do 20 m nebo s naložením na dopravní prostředek z kameniva těženého, o tl. vrstvy do 100 mm</t>
  </si>
  <si>
    <t>https://podminky.urs.cz/item/CS_URS_2024_01/113107151</t>
  </si>
  <si>
    <t>stržení zaježděného povrchu (dle potřeby)</t>
  </si>
  <si>
    <t>1413*4,0*0,1</t>
  </si>
  <si>
    <t>122252206</t>
  </si>
  <si>
    <t>Odkopávky a prokopávky nezapažené pro silnice a dálnice v hornině třídy těžitelnosti I objem do 5000 m3 strojně</t>
  </si>
  <si>
    <t>m3</t>
  </si>
  <si>
    <t>981274934</t>
  </si>
  <si>
    <t>Odkopávky a prokopávky nezapažené pro silnice a dálnice strojně v hornině třídy těžitelnosti I přes 1 000 do 5 000 m3</t>
  </si>
  <si>
    <t>https://podminky.urs.cz/item/CS_URS_2024_01/122252206</t>
  </si>
  <si>
    <t>výkop cesta</t>
  </si>
  <si>
    <t>3370</t>
  </si>
  <si>
    <t>sjezdy</t>
  </si>
  <si>
    <t>(92+80+26+57+30+71+35)*0,45</t>
  </si>
  <si>
    <t>sanace</t>
  </si>
  <si>
    <t>442*0,5</t>
  </si>
  <si>
    <t>3</t>
  </si>
  <si>
    <t>129001101</t>
  </si>
  <si>
    <t>Příplatek za ztížení odkopávky nebo prokopávky v blízkosti inženýrských sítí</t>
  </si>
  <si>
    <t>1274098683</t>
  </si>
  <si>
    <t>Příplatek k cenám vykopávek za ztížení vykopávky v blízkosti podzemního vedení nebo výbušnin v horninách jakékoliv třídy</t>
  </si>
  <si>
    <t>https://podminky.urs.cz/item/CS_URS_2024_01/129001101</t>
  </si>
  <si>
    <t xml:space="preserve">v místech sítí </t>
  </si>
  <si>
    <t>6*4*0,5*1,0</t>
  </si>
  <si>
    <t>131251100</t>
  </si>
  <si>
    <t>Hloubení jam nezapažených v hornině třídy těžitelnosti I skupiny 3 objem do 20 m3 strojně</t>
  </si>
  <si>
    <t>-416890303</t>
  </si>
  <si>
    <t>Hloubení nezapažených jam a zářezů strojně s urovnáním dna do předepsaného profilu a spádu v hornině třídy těžitelnosti I skupiny 3 do 20 m3</t>
  </si>
  <si>
    <t>https://podminky.urs.cz/item/CS_URS_2024_01/131251100</t>
  </si>
  <si>
    <t>dokopání okolo propustku</t>
  </si>
  <si>
    <t>2,0*11</t>
  </si>
  <si>
    <t>opev.</t>
  </si>
  <si>
    <t>1,7*(3,5+5)</t>
  </si>
  <si>
    <t>132251104</t>
  </si>
  <si>
    <t>Hloubení rýh nezapažených š do 800 mm v hornině třídy těžitelnosti I skupiny 3 objem přes 100 m3 strojně</t>
  </si>
  <si>
    <t>-1084254209</t>
  </si>
  <si>
    <t>Hloubení nezapažených rýh šířky do 800 mm strojně s urovnáním dna do předepsaného profilu a spádu v hornině třídy těžitelnosti I skupiny 3 přes 100 m3</t>
  </si>
  <si>
    <t>https://podminky.urs.cz/item/CS_URS_2024_01/132251104</t>
  </si>
  <si>
    <t>rýhy drenáž</t>
  </si>
  <si>
    <t>240</t>
  </si>
  <si>
    <t>133251101</t>
  </si>
  <si>
    <t>Hloubení šachet nezapažených v hornině třídy těžitelnosti I skupiny 3 objem do 20 m3</t>
  </si>
  <si>
    <t>-112014900</t>
  </si>
  <si>
    <t>Hloubení nezapažených šachet strojně v hornině třídy těžitelnosti I skupiny 3 do 20 m3</t>
  </si>
  <si>
    <t>https://podminky.urs.cz/item/CS_URS_2024_01/133251101</t>
  </si>
  <si>
    <t>viz D.101.a, D.101.b.1-8</t>
  </si>
  <si>
    <t>zasak. šachty</t>
  </si>
  <si>
    <t>0,65*0,65*3,14*1,7*2</t>
  </si>
  <si>
    <t>7</t>
  </si>
  <si>
    <t>162351104</t>
  </si>
  <si>
    <t>Vodorovné přemístění přes 500 do 1000 m výkopku/sypaniny z horniny třídy těžitelnosti I skupiny 1 až 3</t>
  </si>
  <si>
    <t>677358069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</si>
  <si>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</si>
  <si>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https://podminky.urs.cz/item/CS_URS_2024_01/162351104</t>
  </si>
  <si>
    <t>výkop na meziskádku nebo do zemního valu (SO 801)</t>
  </si>
  <si>
    <t>3776,95+240</t>
  </si>
  <si>
    <t>zpětný zásyp</t>
  </si>
  <si>
    <t>98</t>
  </si>
  <si>
    <t>162751117</t>
  </si>
  <si>
    <t>Vodorovné přemístění přes 9 000 do 10000 m výkopku/sypaniny z horniny třídy těžitelnosti I skupiny 1 až 3</t>
  </si>
  <si>
    <t>1379871386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</si>
  <si>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</si>
  <si>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https://podminky.urs.cz/item/CS_URS_2024_01/162751117</t>
  </si>
  <si>
    <t>přebytek výkopu na skládku</t>
  </si>
  <si>
    <t>4114,95-98</t>
  </si>
  <si>
    <t>"šachty"4,511</t>
  </si>
  <si>
    <t>odfpočet zemní val (do obj. LBC - 801)</t>
  </si>
  <si>
    <t>-1871,5</t>
  </si>
  <si>
    <t>162751119</t>
  </si>
  <si>
    <t>Příplatek k vodorovnému přemístění výkopku/sypaniny z horniny třídy těžitelnosti I skupiny 1 až 3 ZKD 1000 m přes 10000 m</t>
  </si>
  <si>
    <t>-110055959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</si>
  <si>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</si>
  <si>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https://podminky.urs.cz/item/CS_URS_2024_01/162751119</t>
  </si>
  <si>
    <t>odvoz na skládku do 15km</t>
  </si>
  <si>
    <t>2149,961*5</t>
  </si>
  <si>
    <t>167151111</t>
  </si>
  <si>
    <t>Nakládání výkopku z hornin třídy těžitelnosti I skupiny 1 až 3 přes 100 m3</t>
  </si>
  <si>
    <t>2018298079</t>
  </si>
  <si>
    <t>Nakládání, skládání a překládání neulehlého výkopku nebo sypaniny strojně nakládání, množství přes 100 m3, z hornin třídy těžitelnosti I, skupiny 1 až 3</t>
  </si>
  <si>
    <t>https://podminky.urs.cz/item/CS_URS_2024_01/167151111</t>
  </si>
  <si>
    <t>odpočet val</t>
  </si>
  <si>
    <t>171201201</t>
  </si>
  <si>
    <t>Uložení sypaniny na skládky nebo meziskládky</t>
  </si>
  <si>
    <t>-1046799642</t>
  </si>
  <si>
    <t>Uložení sypaniny na skládky nebo meziskládky bez hutnění s upravením uložené sypaniny do předepsaného tvaru</t>
  </si>
  <si>
    <t>https://podminky.urs.cz/item/CS_URS_2024_01/171201201</t>
  </si>
  <si>
    <t>výkop na meziskládku</t>
  </si>
  <si>
    <t>4114,95</t>
  </si>
  <si>
    <t>171201231</t>
  </si>
  <si>
    <t>Poplatek za uložení zeminy a kamení na recyklační skládce (skládkovné) kód odpadu 17 05 04</t>
  </si>
  <si>
    <t>-684699077</t>
  </si>
  <si>
    <t>https://podminky.urs.cz/item/CS_URS_2024_01/171201231</t>
  </si>
  <si>
    <t>předpokládaná tabulková objemová hmotnost 1800kg/m3</t>
  </si>
  <si>
    <t>2149,95*1,8</t>
  </si>
  <si>
    <t>174101101</t>
  </si>
  <si>
    <t>Zásyp jam, šachet rýh nebo kolem objektů sypaninou se zhutněním</t>
  </si>
  <si>
    <t>-1692926152</t>
  </si>
  <si>
    <t>Zásyp sypaninou z jakékoliv horniny strojně s uložením výkopku ve vrstvách se zhutněním jam, šachet, rýh nebo kolem objektů v těchto vykopávkách</t>
  </si>
  <si>
    <t>https://podminky.urs.cz/item/CS_URS_2024_01/174101101</t>
  </si>
  <si>
    <t>propustek</t>
  </si>
  <si>
    <t>36,45</t>
  </si>
  <si>
    <t>181451122</t>
  </si>
  <si>
    <t>Založení lučního trávníku výsevem pl přes 1000 m2 ve svahu přes 1:5 do 1:2</t>
  </si>
  <si>
    <t>-1116648297</t>
  </si>
  <si>
    <t>Založení trávníku na půdě předem připravené plochy přes 1000 m2 výsevem včetně utažení lučního na svahu přes 1:5 do 1:2</t>
  </si>
  <si>
    <t>https://podminky.urs.cz/item/CS_URS_2024_01/181451122</t>
  </si>
  <si>
    <t>osetí cesta</t>
  </si>
  <si>
    <t>1142</t>
  </si>
  <si>
    <t>00572474</t>
  </si>
  <si>
    <t>osivo směs travní krajinná-svahová</t>
  </si>
  <si>
    <t>kg</t>
  </si>
  <si>
    <t>-888352887</t>
  </si>
  <si>
    <t>specifikace k pol.181411122</t>
  </si>
  <si>
    <t>1142*0,03*1,03</t>
  </si>
  <si>
    <t>181951112</t>
  </si>
  <si>
    <t>Úprava pláně v hornině třídy těžitelnosti I skupiny 1 až 3 se zhutněním strojně</t>
  </si>
  <si>
    <t>-265476695</t>
  </si>
  <si>
    <t>Úprava pláně vyrovnáním výškových rozdílů strojně v hornině třídy těžitelnosti I, skupiny 1 až 3 se zhutněním</t>
  </si>
  <si>
    <t>https://podminky.urs.cz/item/CS_URS_2024_01/181951112</t>
  </si>
  <si>
    <t>pod konstrukcí cesty</t>
  </si>
  <si>
    <t>8040,2</t>
  </si>
  <si>
    <t>182351133</t>
  </si>
  <si>
    <t>Rozprostření ornice pl přes 500 m2 ve svahu přes 1:5 tl vrstvy do 200 mm strojně</t>
  </si>
  <si>
    <t>-389411576</t>
  </si>
  <si>
    <t>Rozprostření a urovnání ornice ve svahu sklonu přes 1:5 strojně při souvislé ploše přes 500 m2, tl. vrstvy do 200 mm</t>
  </si>
  <si>
    <t>https://podminky.urs.cz/item/CS_URS_2024_01/182351133</t>
  </si>
  <si>
    <t>ohumusování cesta</t>
  </si>
  <si>
    <t>Zakládání</t>
  </si>
  <si>
    <t>212752112</t>
  </si>
  <si>
    <t>Trativod z drenážních trubek korugovaných PE-HD SN 4 perforace 220° včetně lože otevřený výkop DN 150 pro liniové stavby</t>
  </si>
  <si>
    <t>1977886857</t>
  </si>
  <si>
    <t>Trativody z drenážních trubek pro liniové stavby a komunikace se zřízením štěrkového lože pod trubky a s jejich obsypem v otevřeném výkopu trubka korugovaná sendvičová PE-HD SN 4 perforace 220° DN 150</t>
  </si>
  <si>
    <t>https://podminky.urs.cz/item/CS_URS_2024_01/212752112</t>
  </si>
  <si>
    <t>1413</t>
  </si>
  <si>
    <t>213141112</t>
  </si>
  <si>
    <t>Zřízení vrstvy z geotextilie v rovině nebo ve sklonu do 1:5 š přes 3 do 6 m</t>
  </si>
  <si>
    <t>-1047826369</t>
  </si>
  <si>
    <t>Zřízení vrstvy z geotextilie filtrační, separační, odvodňovací, ochranné, výztužné nebo protierozní v rovině nebo ve sklonu do 1:5, šířky přes 3 do 6 m</t>
  </si>
  <si>
    <t>https://podminky.urs.cz/item/CS_URS_2024_01/213141112</t>
  </si>
  <si>
    <t>sanace pláně</t>
  </si>
  <si>
    <t>442</t>
  </si>
  <si>
    <t>69311081</t>
  </si>
  <si>
    <t>geotextilie netkaná separační, ochranná, filtrační, drenážní PES 300g/m2</t>
  </si>
  <si>
    <t>-1012722216</t>
  </si>
  <si>
    <t>specifikace k pol.213141112</t>
  </si>
  <si>
    <t>442*1,15</t>
  </si>
  <si>
    <t>213311131</t>
  </si>
  <si>
    <t>Polštáře zhutněné pod základy z kameniva drceného frakce 0 až 4 mm</t>
  </si>
  <si>
    <t>722100267</t>
  </si>
  <si>
    <t>Polštáře zhutněné pod základy z kameniva drobného drceného, frakce 0 - 4 mm</t>
  </si>
  <si>
    <t>https://podminky.urs.cz/item/CS_URS_2024_01/213311131</t>
  </si>
  <si>
    <t>442*0,05</t>
  </si>
  <si>
    <t>213311R</t>
  </si>
  <si>
    <t>Polštáře zhutněné pod základy z kameniva drceného frakce 0 až 32 mm</t>
  </si>
  <si>
    <t>74583972</t>
  </si>
  <si>
    <t>Polštáře zhutněné pod základy z kameniva hrubého drceného, frakce 0 - 32 mm</t>
  </si>
  <si>
    <t>svrchní vrstva tl. 150mm</t>
  </si>
  <si>
    <t>442*0,15</t>
  </si>
  <si>
    <t>213311R2</t>
  </si>
  <si>
    <t>Polštáře zhutněné pod základy z kameniva drceného frakce 0 až 125 mm</t>
  </si>
  <si>
    <t>-754551585</t>
  </si>
  <si>
    <t>Polštáře zhutněné pod základy z kameniva hrubého drceného, frakce 0 - 125 mm</t>
  </si>
  <si>
    <t>spodní vrstva tl. 300mm</t>
  </si>
  <si>
    <t>442*0,3</t>
  </si>
  <si>
    <t>Vodorovné konstrukce</t>
  </si>
  <si>
    <t>451314211</t>
  </si>
  <si>
    <t>Podklad pod dlažbu z betonu prostého C 25/30 tl do 100 mm</t>
  </si>
  <si>
    <t>-1952715785</t>
  </si>
  <si>
    <t>Podklad pod dlažbu z betonu prostého bez zvýšených nároků na prostředí tř. C 25/30 tl. do 100 mm</t>
  </si>
  <si>
    <t>https://podminky.urs.cz/item/CS_URS_2024_01/451314211</t>
  </si>
  <si>
    <t>viz D.101.a, D.101.b.1-7</t>
  </si>
  <si>
    <t>propustek opevnění</t>
  </si>
  <si>
    <t>(16,4+19,8)*1,1</t>
  </si>
  <si>
    <t>451541111</t>
  </si>
  <si>
    <t>Lože pod potrubí otevřený výkop ze štěrkodrtě</t>
  </si>
  <si>
    <t>-1900619672</t>
  </si>
  <si>
    <t>Lože pod potrubí, stoky a drobné objekty v otevřeném výkopu ze štěrkodrtě 0-63 mm</t>
  </si>
  <si>
    <t>https://podminky.urs.cz/item/CS_URS_2024_01/451541111</t>
  </si>
  <si>
    <t>zasak. šachta</t>
  </si>
  <si>
    <t>0,5*0,5*3,14*0,3*2</t>
  </si>
  <si>
    <t>452311161</t>
  </si>
  <si>
    <t>Podkladní desky z betonu prostého bez zvýšených nároků na prostředí tř. C 25/30 otevřený výkop</t>
  </si>
  <si>
    <t>-2138999974</t>
  </si>
  <si>
    <t>Podkladní a zajišťovací konstrukce z betonu prostého v otevřeném výkopu bez zvýšených nároků na prostředí desky pod potrubí, stoky a drobné objekty z betonu tř. C 25/30</t>
  </si>
  <si>
    <t>https://podminky.urs.cz/item/CS_URS_2024_01/452311161</t>
  </si>
  <si>
    <t>1,88*0,1*10,7</t>
  </si>
  <si>
    <t>27</t>
  </si>
  <si>
    <t>452318510</t>
  </si>
  <si>
    <t>Zajišťovací práh z betonu prostého se zvýšenými nároky na prostředí</t>
  </si>
  <si>
    <t>1583975359</t>
  </si>
  <si>
    <t>Zajišťovací práh z betonu prostého se zvýšenými nároky na prostředí na dně a ve svahu melioračních kanálů s patkami nebo bez patek</t>
  </si>
  <si>
    <t>https://podminky.urs.cz/item/CS_URS_2024_01/452318510</t>
  </si>
  <si>
    <t>0,3*0,6*(5,4+5,9)*1,1</t>
  </si>
  <si>
    <t>28</t>
  </si>
  <si>
    <t>452368211</t>
  </si>
  <si>
    <t>Výztuž podkladních desek nebo bloků nebo pražců otevřený výkop ze svařovaných sítí Kari</t>
  </si>
  <si>
    <t>-323970131</t>
  </si>
  <si>
    <t>Výztuž podkladních desek, bloků nebo pražců v otevřeném výkopu ze svařovaných sítí typu Kari</t>
  </si>
  <si>
    <t>https://podminky.urs.cz/item/CS_URS_2024_01/452368211</t>
  </si>
  <si>
    <t>výztuž obetonování propustek</t>
  </si>
  <si>
    <t>4,9*10,7*7,9*0,001</t>
  </si>
  <si>
    <t>29</t>
  </si>
  <si>
    <t>452384111</t>
  </si>
  <si>
    <t>Podkladní pražce z betonu prostého tř. C 12/15 otevřený výkop pl do 25000 mm2</t>
  </si>
  <si>
    <t>2137467130</t>
  </si>
  <si>
    <t>Podkladní a vyrovnávací konstrukce z betonu pražce z prostého betonu tř. C 12/15 pod potrubí v otevřeném výkopu, průřezové plochy do 25000 mm2</t>
  </si>
  <si>
    <t>https://podminky.urs.cz/item/CS_URS_2024_01/452384111</t>
  </si>
  <si>
    <t>0,8*4</t>
  </si>
  <si>
    <t>30</t>
  </si>
  <si>
    <t>462511161</t>
  </si>
  <si>
    <t>Zához z lomového kamene tříděného hmotnost kamenů do 80 kg bez výplně</t>
  </si>
  <si>
    <t>-1473457275</t>
  </si>
  <si>
    <t>Zához z lomového kamene neupraveného provedený ze břehu nebo z lešení, do sucha nebo do vody tříděného, hmotnost jednotlivých kamenů do 80 kg bez výplně mezer</t>
  </si>
  <si>
    <t>https://podminky.urs.cz/item/CS_URS_2024_01/462511161</t>
  </si>
  <si>
    <t>(4,05+4,4)*1,1*0,6</t>
  </si>
  <si>
    <t>31</t>
  </si>
  <si>
    <t>462511169</t>
  </si>
  <si>
    <t>Příplatek za urovnání líce záhozu z lomového kamene tříděného</t>
  </si>
  <si>
    <t>-37848848</t>
  </si>
  <si>
    <t>Zához z lomového kamene neupraveného provedený ze břehu nebo z lešení, do sucha nebo do vody tříděného, hmotnost jednotlivých kamenů do 80 kg Příplatek k cenám za urovnání líce záhozu</t>
  </si>
  <si>
    <t>https://podminky.urs.cz/item/CS_URS_2024_01/462511169</t>
  </si>
  <si>
    <t>(4,05+4,4)*1,1</t>
  </si>
  <si>
    <t>32</t>
  </si>
  <si>
    <t>465513127</t>
  </si>
  <si>
    <t>Dlažba z lomového kamene na cementovou maltu s vyspárováním tl 200 mm</t>
  </si>
  <si>
    <t>1684990154</t>
  </si>
  <si>
    <t>Dlažba z lomového kamene lomařsky upraveného na cementovou maltu, s vyspárováním cementovou maltou, tl. kamene 200 mm</t>
  </si>
  <si>
    <t>https://podminky.urs.cz/item/CS_URS_2024_01/465513127</t>
  </si>
  <si>
    <t>33</t>
  </si>
  <si>
    <t>561081131</t>
  </si>
  <si>
    <t>Zřízení podkladu ze zeminy upravené vápnem, cementem, směsnými pojivy tl přes 450 do 500 mm pl přes 5000 m2</t>
  </si>
  <si>
    <t>519452296</t>
  </si>
  <si>
    <t>Zřízení podkladu ze zeminy upravené hydraulickými pojivy vápnem, cementem nebo směsnými pojivy (materiál ve specifikaci) s rozprostřením, promísením, vlhčením, zhutněním a ošetřením vodou plochy přes 5 000 m2, tloušťka po zhutnění přes 450 do 500 mm</t>
  </si>
  <si>
    <t>https://podminky.urs.cz/item/CS_URS_2024_01/561081131</t>
  </si>
  <si>
    <t>sanace vápno</t>
  </si>
  <si>
    <t>3479,3/0,5</t>
  </si>
  <si>
    <t>92+80+26+57+30+71+35</t>
  </si>
  <si>
    <t>34</t>
  </si>
  <si>
    <t>58530170</t>
  </si>
  <si>
    <t>vápno nehašené CL 90-Q pro úpravu zemin standardní</t>
  </si>
  <si>
    <t>-662467406</t>
  </si>
  <si>
    <t>specifikace k pol.561081121</t>
  </si>
  <si>
    <t>3% vápnění</t>
  </si>
  <si>
    <t>53kg/m3</t>
  </si>
  <si>
    <t>7349,6*0,5*53*0,001</t>
  </si>
  <si>
    <t>35</t>
  </si>
  <si>
    <t>564851111</t>
  </si>
  <si>
    <t>Podklad ze štěrkodrtě ŠD plochy přes 100 m2 tl 150 mm</t>
  </si>
  <si>
    <t>-1732060269</t>
  </si>
  <si>
    <t>Podklad ze štěrkodrti ŠD s rozprostřením a zhutněním plochy přes 100 m2, po zhutnění tl. 150 mm</t>
  </si>
  <si>
    <t>https://podminky.urs.cz/item/CS_URS_2024_01/564851111</t>
  </si>
  <si>
    <t>5,3*1268</t>
  </si>
  <si>
    <t>4,3*(7+139)</t>
  </si>
  <si>
    <t>sjezd</t>
  </si>
  <si>
    <t>rozšíření</t>
  </si>
  <si>
    <t>45</t>
  </si>
  <si>
    <t>výhybna</t>
  </si>
  <si>
    <t>52+52+48+52+52</t>
  </si>
  <si>
    <t>36</t>
  </si>
  <si>
    <t>-589893349</t>
  </si>
  <si>
    <t>odpočty panel. ploch</t>
  </si>
  <si>
    <t>-25</t>
  </si>
  <si>
    <t>-196</t>
  </si>
  <si>
    <t>37</t>
  </si>
  <si>
    <t>-2020860541</t>
  </si>
  <si>
    <t>4*1268</t>
  </si>
  <si>
    <t>3,0*(7+139)</t>
  </si>
  <si>
    <t>38</t>
  </si>
  <si>
    <t>569831111</t>
  </si>
  <si>
    <t>Zpevnění krajnic štěrkodrtí tl 100 mm</t>
  </si>
  <si>
    <t>1416008405</t>
  </si>
  <si>
    <t>Zpevnění krajnic nebo komunikací pro pěší s rozprostřením a zhutněním, po zhutnění štěrkodrtí tl. 100 mm</t>
  </si>
  <si>
    <t>https://podminky.urs.cz/item/CS_URS_2024_01/569831111</t>
  </si>
  <si>
    <t>zpevnění krajnic</t>
  </si>
  <si>
    <t>1414*0,5*2</t>
  </si>
  <si>
    <t>39</t>
  </si>
  <si>
    <t>1348823439</t>
  </si>
  <si>
    <t>40</t>
  </si>
  <si>
    <t>573211107</t>
  </si>
  <si>
    <t>Postřik živičný spojovací z asfaltu v množství 0,30 kg/m2</t>
  </si>
  <si>
    <t>1577155628</t>
  </si>
  <si>
    <t>Postřik spojovací PS bez posypu kamenivem z asfaltu silničního, v množství 0,30 kg/m2</t>
  </si>
  <si>
    <t>https://podminky.urs.cz/item/CS_URS_2024_01/573211107</t>
  </si>
  <si>
    <t>41</t>
  </si>
  <si>
    <t>577134221</t>
  </si>
  <si>
    <t>Asfaltový beton vrstva obrusná ACO 11 (ABS) tř. II tl 40 mm š přes 3 m z nemodifikovaného asfaltu</t>
  </si>
  <si>
    <t>1401430339</t>
  </si>
  <si>
    <t>Asfaltový beton vrstva obrusná ACO 11 (ABS) s rozprostřením a se zhutněním z nemodifikovaného asfaltu v pruhu šířky přes 3 m tř. II, po zhutnění tl. 40 mm</t>
  </si>
  <si>
    <t>https://podminky.urs.cz/item/CS_URS_2024_01/577134221</t>
  </si>
  <si>
    <t>42</t>
  </si>
  <si>
    <t>584921111</t>
  </si>
  <si>
    <t>Osazení dílců z předpjatého betonu do lože z kameniva těženého tl 50 mm hmotnosti do 6 t pl přes 50 do 200 m2</t>
  </si>
  <si>
    <t>-349025105</t>
  </si>
  <si>
    <t>Osazení dílců z předpjatého betonu s podkladem z kameniva těženého do tl. 50 mm dílce hmotnosti do 6 t/kus, na plochu jednotlivě přes 50 do 200 m2</t>
  </si>
  <si>
    <t>https://podminky.urs.cz/item/CS_URS_2024_01/584921111</t>
  </si>
  <si>
    <t>panel. plochy</t>
  </si>
  <si>
    <t>221</t>
  </si>
  <si>
    <t>43</t>
  </si>
  <si>
    <t>59381338</t>
  </si>
  <si>
    <t>panel silniční 3,00x2,00x0,215m</t>
  </si>
  <si>
    <t>-214111103</t>
  </si>
  <si>
    <t>spec. k pol.58492111</t>
  </si>
  <si>
    <t>221/6=37</t>
  </si>
  <si>
    <t>20% navýšení na okrajové a řezané</t>
  </si>
  <si>
    <t>37*1,2=45</t>
  </si>
  <si>
    <t>44</t>
  </si>
  <si>
    <t>894411311</t>
  </si>
  <si>
    <t>Osazení betonových nebo železobetonových dílců pro šachty skruží rovných</t>
  </si>
  <si>
    <t>-610361241</t>
  </si>
  <si>
    <t>https://podminky.urs.cz/item/CS_URS_2024_01/894411311</t>
  </si>
  <si>
    <t>zasak šachty</t>
  </si>
  <si>
    <t>4*2</t>
  </si>
  <si>
    <t>59224102</t>
  </si>
  <si>
    <t>skruž betonová studniční 100x50x9cm</t>
  </si>
  <si>
    <t>-743328704</t>
  </si>
  <si>
    <t>spec. k pol.894411311</t>
  </si>
  <si>
    <t>46</t>
  </si>
  <si>
    <t>894414211</t>
  </si>
  <si>
    <t>Osazení betonových nebo železobetonových dílců pro šachty desek zákrytových</t>
  </si>
  <si>
    <t>-5550503</t>
  </si>
  <si>
    <t>https://podminky.urs.cz/item/CS_URS_2024_01/894414211</t>
  </si>
  <si>
    <t>zákryt. desky zasak šachet</t>
  </si>
  <si>
    <t>47</t>
  </si>
  <si>
    <t>59225780</t>
  </si>
  <si>
    <t>deska betonová zákrytová na skruž půlená 118x7,5cm</t>
  </si>
  <si>
    <t>-527480570</t>
  </si>
  <si>
    <t>spec. k pol.894414211</t>
  </si>
  <si>
    <t>48</t>
  </si>
  <si>
    <t>919535561</t>
  </si>
  <si>
    <t>Obetonování trubního propustku betonem se zvýšenými nároky na prostředí tř. C 30/37</t>
  </si>
  <si>
    <t>-1667641883</t>
  </si>
  <si>
    <t>Obetonování trubního propustku betonem prostým se zvýšenými nároky na prostředí tř. C 30/37</t>
  </si>
  <si>
    <t>https://podminky.urs.cz/item/CS_URS_2024_01/919535561</t>
  </si>
  <si>
    <t>(2,1-(0,55*0,55*3,14))*10,7</t>
  </si>
  <si>
    <t>49</t>
  </si>
  <si>
    <t>919551118</t>
  </si>
  <si>
    <t>Zřízení propustku z trub plastových PE rýhovaných se spojkami nebo s hrdlem DN 1000 mm</t>
  </si>
  <si>
    <t>1830161743</t>
  </si>
  <si>
    <t>Zřízení propustku z trub plastových polyetylenových rýhovaných se spojkami nebo s hrdlem DN 1 000 mm</t>
  </si>
  <si>
    <t>https://podminky.urs.cz/item/CS_URS_2024_01/919551118</t>
  </si>
  <si>
    <t>10,7</t>
  </si>
  <si>
    <t>50</t>
  </si>
  <si>
    <t>28614474</t>
  </si>
  <si>
    <t>trubka kanalizační PP korugovaná pro velké průměry DN 1000x6000mm SN10</t>
  </si>
  <si>
    <t>-1920875764</t>
  </si>
  <si>
    <t>spec. k pol.919551118</t>
  </si>
  <si>
    <t>10,7*1,015 'Přepočtené koeficientem množství</t>
  </si>
  <si>
    <t>51</t>
  </si>
  <si>
    <t>962041211</t>
  </si>
  <si>
    <t>Bourání mostních zdí a pilířů z betonu prostého</t>
  </si>
  <si>
    <t>1196322444</t>
  </si>
  <si>
    <t>Bourání mostních konstrukcí zdiva a pilířů z prostého betonu</t>
  </si>
  <si>
    <t>https://podminky.urs.cz/item/CS_URS_2024_01/962041211</t>
  </si>
  <si>
    <t>bourání čel a konstrukcí propustku</t>
  </si>
  <si>
    <t>6,0*0,5*1,2*2</t>
  </si>
  <si>
    <t>52</t>
  </si>
  <si>
    <t>966008114</t>
  </si>
  <si>
    <t>Bourání trubního propustku DN přes 800 do 1200</t>
  </si>
  <si>
    <t>-1796334764</t>
  </si>
  <si>
    <t>Bourání trubního propustku s odklizením a uložením vybouraného materiálu na skládku na vzdálenost do 3 m nebo s naložením na dopravní prostředek z trub betonových nebo železobetonových DN přes 800 do 1200 mm</t>
  </si>
  <si>
    <t>https://podminky.urs.cz/item/CS_URS_2024_01/966008114</t>
  </si>
  <si>
    <t>odstranění stáv. propustku DN 1000</t>
  </si>
  <si>
    <t>9,8</t>
  </si>
  <si>
    <t>53</t>
  </si>
  <si>
    <t>977151124</t>
  </si>
  <si>
    <t>Jádrové vrty diamantovými korunkami do stavebních materiálů D přes 150 do 180 mm</t>
  </si>
  <si>
    <t>-1941004644</t>
  </si>
  <si>
    <t>Jádrové vrty diamantovými korunkami do stavebních materiálů (železobetonu, betonu, cihel, obkladů, dlažeb, kamene) průměru přes 150 do 180 mm</t>
  </si>
  <si>
    <t>https://podminky.urs.cz/item/CS_URS_2024_01/977151124</t>
  </si>
  <si>
    <t>zasakovací šachty</t>
  </si>
  <si>
    <t>0,1*2</t>
  </si>
  <si>
    <t>54</t>
  </si>
  <si>
    <t>997221571</t>
  </si>
  <si>
    <t>Vodorovná doprava vybouraných hmot do 1 km</t>
  </si>
  <si>
    <t>1382211662</t>
  </si>
  <si>
    <t>Vodorovná doprava vybouraných hmot bez naložení, ale se složením a s hrubým urovnáním na vzdálenost do 1 km</t>
  </si>
  <si>
    <t>https://podminky.urs.cz/item/CS_URS_2024_01/997221571</t>
  </si>
  <si>
    <t>15,84+29,988</t>
  </si>
  <si>
    <t>55</t>
  </si>
  <si>
    <t>997221579</t>
  </si>
  <si>
    <t>Příplatek ZKD 1 km u vodorovné dopravy vybouraných hmot</t>
  </si>
  <si>
    <t>325867566</t>
  </si>
  <si>
    <t>Vodorovná doprava vybouraných hmot bez naložení, ale se složením a s hrubým urovnáním na vzdálenost Příplatek k ceně za každý další započatý 1 km přes 1 km</t>
  </si>
  <si>
    <t>https://podminky.urs.cz/item/CS_URS_2024_01/997221579</t>
  </si>
  <si>
    <t>odvoz na skládku do 15 km</t>
  </si>
  <si>
    <t>45,828*14</t>
  </si>
  <si>
    <t>56</t>
  </si>
  <si>
    <t>997221862</t>
  </si>
  <si>
    <t>Poplatek za uložení na recyklační skládce (skládkovné) stavebního odpadu z armovaného betonu pod kódem 17 01 01</t>
  </si>
  <si>
    <t>-1999391046</t>
  </si>
  <si>
    <t>Poplatek za uložení stavebního odpadu na recyklační skládce (skládkovné) z armovaného betonu zatříděného do Katalogu odpadů pod kódem 17 01 01</t>
  </si>
  <si>
    <t>https://podminky.urs.cz/item/CS_URS_2024_01/997221862</t>
  </si>
  <si>
    <t>45,828</t>
  </si>
  <si>
    <t>57</t>
  </si>
  <si>
    <t>1125912587</t>
  </si>
  <si>
    <t>VRN-101 - Vedlejší rozpočtové náklady SO 101</t>
  </si>
  <si>
    <t>VRN -  Vedlejší rozpočtové náklady</t>
  </si>
  <si>
    <t xml:space="preserve">    VRN1 -  Průzkumné, geodetické a projektové práce</t>
  </si>
  <si>
    <t xml:space="preserve">    VRN3 -  Zařízení staveniště</t>
  </si>
  <si>
    <t xml:space="preserve">    VRN4 - Inženýrská činnost</t>
  </si>
  <si>
    <t xml:space="preserve">    VRN9 -  Ostatní náklady</t>
  </si>
  <si>
    <t>VRN</t>
  </si>
  <si>
    <t xml:space="preserve"> Vedlejší rozpočtové náklady</t>
  </si>
  <si>
    <t>VRN1</t>
  </si>
  <si>
    <t xml:space="preserve"> Průzkumné, geodetické a projektové práce</t>
  </si>
  <si>
    <t>011324000</t>
  </si>
  <si>
    <t>Archeologický průzkum</t>
  </si>
  <si>
    <t>Kč</t>
  </si>
  <si>
    <t>1024</t>
  </si>
  <si>
    <t>-2028637332</t>
  </si>
  <si>
    <t>01220100R</t>
  </si>
  <si>
    <t>Vytýčení inženýrských sítí</t>
  </si>
  <si>
    <t>247005878</t>
  </si>
  <si>
    <t>Poznámka k položce:
Vytýčení inženýrských sítí dotčených nebo souvisejících se stavbou před nebo v průběhu stavby</t>
  </si>
  <si>
    <t>012203000</t>
  </si>
  <si>
    <t>Geodetické práce při provádění stavby</t>
  </si>
  <si>
    <t>2089427211</t>
  </si>
  <si>
    <t>Průzkumné, geodetické a projektové práce geodetické práce při provádění stavby</t>
  </si>
  <si>
    <t>Poznámka k položce:
dokumentace zakrývaných konstrukcí a liniových staveb geodetickým zaměřením v papírové a elektronické podobě.</t>
  </si>
  <si>
    <t>012303000</t>
  </si>
  <si>
    <t>Geodetické práce po výstavbě</t>
  </si>
  <si>
    <t>-758953274</t>
  </si>
  <si>
    <t>Poznámka k položce:
V položce je uvažováno se skutečným zaměřením stavby</t>
  </si>
  <si>
    <t>013254000</t>
  </si>
  <si>
    <t>Dokumentace skutečného provedení stavby</t>
  </si>
  <si>
    <t>-424113671</t>
  </si>
  <si>
    <t>Průzkumné, geodetické a projektové práce projektové práce dokumentace stavby (výkresová a textová) skutečného provedení stavby</t>
  </si>
  <si>
    <t>Poznámka k položce:
Dokumentace skutečného provedení v rozsahu dle platné vyhlášky na dokumentaci staveb v počtu podle SOD a VOP</t>
  </si>
  <si>
    <t>VRN3</t>
  </si>
  <si>
    <t xml:space="preserve"> Zařízení staveniště</t>
  </si>
  <si>
    <t>030001001</t>
  </si>
  <si>
    <t>Náklady na zřízení staveniště v souladu s ZOV</t>
  </si>
  <si>
    <t>-358304997</t>
  </si>
  <si>
    <t>Základní rozdělení průvodních činností a nákladů zařízení staveniště</t>
  </si>
  <si>
    <t>Poznámka k položce:
Náklady na dokumentaci ZS, příprava pro území pro ZS včetně odstranění materiálů a konstrukcí, vybudování odběrných míst, zřízení přípojek energií, vlastní vybudování objektů ZS a provizorních komunikací.</t>
  </si>
  <si>
    <t>032903000</t>
  </si>
  <si>
    <t>Náklady na provoz a údržbu vybavení staveniště</t>
  </si>
  <si>
    <t>-1602360229</t>
  </si>
  <si>
    <t>Zařízení staveniště vybavení staveniště náklady na provoz a údržbu vybavení staveniště</t>
  </si>
  <si>
    <t>034403000</t>
  </si>
  <si>
    <t>Dopravní značení na staveništi</t>
  </si>
  <si>
    <t>1038297287</t>
  </si>
  <si>
    <t>Zařízení staveniště zabezpečení staveniště dopravní značení na staveništi</t>
  </si>
  <si>
    <t>039002003</t>
  </si>
  <si>
    <t>Zrušení zařízení staveniště</t>
  </si>
  <si>
    <t>525668784</t>
  </si>
  <si>
    <t>Hlavní tituly průvodních činností a nákladů zařízení staveniště zrušení zařízení staveniště</t>
  </si>
  <si>
    <t>Poznámka k položce:
odstranění objektu ZS včetně přípojek a jejich odvozu, uvedení pozemku do původního stavu včetně nákladů s tím spojených</t>
  </si>
  <si>
    <t>VRN4</t>
  </si>
  <si>
    <t>Inženýrská činnost</t>
  </si>
  <si>
    <t>041903000</t>
  </si>
  <si>
    <t>Ekologický dozor</t>
  </si>
  <si>
    <t>-1837389992</t>
  </si>
  <si>
    <t>0419030R1</t>
  </si>
  <si>
    <t>Geotechnický dozor</t>
  </si>
  <si>
    <t>1697848430</t>
  </si>
  <si>
    <t>Poznámka k položce:
Položka zahrnuje vykonávání geotechnického dozoru včetně vyhotovení posudků, zpráv apod.</t>
  </si>
  <si>
    <t>VRN9</t>
  </si>
  <si>
    <t xml:space="preserve"> Ostatní náklady</t>
  </si>
  <si>
    <t>09150301R</t>
  </si>
  <si>
    <t>Náklady na vyhotovení fotodokumentace</t>
  </si>
  <si>
    <t>-2021283995</t>
  </si>
  <si>
    <t>Náklady na vyhotovení fotodokumentace před stavbou, při stavbě a po ukončení stavby.</t>
  </si>
  <si>
    <t>09150320R</t>
  </si>
  <si>
    <t>Publicita projektu - pamětní deska</t>
  </si>
  <si>
    <t>-522903407</t>
  </si>
  <si>
    <t>Náklady na publicitu dle podmínek investora</t>
  </si>
  <si>
    <t>09150330R</t>
  </si>
  <si>
    <t>Náklady na provedení zkoušek, revizí a měření</t>
  </si>
  <si>
    <t>-897854948</t>
  </si>
  <si>
    <t>Poznámka k položce:
Náklady na provedení zkoušek, revizí a měření, které jsou vyžadovány v technických normách a dalších předpisech ve vztahu k prováděným pracím, dodávkám a službám a jejichž počet a druh by měl být specifikovaný v dokumentu KZP vyhotoveným zohotovitelem.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</si>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</sst>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221" TargetMode="External" /><Relationship Id="rId2" Type="http://schemas.openxmlformats.org/officeDocument/2006/relationships/hyperlink" Target="https://podminky.urs.cz/item/CS_URS_2024_01/113107224" TargetMode="External" /><Relationship Id="rId3" Type="http://schemas.openxmlformats.org/officeDocument/2006/relationships/hyperlink" Target="https://podminky.urs.cz/item/CS_URS_2024_01/113154333" TargetMode="External" /><Relationship Id="rId4" Type="http://schemas.openxmlformats.org/officeDocument/2006/relationships/hyperlink" Target="https://podminky.urs.cz/item/CS_URS_2024_01/113154334" TargetMode="External" /><Relationship Id="rId5" Type="http://schemas.openxmlformats.org/officeDocument/2006/relationships/hyperlink" Target="https://podminky.urs.cz/item/CS_URS_2024_01/113202111" TargetMode="External" /><Relationship Id="rId6" Type="http://schemas.openxmlformats.org/officeDocument/2006/relationships/hyperlink" Target="https://podminky.urs.cz/item/CS_URS_2024_01/181152302" TargetMode="External" /><Relationship Id="rId7" Type="http://schemas.openxmlformats.org/officeDocument/2006/relationships/hyperlink" Target="https://podminky.urs.cz/item/CS_URS_2024_01/564861111" TargetMode="External" /><Relationship Id="rId8" Type="http://schemas.openxmlformats.org/officeDocument/2006/relationships/hyperlink" Target="https://podminky.urs.cz/item/CS_URS_2024_01/565135121" TargetMode="External" /><Relationship Id="rId9" Type="http://schemas.openxmlformats.org/officeDocument/2006/relationships/hyperlink" Target="https://podminky.urs.cz/item/CS_URS_2024_01/573111115" TargetMode="External" /><Relationship Id="rId10" Type="http://schemas.openxmlformats.org/officeDocument/2006/relationships/hyperlink" Target="https://podminky.urs.cz/item/CS_URS_2024_01/573231106" TargetMode="External" /><Relationship Id="rId11" Type="http://schemas.openxmlformats.org/officeDocument/2006/relationships/hyperlink" Target="https://podminky.urs.cz/item/CS_URS_2024_01/577144221" TargetMode="External" /><Relationship Id="rId12" Type="http://schemas.openxmlformats.org/officeDocument/2006/relationships/hyperlink" Target="https://podminky.urs.cz/item/CS_URS_2024_01/916131213" TargetMode="External" /><Relationship Id="rId13" Type="http://schemas.openxmlformats.org/officeDocument/2006/relationships/hyperlink" Target="https://podminky.urs.cz/item/CS_URS_2024_01/997221551" TargetMode="External" /><Relationship Id="rId14" Type="http://schemas.openxmlformats.org/officeDocument/2006/relationships/hyperlink" Target="https://podminky.urs.cz/item/CS_URS_2024_01/997221559" TargetMode="External" /><Relationship Id="rId15" Type="http://schemas.openxmlformats.org/officeDocument/2006/relationships/hyperlink" Target="https://podminky.urs.cz/item/CS_URS_2024_01/997221861" TargetMode="External" /><Relationship Id="rId16" Type="http://schemas.openxmlformats.org/officeDocument/2006/relationships/hyperlink" Target="https://podminky.urs.cz/item/CS_URS_2024_01/997221873" TargetMode="External" /><Relationship Id="rId17" Type="http://schemas.openxmlformats.org/officeDocument/2006/relationships/hyperlink" Target="https://podminky.urs.cz/item/CS_URS_2024_01/997221875" TargetMode="External" /><Relationship Id="rId18" Type="http://schemas.openxmlformats.org/officeDocument/2006/relationships/hyperlink" Target="https://podminky.urs.cz/item/CS_URS_2024_01/998225111" TargetMode="External" /><Relationship Id="rId1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151" TargetMode="External" /><Relationship Id="rId2" Type="http://schemas.openxmlformats.org/officeDocument/2006/relationships/hyperlink" Target="https://podminky.urs.cz/item/CS_URS_2024_01/122252206" TargetMode="External" /><Relationship Id="rId3" Type="http://schemas.openxmlformats.org/officeDocument/2006/relationships/hyperlink" Target="https://podminky.urs.cz/item/CS_URS_2024_01/129001101" TargetMode="External" /><Relationship Id="rId4" Type="http://schemas.openxmlformats.org/officeDocument/2006/relationships/hyperlink" Target="https://podminky.urs.cz/item/CS_URS_2024_01/131251100" TargetMode="External" /><Relationship Id="rId5" Type="http://schemas.openxmlformats.org/officeDocument/2006/relationships/hyperlink" Target="https://podminky.urs.cz/item/CS_URS_2024_01/132251104" TargetMode="External" /><Relationship Id="rId6" Type="http://schemas.openxmlformats.org/officeDocument/2006/relationships/hyperlink" Target="https://podminky.urs.cz/item/CS_URS_2024_01/133251101" TargetMode="External" /><Relationship Id="rId7" Type="http://schemas.openxmlformats.org/officeDocument/2006/relationships/hyperlink" Target="https://podminky.urs.cz/item/CS_URS_2024_01/162351104" TargetMode="External" /><Relationship Id="rId8" Type="http://schemas.openxmlformats.org/officeDocument/2006/relationships/hyperlink" Target="https://podminky.urs.cz/item/CS_URS_2024_01/162751117" TargetMode="External" /><Relationship Id="rId9" Type="http://schemas.openxmlformats.org/officeDocument/2006/relationships/hyperlink" Target="https://podminky.urs.cz/item/CS_URS_2024_01/162751119" TargetMode="External" /><Relationship Id="rId10" Type="http://schemas.openxmlformats.org/officeDocument/2006/relationships/hyperlink" Target="https://podminky.urs.cz/item/CS_URS_2024_01/167151111" TargetMode="External" /><Relationship Id="rId11" Type="http://schemas.openxmlformats.org/officeDocument/2006/relationships/hyperlink" Target="https://podminky.urs.cz/item/CS_URS_2024_01/171201201" TargetMode="External" /><Relationship Id="rId12" Type="http://schemas.openxmlformats.org/officeDocument/2006/relationships/hyperlink" Target="https://podminky.urs.cz/item/CS_URS_2024_01/171201231" TargetMode="External" /><Relationship Id="rId13" Type="http://schemas.openxmlformats.org/officeDocument/2006/relationships/hyperlink" Target="https://podminky.urs.cz/item/CS_URS_2024_01/174101101" TargetMode="External" /><Relationship Id="rId14" Type="http://schemas.openxmlformats.org/officeDocument/2006/relationships/hyperlink" Target="https://podminky.urs.cz/item/CS_URS_2024_01/181451122" TargetMode="External" /><Relationship Id="rId15" Type="http://schemas.openxmlformats.org/officeDocument/2006/relationships/hyperlink" Target="https://podminky.urs.cz/item/CS_URS_2024_01/181951112" TargetMode="External" /><Relationship Id="rId16" Type="http://schemas.openxmlformats.org/officeDocument/2006/relationships/hyperlink" Target="https://podminky.urs.cz/item/CS_URS_2024_01/182351133" TargetMode="External" /><Relationship Id="rId17" Type="http://schemas.openxmlformats.org/officeDocument/2006/relationships/hyperlink" Target="https://podminky.urs.cz/item/CS_URS_2024_01/212752112" TargetMode="External" /><Relationship Id="rId18" Type="http://schemas.openxmlformats.org/officeDocument/2006/relationships/hyperlink" Target="https://podminky.urs.cz/item/CS_URS_2024_01/213141112" TargetMode="External" /><Relationship Id="rId19" Type="http://schemas.openxmlformats.org/officeDocument/2006/relationships/hyperlink" Target="https://podminky.urs.cz/item/CS_URS_2024_01/213311131" TargetMode="External" /><Relationship Id="rId20" Type="http://schemas.openxmlformats.org/officeDocument/2006/relationships/hyperlink" Target="https://podminky.urs.cz/item/CS_URS_2024_01/451314211" TargetMode="External" /><Relationship Id="rId21" Type="http://schemas.openxmlformats.org/officeDocument/2006/relationships/hyperlink" Target="https://podminky.urs.cz/item/CS_URS_2024_01/451541111" TargetMode="External" /><Relationship Id="rId22" Type="http://schemas.openxmlformats.org/officeDocument/2006/relationships/hyperlink" Target="https://podminky.urs.cz/item/CS_URS_2024_01/452311161" TargetMode="External" /><Relationship Id="rId23" Type="http://schemas.openxmlformats.org/officeDocument/2006/relationships/hyperlink" Target="https://podminky.urs.cz/item/CS_URS_2024_01/452318510" TargetMode="External" /><Relationship Id="rId24" Type="http://schemas.openxmlformats.org/officeDocument/2006/relationships/hyperlink" Target="https://podminky.urs.cz/item/CS_URS_2024_01/452368211" TargetMode="External" /><Relationship Id="rId25" Type="http://schemas.openxmlformats.org/officeDocument/2006/relationships/hyperlink" Target="https://podminky.urs.cz/item/CS_URS_2024_01/452384111" TargetMode="External" /><Relationship Id="rId26" Type="http://schemas.openxmlformats.org/officeDocument/2006/relationships/hyperlink" Target="https://podminky.urs.cz/item/CS_URS_2024_01/462511161" TargetMode="External" /><Relationship Id="rId27" Type="http://schemas.openxmlformats.org/officeDocument/2006/relationships/hyperlink" Target="https://podminky.urs.cz/item/CS_URS_2024_01/462511169" TargetMode="External" /><Relationship Id="rId28" Type="http://schemas.openxmlformats.org/officeDocument/2006/relationships/hyperlink" Target="https://podminky.urs.cz/item/CS_URS_2024_01/465513127" TargetMode="External" /><Relationship Id="rId29" Type="http://schemas.openxmlformats.org/officeDocument/2006/relationships/hyperlink" Target="https://podminky.urs.cz/item/CS_URS_2024_01/561081131" TargetMode="External" /><Relationship Id="rId30" Type="http://schemas.openxmlformats.org/officeDocument/2006/relationships/hyperlink" Target="https://podminky.urs.cz/item/CS_URS_2024_01/564851111" TargetMode="External" /><Relationship Id="rId31" Type="http://schemas.openxmlformats.org/officeDocument/2006/relationships/hyperlink" Target="https://podminky.urs.cz/item/CS_URS_2024_01/564861111" TargetMode="External" /><Relationship Id="rId32" Type="http://schemas.openxmlformats.org/officeDocument/2006/relationships/hyperlink" Target="https://podminky.urs.cz/item/CS_URS_2024_01/565135121" TargetMode="External" /><Relationship Id="rId33" Type="http://schemas.openxmlformats.org/officeDocument/2006/relationships/hyperlink" Target="https://podminky.urs.cz/item/CS_URS_2024_01/569831111" TargetMode="External" /><Relationship Id="rId34" Type="http://schemas.openxmlformats.org/officeDocument/2006/relationships/hyperlink" Target="https://podminky.urs.cz/item/CS_URS_2024_01/573111115" TargetMode="External" /><Relationship Id="rId35" Type="http://schemas.openxmlformats.org/officeDocument/2006/relationships/hyperlink" Target="https://podminky.urs.cz/item/CS_URS_2024_01/573211107" TargetMode="External" /><Relationship Id="rId36" Type="http://schemas.openxmlformats.org/officeDocument/2006/relationships/hyperlink" Target="https://podminky.urs.cz/item/CS_URS_2024_01/577134221" TargetMode="External" /><Relationship Id="rId37" Type="http://schemas.openxmlformats.org/officeDocument/2006/relationships/hyperlink" Target="https://podminky.urs.cz/item/CS_URS_2024_01/584921111" TargetMode="External" /><Relationship Id="rId38" Type="http://schemas.openxmlformats.org/officeDocument/2006/relationships/hyperlink" Target="https://podminky.urs.cz/item/CS_URS_2024_01/894411311" TargetMode="External" /><Relationship Id="rId39" Type="http://schemas.openxmlformats.org/officeDocument/2006/relationships/hyperlink" Target="https://podminky.urs.cz/item/CS_URS_2024_01/894414211" TargetMode="External" /><Relationship Id="rId40" Type="http://schemas.openxmlformats.org/officeDocument/2006/relationships/hyperlink" Target="https://podminky.urs.cz/item/CS_URS_2024_01/919535561" TargetMode="External" /><Relationship Id="rId41" Type="http://schemas.openxmlformats.org/officeDocument/2006/relationships/hyperlink" Target="https://podminky.urs.cz/item/CS_URS_2024_01/919551118" TargetMode="External" /><Relationship Id="rId42" Type="http://schemas.openxmlformats.org/officeDocument/2006/relationships/hyperlink" Target="https://podminky.urs.cz/item/CS_URS_2024_01/962041211" TargetMode="External" /><Relationship Id="rId43" Type="http://schemas.openxmlformats.org/officeDocument/2006/relationships/hyperlink" Target="https://podminky.urs.cz/item/CS_URS_2024_01/966008114" TargetMode="External" /><Relationship Id="rId44" Type="http://schemas.openxmlformats.org/officeDocument/2006/relationships/hyperlink" Target="https://podminky.urs.cz/item/CS_URS_2024_01/977151124" TargetMode="External" /><Relationship Id="rId45" Type="http://schemas.openxmlformats.org/officeDocument/2006/relationships/hyperlink" Target="https://podminky.urs.cz/item/CS_URS_2024_01/997221571" TargetMode="External" /><Relationship Id="rId46" Type="http://schemas.openxmlformats.org/officeDocument/2006/relationships/hyperlink" Target="https://podminky.urs.cz/item/CS_URS_2024_01/997221579" TargetMode="External" /><Relationship Id="rId47" Type="http://schemas.openxmlformats.org/officeDocument/2006/relationships/hyperlink" Target="https://podminky.urs.cz/item/CS_URS_2024_01/997221862" TargetMode="External" /><Relationship Id="rId48" Type="http://schemas.openxmlformats.org/officeDocument/2006/relationships/hyperlink" Target="https://podminky.urs.cz/item/CS_URS_2024_01/998225111" TargetMode="External" /><Relationship Id="rId4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32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32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33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2978/040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Hlavní polní cesta HC3 a výsadba LBC Háje, LBK 769703-2 a IP3 v k.ú. Třebětice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k.ú. Třebětice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18. 1. 2024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AGPOL s.r.o., Jungmannova 153/12, 77900 Olomouc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25.6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>AGPOL s.r.o., Jungmannova 153/12, 77900 Olomouc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ROUND(AG55+AG58,2)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ROUND(AS55+AS58,2)</f>
        <v>0</v>
      </c>
      <c r="AT54" s="108">
        <f>ROUND(SUM(AV54:AW54),2)</f>
        <v>0</v>
      </c>
      <c r="AU54" s="109">
        <f>ROUND(AU55+AU58,5)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ROUND(AZ55+AZ58,2)</f>
        <v>0</v>
      </c>
      <c r="BA54" s="108">
        <f>ROUND(BA55+BA58,2)</f>
        <v>0</v>
      </c>
      <c r="BB54" s="108">
        <f>ROUND(BB55+BB58,2)</f>
        <v>0</v>
      </c>
      <c r="BC54" s="108">
        <f>ROUND(BC55+BC58,2)</f>
        <v>0</v>
      </c>
      <c r="BD54" s="110">
        <f>ROUND(BD55+BD58,2)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7"/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ROUND(SUM(AG56:AG57),2)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78</v>
      </c>
      <c r="AR55" s="120"/>
      <c r="AS55" s="121">
        <f>ROUND(SUM(AS56:AS57),2)</f>
        <v>0</v>
      </c>
      <c r="AT55" s="122">
        <f>ROUND(SUM(AV55:AW55),2)</f>
        <v>0</v>
      </c>
      <c r="AU55" s="123">
        <f>ROUND(SUM(AU56:AU57),5)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ROUND(SUM(AZ56:AZ57),2)</f>
        <v>0</v>
      </c>
      <c r="BA55" s="122">
        <f>ROUND(SUM(BA56:BA57),2)</f>
        <v>0</v>
      </c>
      <c r="BB55" s="122">
        <f>ROUND(SUM(BB56:BB57),2)</f>
        <v>0</v>
      </c>
      <c r="BC55" s="122">
        <f>ROUND(SUM(BC56:BC57),2)</f>
        <v>0</v>
      </c>
      <c r="BD55" s="124">
        <f>ROUND(SUM(BD56:BD57),2)</f>
        <v>0</v>
      </c>
      <c r="BE55" s="7"/>
      <c r="BS55" s="125" t="s">
        <v>71</v>
      </c>
      <c r="BT55" s="125" t="s">
        <v>79</v>
      </c>
      <c r="BU55" s="125" t="s">
        <v>73</v>
      </c>
      <c r="BV55" s="125" t="s">
        <v>74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pans="1:90" s="4" customFormat="1" ht="23.25" customHeight="1">
      <c r="A56" s="126" t="s">
        <v>82</v>
      </c>
      <c r="B56" s="65"/>
      <c r="C56" s="127"/>
      <c r="D56" s="127"/>
      <c r="E56" s="128" t="s">
        <v>83</v>
      </c>
      <c r="F56" s="128"/>
      <c r="G56" s="128"/>
      <c r="H56" s="128"/>
      <c r="I56" s="128"/>
      <c r="J56" s="127"/>
      <c r="K56" s="128" t="s">
        <v>84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'SO 101.1 - Rekonstrukce s...'!J32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85</v>
      </c>
      <c r="AR56" s="67"/>
      <c r="AS56" s="131">
        <v>0</v>
      </c>
      <c r="AT56" s="132">
        <f>ROUND(SUM(AV56:AW56),2)</f>
        <v>0</v>
      </c>
      <c r="AU56" s="133">
        <f>'SO 101.1 - Rekonstrukce s...'!P92</f>
        <v>0</v>
      </c>
      <c r="AV56" s="132">
        <f>'SO 101.1 - Rekonstrukce s...'!J35</f>
        <v>0</v>
      </c>
      <c r="AW56" s="132">
        <f>'SO 101.1 - Rekonstrukce s...'!J36</f>
        <v>0</v>
      </c>
      <c r="AX56" s="132">
        <f>'SO 101.1 - Rekonstrukce s...'!J37</f>
        <v>0</v>
      </c>
      <c r="AY56" s="132">
        <f>'SO 101.1 - Rekonstrukce s...'!J38</f>
        <v>0</v>
      </c>
      <c r="AZ56" s="132">
        <f>'SO 101.1 - Rekonstrukce s...'!F35</f>
        <v>0</v>
      </c>
      <c r="BA56" s="132">
        <f>'SO 101.1 - Rekonstrukce s...'!F36</f>
        <v>0</v>
      </c>
      <c r="BB56" s="132">
        <f>'SO 101.1 - Rekonstrukce s...'!F37</f>
        <v>0</v>
      </c>
      <c r="BC56" s="132">
        <f>'SO 101.1 - Rekonstrukce s...'!F38</f>
        <v>0</v>
      </c>
      <c r="BD56" s="134">
        <f>'SO 101.1 - Rekonstrukce s...'!F39</f>
        <v>0</v>
      </c>
      <c r="BE56" s="4"/>
      <c r="BT56" s="135" t="s">
        <v>81</v>
      </c>
      <c r="BV56" s="135" t="s">
        <v>74</v>
      </c>
      <c r="BW56" s="135" t="s">
        <v>86</v>
      </c>
      <c r="BX56" s="135" t="s">
        <v>80</v>
      </c>
      <c r="CL56" s="135" t="s">
        <v>19</v>
      </c>
    </row>
    <row r="57" spans="1:90" s="4" customFormat="1" ht="23.25" customHeight="1">
      <c r="A57" s="126" t="s">
        <v>82</v>
      </c>
      <c r="B57" s="65"/>
      <c r="C57" s="127"/>
      <c r="D57" s="127"/>
      <c r="E57" s="128" t="s">
        <v>87</v>
      </c>
      <c r="F57" s="128"/>
      <c r="G57" s="128"/>
      <c r="H57" s="128"/>
      <c r="I57" s="128"/>
      <c r="J57" s="127"/>
      <c r="K57" s="128" t="s">
        <v>77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'SO 101.2 - Hlavní polní c...'!J32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85</v>
      </c>
      <c r="AR57" s="67"/>
      <c r="AS57" s="131">
        <v>0</v>
      </c>
      <c r="AT57" s="132">
        <f>ROUND(SUM(AV57:AW57),2)</f>
        <v>0</v>
      </c>
      <c r="AU57" s="133">
        <f>'SO 101.2 - Hlavní polní c...'!P94</f>
        <v>0</v>
      </c>
      <c r="AV57" s="132">
        <f>'SO 101.2 - Hlavní polní c...'!J35</f>
        <v>0</v>
      </c>
      <c r="AW57" s="132">
        <f>'SO 101.2 - Hlavní polní c...'!J36</f>
        <v>0</v>
      </c>
      <c r="AX57" s="132">
        <f>'SO 101.2 - Hlavní polní c...'!J37</f>
        <v>0</v>
      </c>
      <c r="AY57" s="132">
        <f>'SO 101.2 - Hlavní polní c...'!J38</f>
        <v>0</v>
      </c>
      <c r="AZ57" s="132">
        <f>'SO 101.2 - Hlavní polní c...'!F35</f>
        <v>0</v>
      </c>
      <c r="BA57" s="132">
        <f>'SO 101.2 - Hlavní polní c...'!F36</f>
        <v>0</v>
      </c>
      <c r="BB57" s="132">
        <f>'SO 101.2 - Hlavní polní c...'!F37</f>
        <v>0</v>
      </c>
      <c r="BC57" s="132">
        <f>'SO 101.2 - Hlavní polní c...'!F38</f>
        <v>0</v>
      </c>
      <c r="BD57" s="134">
        <f>'SO 101.2 - Hlavní polní c...'!F39</f>
        <v>0</v>
      </c>
      <c r="BE57" s="4"/>
      <c r="BT57" s="135" t="s">
        <v>81</v>
      </c>
      <c r="BV57" s="135" t="s">
        <v>74</v>
      </c>
      <c r="BW57" s="135" t="s">
        <v>88</v>
      </c>
      <c r="BX57" s="135" t="s">
        <v>80</v>
      </c>
      <c r="CL57" s="135" t="s">
        <v>19</v>
      </c>
    </row>
    <row r="58" spans="1:91" s="7" customFormat="1" ht="24.75" customHeight="1">
      <c r="A58" s="126" t="s">
        <v>82</v>
      </c>
      <c r="B58" s="113"/>
      <c r="C58" s="114"/>
      <c r="D58" s="115" t="s">
        <v>89</v>
      </c>
      <c r="E58" s="115"/>
      <c r="F58" s="115"/>
      <c r="G58" s="115"/>
      <c r="H58" s="115"/>
      <c r="I58" s="116"/>
      <c r="J58" s="115" t="s">
        <v>90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8">
        <f>'VRN-101 - Vedlejší rozpoč...'!J30</f>
        <v>0</v>
      </c>
      <c r="AH58" s="116"/>
      <c r="AI58" s="116"/>
      <c r="AJ58" s="116"/>
      <c r="AK58" s="116"/>
      <c r="AL58" s="116"/>
      <c r="AM58" s="116"/>
      <c r="AN58" s="118">
        <f>SUM(AG58,AT58)</f>
        <v>0</v>
      </c>
      <c r="AO58" s="116"/>
      <c r="AP58" s="116"/>
      <c r="AQ58" s="119" t="s">
        <v>78</v>
      </c>
      <c r="AR58" s="120"/>
      <c r="AS58" s="136">
        <v>0</v>
      </c>
      <c r="AT58" s="137">
        <f>ROUND(SUM(AV58:AW58),2)</f>
        <v>0</v>
      </c>
      <c r="AU58" s="138">
        <f>'VRN-101 - Vedlejší rozpoč...'!P84</f>
        <v>0</v>
      </c>
      <c r="AV58" s="137">
        <f>'VRN-101 - Vedlejší rozpoč...'!J33</f>
        <v>0</v>
      </c>
      <c r="AW58" s="137">
        <f>'VRN-101 - Vedlejší rozpoč...'!J34</f>
        <v>0</v>
      </c>
      <c r="AX58" s="137">
        <f>'VRN-101 - Vedlejší rozpoč...'!J35</f>
        <v>0</v>
      </c>
      <c r="AY58" s="137">
        <f>'VRN-101 - Vedlejší rozpoč...'!J36</f>
        <v>0</v>
      </c>
      <c r="AZ58" s="137">
        <f>'VRN-101 - Vedlejší rozpoč...'!F33</f>
        <v>0</v>
      </c>
      <c r="BA58" s="137">
        <f>'VRN-101 - Vedlejší rozpoč...'!F34</f>
        <v>0</v>
      </c>
      <c r="BB58" s="137">
        <f>'VRN-101 - Vedlejší rozpoč...'!F35</f>
        <v>0</v>
      </c>
      <c r="BC58" s="137">
        <f>'VRN-101 - Vedlejší rozpoč...'!F36</f>
        <v>0</v>
      </c>
      <c r="BD58" s="139">
        <f>'VRN-101 - Vedlejší rozpoč...'!F37</f>
        <v>0</v>
      </c>
      <c r="BE58" s="7"/>
      <c r="BT58" s="125" t="s">
        <v>79</v>
      </c>
      <c r="BV58" s="125" t="s">
        <v>74</v>
      </c>
      <c r="BW58" s="125" t="s">
        <v>91</v>
      </c>
      <c r="BX58" s="125" t="s">
        <v>5</v>
      </c>
      <c r="CL58" s="125" t="s">
        <v>19</v>
      </c>
      <c r="CM58" s="125" t="s">
        <v>81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CC35" sheet="1" objects="1" scenarios="1" formatColumns="0" formatRows="0"/>
  <mergeCells count="54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SO 101.1 - Rekonstrukce s...'!C2" display="/"/>
    <hyperlink ref="A57" location="'SO 101.2 - Hlavní polní c...'!C2" display="/"/>
    <hyperlink ref="A58" location="'VRN-101 - Vedlejší rozpoč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92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26.25" customHeight="1">
      <c r="B7" s="22"/>
      <c r="E7" s="145" t="str">
        <f>'Rekapitulace stavby'!K6</f>
        <v>Hlavní polní cesta HC3 a výsadba LBC Háje, LBK 769703-2 a IP3 v k.ú. Třebětice</v>
      </c>
      <c r="F7" s="144"/>
      <c r="G7" s="144"/>
      <c r="H7" s="144"/>
      <c r="L7" s="22"/>
    </row>
    <row r="8" spans="2:12" s="1" customFormat="1" ht="12" customHeight="1">
      <c r="B8" s="22"/>
      <c r="D8" s="144" t="s">
        <v>93</v>
      </c>
      <c r="L8" s="22"/>
    </row>
    <row r="9" spans="1:31" s="2" customFormat="1" ht="16.5" customHeight="1">
      <c r="A9" s="40"/>
      <c r="B9" s="46"/>
      <c r="C9" s="40"/>
      <c r="D9" s="40"/>
      <c r="E9" s="145" t="s">
        <v>94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95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96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18. 1. 2024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32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35</v>
      </c>
      <c r="E25" s="40"/>
      <c r="F25" s="40"/>
      <c r="G25" s="40"/>
      <c r="H25" s="40"/>
      <c r="I25" s="144" t="s">
        <v>26</v>
      </c>
      <c r="J25" s="135" t="s">
        <v>32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33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ROUND(J92,2)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ROUND((SUM(BE92:BE247)),2)</f>
        <v>0</v>
      </c>
      <c r="G35" s="40"/>
      <c r="H35" s="40"/>
      <c r="I35" s="159">
        <v>0.21</v>
      </c>
      <c r="J35" s="158">
        <f>ROUND(((SUM(BE92:BE247))*I35),2)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ROUND((SUM(BF92:BF247)),2)</f>
        <v>0</v>
      </c>
      <c r="G36" s="40"/>
      <c r="H36" s="40"/>
      <c r="I36" s="159">
        <v>0.15</v>
      </c>
      <c r="J36" s="158">
        <f>ROUND(((SUM(BF92:BF247))*I36),2)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ROUND((SUM(BG92:BG247)),2)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ROUND((SUM(BH92:BH247)),2)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ROUND((SUM(BI92:BI247)),2)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97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Hlavní polní cesta HC3 a výsadba LBC Háje, LBK 769703-2 a IP3 v k.ú. Třebětice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93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94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95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101.1 - Rekonstrukce stávajícího povrchu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k.ú. Třebětice</v>
      </c>
      <c r="G56" s="42"/>
      <c r="H56" s="42"/>
      <c r="I56" s="34" t="s">
        <v>23</v>
      </c>
      <c r="J56" s="74" t="str">
        <f>IF(J14="","",J14)</f>
        <v>18. 1. 2024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31</v>
      </c>
      <c r="J58" s="38" t="str">
        <f>E23</f>
        <v>AGPOL s.r.o., Jungmannova 153/12, 77900 Olomouc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AGPOL s.r.o., Jungmannova 153/12, 77900 Olomouc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98</v>
      </c>
      <c r="D61" s="173"/>
      <c r="E61" s="173"/>
      <c r="F61" s="173"/>
      <c r="G61" s="173"/>
      <c r="H61" s="173"/>
      <c r="I61" s="173"/>
      <c r="J61" s="174" t="s">
        <v>99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100</v>
      </c>
    </row>
    <row r="64" spans="1:31" s="9" customFormat="1" ht="24.95" customHeight="1">
      <c r="A64" s="9"/>
      <c r="B64" s="176"/>
      <c r="C64" s="177"/>
      <c r="D64" s="178" t="s">
        <v>101</v>
      </c>
      <c r="E64" s="179"/>
      <c r="F64" s="179"/>
      <c r="G64" s="179"/>
      <c r="H64" s="179"/>
      <c r="I64" s="179"/>
      <c r="J64" s="180">
        <f>J93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102</v>
      </c>
      <c r="E65" s="184"/>
      <c r="F65" s="184"/>
      <c r="G65" s="184"/>
      <c r="H65" s="184"/>
      <c r="I65" s="184"/>
      <c r="J65" s="185">
        <f>J94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103</v>
      </c>
      <c r="E66" s="184"/>
      <c r="F66" s="184"/>
      <c r="G66" s="184"/>
      <c r="H66" s="184"/>
      <c r="I66" s="184"/>
      <c r="J66" s="185">
        <f>J138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104</v>
      </c>
      <c r="E67" s="184"/>
      <c r="F67" s="184"/>
      <c r="G67" s="184"/>
      <c r="H67" s="184"/>
      <c r="I67" s="184"/>
      <c r="J67" s="185">
        <f>J181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105</v>
      </c>
      <c r="E68" s="184"/>
      <c r="F68" s="184"/>
      <c r="G68" s="184"/>
      <c r="H68" s="184"/>
      <c r="I68" s="184"/>
      <c r="J68" s="185">
        <f>J188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106</v>
      </c>
      <c r="E69" s="184"/>
      <c r="F69" s="184"/>
      <c r="G69" s="184"/>
      <c r="H69" s="184"/>
      <c r="I69" s="184"/>
      <c r="J69" s="185">
        <f>J209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107</v>
      </c>
      <c r="E70" s="184"/>
      <c r="F70" s="184"/>
      <c r="G70" s="184"/>
      <c r="H70" s="184"/>
      <c r="I70" s="184"/>
      <c r="J70" s="185">
        <f>J244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108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6.25" customHeight="1">
      <c r="A80" s="40"/>
      <c r="B80" s="41"/>
      <c r="C80" s="42"/>
      <c r="D80" s="42"/>
      <c r="E80" s="171" t="str">
        <f>E7</f>
        <v>Hlavní polní cesta HC3 a výsadba LBC Háje, LBK 769703-2 a IP3 v k.ú. Třebětice</v>
      </c>
      <c r="F80" s="34"/>
      <c r="G80" s="34"/>
      <c r="H80" s="34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93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1" t="s">
        <v>94</v>
      </c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95</v>
      </c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SO 101.1 - Rekonstrukce stávajícího povrchu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>k.ú. Třebětice</v>
      </c>
      <c r="G86" s="42"/>
      <c r="H86" s="42"/>
      <c r="I86" s="34" t="s">
        <v>23</v>
      </c>
      <c r="J86" s="74" t="str">
        <f>IF(J14="","",J14)</f>
        <v>18. 1. 2024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4" t="s">
        <v>25</v>
      </c>
      <c r="D88" s="42"/>
      <c r="E88" s="42"/>
      <c r="F88" s="29" t="str">
        <f>E17</f>
        <v xml:space="preserve"> </v>
      </c>
      <c r="G88" s="42"/>
      <c r="H88" s="42"/>
      <c r="I88" s="34" t="s">
        <v>31</v>
      </c>
      <c r="J88" s="38" t="str">
        <f>E23</f>
        <v>AGPOL s.r.o., Jungmannova 153/12, 77900 Olomouc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29</v>
      </c>
      <c r="D89" s="42"/>
      <c r="E89" s="42"/>
      <c r="F89" s="29" t="str">
        <f>IF(E20="","",E20)</f>
        <v>Vyplň údaj</v>
      </c>
      <c r="G89" s="42"/>
      <c r="H89" s="42"/>
      <c r="I89" s="34" t="s">
        <v>35</v>
      </c>
      <c r="J89" s="38" t="str">
        <f>E26</f>
        <v>AGPOL s.r.o., Jungmannova 153/12, 77900 Olomouc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7"/>
      <c r="B91" s="188"/>
      <c r="C91" s="189" t="s">
        <v>109</v>
      </c>
      <c r="D91" s="190" t="s">
        <v>57</v>
      </c>
      <c r="E91" s="190" t="s">
        <v>53</v>
      </c>
      <c r="F91" s="190" t="s">
        <v>54</v>
      </c>
      <c r="G91" s="190" t="s">
        <v>110</v>
      </c>
      <c r="H91" s="190" t="s">
        <v>111</v>
      </c>
      <c r="I91" s="190" t="s">
        <v>112</v>
      </c>
      <c r="J91" s="190" t="s">
        <v>99</v>
      </c>
      <c r="K91" s="191" t="s">
        <v>113</v>
      </c>
      <c r="L91" s="192"/>
      <c r="M91" s="94" t="s">
        <v>19</v>
      </c>
      <c r="N91" s="95" t="s">
        <v>42</v>
      </c>
      <c r="O91" s="95" t="s">
        <v>114</v>
      </c>
      <c r="P91" s="95" t="s">
        <v>115</v>
      </c>
      <c r="Q91" s="95" t="s">
        <v>116</v>
      </c>
      <c r="R91" s="95" t="s">
        <v>117</v>
      </c>
      <c r="S91" s="95" t="s">
        <v>118</v>
      </c>
      <c r="T91" s="96" t="s">
        <v>119</v>
      </c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63" s="2" customFormat="1" ht="22.8" customHeight="1">
      <c r="A92" s="40"/>
      <c r="B92" s="41"/>
      <c r="C92" s="101" t="s">
        <v>120</v>
      </c>
      <c r="D92" s="42"/>
      <c r="E92" s="42"/>
      <c r="F92" s="42"/>
      <c r="G92" s="42"/>
      <c r="H92" s="42"/>
      <c r="I92" s="42"/>
      <c r="J92" s="193">
        <f>BK92</f>
        <v>0</v>
      </c>
      <c r="K92" s="42"/>
      <c r="L92" s="46"/>
      <c r="M92" s="97"/>
      <c r="N92" s="194"/>
      <c r="O92" s="98"/>
      <c r="P92" s="195">
        <f>P93</f>
        <v>0</v>
      </c>
      <c r="Q92" s="98"/>
      <c r="R92" s="195">
        <f>R93</f>
        <v>32.4613</v>
      </c>
      <c r="S92" s="98"/>
      <c r="T92" s="196">
        <f>T93</f>
        <v>633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100</v>
      </c>
      <c r="BK92" s="197">
        <f>BK93</f>
        <v>0</v>
      </c>
    </row>
    <row r="93" spans="1:63" s="12" customFormat="1" ht="25.9" customHeight="1">
      <c r="A93" s="12"/>
      <c r="B93" s="198"/>
      <c r="C93" s="199"/>
      <c r="D93" s="200" t="s">
        <v>71</v>
      </c>
      <c r="E93" s="201" t="s">
        <v>121</v>
      </c>
      <c r="F93" s="201" t="s">
        <v>122</v>
      </c>
      <c r="G93" s="199"/>
      <c r="H93" s="199"/>
      <c r="I93" s="202"/>
      <c r="J93" s="203">
        <f>BK93</f>
        <v>0</v>
      </c>
      <c r="K93" s="199"/>
      <c r="L93" s="204"/>
      <c r="M93" s="205"/>
      <c r="N93" s="206"/>
      <c r="O93" s="206"/>
      <c r="P93" s="207">
        <f>P94+P138+P181+P188+P209+P244</f>
        <v>0</v>
      </c>
      <c r="Q93" s="206"/>
      <c r="R93" s="207">
        <f>R94+R138+R181+R188+R209+R244</f>
        <v>32.4613</v>
      </c>
      <c r="S93" s="206"/>
      <c r="T93" s="208">
        <f>T94+T138+T181+T188+T209+T244</f>
        <v>633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79</v>
      </c>
      <c r="AT93" s="210" t="s">
        <v>71</v>
      </c>
      <c r="AU93" s="210" t="s">
        <v>72</v>
      </c>
      <c r="AY93" s="209" t="s">
        <v>123</v>
      </c>
      <c r="BK93" s="211">
        <f>BK94+BK138+BK181+BK188+BK209+BK244</f>
        <v>0</v>
      </c>
    </row>
    <row r="94" spans="1:63" s="12" customFormat="1" ht="22.8" customHeight="1">
      <c r="A94" s="12"/>
      <c r="B94" s="198"/>
      <c r="C94" s="199"/>
      <c r="D94" s="200" t="s">
        <v>71</v>
      </c>
      <c r="E94" s="212" t="s">
        <v>79</v>
      </c>
      <c r="F94" s="212" t="s">
        <v>124</v>
      </c>
      <c r="G94" s="199"/>
      <c r="H94" s="199"/>
      <c r="I94" s="202"/>
      <c r="J94" s="213">
        <f>BK94</f>
        <v>0</v>
      </c>
      <c r="K94" s="199"/>
      <c r="L94" s="204"/>
      <c r="M94" s="205"/>
      <c r="N94" s="206"/>
      <c r="O94" s="206"/>
      <c r="P94" s="207">
        <f>SUM(P95:P137)</f>
        <v>0</v>
      </c>
      <c r="Q94" s="206"/>
      <c r="R94" s="207">
        <f>SUM(R95:R137)</f>
        <v>0.10999999999999999</v>
      </c>
      <c r="S94" s="206"/>
      <c r="T94" s="208">
        <f>SUM(T95:T137)</f>
        <v>633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79</v>
      </c>
      <c r="AT94" s="210" t="s">
        <v>71</v>
      </c>
      <c r="AU94" s="210" t="s">
        <v>79</v>
      </c>
      <c r="AY94" s="209" t="s">
        <v>123</v>
      </c>
      <c r="BK94" s="211">
        <f>SUM(BK95:BK137)</f>
        <v>0</v>
      </c>
    </row>
    <row r="95" spans="1:65" s="2" customFormat="1" ht="24.15" customHeight="1">
      <c r="A95" s="40"/>
      <c r="B95" s="41"/>
      <c r="C95" s="214" t="s">
        <v>125</v>
      </c>
      <c r="D95" s="214" t="s">
        <v>126</v>
      </c>
      <c r="E95" s="215" t="s">
        <v>127</v>
      </c>
      <c r="F95" s="216" t="s">
        <v>128</v>
      </c>
      <c r="G95" s="217" t="s">
        <v>129</v>
      </c>
      <c r="H95" s="218">
        <v>550</v>
      </c>
      <c r="I95" s="219"/>
      <c r="J95" s="220">
        <f>ROUND(I95*H95,2)</f>
        <v>0</v>
      </c>
      <c r="K95" s="216" t="s">
        <v>130</v>
      </c>
      <c r="L95" s="46"/>
      <c r="M95" s="221" t="s">
        <v>19</v>
      </c>
      <c r="N95" s="222" t="s">
        <v>43</v>
      </c>
      <c r="O95" s="86"/>
      <c r="P95" s="223">
        <f>O95*H95</f>
        <v>0</v>
      </c>
      <c r="Q95" s="223">
        <v>0</v>
      </c>
      <c r="R95" s="223">
        <f>Q95*H95</f>
        <v>0</v>
      </c>
      <c r="S95" s="223">
        <v>0.17</v>
      </c>
      <c r="T95" s="224">
        <f>S95*H95</f>
        <v>93.5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5" t="s">
        <v>131</v>
      </c>
      <c r="AT95" s="225" t="s">
        <v>126</v>
      </c>
      <c r="AU95" s="225" t="s">
        <v>81</v>
      </c>
      <c r="AY95" s="19" t="s">
        <v>123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9" t="s">
        <v>79</v>
      </c>
      <c r="BK95" s="226">
        <f>ROUND(I95*H95,2)</f>
        <v>0</v>
      </c>
      <c r="BL95" s="19" t="s">
        <v>131</v>
      </c>
      <c r="BM95" s="225" t="s">
        <v>132</v>
      </c>
    </row>
    <row r="96" spans="1:47" s="2" customFormat="1" ht="12">
      <c r="A96" s="40"/>
      <c r="B96" s="41"/>
      <c r="C96" s="42"/>
      <c r="D96" s="227" t="s">
        <v>133</v>
      </c>
      <c r="E96" s="42"/>
      <c r="F96" s="228" t="s">
        <v>134</v>
      </c>
      <c r="G96" s="42"/>
      <c r="H96" s="42"/>
      <c r="I96" s="229"/>
      <c r="J96" s="42"/>
      <c r="K96" s="42"/>
      <c r="L96" s="46"/>
      <c r="M96" s="230"/>
      <c r="N96" s="231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133</v>
      </c>
      <c r="AU96" s="19" t="s">
        <v>81</v>
      </c>
    </row>
    <row r="97" spans="1:47" s="2" customFormat="1" ht="12">
      <c r="A97" s="40"/>
      <c r="B97" s="41"/>
      <c r="C97" s="42"/>
      <c r="D97" s="232" t="s">
        <v>135</v>
      </c>
      <c r="E97" s="42"/>
      <c r="F97" s="233" t="s">
        <v>136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135</v>
      </c>
      <c r="AU97" s="19" t="s">
        <v>81</v>
      </c>
    </row>
    <row r="98" spans="1:51" s="13" customFormat="1" ht="12">
      <c r="A98" s="13"/>
      <c r="B98" s="234"/>
      <c r="C98" s="235"/>
      <c r="D98" s="227" t="s">
        <v>137</v>
      </c>
      <c r="E98" s="236" t="s">
        <v>19</v>
      </c>
      <c r="F98" s="237" t="s">
        <v>138</v>
      </c>
      <c r="G98" s="235"/>
      <c r="H98" s="236" t="s">
        <v>19</v>
      </c>
      <c r="I98" s="238"/>
      <c r="J98" s="235"/>
      <c r="K98" s="235"/>
      <c r="L98" s="239"/>
      <c r="M98" s="240"/>
      <c r="N98" s="241"/>
      <c r="O98" s="241"/>
      <c r="P98" s="241"/>
      <c r="Q98" s="241"/>
      <c r="R98" s="241"/>
      <c r="S98" s="241"/>
      <c r="T98" s="24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3" t="s">
        <v>137</v>
      </c>
      <c r="AU98" s="243" t="s">
        <v>81</v>
      </c>
      <c r="AV98" s="13" t="s">
        <v>79</v>
      </c>
      <c r="AW98" s="13" t="s">
        <v>34</v>
      </c>
      <c r="AX98" s="13" t="s">
        <v>72</v>
      </c>
      <c r="AY98" s="243" t="s">
        <v>123</v>
      </c>
    </row>
    <row r="99" spans="1:51" s="13" customFormat="1" ht="12">
      <c r="A99" s="13"/>
      <c r="B99" s="234"/>
      <c r="C99" s="235"/>
      <c r="D99" s="227" t="s">
        <v>137</v>
      </c>
      <c r="E99" s="236" t="s">
        <v>19</v>
      </c>
      <c r="F99" s="237" t="s">
        <v>139</v>
      </c>
      <c r="G99" s="235"/>
      <c r="H99" s="236" t="s">
        <v>19</v>
      </c>
      <c r="I99" s="238"/>
      <c r="J99" s="235"/>
      <c r="K99" s="235"/>
      <c r="L99" s="239"/>
      <c r="M99" s="240"/>
      <c r="N99" s="241"/>
      <c r="O99" s="241"/>
      <c r="P99" s="241"/>
      <c r="Q99" s="241"/>
      <c r="R99" s="241"/>
      <c r="S99" s="241"/>
      <c r="T99" s="24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3" t="s">
        <v>137</v>
      </c>
      <c r="AU99" s="243" t="s">
        <v>81</v>
      </c>
      <c r="AV99" s="13" t="s">
        <v>79</v>
      </c>
      <c r="AW99" s="13" t="s">
        <v>34</v>
      </c>
      <c r="AX99" s="13" t="s">
        <v>72</v>
      </c>
      <c r="AY99" s="243" t="s">
        <v>123</v>
      </c>
    </row>
    <row r="100" spans="1:51" s="14" customFormat="1" ht="12">
      <c r="A100" s="14"/>
      <c r="B100" s="244"/>
      <c r="C100" s="245"/>
      <c r="D100" s="227" t="s">
        <v>137</v>
      </c>
      <c r="E100" s="246" t="s">
        <v>19</v>
      </c>
      <c r="F100" s="247" t="s">
        <v>140</v>
      </c>
      <c r="G100" s="245"/>
      <c r="H100" s="248">
        <v>550</v>
      </c>
      <c r="I100" s="249"/>
      <c r="J100" s="245"/>
      <c r="K100" s="245"/>
      <c r="L100" s="250"/>
      <c r="M100" s="251"/>
      <c r="N100" s="252"/>
      <c r="O100" s="252"/>
      <c r="P100" s="252"/>
      <c r="Q100" s="252"/>
      <c r="R100" s="252"/>
      <c r="S100" s="252"/>
      <c r="T100" s="25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4" t="s">
        <v>137</v>
      </c>
      <c r="AU100" s="254" t="s">
        <v>81</v>
      </c>
      <c r="AV100" s="14" t="s">
        <v>81</v>
      </c>
      <c r="AW100" s="14" t="s">
        <v>34</v>
      </c>
      <c r="AX100" s="14" t="s">
        <v>72</v>
      </c>
      <c r="AY100" s="254" t="s">
        <v>123</v>
      </c>
    </row>
    <row r="101" spans="1:51" s="15" customFormat="1" ht="12">
      <c r="A101" s="15"/>
      <c r="B101" s="255"/>
      <c r="C101" s="256"/>
      <c r="D101" s="227" t="s">
        <v>137</v>
      </c>
      <c r="E101" s="257" t="s">
        <v>19</v>
      </c>
      <c r="F101" s="258" t="s">
        <v>141</v>
      </c>
      <c r="G101" s="256"/>
      <c r="H101" s="259">
        <v>550</v>
      </c>
      <c r="I101" s="260"/>
      <c r="J101" s="256"/>
      <c r="K101" s="256"/>
      <c r="L101" s="261"/>
      <c r="M101" s="262"/>
      <c r="N101" s="263"/>
      <c r="O101" s="263"/>
      <c r="P101" s="263"/>
      <c r="Q101" s="263"/>
      <c r="R101" s="263"/>
      <c r="S101" s="263"/>
      <c r="T101" s="264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5" t="s">
        <v>137</v>
      </c>
      <c r="AU101" s="265" t="s">
        <v>81</v>
      </c>
      <c r="AV101" s="15" t="s">
        <v>131</v>
      </c>
      <c r="AW101" s="15" t="s">
        <v>34</v>
      </c>
      <c r="AX101" s="15" t="s">
        <v>79</v>
      </c>
      <c r="AY101" s="265" t="s">
        <v>123</v>
      </c>
    </row>
    <row r="102" spans="1:65" s="2" customFormat="1" ht="24.15" customHeight="1">
      <c r="A102" s="40"/>
      <c r="B102" s="41"/>
      <c r="C102" s="214" t="s">
        <v>142</v>
      </c>
      <c r="D102" s="214" t="s">
        <v>126</v>
      </c>
      <c r="E102" s="215" t="s">
        <v>143</v>
      </c>
      <c r="F102" s="216" t="s">
        <v>144</v>
      </c>
      <c r="G102" s="217" t="s">
        <v>129</v>
      </c>
      <c r="H102" s="218">
        <v>550</v>
      </c>
      <c r="I102" s="219"/>
      <c r="J102" s="220">
        <f>ROUND(I102*H102,2)</f>
        <v>0</v>
      </c>
      <c r="K102" s="216" t="s">
        <v>130</v>
      </c>
      <c r="L102" s="46"/>
      <c r="M102" s="221" t="s">
        <v>19</v>
      </c>
      <c r="N102" s="222" t="s">
        <v>43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0.58</v>
      </c>
      <c r="T102" s="224">
        <f>S102*H102</f>
        <v>319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131</v>
      </c>
      <c r="AT102" s="225" t="s">
        <v>126</v>
      </c>
      <c r="AU102" s="225" t="s">
        <v>81</v>
      </c>
      <c r="AY102" s="19" t="s">
        <v>123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79</v>
      </c>
      <c r="BK102" s="226">
        <f>ROUND(I102*H102,2)</f>
        <v>0</v>
      </c>
      <c r="BL102" s="19" t="s">
        <v>131</v>
      </c>
      <c r="BM102" s="225" t="s">
        <v>145</v>
      </c>
    </row>
    <row r="103" spans="1:47" s="2" customFormat="1" ht="12">
      <c r="A103" s="40"/>
      <c r="B103" s="41"/>
      <c r="C103" s="42"/>
      <c r="D103" s="227" t="s">
        <v>133</v>
      </c>
      <c r="E103" s="42"/>
      <c r="F103" s="228" t="s">
        <v>146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133</v>
      </c>
      <c r="AU103" s="19" t="s">
        <v>81</v>
      </c>
    </row>
    <row r="104" spans="1:47" s="2" customFormat="1" ht="12">
      <c r="A104" s="40"/>
      <c r="B104" s="41"/>
      <c r="C104" s="42"/>
      <c r="D104" s="232" t="s">
        <v>135</v>
      </c>
      <c r="E104" s="42"/>
      <c r="F104" s="233" t="s">
        <v>147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135</v>
      </c>
      <c r="AU104" s="19" t="s">
        <v>81</v>
      </c>
    </row>
    <row r="105" spans="1:51" s="13" customFormat="1" ht="12">
      <c r="A105" s="13"/>
      <c r="B105" s="234"/>
      <c r="C105" s="235"/>
      <c r="D105" s="227" t="s">
        <v>137</v>
      </c>
      <c r="E105" s="236" t="s">
        <v>19</v>
      </c>
      <c r="F105" s="237" t="s">
        <v>138</v>
      </c>
      <c r="G105" s="235"/>
      <c r="H105" s="236" t="s">
        <v>19</v>
      </c>
      <c r="I105" s="238"/>
      <c r="J105" s="235"/>
      <c r="K105" s="235"/>
      <c r="L105" s="239"/>
      <c r="M105" s="240"/>
      <c r="N105" s="241"/>
      <c r="O105" s="241"/>
      <c r="P105" s="241"/>
      <c r="Q105" s="241"/>
      <c r="R105" s="241"/>
      <c r="S105" s="241"/>
      <c r="T105" s="24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3" t="s">
        <v>137</v>
      </c>
      <c r="AU105" s="243" t="s">
        <v>81</v>
      </c>
      <c r="AV105" s="13" t="s">
        <v>79</v>
      </c>
      <c r="AW105" s="13" t="s">
        <v>34</v>
      </c>
      <c r="AX105" s="13" t="s">
        <v>72</v>
      </c>
      <c r="AY105" s="243" t="s">
        <v>123</v>
      </c>
    </row>
    <row r="106" spans="1:51" s="13" customFormat="1" ht="12">
      <c r="A106" s="13"/>
      <c r="B106" s="234"/>
      <c r="C106" s="235"/>
      <c r="D106" s="227" t="s">
        <v>137</v>
      </c>
      <c r="E106" s="236" t="s">
        <v>19</v>
      </c>
      <c r="F106" s="237" t="s">
        <v>139</v>
      </c>
      <c r="G106" s="235"/>
      <c r="H106" s="236" t="s">
        <v>19</v>
      </c>
      <c r="I106" s="238"/>
      <c r="J106" s="235"/>
      <c r="K106" s="235"/>
      <c r="L106" s="239"/>
      <c r="M106" s="240"/>
      <c r="N106" s="241"/>
      <c r="O106" s="241"/>
      <c r="P106" s="241"/>
      <c r="Q106" s="241"/>
      <c r="R106" s="241"/>
      <c r="S106" s="241"/>
      <c r="T106" s="24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3" t="s">
        <v>137</v>
      </c>
      <c r="AU106" s="243" t="s">
        <v>81</v>
      </c>
      <c r="AV106" s="13" t="s">
        <v>79</v>
      </c>
      <c r="AW106" s="13" t="s">
        <v>34</v>
      </c>
      <c r="AX106" s="13" t="s">
        <v>72</v>
      </c>
      <c r="AY106" s="243" t="s">
        <v>123</v>
      </c>
    </row>
    <row r="107" spans="1:51" s="13" customFormat="1" ht="12">
      <c r="A107" s="13"/>
      <c r="B107" s="234"/>
      <c r="C107" s="235"/>
      <c r="D107" s="227" t="s">
        <v>137</v>
      </c>
      <c r="E107" s="236" t="s">
        <v>19</v>
      </c>
      <c r="F107" s="237" t="s">
        <v>148</v>
      </c>
      <c r="G107" s="235"/>
      <c r="H107" s="236" t="s">
        <v>19</v>
      </c>
      <c r="I107" s="238"/>
      <c r="J107" s="235"/>
      <c r="K107" s="235"/>
      <c r="L107" s="239"/>
      <c r="M107" s="240"/>
      <c r="N107" s="241"/>
      <c r="O107" s="241"/>
      <c r="P107" s="241"/>
      <c r="Q107" s="241"/>
      <c r="R107" s="241"/>
      <c r="S107" s="241"/>
      <c r="T107" s="24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3" t="s">
        <v>137</v>
      </c>
      <c r="AU107" s="243" t="s">
        <v>81</v>
      </c>
      <c r="AV107" s="13" t="s">
        <v>79</v>
      </c>
      <c r="AW107" s="13" t="s">
        <v>34</v>
      </c>
      <c r="AX107" s="13" t="s">
        <v>72</v>
      </c>
      <c r="AY107" s="243" t="s">
        <v>123</v>
      </c>
    </row>
    <row r="108" spans="1:51" s="14" customFormat="1" ht="12">
      <c r="A108" s="14"/>
      <c r="B108" s="244"/>
      <c r="C108" s="245"/>
      <c r="D108" s="227" t="s">
        <v>137</v>
      </c>
      <c r="E108" s="246" t="s">
        <v>19</v>
      </c>
      <c r="F108" s="247" t="s">
        <v>140</v>
      </c>
      <c r="G108" s="245"/>
      <c r="H108" s="248">
        <v>550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4" t="s">
        <v>137</v>
      </c>
      <c r="AU108" s="254" t="s">
        <v>81</v>
      </c>
      <c r="AV108" s="14" t="s">
        <v>81</v>
      </c>
      <c r="AW108" s="14" t="s">
        <v>34</v>
      </c>
      <c r="AX108" s="14" t="s">
        <v>72</v>
      </c>
      <c r="AY108" s="254" t="s">
        <v>123</v>
      </c>
    </row>
    <row r="109" spans="1:51" s="15" customFormat="1" ht="12">
      <c r="A109" s="15"/>
      <c r="B109" s="255"/>
      <c r="C109" s="256"/>
      <c r="D109" s="227" t="s">
        <v>137</v>
      </c>
      <c r="E109" s="257" t="s">
        <v>19</v>
      </c>
      <c r="F109" s="258" t="s">
        <v>141</v>
      </c>
      <c r="G109" s="256"/>
      <c r="H109" s="259">
        <v>550</v>
      </c>
      <c r="I109" s="260"/>
      <c r="J109" s="256"/>
      <c r="K109" s="256"/>
      <c r="L109" s="261"/>
      <c r="M109" s="262"/>
      <c r="N109" s="263"/>
      <c r="O109" s="263"/>
      <c r="P109" s="263"/>
      <c r="Q109" s="263"/>
      <c r="R109" s="263"/>
      <c r="S109" s="263"/>
      <c r="T109" s="264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5" t="s">
        <v>137</v>
      </c>
      <c r="AU109" s="265" t="s">
        <v>81</v>
      </c>
      <c r="AV109" s="15" t="s">
        <v>131</v>
      </c>
      <c r="AW109" s="15" t="s">
        <v>34</v>
      </c>
      <c r="AX109" s="15" t="s">
        <v>79</v>
      </c>
      <c r="AY109" s="265" t="s">
        <v>123</v>
      </c>
    </row>
    <row r="110" spans="1:65" s="2" customFormat="1" ht="33" customHeight="1">
      <c r="A110" s="40"/>
      <c r="B110" s="41"/>
      <c r="C110" s="214" t="s">
        <v>149</v>
      </c>
      <c r="D110" s="214" t="s">
        <v>126</v>
      </c>
      <c r="E110" s="215" t="s">
        <v>150</v>
      </c>
      <c r="F110" s="216" t="s">
        <v>151</v>
      </c>
      <c r="G110" s="217" t="s">
        <v>129</v>
      </c>
      <c r="H110" s="218">
        <v>550</v>
      </c>
      <c r="I110" s="219"/>
      <c r="J110" s="220">
        <f>ROUND(I110*H110,2)</f>
        <v>0</v>
      </c>
      <c r="K110" s="216" t="s">
        <v>130</v>
      </c>
      <c r="L110" s="46"/>
      <c r="M110" s="221" t="s">
        <v>19</v>
      </c>
      <c r="N110" s="222" t="s">
        <v>43</v>
      </c>
      <c r="O110" s="86"/>
      <c r="P110" s="223">
        <f>O110*H110</f>
        <v>0</v>
      </c>
      <c r="Q110" s="223">
        <v>7E-05</v>
      </c>
      <c r="R110" s="223">
        <f>Q110*H110</f>
        <v>0.0385</v>
      </c>
      <c r="S110" s="223">
        <v>0.115</v>
      </c>
      <c r="T110" s="224">
        <f>S110*H110</f>
        <v>63.25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131</v>
      </c>
      <c r="AT110" s="225" t="s">
        <v>126</v>
      </c>
      <c r="AU110" s="225" t="s">
        <v>81</v>
      </c>
      <c r="AY110" s="19" t="s">
        <v>123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79</v>
      </c>
      <c r="BK110" s="226">
        <f>ROUND(I110*H110,2)</f>
        <v>0</v>
      </c>
      <c r="BL110" s="19" t="s">
        <v>131</v>
      </c>
      <c r="BM110" s="225" t="s">
        <v>152</v>
      </c>
    </row>
    <row r="111" spans="1:47" s="2" customFormat="1" ht="12">
      <c r="A111" s="40"/>
      <c r="B111" s="41"/>
      <c r="C111" s="42"/>
      <c r="D111" s="227" t="s">
        <v>133</v>
      </c>
      <c r="E111" s="42"/>
      <c r="F111" s="228" t="s">
        <v>153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133</v>
      </c>
      <c r="AU111" s="19" t="s">
        <v>81</v>
      </c>
    </row>
    <row r="112" spans="1:47" s="2" customFormat="1" ht="12">
      <c r="A112" s="40"/>
      <c r="B112" s="41"/>
      <c r="C112" s="42"/>
      <c r="D112" s="232" t="s">
        <v>135</v>
      </c>
      <c r="E112" s="42"/>
      <c r="F112" s="233" t="s">
        <v>154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135</v>
      </c>
      <c r="AU112" s="19" t="s">
        <v>81</v>
      </c>
    </row>
    <row r="113" spans="1:51" s="13" customFormat="1" ht="12">
      <c r="A113" s="13"/>
      <c r="B113" s="234"/>
      <c r="C113" s="235"/>
      <c r="D113" s="227" t="s">
        <v>137</v>
      </c>
      <c r="E113" s="236" t="s">
        <v>19</v>
      </c>
      <c r="F113" s="237" t="s">
        <v>138</v>
      </c>
      <c r="G113" s="235"/>
      <c r="H113" s="236" t="s">
        <v>19</v>
      </c>
      <c r="I113" s="238"/>
      <c r="J113" s="235"/>
      <c r="K113" s="235"/>
      <c r="L113" s="239"/>
      <c r="M113" s="240"/>
      <c r="N113" s="241"/>
      <c r="O113" s="241"/>
      <c r="P113" s="241"/>
      <c r="Q113" s="241"/>
      <c r="R113" s="241"/>
      <c r="S113" s="241"/>
      <c r="T113" s="24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3" t="s">
        <v>137</v>
      </c>
      <c r="AU113" s="243" t="s">
        <v>81</v>
      </c>
      <c r="AV113" s="13" t="s">
        <v>79</v>
      </c>
      <c r="AW113" s="13" t="s">
        <v>34</v>
      </c>
      <c r="AX113" s="13" t="s">
        <v>72</v>
      </c>
      <c r="AY113" s="243" t="s">
        <v>123</v>
      </c>
    </row>
    <row r="114" spans="1:51" s="13" customFormat="1" ht="12">
      <c r="A114" s="13"/>
      <c r="B114" s="234"/>
      <c r="C114" s="235"/>
      <c r="D114" s="227" t="s">
        <v>137</v>
      </c>
      <c r="E114" s="236" t="s">
        <v>19</v>
      </c>
      <c r="F114" s="237" t="s">
        <v>155</v>
      </c>
      <c r="G114" s="235"/>
      <c r="H114" s="236" t="s">
        <v>19</v>
      </c>
      <c r="I114" s="238"/>
      <c r="J114" s="235"/>
      <c r="K114" s="235"/>
      <c r="L114" s="239"/>
      <c r="M114" s="240"/>
      <c r="N114" s="241"/>
      <c r="O114" s="241"/>
      <c r="P114" s="241"/>
      <c r="Q114" s="241"/>
      <c r="R114" s="241"/>
      <c r="S114" s="241"/>
      <c r="T114" s="24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3" t="s">
        <v>137</v>
      </c>
      <c r="AU114" s="243" t="s">
        <v>81</v>
      </c>
      <c r="AV114" s="13" t="s">
        <v>79</v>
      </c>
      <c r="AW114" s="13" t="s">
        <v>34</v>
      </c>
      <c r="AX114" s="13" t="s">
        <v>72</v>
      </c>
      <c r="AY114" s="243" t="s">
        <v>123</v>
      </c>
    </row>
    <row r="115" spans="1:51" s="14" customFormat="1" ht="12">
      <c r="A115" s="14"/>
      <c r="B115" s="244"/>
      <c r="C115" s="245"/>
      <c r="D115" s="227" t="s">
        <v>137</v>
      </c>
      <c r="E115" s="246" t="s">
        <v>19</v>
      </c>
      <c r="F115" s="247" t="s">
        <v>140</v>
      </c>
      <c r="G115" s="245"/>
      <c r="H115" s="248">
        <v>550</v>
      </c>
      <c r="I115" s="249"/>
      <c r="J115" s="245"/>
      <c r="K115" s="245"/>
      <c r="L115" s="250"/>
      <c r="M115" s="251"/>
      <c r="N115" s="252"/>
      <c r="O115" s="252"/>
      <c r="P115" s="252"/>
      <c r="Q115" s="252"/>
      <c r="R115" s="252"/>
      <c r="S115" s="252"/>
      <c r="T115" s="25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4" t="s">
        <v>137</v>
      </c>
      <c r="AU115" s="254" t="s">
        <v>81</v>
      </c>
      <c r="AV115" s="14" t="s">
        <v>81</v>
      </c>
      <c r="AW115" s="14" t="s">
        <v>34</v>
      </c>
      <c r="AX115" s="14" t="s">
        <v>72</v>
      </c>
      <c r="AY115" s="254" t="s">
        <v>123</v>
      </c>
    </row>
    <row r="116" spans="1:51" s="15" customFormat="1" ht="12">
      <c r="A116" s="15"/>
      <c r="B116" s="255"/>
      <c r="C116" s="256"/>
      <c r="D116" s="227" t="s">
        <v>137</v>
      </c>
      <c r="E116" s="257" t="s">
        <v>19</v>
      </c>
      <c r="F116" s="258" t="s">
        <v>141</v>
      </c>
      <c r="G116" s="256"/>
      <c r="H116" s="259">
        <v>550</v>
      </c>
      <c r="I116" s="260"/>
      <c r="J116" s="256"/>
      <c r="K116" s="256"/>
      <c r="L116" s="261"/>
      <c r="M116" s="262"/>
      <c r="N116" s="263"/>
      <c r="O116" s="263"/>
      <c r="P116" s="263"/>
      <c r="Q116" s="263"/>
      <c r="R116" s="263"/>
      <c r="S116" s="263"/>
      <c r="T116" s="264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5" t="s">
        <v>137</v>
      </c>
      <c r="AU116" s="265" t="s">
        <v>81</v>
      </c>
      <c r="AV116" s="15" t="s">
        <v>131</v>
      </c>
      <c r="AW116" s="15" t="s">
        <v>34</v>
      </c>
      <c r="AX116" s="15" t="s">
        <v>79</v>
      </c>
      <c r="AY116" s="265" t="s">
        <v>123</v>
      </c>
    </row>
    <row r="117" spans="1:65" s="2" customFormat="1" ht="33" customHeight="1">
      <c r="A117" s="40"/>
      <c r="B117" s="41"/>
      <c r="C117" s="214" t="s">
        <v>156</v>
      </c>
      <c r="D117" s="214" t="s">
        <v>126</v>
      </c>
      <c r="E117" s="215" t="s">
        <v>157</v>
      </c>
      <c r="F117" s="216" t="s">
        <v>158</v>
      </c>
      <c r="G117" s="217" t="s">
        <v>129</v>
      </c>
      <c r="H117" s="218">
        <v>550</v>
      </c>
      <c r="I117" s="219"/>
      <c r="J117" s="220">
        <f>ROUND(I117*H117,2)</f>
        <v>0</v>
      </c>
      <c r="K117" s="216" t="s">
        <v>130</v>
      </c>
      <c r="L117" s="46"/>
      <c r="M117" s="221" t="s">
        <v>19</v>
      </c>
      <c r="N117" s="222" t="s">
        <v>43</v>
      </c>
      <c r="O117" s="86"/>
      <c r="P117" s="223">
        <f>O117*H117</f>
        <v>0</v>
      </c>
      <c r="Q117" s="223">
        <v>0.00013</v>
      </c>
      <c r="R117" s="223">
        <f>Q117*H117</f>
        <v>0.0715</v>
      </c>
      <c r="S117" s="223">
        <v>0.23</v>
      </c>
      <c r="T117" s="224">
        <f>S117*H117</f>
        <v>126.5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131</v>
      </c>
      <c r="AT117" s="225" t="s">
        <v>126</v>
      </c>
      <c r="AU117" s="225" t="s">
        <v>81</v>
      </c>
      <c r="AY117" s="19" t="s">
        <v>123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79</v>
      </c>
      <c r="BK117" s="226">
        <f>ROUND(I117*H117,2)</f>
        <v>0</v>
      </c>
      <c r="BL117" s="19" t="s">
        <v>131</v>
      </c>
      <c r="BM117" s="225" t="s">
        <v>159</v>
      </c>
    </row>
    <row r="118" spans="1:47" s="2" customFormat="1" ht="12">
      <c r="A118" s="40"/>
      <c r="B118" s="41"/>
      <c r="C118" s="42"/>
      <c r="D118" s="227" t="s">
        <v>133</v>
      </c>
      <c r="E118" s="42"/>
      <c r="F118" s="228" t="s">
        <v>160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133</v>
      </c>
      <c r="AU118" s="19" t="s">
        <v>81</v>
      </c>
    </row>
    <row r="119" spans="1:47" s="2" customFormat="1" ht="12">
      <c r="A119" s="40"/>
      <c r="B119" s="41"/>
      <c r="C119" s="42"/>
      <c r="D119" s="232" t="s">
        <v>135</v>
      </c>
      <c r="E119" s="42"/>
      <c r="F119" s="233" t="s">
        <v>161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135</v>
      </c>
      <c r="AU119" s="19" t="s">
        <v>81</v>
      </c>
    </row>
    <row r="120" spans="1:51" s="13" customFormat="1" ht="12">
      <c r="A120" s="13"/>
      <c r="B120" s="234"/>
      <c r="C120" s="235"/>
      <c r="D120" s="227" t="s">
        <v>137</v>
      </c>
      <c r="E120" s="236" t="s">
        <v>19</v>
      </c>
      <c r="F120" s="237" t="s">
        <v>138</v>
      </c>
      <c r="G120" s="235"/>
      <c r="H120" s="236" t="s">
        <v>19</v>
      </c>
      <c r="I120" s="238"/>
      <c r="J120" s="235"/>
      <c r="K120" s="235"/>
      <c r="L120" s="239"/>
      <c r="M120" s="240"/>
      <c r="N120" s="241"/>
      <c r="O120" s="241"/>
      <c r="P120" s="241"/>
      <c r="Q120" s="241"/>
      <c r="R120" s="241"/>
      <c r="S120" s="241"/>
      <c r="T120" s="24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3" t="s">
        <v>137</v>
      </c>
      <c r="AU120" s="243" t="s">
        <v>81</v>
      </c>
      <c r="AV120" s="13" t="s">
        <v>79</v>
      </c>
      <c r="AW120" s="13" t="s">
        <v>34</v>
      </c>
      <c r="AX120" s="13" t="s">
        <v>72</v>
      </c>
      <c r="AY120" s="243" t="s">
        <v>123</v>
      </c>
    </row>
    <row r="121" spans="1:51" s="13" customFormat="1" ht="12">
      <c r="A121" s="13"/>
      <c r="B121" s="234"/>
      <c r="C121" s="235"/>
      <c r="D121" s="227" t="s">
        <v>137</v>
      </c>
      <c r="E121" s="236" t="s">
        <v>19</v>
      </c>
      <c r="F121" s="237" t="s">
        <v>139</v>
      </c>
      <c r="G121" s="235"/>
      <c r="H121" s="236" t="s">
        <v>19</v>
      </c>
      <c r="I121" s="238"/>
      <c r="J121" s="235"/>
      <c r="K121" s="235"/>
      <c r="L121" s="239"/>
      <c r="M121" s="240"/>
      <c r="N121" s="241"/>
      <c r="O121" s="241"/>
      <c r="P121" s="241"/>
      <c r="Q121" s="241"/>
      <c r="R121" s="241"/>
      <c r="S121" s="241"/>
      <c r="T121" s="24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3" t="s">
        <v>137</v>
      </c>
      <c r="AU121" s="243" t="s">
        <v>81</v>
      </c>
      <c r="AV121" s="13" t="s">
        <v>79</v>
      </c>
      <c r="AW121" s="13" t="s">
        <v>34</v>
      </c>
      <c r="AX121" s="13" t="s">
        <v>72</v>
      </c>
      <c r="AY121" s="243" t="s">
        <v>123</v>
      </c>
    </row>
    <row r="122" spans="1:51" s="14" customFormat="1" ht="12">
      <c r="A122" s="14"/>
      <c r="B122" s="244"/>
      <c r="C122" s="245"/>
      <c r="D122" s="227" t="s">
        <v>137</v>
      </c>
      <c r="E122" s="246" t="s">
        <v>19</v>
      </c>
      <c r="F122" s="247" t="s">
        <v>140</v>
      </c>
      <c r="G122" s="245"/>
      <c r="H122" s="248">
        <v>550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4" t="s">
        <v>137</v>
      </c>
      <c r="AU122" s="254" t="s">
        <v>81</v>
      </c>
      <c r="AV122" s="14" t="s">
        <v>81</v>
      </c>
      <c r="AW122" s="14" t="s">
        <v>34</v>
      </c>
      <c r="AX122" s="14" t="s">
        <v>72</v>
      </c>
      <c r="AY122" s="254" t="s">
        <v>123</v>
      </c>
    </row>
    <row r="123" spans="1:51" s="15" customFormat="1" ht="12">
      <c r="A123" s="15"/>
      <c r="B123" s="255"/>
      <c r="C123" s="256"/>
      <c r="D123" s="227" t="s">
        <v>137</v>
      </c>
      <c r="E123" s="257" t="s">
        <v>19</v>
      </c>
      <c r="F123" s="258" t="s">
        <v>141</v>
      </c>
      <c r="G123" s="256"/>
      <c r="H123" s="259">
        <v>550</v>
      </c>
      <c r="I123" s="260"/>
      <c r="J123" s="256"/>
      <c r="K123" s="256"/>
      <c r="L123" s="261"/>
      <c r="M123" s="262"/>
      <c r="N123" s="263"/>
      <c r="O123" s="263"/>
      <c r="P123" s="263"/>
      <c r="Q123" s="263"/>
      <c r="R123" s="263"/>
      <c r="S123" s="263"/>
      <c r="T123" s="264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5" t="s">
        <v>137</v>
      </c>
      <c r="AU123" s="265" t="s">
        <v>81</v>
      </c>
      <c r="AV123" s="15" t="s">
        <v>131</v>
      </c>
      <c r="AW123" s="15" t="s">
        <v>34</v>
      </c>
      <c r="AX123" s="15" t="s">
        <v>79</v>
      </c>
      <c r="AY123" s="265" t="s">
        <v>123</v>
      </c>
    </row>
    <row r="124" spans="1:65" s="2" customFormat="1" ht="16.5" customHeight="1">
      <c r="A124" s="40"/>
      <c r="B124" s="41"/>
      <c r="C124" s="214" t="s">
        <v>7</v>
      </c>
      <c r="D124" s="214" t="s">
        <v>126</v>
      </c>
      <c r="E124" s="215" t="s">
        <v>162</v>
      </c>
      <c r="F124" s="216" t="s">
        <v>163</v>
      </c>
      <c r="G124" s="217" t="s">
        <v>164</v>
      </c>
      <c r="H124" s="218">
        <v>150</v>
      </c>
      <c r="I124" s="219"/>
      <c r="J124" s="220">
        <f>ROUND(I124*H124,2)</f>
        <v>0</v>
      </c>
      <c r="K124" s="216" t="s">
        <v>130</v>
      </c>
      <c r="L124" s="46"/>
      <c r="M124" s="221" t="s">
        <v>19</v>
      </c>
      <c r="N124" s="222" t="s">
        <v>43</v>
      </c>
      <c r="O124" s="86"/>
      <c r="P124" s="223">
        <f>O124*H124</f>
        <v>0</v>
      </c>
      <c r="Q124" s="223">
        <v>0</v>
      </c>
      <c r="R124" s="223">
        <f>Q124*H124</f>
        <v>0</v>
      </c>
      <c r="S124" s="223">
        <v>0.205</v>
      </c>
      <c r="T124" s="224">
        <f>S124*H124</f>
        <v>30.749999999999996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131</v>
      </c>
      <c r="AT124" s="225" t="s">
        <v>126</v>
      </c>
      <c r="AU124" s="225" t="s">
        <v>81</v>
      </c>
      <c r="AY124" s="19" t="s">
        <v>123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79</v>
      </c>
      <c r="BK124" s="226">
        <f>ROUND(I124*H124,2)</f>
        <v>0</v>
      </c>
      <c r="BL124" s="19" t="s">
        <v>131</v>
      </c>
      <c r="BM124" s="225" t="s">
        <v>165</v>
      </c>
    </row>
    <row r="125" spans="1:47" s="2" customFormat="1" ht="12">
      <c r="A125" s="40"/>
      <c r="B125" s="41"/>
      <c r="C125" s="42"/>
      <c r="D125" s="227" t="s">
        <v>133</v>
      </c>
      <c r="E125" s="42"/>
      <c r="F125" s="228" t="s">
        <v>166</v>
      </c>
      <c r="G125" s="42"/>
      <c r="H125" s="42"/>
      <c r="I125" s="229"/>
      <c r="J125" s="42"/>
      <c r="K125" s="42"/>
      <c r="L125" s="46"/>
      <c r="M125" s="230"/>
      <c r="N125" s="231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133</v>
      </c>
      <c r="AU125" s="19" t="s">
        <v>81</v>
      </c>
    </row>
    <row r="126" spans="1:47" s="2" customFormat="1" ht="12">
      <c r="A126" s="40"/>
      <c r="B126" s="41"/>
      <c r="C126" s="42"/>
      <c r="D126" s="232" t="s">
        <v>135</v>
      </c>
      <c r="E126" s="42"/>
      <c r="F126" s="233" t="s">
        <v>167</v>
      </c>
      <c r="G126" s="42"/>
      <c r="H126" s="42"/>
      <c r="I126" s="229"/>
      <c r="J126" s="42"/>
      <c r="K126" s="42"/>
      <c r="L126" s="46"/>
      <c r="M126" s="230"/>
      <c r="N126" s="231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135</v>
      </c>
      <c r="AU126" s="19" t="s">
        <v>81</v>
      </c>
    </row>
    <row r="127" spans="1:51" s="13" customFormat="1" ht="12">
      <c r="A127" s="13"/>
      <c r="B127" s="234"/>
      <c r="C127" s="235"/>
      <c r="D127" s="227" t="s">
        <v>137</v>
      </c>
      <c r="E127" s="236" t="s">
        <v>19</v>
      </c>
      <c r="F127" s="237" t="s">
        <v>138</v>
      </c>
      <c r="G127" s="235"/>
      <c r="H127" s="236" t="s">
        <v>19</v>
      </c>
      <c r="I127" s="238"/>
      <c r="J127" s="235"/>
      <c r="K127" s="235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137</v>
      </c>
      <c r="AU127" s="243" t="s">
        <v>81</v>
      </c>
      <c r="AV127" s="13" t="s">
        <v>79</v>
      </c>
      <c r="AW127" s="13" t="s">
        <v>34</v>
      </c>
      <c r="AX127" s="13" t="s">
        <v>72</v>
      </c>
      <c r="AY127" s="243" t="s">
        <v>123</v>
      </c>
    </row>
    <row r="128" spans="1:51" s="13" customFormat="1" ht="12">
      <c r="A128" s="13"/>
      <c r="B128" s="234"/>
      <c r="C128" s="235"/>
      <c r="D128" s="227" t="s">
        <v>137</v>
      </c>
      <c r="E128" s="236" t="s">
        <v>19</v>
      </c>
      <c r="F128" s="237" t="s">
        <v>168</v>
      </c>
      <c r="G128" s="235"/>
      <c r="H128" s="236" t="s">
        <v>19</v>
      </c>
      <c r="I128" s="238"/>
      <c r="J128" s="235"/>
      <c r="K128" s="235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137</v>
      </c>
      <c r="AU128" s="243" t="s">
        <v>81</v>
      </c>
      <c r="AV128" s="13" t="s">
        <v>79</v>
      </c>
      <c r="AW128" s="13" t="s">
        <v>34</v>
      </c>
      <c r="AX128" s="13" t="s">
        <v>72</v>
      </c>
      <c r="AY128" s="243" t="s">
        <v>123</v>
      </c>
    </row>
    <row r="129" spans="1:51" s="14" customFormat="1" ht="12">
      <c r="A129" s="14"/>
      <c r="B129" s="244"/>
      <c r="C129" s="245"/>
      <c r="D129" s="227" t="s">
        <v>137</v>
      </c>
      <c r="E129" s="246" t="s">
        <v>19</v>
      </c>
      <c r="F129" s="247" t="s">
        <v>169</v>
      </c>
      <c r="G129" s="245"/>
      <c r="H129" s="248">
        <v>150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4" t="s">
        <v>137</v>
      </c>
      <c r="AU129" s="254" t="s">
        <v>81</v>
      </c>
      <c r="AV129" s="14" t="s">
        <v>81</v>
      </c>
      <c r="AW129" s="14" t="s">
        <v>34</v>
      </c>
      <c r="AX129" s="14" t="s">
        <v>72</v>
      </c>
      <c r="AY129" s="254" t="s">
        <v>123</v>
      </c>
    </row>
    <row r="130" spans="1:51" s="15" customFormat="1" ht="12">
      <c r="A130" s="15"/>
      <c r="B130" s="255"/>
      <c r="C130" s="256"/>
      <c r="D130" s="227" t="s">
        <v>137</v>
      </c>
      <c r="E130" s="257" t="s">
        <v>19</v>
      </c>
      <c r="F130" s="258" t="s">
        <v>141</v>
      </c>
      <c r="G130" s="256"/>
      <c r="H130" s="259">
        <v>150</v>
      </c>
      <c r="I130" s="260"/>
      <c r="J130" s="256"/>
      <c r="K130" s="256"/>
      <c r="L130" s="261"/>
      <c r="M130" s="262"/>
      <c r="N130" s="263"/>
      <c r="O130" s="263"/>
      <c r="P130" s="263"/>
      <c r="Q130" s="263"/>
      <c r="R130" s="263"/>
      <c r="S130" s="263"/>
      <c r="T130" s="264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5" t="s">
        <v>137</v>
      </c>
      <c r="AU130" s="265" t="s">
        <v>81</v>
      </c>
      <c r="AV130" s="15" t="s">
        <v>131</v>
      </c>
      <c r="AW130" s="15" t="s">
        <v>34</v>
      </c>
      <c r="AX130" s="15" t="s">
        <v>79</v>
      </c>
      <c r="AY130" s="265" t="s">
        <v>123</v>
      </c>
    </row>
    <row r="131" spans="1:65" s="2" customFormat="1" ht="24.15" customHeight="1">
      <c r="A131" s="40"/>
      <c r="B131" s="41"/>
      <c r="C131" s="214" t="s">
        <v>170</v>
      </c>
      <c r="D131" s="214" t="s">
        <v>126</v>
      </c>
      <c r="E131" s="215" t="s">
        <v>171</v>
      </c>
      <c r="F131" s="216" t="s">
        <v>172</v>
      </c>
      <c r="G131" s="217" t="s">
        <v>129</v>
      </c>
      <c r="H131" s="218">
        <v>550</v>
      </c>
      <c r="I131" s="219"/>
      <c r="J131" s="220">
        <f>ROUND(I131*H131,2)</f>
        <v>0</v>
      </c>
      <c r="K131" s="216" t="s">
        <v>130</v>
      </c>
      <c r="L131" s="46"/>
      <c r="M131" s="221" t="s">
        <v>19</v>
      </c>
      <c r="N131" s="222" t="s">
        <v>43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131</v>
      </c>
      <c r="AT131" s="225" t="s">
        <v>126</v>
      </c>
      <c r="AU131" s="225" t="s">
        <v>81</v>
      </c>
      <c r="AY131" s="19" t="s">
        <v>123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79</v>
      </c>
      <c r="BK131" s="226">
        <f>ROUND(I131*H131,2)</f>
        <v>0</v>
      </c>
      <c r="BL131" s="19" t="s">
        <v>131</v>
      </c>
      <c r="BM131" s="225" t="s">
        <v>173</v>
      </c>
    </row>
    <row r="132" spans="1:47" s="2" customFormat="1" ht="12">
      <c r="A132" s="40"/>
      <c r="B132" s="41"/>
      <c r="C132" s="42"/>
      <c r="D132" s="227" t="s">
        <v>133</v>
      </c>
      <c r="E132" s="42"/>
      <c r="F132" s="228" t="s">
        <v>174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133</v>
      </c>
      <c r="AU132" s="19" t="s">
        <v>81</v>
      </c>
    </row>
    <row r="133" spans="1:47" s="2" customFormat="1" ht="12">
      <c r="A133" s="40"/>
      <c r="B133" s="41"/>
      <c r="C133" s="42"/>
      <c r="D133" s="232" t="s">
        <v>135</v>
      </c>
      <c r="E133" s="42"/>
      <c r="F133" s="233" t="s">
        <v>175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135</v>
      </c>
      <c r="AU133" s="19" t="s">
        <v>81</v>
      </c>
    </row>
    <row r="134" spans="1:51" s="13" customFormat="1" ht="12">
      <c r="A134" s="13"/>
      <c r="B134" s="234"/>
      <c r="C134" s="235"/>
      <c r="D134" s="227" t="s">
        <v>137</v>
      </c>
      <c r="E134" s="236" t="s">
        <v>19</v>
      </c>
      <c r="F134" s="237" t="s">
        <v>138</v>
      </c>
      <c r="G134" s="235"/>
      <c r="H134" s="236" t="s">
        <v>19</v>
      </c>
      <c r="I134" s="238"/>
      <c r="J134" s="235"/>
      <c r="K134" s="235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137</v>
      </c>
      <c r="AU134" s="243" t="s">
        <v>81</v>
      </c>
      <c r="AV134" s="13" t="s">
        <v>79</v>
      </c>
      <c r="AW134" s="13" t="s">
        <v>34</v>
      </c>
      <c r="AX134" s="13" t="s">
        <v>72</v>
      </c>
      <c r="AY134" s="243" t="s">
        <v>123</v>
      </c>
    </row>
    <row r="135" spans="1:51" s="13" customFormat="1" ht="12">
      <c r="A135" s="13"/>
      <c r="B135" s="234"/>
      <c r="C135" s="235"/>
      <c r="D135" s="227" t="s">
        <v>137</v>
      </c>
      <c r="E135" s="236" t="s">
        <v>19</v>
      </c>
      <c r="F135" s="237" t="s">
        <v>176</v>
      </c>
      <c r="G135" s="235"/>
      <c r="H135" s="236" t="s">
        <v>19</v>
      </c>
      <c r="I135" s="238"/>
      <c r="J135" s="235"/>
      <c r="K135" s="235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137</v>
      </c>
      <c r="AU135" s="243" t="s">
        <v>81</v>
      </c>
      <c r="AV135" s="13" t="s">
        <v>79</v>
      </c>
      <c r="AW135" s="13" t="s">
        <v>34</v>
      </c>
      <c r="AX135" s="13" t="s">
        <v>72</v>
      </c>
      <c r="AY135" s="243" t="s">
        <v>123</v>
      </c>
    </row>
    <row r="136" spans="1:51" s="14" customFormat="1" ht="12">
      <c r="A136" s="14"/>
      <c r="B136" s="244"/>
      <c r="C136" s="245"/>
      <c r="D136" s="227" t="s">
        <v>137</v>
      </c>
      <c r="E136" s="246" t="s">
        <v>19</v>
      </c>
      <c r="F136" s="247" t="s">
        <v>177</v>
      </c>
      <c r="G136" s="245"/>
      <c r="H136" s="248">
        <v>550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137</v>
      </c>
      <c r="AU136" s="254" t="s">
        <v>81</v>
      </c>
      <c r="AV136" s="14" t="s">
        <v>81</v>
      </c>
      <c r="AW136" s="14" t="s">
        <v>34</v>
      </c>
      <c r="AX136" s="14" t="s">
        <v>72</v>
      </c>
      <c r="AY136" s="254" t="s">
        <v>123</v>
      </c>
    </row>
    <row r="137" spans="1:51" s="15" customFormat="1" ht="12">
      <c r="A137" s="15"/>
      <c r="B137" s="255"/>
      <c r="C137" s="256"/>
      <c r="D137" s="227" t="s">
        <v>137</v>
      </c>
      <c r="E137" s="257" t="s">
        <v>19</v>
      </c>
      <c r="F137" s="258" t="s">
        <v>141</v>
      </c>
      <c r="G137" s="256"/>
      <c r="H137" s="259">
        <v>550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5" t="s">
        <v>137</v>
      </c>
      <c r="AU137" s="265" t="s">
        <v>81</v>
      </c>
      <c r="AV137" s="15" t="s">
        <v>131</v>
      </c>
      <c r="AW137" s="15" t="s">
        <v>34</v>
      </c>
      <c r="AX137" s="15" t="s">
        <v>79</v>
      </c>
      <c r="AY137" s="265" t="s">
        <v>123</v>
      </c>
    </row>
    <row r="138" spans="1:63" s="12" customFormat="1" ht="22.8" customHeight="1">
      <c r="A138" s="12"/>
      <c r="B138" s="198"/>
      <c r="C138" s="199"/>
      <c r="D138" s="200" t="s">
        <v>71</v>
      </c>
      <c r="E138" s="212" t="s">
        <v>178</v>
      </c>
      <c r="F138" s="212" t="s">
        <v>179</v>
      </c>
      <c r="G138" s="199"/>
      <c r="H138" s="199"/>
      <c r="I138" s="202"/>
      <c r="J138" s="213">
        <f>BK138</f>
        <v>0</v>
      </c>
      <c r="K138" s="199"/>
      <c r="L138" s="204"/>
      <c r="M138" s="205"/>
      <c r="N138" s="206"/>
      <c r="O138" s="206"/>
      <c r="P138" s="207">
        <f>SUM(P139:P180)</f>
        <v>0</v>
      </c>
      <c r="Q138" s="206"/>
      <c r="R138" s="207">
        <f>SUM(R139:R180)</f>
        <v>0</v>
      </c>
      <c r="S138" s="206"/>
      <c r="T138" s="208">
        <f>SUM(T139:T180)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9" t="s">
        <v>79</v>
      </c>
      <c r="AT138" s="210" t="s">
        <v>71</v>
      </c>
      <c r="AU138" s="210" t="s">
        <v>79</v>
      </c>
      <c r="AY138" s="209" t="s">
        <v>123</v>
      </c>
      <c r="BK138" s="211">
        <f>SUM(BK139:BK180)</f>
        <v>0</v>
      </c>
    </row>
    <row r="139" spans="1:65" s="2" customFormat="1" ht="24.15" customHeight="1">
      <c r="A139" s="40"/>
      <c r="B139" s="41"/>
      <c r="C139" s="214" t="s">
        <v>180</v>
      </c>
      <c r="D139" s="214" t="s">
        <v>126</v>
      </c>
      <c r="E139" s="215" t="s">
        <v>181</v>
      </c>
      <c r="F139" s="216" t="s">
        <v>182</v>
      </c>
      <c r="G139" s="217" t="s">
        <v>129</v>
      </c>
      <c r="H139" s="218">
        <v>1100</v>
      </c>
      <c r="I139" s="219"/>
      <c r="J139" s="220">
        <f>ROUND(I139*H139,2)</f>
        <v>0</v>
      </c>
      <c r="K139" s="216" t="s">
        <v>130</v>
      </c>
      <c r="L139" s="46"/>
      <c r="M139" s="221" t="s">
        <v>19</v>
      </c>
      <c r="N139" s="222" t="s">
        <v>43</v>
      </c>
      <c r="O139" s="86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131</v>
      </c>
      <c r="AT139" s="225" t="s">
        <v>126</v>
      </c>
      <c r="AU139" s="225" t="s">
        <v>81</v>
      </c>
      <c r="AY139" s="19" t="s">
        <v>123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79</v>
      </c>
      <c r="BK139" s="226">
        <f>ROUND(I139*H139,2)</f>
        <v>0</v>
      </c>
      <c r="BL139" s="19" t="s">
        <v>131</v>
      </c>
      <c r="BM139" s="225" t="s">
        <v>183</v>
      </c>
    </row>
    <row r="140" spans="1:47" s="2" customFormat="1" ht="12">
      <c r="A140" s="40"/>
      <c r="B140" s="41"/>
      <c r="C140" s="42"/>
      <c r="D140" s="227" t="s">
        <v>133</v>
      </c>
      <c r="E140" s="42"/>
      <c r="F140" s="228" t="s">
        <v>184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133</v>
      </c>
      <c r="AU140" s="19" t="s">
        <v>81</v>
      </c>
    </row>
    <row r="141" spans="1:47" s="2" customFormat="1" ht="12">
      <c r="A141" s="40"/>
      <c r="B141" s="41"/>
      <c r="C141" s="42"/>
      <c r="D141" s="232" t="s">
        <v>135</v>
      </c>
      <c r="E141" s="42"/>
      <c r="F141" s="233" t="s">
        <v>185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135</v>
      </c>
      <c r="AU141" s="19" t="s">
        <v>81</v>
      </c>
    </row>
    <row r="142" spans="1:51" s="13" customFormat="1" ht="12">
      <c r="A142" s="13"/>
      <c r="B142" s="234"/>
      <c r="C142" s="235"/>
      <c r="D142" s="227" t="s">
        <v>137</v>
      </c>
      <c r="E142" s="236" t="s">
        <v>19</v>
      </c>
      <c r="F142" s="237" t="s">
        <v>138</v>
      </c>
      <c r="G142" s="235"/>
      <c r="H142" s="236" t="s">
        <v>19</v>
      </c>
      <c r="I142" s="238"/>
      <c r="J142" s="235"/>
      <c r="K142" s="235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137</v>
      </c>
      <c r="AU142" s="243" t="s">
        <v>81</v>
      </c>
      <c r="AV142" s="13" t="s">
        <v>79</v>
      </c>
      <c r="AW142" s="13" t="s">
        <v>34</v>
      </c>
      <c r="AX142" s="13" t="s">
        <v>72</v>
      </c>
      <c r="AY142" s="243" t="s">
        <v>123</v>
      </c>
    </row>
    <row r="143" spans="1:51" s="13" customFormat="1" ht="12">
      <c r="A143" s="13"/>
      <c r="B143" s="234"/>
      <c r="C143" s="235"/>
      <c r="D143" s="227" t="s">
        <v>137</v>
      </c>
      <c r="E143" s="236" t="s">
        <v>19</v>
      </c>
      <c r="F143" s="237" t="s">
        <v>186</v>
      </c>
      <c r="G143" s="235"/>
      <c r="H143" s="236" t="s">
        <v>19</v>
      </c>
      <c r="I143" s="238"/>
      <c r="J143" s="235"/>
      <c r="K143" s="235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137</v>
      </c>
      <c r="AU143" s="243" t="s">
        <v>81</v>
      </c>
      <c r="AV143" s="13" t="s">
        <v>79</v>
      </c>
      <c r="AW143" s="13" t="s">
        <v>34</v>
      </c>
      <c r="AX143" s="13" t="s">
        <v>72</v>
      </c>
      <c r="AY143" s="243" t="s">
        <v>123</v>
      </c>
    </row>
    <row r="144" spans="1:51" s="13" customFormat="1" ht="12">
      <c r="A144" s="13"/>
      <c r="B144" s="234"/>
      <c r="C144" s="235"/>
      <c r="D144" s="227" t="s">
        <v>137</v>
      </c>
      <c r="E144" s="236" t="s">
        <v>19</v>
      </c>
      <c r="F144" s="237" t="s">
        <v>187</v>
      </c>
      <c r="G144" s="235"/>
      <c r="H144" s="236" t="s">
        <v>19</v>
      </c>
      <c r="I144" s="238"/>
      <c r="J144" s="235"/>
      <c r="K144" s="235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137</v>
      </c>
      <c r="AU144" s="243" t="s">
        <v>81</v>
      </c>
      <c r="AV144" s="13" t="s">
        <v>79</v>
      </c>
      <c r="AW144" s="13" t="s">
        <v>34</v>
      </c>
      <c r="AX144" s="13" t="s">
        <v>72</v>
      </c>
      <c r="AY144" s="243" t="s">
        <v>123</v>
      </c>
    </row>
    <row r="145" spans="1:51" s="14" customFormat="1" ht="12">
      <c r="A145" s="14"/>
      <c r="B145" s="244"/>
      <c r="C145" s="245"/>
      <c r="D145" s="227" t="s">
        <v>137</v>
      </c>
      <c r="E145" s="246" t="s">
        <v>19</v>
      </c>
      <c r="F145" s="247" t="s">
        <v>140</v>
      </c>
      <c r="G145" s="245"/>
      <c r="H145" s="248">
        <v>550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4" t="s">
        <v>137</v>
      </c>
      <c r="AU145" s="254" t="s">
        <v>81</v>
      </c>
      <c r="AV145" s="14" t="s">
        <v>81</v>
      </c>
      <c r="AW145" s="14" t="s">
        <v>34</v>
      </c>
      <c r="AX145" s="14" t="s">
        <v>72</v>
      </c>
      <c r="AY145" s="254" t="s">
        <v>123</v>
      </c>
    </row>
    <row r="146" spans="1:51" s="13" customFormat="1" ht="12">
      <c r="A146" s="13"/>
      <c r="B146" s="234"/>
      <c r="C146" s="235"/>
      <c r="D146" s="227" t="s">
        <v>137</v>
      </c>
      <c r="E146" s="236" t="s">
        <v>19</v>
      </c>
      <c r="F146" s="237" t="s">
        <v>188</v>
      </c>
      <c r="G146" s="235"/>
      <c r="H146" s="236" t="s">
        <v>19</v>
      </c>
      <c r="I146" s="238"/>
      <c r="J146" s="235"/>
      <c r="K146" s="235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137</v>
      </c>
      <c r="AU146" s="243" t="s">
        <v>81</v>
      </c>
      <c r="AV146" s="13" t="s">
        <v>79</v>
      </c>
      <c r="AW146" s="13" t="s">
        <v>34</v>
      </c>
      <c r="AX146" s="13" t="s">
        <v>72</v>
      </c>
      <c r="AY146" s="243" t="s">
        <v>123</v>
      </c>
    </row>
    <row r="147" spans="1:51" s="14" customFormat="1" ht="12">
      <c r="A147" s="14"/>
      <c r="B147" s="244"/>
      <c r="C147" s="245"/>
      <c r="D147" s="227" t="s">
        <v>137</v>
      </c>
      <c r="E147" s="246" t="s">
        <v>19</v>
      </c>
      <c r="F147" s="247" t="s">
        <v>140</v>
      </c>
      <c r="G147" s="245"/>
      <c r="H147" s="248">
        <v>550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137</v>
      </c>
      <c r="AU147" s="254" t="s">
        <v>81</v>
      </c>
      <c r="AV147" s="14" t="s">
        <v>81</v>
      </c>
      <c r="AW147" s="14" t="s">
        <v>34</v>
      </c>
      <c r="AX147" s="14" t="s">
        <v>72</v>
      </c>
      <c r="AY147" s="254" t="s">
        <v>123</v>
      </c>
    </row>
    <row r="148" spans="1:51" s="15" customFormat="1" ht="12">
      <c r="A148" s="15"/>
      <c r="B148" s="255"/>
      <c r="C148" s="256"/>
      <c r="D148" s="227" t="s">
        <v>137</v>
      </c>
      <c r="E148" s="257" t="s">
        <v>19</v>
      </c>
      <c r="F148" s="258" t="s">
        <v>141</v>
      </c>
      <c r="G148" s="256"/>
      <c r="H148" s="259">
        <v>1100</v>
      </c>
      <c r="I148" s="260"/>
      <c r="J148" s="256"/>
      <c r="K148" s="256"/>
      <c r="L148" s="261"/>
      <c r="M148" s="262"/>
      <c r="N148" s="263"/>
      <c r="O148" s="263"/>
      <c r="P148" s="263"/>
      <c r="Q148" s="263"/>
      <c r="R148" s="263"/>
      <c r="S148" s="263"/>
      <c r="T148" s="264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5" t="s">
        <v>137</v>
      </c>
      <c r="AU148" s="265" t="s">
        <v>81</v>
      </c>
      <c r="AV148" s="15" t="s">
        <v>131</v>
      </c>
      <c r="AW148" s="15" t="s">
        <v>34</v>
      </c>
      <c r="AX148" s="15" t="s">
        <v>79</v>
      </c>
      <c r="AY148" s="265" t="s">
        <v>123</v>
      </c>
    </row>
    <row r="149" spans="1:65" s="2" customFormat="1" ht="33" customHeight="1">
      <c r="A149" s="40"/>
      <c r="B149" s="41"/>
      <c r="C149" s="214" t="s">
        <v>189</v>
      </c>
      <c r="D149" s="214" t="s">
        <v>126</v>
      </c>
      <c r="E149" s="215" t="s">
        <v>190</v>
      </c>
      <c r="F149" s="216" t="s">
        <v>191</v>
      </c>
      <c r="G149" s="217" t="s">
        <v>129</v>
      </c>
      <c r="H149" s="218">
        <v>550</v>
      </c>
      <c r="I149" s="219"/>
      <c r="J149" s="220">
        <f>ROUND(I149*H149,2)</f>
        <v>0</v>
      </c>
      <c r="K149" s="216" t="s">
        <v>130</v>
      </c>
      <c r="L149" s="46"/>
      <c r="M149" s="221" t="s">
        <v>19</v>
      </c>
      <c r="N149" s="222" t="s">
        <v>43</v>
      </c>
      <c r="O149" s="86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131</v>
      </c>
      <c r="AT149" s="225" t="s">
        <v>126</v>
      </c>
      <c r="AU149" s="225" t="s">
        <v>81</v>
      </c>
      <c r="AY149" s="19" t="s">
        <v>123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79</v>
      </c>
      <c r="BK149" s="226">
        <f>ROUND(I149*H149,2)</f>
        <v>0</v>
      </c>
      <c r="BL149" s="19" t="s">
        <v>131</v>
      </c>
      <c r="BM149" s="225" t="s">
        <v>192</v>
      </c>
    </row>
    <row r="150" spans="1:47" s="2" customFormat="1" ht="12">
      <c r="A150" s="40"/>
      <c r="B150" s="41"/>
      <c r="C150" s="42"/>
      <c r="D150" s="227" t="s">
        <v>133</v>
      </c>
      <c r="E150" s="42"/>
      <c r="F150" s="228" t="s">
        <v>193</v>
      </c>
      <c r="G150" s="42"/>
      <c r="H150" s="42"/>
      <c r="I150" s="229"/>
      <c r="J150" s="42"/>
      <c r="K150" s="42"/>
      <c r="L150" s="46"/>
      <c r="M150" s="230"/>
      <c r="N150" s="231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133</v>
      </c>
      <c r="AU150" s="19" t="s">
        <v>81</v>
      </c>
    </row>
    <row r="151" spans="1:47" s="2" customFormat="1" ht="12">
      <c r="A151" s="40"/>
      <c r="B151" s="41"/>
      <c r="C151" s="42"/>
      <c r="D151" s="232" t="s">
        <v>135</v>
      </c>
      <c r="E151" s="42"/>
      <c r="F151" s="233" t="s">
        <v>194</v>
      </c>
      <c r="G151" s="42"/>
      <c r="H151" s="42"/>
      <c r="I151" s="229"/>
      <c r="J151" s="42"/>
      <c r="K151" s="42"/>
      <c r="L151" s="46"/>
      <c r="M151" s="230"/>
      <c r="N151" s="231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135</v>
      </c>
      <c r="AU151" s="19" t="s">
        <v>81</v>
      </c>
    </row>
    <row r="152" spans="1:51" s="13" customFormat="1" ht="12">
      <c r="A152" s="13"/>
      <c r="B152" s="234"/>
      <c r="C152" s="235"/>
      <c r="D152" s="227" t="s">
        <v>137</v>
      </c>
      <c r="E152" s="236" t="s">
        <v>19</v>
      </c>
      <c r="F152" s="237" t="s">
        <v>138</v>
      </c>
      <c r="G152" s="235"/>
      <c r="H152" s="236" t="s">
        <v>19</v>
      </c>
      <c r="I152" s="238"/>
      <c r="J152" s="235"/>
      <c r="K152" s="235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137</v>
      </c>
      <c r="AU152" s="243" t="s">
        <v>81</v>
      </c>
      <c r="AV152" s="13" t="s">
        <v>79</v>
      </c>
      <c r="AW152" s="13" t="s">
        <v>34</v>
      </c>
      <c r="AX152" s="13" t="s">
        <v>72</v>
      </c>
      <c r="AY152" s="243" t="s">
        <v>123</v>
      </c>
    </row>
    <row r="153" spans="1:51" s="13" customFormat="1" ht="12">
      <c r="A153" s="13"/>
      <c r="B153" s="234"/>
      <c r="C153" s="235"/>
      <c r="D153" s="227" t="s">
        <v>137</v>
      </c>
      <c r="E153" s="236" t="s">
        <v>19</v>
      </c>
      <c r="F153" s="237" t="s">
        <v>186</v>
      </c>
      <c r="G153" s="235"/>
      <c r="H153" s="236" t="s">
        <v>19</v>
      </c>
      <c r="I153" s="238"/>
      <c r="J153" s="235"/>
      <c r="K153" s="235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137</v>
      </c>
      <c r="AU153" s="243" t="s">
        <v>81</v>
      </c>
      <c r="AV153" s="13" t="s">
        <v>79</v>
      </c>
      <c r="AW153" s="13" t="s">
        <v>34</v>
      </c>
      <c r="AX153" s="13" t="s">
        <v>72</v>
      </c>
      <c r="AY153" s="243" t="s">
        <v>123</v>
      </c>
    </row>
    <row r="154" spans="1:51" s="14" customFormat="1" ht="12">
      <c r="A154" s="14"/>
      <c r="B154" s="244"/>
      <c r="C154" s="245"/>
      <c r="D154" s="227" t="s">
        <v>137</v>
      </c>
      <c r="E154" s="246" t="s">
        <v>19</v>
      </c>
      <c r="F154" s="247" t="s">
        <v>140</v>
      </c>
      <c r="G154" s="245"/>
      <c r="H154" s="248">
        <v>550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137</v>
      </c>
      <c r="AU154" s="254" t="s">
        <v>81</v>
      </c>
      <c r="AV154" s="14" t="s">
        <v>81</v>
      </c>
      <c r="AW154" s="14" t="s">
        <v>34</v>
      </c>
      <c r="AX154" s="14" t="s">
        <v>72</v>
      </c>
      <c r="AY154" s="254" t="s">
        <v>123</v>
      </c>
    </row>
    <row r="155" spans="1:51" s="15" customFormat="1" ht="12">
      <c r="A155" s="15"/>
      <c r="B155" s="255"/>
      <c r="C155" s="256"/>
      <c r="D155" s="227" t="s">
        <v>137</v>
      </c>
      <c r="E155" s="257" t="s">
        <v>19</v>
      </c>
      <c r="F155" s="258" t="s">
        <v>141</v>
      </c>
      <c r="G155" s="256"/>
      <c r="H155" s="259">
        <v>550</v>
      </c>
      <c r="I155" s="260"/>
      <c r="J155" s="256"/>
      <c r="K155" s="256"/>
      <c r="L155" s="261"/>
      <c r="M155" s="262"/>
      <c r="N155" s="263"/>
      <c r="O155" s="263"/>
      <c r="P155" s="263"/>
      <c r="Q155" s="263"/>
      <c r="R155" s="263"/>
      <c r="S155" s="263"/>
      <c r="T155" s="264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5" t="s">
        <v>137</v>
      </c>
      <c r="AU155" s="265" t="s">
        <v>81</v>
      </c>
      <c r="AV155" s="15" t="s">
        <v>131</v>
      </c>
      <c r="AW155" s="15" t="s">
        <v>34</v>
      </c>
      <c r="AX155" s="15" t="s">
        <v>79</v>
      </c>
      <c r="AY155" s="265" t="s">
        <v>123</v>
      </c>
    </row>
    <row r="156" spans="1:65" s="2" customFormat="1" ht="24.15" customHeight="1">
      <c r="A156" s="40"/>
      <c r="B156" s="41"/>
      <c r="C156" s="214" t="s">
        <v>195</v>
      </c>
      <c r="D156" s="214" t="s">
        <v>126</v>
      </c>
      <c r="E156" s="215" t="s">
        <v>196</v>
      </c>
      <c r="F156" s="216" t="s">
        <v>197</v>
      </c>
      <c r="G156" s="217" t="s">
        <v>129</v>
      </c>
      <c r="H156" s="218">
        <v>550</v>
      </c>
      <c r="I156" s="219"/>
      <c r="J156" s="220">
        <f>ROUND(I156*H156,2)</f>
        <v>0</v>
      </c>
      <c r="K156" s="216" t="s">
        <v>130</v>
      </c>
      <c r="L156" s="46"/>
      <c r="M156" s="221" t="s">
        <v>19</v>
      </c>
      <c r="N156" s="222" t="s">
        <v>43</v>
      </c>
      <c r="O156" s="86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5" t="s">
        <v>131</v>
      </c>
      <c r="AT156" s="225" t="s">
        <v>126</v>
      </c>
      <c r="AU156" s="225" t="s">
        <v>81</v>
      </c>
      <c r="AY156" s="19" t="s">
        <v>123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9" t="s">
        <v>79</v>
      </c>
      <c r="BK156" s="226">
        <f>ROUND(I156*H156,2)</f>
        <v>0</v>
      </c>
      <c r="BL156" s="19" t="s">
        <v>131</v>
      </c>
      <c r="BM156" s="225" t="s">
        <v>198</v>
      </c>
    </row>
    <row r="157" spans="1:47" s="2" customFormat="1" ht="12">
      <c r="A157" s="40"/>
      <c r="B157" s="41"/>
      <c r="C157" s="42"/>
      <c r="D157" s="227" t="s">
        <v>133</v>
      </c>
      <c r="E157" s="42"/>
      <c r="F157" s="228" t="s">
        <v>199</v>
      </c>
      <c r="G157" s="42"/>
      <c r="H157" s="42"/>
      <c r="I157" s="229"/>
      <c r="J157" s="42"/>
      <c r="K157" s="42"/>
      <c r="L157" s="46"/>
      <c r="M157" s="230"/>
      <c r="N157" s="231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133</v>
      </c>
      <c r="AU157" s="19" t="s">
        <v>81</v>
      </c>
    </row>
    <row r="158" spans="1:47" s="2" customFormat="1" ht="12">
      <c r="A158" s="40"/>
      <c r="B158" s="41"/>
      <c r="C158" s="42"/>
      <c r="D158" s="232" t="s">
        <v>135</v>
      </c>
      <c r="E158" s="42"/>
      <c r="F158" s="233" t="s">
        <v>200</v>
      </c>
      <c r="G158" s="42"/>
      <c r="H158" s="42"/>
      <c r="I158" s="229"/>
      <c r="J158" s="42"/>
      <c r="K158" s="42"/>
      <c r="L158" s="46"/>
      <c r="M158" s="230"/>
      <c r="N158" s="231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135</v>
      </c>
      <c r="AU158" s="19" t="s">
        <v>81</v>
      </c>
    </row>
    <row r="159" spans="1:51" s="13" customFormat="1" ht="12">
      <c r="A159" s="13"/>
      <c r="B159" s="234"/>
      <c r="C159" s="235"/>
      <c r="D159" s="227" t="s">
        <v>137</v>
      </c>
      <c r="E159" s="236" t="s">
        <v>19</v>
      </c>
      <c r="F159" s="237" t="s">
        <v>138</v>
      </c>
      <c r="G159" s="235"/>
      <c r="H159" s="236" t="s">
        <v>19</v>
      </c>
      <c r="I159" s="238"/>
      <c r="J159" s="235"/>
      <c r="K159" s="235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137</v>
      </c>
      <c r="AU159" s="243" t="s">
        <v>81</v>
      </c>
      <c r="AV159" s="13" t="s">
        <v>79</v>
      </c>
      <c r="AW159" s="13" t="s">
        <v>34</v>
      </c>
      <c r="AX159" s="13" t="s">
        <v>72</v>
      </c>
      <c r="AY159" s="243" t="s">
        <v>123</v>
      </c>
    </row>
    <row r="160" spans="1:51" s="13" customFormat="1" ht="12">
      <c r="A160" s="13"/>
      <c r="B160" s="234"/>
      <c r="C160" s="235"/>
      <c r="D160" s="227" t="s">
        <v>137</v>
      </c>
      <c r="E160" s="236" t="s">
        <v>19</v>
      </c>
      <c r="F160" s="237" t="s">
        <v>201</v>
      </c>
      <c r="G160" s="235"/>
      <c r="H160" s="236" t="s">
        <v>19</v>
      </c>
      <c r="I160" s="238"/>
      <c r="J160" s="235"/>
      <c r="K160" s="235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137</v>
      </c>
      <c r="AU160" s="243" t="s">
        <v>81</v>
      </c>
      <c r="AV160" s="13" t="s">
        <v>79</v>
      </c>
      <c r="AW160" s="13" t="s">
        <v>34</v>
      </c>
      <c r="AX160" s="13" t="s">
        <v>72</v>
      </c>
      <c r="AY160" s="243" t="s">
        <v>123</v>
      </c>
    </row>
    <row r="161" spans="1:51" s="14" customFormat="1" ht="12">
      <c r="A161" s="14"/>
      <c r="B161" s="244"/>
      <c r="C161" s="245"/>
      <c r="D161" s="227" t="s">
        <v>137</v>
      </c>
      <c r="E161" s="246" t="s">
        <v>19</v>
      </c>
      <c r="F161" s="247" t="s">
        <v>140</v>
      </c>
      <c r="G161" s="245"/>
      <c r="H161" s="248">
        <v>550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137</v>
      </c>
      <c r="AU161" s="254" t="s">
        <v>81</v>
      </c>
      <c r="AV161" s="14" t="s">
        <v>81</v>
      </c>
      <c r="AW161" s="14" t="s">
        <v>34</v>
      </c>
      <c r="AX161" s="14" t="s">
        <v>72</v>
      </c>
      <c r="AY161" s="254" t="s">
        <v>123</v>
      </c>
    </row>
    <row r="162" spans="1:51" s="15" customFormat="1" ht="12">
      <c r="A162" s="15"/>
      <c r="B162" s="255"/>
      <c r="C162" s="256"/>
      <c r="D162" s="227" t="s">
        <v>137</v>
      </c>
      <c r="E162" s="257" t="s">
        <v>19</v>
      </c>
      <c r="F162" s="258" t="s">
        <v>141</v>
      </c>
      <c r="G162" s="256"/>
      <c r="H162" s="259">
        <v>550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5" t="s">
        <v>137</v>
      </c>
      <c r="AU162" s="265" t="s">
        <v>81</v>
      </c>
      <c r="AV162" s="15" t="s">
        <v>131</v>
      </c>
      <c r="AW162" s="15" t="s">
        <v>34</v>
      </c>
      <c r="AX162" s="15" t="s">
        <v>79</v>
      </c>
      <c r="AY162" s="265" t="s">
        <v>123</v>
      </c>
    </row>
    <row r="163" spans="1:65" s="2" customFormat="1" ht="24.15" customHeight="1">
      <c r="A163" s="40"/>
      <c r="B163" s="41"/>
      <c r="C163" s="214" t="s">
        <v>202</v>
      </c>
      <c r="D163" s="214" t="s">
        <v>126</v>
      </c>
      <c r="E163" s="215" t="s">
        <v>203</v>
      </c>
      <c r="F163" s="216" t="s">
        <v>204</v>
      </c>
      <c r="G163" s="217" t="s">
        <v>129</v>
      </c>
      <c r="H163" s="218">
        <v>1100</v>
      </c>
      <c r="I163" s="219"/>
      <c r="J163" s="220">
        <f>ROUND(I163*H163,2)</f>
        <v>0</v>
      </c>
      <c r="K163" s="216" t="s">
        <v>130</v>
      </c>
      <c r="L163" s="46"/>
      <c r="M163" s="221" t="s">
        <v>19</v>
      </c>
      <c r="N163" s="222" t="s">
        <v>43</v>
      </c>
      <c r="O163" s="86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5" t="s">
        <v>131</v>
      </c>
      <c r="AT163" s="225" t="s">
        <v>126</v>
      </c>
      <c r="AU163" s="225" t="s">
        <v>81</v>
      </c>
      <c r="AY163" s="19" t="s">
        <v>123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9" t="s">
        <v>79</v>
      </c>
      <c r="BK163" s="226">
        <f>ROUND(I163*H163,2)</f>
        <v>0</v>
      </c>
      <c r="BL163" s="19" t="s">
        <v>131</v>
      </c>
      <c r="BM163" s="225" t="s">
        <v>205</v>
      </c>
    </row>
    <row r="164" spans="1:47" s="2" customFormat="1" ht="12">
      <c r="A164" s="40"/>
      <c r="B164" s="41"/>
      <c r="C164" s="42"/>
      <c r="D164" s="227" t="s">
        <v>133</v>
      </c>
      <c r="E164" s="42"/>
      <c r="F164" s="228" t="s">
        <v>206</v>
      </c>
      <c r="G164" s="42"/>
      <c r="H164" s="42"/>
      <c r="I164" s="229"/>
      <c r="J164" s="42"/>
      <c r="K164" s="42"/>
      <c r="L164" s="46"/>
      <c r="M164" s="230"/>
      <c r="N164" s="231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133</v>
      </c>
      <c r="AU164" s="19" t="s">
        <v>81</v>
      </c>
    </row>
    <row r="165" spans="1:47" s="2" customFormat="1" ht="12">
      <c r="A165" s="40"/>
      <c r="B165" s="41"/>
      <c r="C165" s="42"/>
      <c r="D165" s="232" t="s">
        <v>135</v>
      </c>
      <c r="E165" s="42"/>
      <c r="F165" s="233" t="s">
        <v>207</v>
      </c>
      <c r="G165" s="42"/>
      <c r="H165" s="42"/>
      <c r="I165" s="229"/>
      <c r="J165" s="42"/>
      <c r="K165" s="42"/>
      <c r="L165" s="46"/>
      <c r="M165" s="230"/>
      <c r="N165" s="231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135</v>
      </c>
      <c r="AU165" s="19" t="s">
        <v>81</v>
      </c>
    </row>
    <row r="166" spans="1:51" s="13" customFormat="1" ht="12">
      <c r="A166" s="13"/>
      <c r="B166" s="234"/>
      <c r="C166" s="235"/>
      <c r="D166" s="227" t="s">
        <v>137</v>
      </c>
      <c r="E166" s="236" t="s">
        <v>19</v>
      </c>
      <c r="F166" s="237" t="s">
        <v>138</v>
      </c>
      <c r="G166" s="235"/>
      <c r="H166" s="236" t="s">
        <v>19</v>
      </c>
      <c r="I166" s="238"/>
      <c r="J166" s="235"/>
      <c r="K166" s="235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137</v>
      </c>
      <c r="AU166" s="243" t="s">
        <v>81</v>
      </c>
      <c r="AV166" s="13" t="s">
        <v>79</v>
      </c>
      <c r="AW166" s="13" t="s">
        <v>34</v>
      </c>
      <c r="AX166" s="13" t="s">
        <v>72</v>
      </c>
      <c r="AY166" s="243" t="s">
        <v>123</v>
      </c>
    </row>
    <row r="167" spans="1:51" s="13" customFormat="1" ht="12">
      <c r="A167" s="13"/>
      <c r="B167" s="234"/>
      <c r="C167" s="235"/>
      <c r="D167" s="227" t="s">
        <v>137</v>
      </c>
      <c r="E167" s="236" t="s">
        <v>19</v>
      </c>
      <c r="F167" s="237" t="s">
        <v>208</v>
      </c>
      <c r="G167" s="235"/>
      <c r="H167" s="236" t="s">
        <v>19</v>
      </c>
      <c r="I167" s="238"/>
      <c r="J167" s="235"/>
      <c r="K167" s="235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137</v>
      </c>
      <c r="AU167" s="243" t="s">
        <v>81</v>
      </c>
      <c r="AV167" s="13" t="s">
        <v>79</v>
      </c>
      <c r="AW167" s="13" t="s">
        <v>34</v>
      </c>
      <c r="AX167" s="13" t="s">
        <v>72</v>
      </c>
      <c r="AY167" s="243" t="s">
        <v>123</v>
      </c>
    </row>
    <row r="168" spans="1:51" s="14" customFormat="1" ht="12">
      <c r="A168" s="14"/>
      <c r="B168" s="244"/>
      <c r="C168" s="245"/>
      <c r="D168" s="227" t="s">
        <v>137</v>
      </c>
      <c r="E168" s="246" t="s">
        <v>19</v>
      </c>
      <c r="F168" s="247" t="s">
        <v>140</v>
      </c>
      <c r="G168" s="245"/>
      <c r="H168" s="248">
        <v>550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137</v>
      </c>
      <c r="AU168" s="254" t="s">
        <v>81</v>
      </c>
      <c r="AV168" s="14" t="s">
        <v>81</v>
      </c>
      <c r="AW168" s="14" t="s">
        <v>34</v>
      </c>
      <c r="AX168" s="14" t="s">
        <v>72</v>
      </c>
      <c r="AY168" s="254" t="s">
        <v>123</v>
      </c>
    </row>
    <row r="169" spans="1:51" s="13" customFormat="1" ht="12">
      <c r="A169" s="13"/>
      <c r="B169" s="234"/>
      <c r="C169" s="235"/>
      <c r="D169" s="227" t="s">
        <v>137</v>
      </c>
      <c r="E169" s="236" t="s">
        <v>19</v>
      </c>
      <c r="F169" s="237" t="s">
        <v>209</v>
      </c>
      <c r="G169" s="235"/>
      <c r="H169" s="236" t="s">
        <v>19</v>
      </c>
      <c r="I169" s="238"/>
      <c r="J169" s="235"/>
      <c r="K169" s="235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137</v>
      </c>
      <c r="AU169" s="243" t="s">
        <v>81</v>
      </c>
      <c r="AV169" s="13" t="s">
        <v>79</v>
      </c>
      <c r="AW169" s="13" t="s">
        <v>34</v>
      </c>
      <c r="AX169" s="13" t="s">
        <v>72</v>
      </c>
      <c r="AY169" s="243" t="s">
        <v>123</v>
      </c>
    </row>
    <row r="170" spans="1:51" s="14" customFormat="1" ht="12">
      <c r="A170" s="14"/>
      <c r="B170" s="244"/>
      <c r="C170" s="245"/>
      <c r="D170" s="227" t="s">
        <v>137</v>
      </c>
      <c r="E170" s="246" t="s">
        <v>19</v>
      </c>
      <c r="F170" s="247" t="s">
        <v>140</v>
      </c>
      <c r="G170" s="245"/>
      <c r="H170" s="248">
        <v>550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4" t="s">
        <v>137</v>
      </c>
      <c r="AU170" s="254" t="s">
        <v>81</v>
      </c>
      <c r="AV170" s="14" t="s">
        <v>81</v>
      </c>
      <c r="AW170" s="14" t="s">
        <v>34</v>
      </c>
      <c r="AX170" s="14" t="s">
        <v>72</v>
      </c>
      <c r="AY170" s="254" t="s">
        <v>123</v>
      </c>
    </row>
    <row r="171" spans="1:51" s="15" customFormat="1" ht="12">
      <c r="A171" s="15"/>
      <c r="B171" s="255"/>
      <c r="C171" s="256"/>
      <c r="D171" s="227" t="s">
        <v>137</v>
      </c>
      <c r="E171" s="257" t="s">
        <v>19</v>
      </c>
      <c r="F171" s="258" t="s">
        <v>141</v>
      </c>
      <c r="G171" s="256"/>
      <c r="H171" s="259">
        <v>1100</v>
      </c>
      <c r="I171" s="260"/>
      <c r="J171" s="256"/>
      <c r="K171" s="256"/>
      <c r="L171" s="261"/>
      <c r="M171" s="262"/>
      <c r="N171" s="263"/>
      <c r="O171" s="263"/>
      <c r="P171" s="263"/>
      <c r="Q171" s="263"/>
      <c r="R171" s="263"/>
      <c r="S171" s="263"/>
      <c r="T171" s="26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5" t="s">
        <v>137</v>
      </c>
      <c r="AU171" s="265" t="s">
        <v>81</v>
      </c>
      <c r="AV171" s="15" t="s">
        <v>131</v>
      </c>
      <c r="AW171" s="15" t="s">
        <v>34</v>
      </c>
      <c r="AX171" s="15" t="s">
        <v>79</v>
      </c>
      <c r="AY171" s="265" t="s">
        <v>123</v>
      </c>
    </row>
    <row r="172" spans="1:65" s="2" customFormat="1" ht="33" customHeight="1">
      <c r="A172" s="40"/>
      <c r="B172" s="41"/>
      <c r="C172" s="214" t="s">
        <v>8</v>
      </c>
      <c r="D172" s="214" t="s">
        <v>126</v>
      </c>
      <c r="E172" s="215" t="s">
        <v>210</v>
      </c>
      <c r="F172" s="216" t="s">
        <v>211</v>
      </c>
      <c r="G172" s="217" t="s">
        <v>129</v>
      </c>
      <c r="H172" s="218">
        <v>1100</v>
      </c>
      <c r="I172" s="219"/>
      <c r="J172" s="220">
        <f>ROUND(I172*H172,2)</f>
        <v>0</v>
      </c>
      <c r="K172" s="216" t="s">
        <v>130</v>
      </c>
      <c r="L172" s="46"/>
      <c r="M172" s="221" t="s">
        <v>19</v>
      </c>
      <c r="N172" s="222" t="s">
        <v>43</v>
      </c>
      <c r="O172" s="86"/>
      <c r="P172" s="223">
        <f>O172*H172</f>
        <v>0</v>
      </c>
      <c r="Q172" s="223">
        <v>0</v>
      </c>
      <c r="R172" s="223">
        <f>Q172*H172</f>
        <v>0</v>
      </c>
      <c r="S172" s="223">
        <v>0</v>
      </c>
      <c r="T172" s="224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5" t="s">
        <v>131</v>
      </c>
      <c r="AT172" s="225" t="s">
        <v>126</v>
      </c>
      <c r="AU172" s="225" t="s">
        <v>81</v>
      </c>
      <c r="AY172" s="19" t="s">
        <v>123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9" t="s">
        <v>79</v>
      </c>
      <c r="BK172" s="226">
        <f>ROUND(I172*H172,2)</f>
        <v>0</v>
      </c>
      <c r="BL172" s="19" t="s">
        <v>131</v>
      </c>
      <c r="BM172" s="225" t="s">
        <v>212</v>
      </c>
    </row>
    <row r="173" spans="1:47" s="2" customFormat="1" ht="12">
      <c r="A173" s="40"/>
      <c r="B173" s="41"/>
      <c r="C173" s="42"/>
      <c r="D173" s="227" t="s">
        <v>133</v>
      </c>
      <c r="E173" s="42"/>
      <c r="F173" s="228" t="s">
        <v>213</v>
      </c>
      <c r="G173" s="42"/>
      <c r="H173" s="42"/>
      <c r="I173" s="229"/>
      <c r="J173" s="42"/>
      <c r="K173" s="42"/>
      <c r="L173" s="46"/>
      <c r="M173" s="230"/>
      <c r="N173" s="231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133</v>
      </c>
      <c r="AU173" s="19" t="s">
        <v>81</v>
      </c>
    </row>
    <row r="174" spans="1:47" s="2" customFormat="1" ht="12">
      <c r="A174" s="40"/>
      <c r="B174" s="41"/>
      <c r="C174" s="42"/>
      <c r="D174" s="232" t="s">
        <v>135</v>
      </c>
      <c r="E174" s="42"/>
      <c r="F174" s="233" t="s">
        <v>214</v>
      </c>
      <c r="G174" s="42"/>
      <c r="H174" s="42"/>
      <c r="I174" s="229"/>
      <c r="J174" s="42"/>
      <c r="K174" s="42"/>
      <c r="L174" s="46"/>
      <c r="M174" s="230"/>
      <c r="N174" s="231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135</v>
      </c>
      <c r="AU174" s="19" t="s">
        <v>81</v>
      </c>
    </row>
    <row r="175" spans="1:51" s="13" customFormat="1" ht="12">
      <c r="A175" s="13"/>
      <c r="B175" s="234"/>
      <c r="C175" s="235"/>
      <c r="D175" s="227" t="s">
        <v>137</v>
      </c>
      <c r="E175" s="236" t="s">
        <v>19</v>
      </c>
      <c r="F175" s="237" t="s">
        <v>138</v>
      </c>
      <c r="G175" s="235"/>
      <c r="H175" s="236" t="s">
        <v>19</v>
      </c>
      <c r="I175" s="238"/>
      <c r="J175" s="235"/>
      <c r="K175" s="235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137</v>
      </c>
      <c r="AU175" s="243" t="s">
        <v>81</v>
      </c>
      <c r="AV175" s="13" t="s">
        <v>79</v>
      </c>
      <c r="AW175" s="13" t="s">
        <v>34</v>
      </c>
      <c r="AX175" s="13" t="s">
        <v>72</v>
      </c>
      <c r="AY175" s="243" t="s">
        <v>123</v>
      </c>
    </row>
    <row r="176" spans="1:51" s="13" customFormat="1" ht="12">
      <c r="A176" s="13"/>
      <c r="B176" s="234"/>
      <c r="C176" s="235"/>
      <c r="D176" s="227" t="s">
        <v>137</v>
      </c>
      <c r="E176" s="236" t="s">
        <v>19</v>
      </c>
      <c r="F176" s="237" t="s">
        <v>208</v>
      </c>
      <c r="G176" s="235"/>
      <c r="H176" s="236" t="s">
        <v>19</v>
      </c>
      <c r="I176" s="238"/>
      <c r="J176" s="235"/>
      <c r="K176" s="235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137</v>
      </c>
      <c r="AU176" s="243" t="s">
        <v>81</v>
      </c>
      <c r="AV176" s="13" t="s">
        <v>79</v>
      </c>
      <c r="AW176" s="13" t="s">
        <v>34</v>
      </c>
      <c r="AX176" s="13" t="s">
        <v>72</v>
      </c>
      <c r="AY176" s="243" t="s">
        <v>123</v>
      </c>
    </row>
    <row r="177" spans="1:51" s="14" customFormat="1" ht="12">
      <c r="A177" s="14"/>
      <c r="B177" s="244"/>
      <c r="C177" s="245"/>
      <c r="D177" s="227" t="s">
        <v>137</v>
      </c>
      <c r="E177" s="246" t="s">
        <v>19</v>
      </c>
      <c r="F177" s="247" t="s">
        <v>140</v>
      </c>
      <c r="G177" s="245"/>
      <c r="H177" s="248">
        <v>550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4" t="s">
        <v>137</v>
      </c>
      <c r="AU177" s="254" t="s">
        <v>81</v>
      </c>
      <c r="AV177" s="14" t="s">
        <v>81</v>
      </c>
      <c r="AW177" s="14" t="s">
        <v>34</v>
      </c>
      <c r="AX177" s="14" t="s">
        <v>72</v>
      </c>
      <c r="AY177" s="254" t="s">
        <v>123</v>
      </c>
    </row>
    <row r="178" spans="1:51" s="13" customFormat="1" ht="12">
      <c r="A178" s="13"/>
      <c r="B178" s="234"/>
      <c r="C178" s="235"/>
      <c r="D178" s="227" t="s">
        <v>137</v>
      </c>
      <c r="E178" s="236" t="s">
        <v>19</v>
      </c>
      <c r="F178" s="237" t="s">
        <v>209</v>
      </c>
      <c r="G178" s="235"/>
      <c r="H178" s="236" t="s">
        <v>19</v>
      </c>
      <c r="I178" s="238"/>
      <c r="J178" s="235"/>
      <c r="K178" s="235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137</v>
      </c>
      <c r="AU178" s="243" t="s">
        <v>81</v>
      </c>
      <c r="AV178" s="13" t="s">
        <v>79</v>
      </c>
      <c r="AW178" s="13" t="s">
        <v>34</v>
      </c>
      <c r="AX178" s="13" t="s">
        <v>72</v>
      </c>
      <c r="AY178" s="243" t="s">
        <v>123</v>
      </c>
    </row>
    <row r="179" spans="1:51" s="14" customFormat="1" ht="12">
      <c r="A179" s="14"/>
      <c r="B179" s="244"/>
      <c r="C179" s="245"/>
      <c r="D179" s="227" t="s">
        <v>137</v>
      </c>
      <c r="E179" s="246" t="s">
        <v>19</v>
      </c>
      <c r="F179" s="247" t="s">
        <v>140</v>
      </c>
      <c r="G179" s="245"/>
      <c r="H179" s="248">
        <v>550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4" t="s">
        <v>137</v>
      </c>
      <c r="AU179" s="254" t="s">
        <v>81</v>
      </c>
      <c r="AV179" s="14" t="s">
        <v>81</v>
      </c>
      <c r="AW179" s="14" t="s">
        <v>34</v>
      </c>
      <c r="AX179" s="14" t="s">
        <v>72</v>
      </c>
      <c r="AY179" s="254" t="s">
        <v>123</v>
      </c>
    </row>
    <row r="180" spans="1:51" s="15" customFormat="1" ht="12">
      <c r="A180" s="15"/>
      <c r="B180" s="255"/>
      <c r="C180" s="256"/>
      <c r="D180" s="227" t="s">
        <v>137</v>
      </c>
      <c r="E180" s="257" t="s">
        <v>19</v>
      </c>
      <c r="F180" s="258" t="s">
        <v>141</v>
      </c>
      <c r="G180" s="256"/>
      <c r="H180" s="259">
        <v>1100</v>
      </c>
      <c r="I180" s="260"/>
      <c r="J180" s="256"/>
      <c r="K180" s="256"/>
      <c r="L180" s="261"/>
      <c r="M180" s="262"/>
      <c r="N180" s="263"/>
      <c r="O180" s="263"/>
      <c r="P180" s="263"/>
      <c r="Q180" s="263"/>
      <c r="R180" s="263"/>
      <c r="S180" s="263"/>
      <c r="T180" s="264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5" t="s">
        <v>137</v>
      </c>
      <c r="AU180" s="265" t="s">
        <v>81</v>
      </c>
      <c r="AV180" s="15" t="s">
        <v>131</v>
      </c>
      <c r="AW180" s="15" t="s">
        <v>34</v>
      </c>
      <c r="AX180" s="15" t="s">
        <v>79</v>
      </c>
      <c r="AY180" s="265" t="s">
        <v>123</v>
      </c>
    </row>
    <row r="181" spans="1:63" s="12" customFormat="1" ht="22.8" customHeight="1">
      <c r="A181" s="12"/>
      <c r="B181" s="198"/>
      <c r="C181" s="199"/>
      <c r="D181" s="200" t="s">
        <v>71</v>
      </c>
      <c r="E181" s="212" t="s">
        <v>215</v>
      </c>
      <c r="F181" s="212" t="s">
        <v>216</v>
      </c>
      <c r="G181" s="199"/>
      <c r="H181" s="199"/>
      <c r="I181" s="202"/>
      <c r="J181" s="213">
        <f>BK181</f>
        <v>0</v>
      </c>
      <c r="K181" s="199"/>
      <c r="L181" s="204"/>
      <c r="M181" s="205"/>
      <c r="N181" s="206"/>
      <c r="O181" s="206"/>
      <c r="P181" s="207">
        <f>SUM(P182:P187)</f>
        <v>0</v>
      </c>
      <c r="Q181" s="206"/>
      <c r="R181" s="207">
        <f>SUM(R182:R187)</f>
        <v>0.6263000000000001</v>
      </c>
      <c r="S181" s="206"/>
      <c r="T181" s="208">
        <f>SUM(T182:T187)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9" t="s">
        <v>79</v>
      </c>
      <c r="AT181" s="210" t="s">
        <v>71</v>
      </c>
      <c r="AU181" s="210" t="s">
        <v>79</v>
      </c>
      <c r="AY181" s="209" t="s">
        <v>123</v>
      </c>
      <c r="BK181" s="211">
        <f>SUM(BK182:BK187)</f>
        <v>0</v>
      </c>
    </row>
    <row r="182" spans="1:65" s="2" customFormat="1" ht="24.15" customHeight="1">
      <c r="A182" s="40"/>
      <c r="B182" s="41"/>
      <c r="C182" s="214" t="s">
        <v>217</v>
      </c>
      <c r="D182" s="214" t="s">
        <v>126</v>
      </c>
      <c r="E182" s="215" t="s">
        <v>218</v>
      </c>
      <c r="F182" s="216" t="s">
        <v>219</v>
      </c>
      <c r="G182" s="217" t="s">
        <v>220</v>
      </c>
      <c r="H182" s="218">
        <v>5</v>
      </c>
      <c r="I182" s="219"/>
      <c r="J182" s="220">
        <f>ROUND(I182*H182,2)</f>
        <v>0</v>
      </c>
      <c r="K182" s="216" t="s">
        <v>19</v>
      </c>
      <c r="L182" s="46"/>
      <c r="M182" s="221" t="s">
        <v>19</v>
      </c>
      <c r="N182" s="222" t="s">
        <v>43</v>
      </c>
      <c r="O182" s="86"/>
      <c r="P182" s="223">
        <f>O182*H182</f>
        <v>0</v>
      </c>
      <c r="Q182" s="223">
        <v>0.12526</v>
      </c>
      <c r="R182" s="223">
        <f>Q182*H182</f>
        <v>0.6263000000000001</v>
      </c>
      <c r="S182" s="223">
        <v>0</v>
      </c>
      <c r="T182" s="224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5" t="s">
        <v>131</v>
      </c>
      <c r="AT182" s="225" t="s">
        <v>126</v>
      </c>
      <c r="AU182" s="225" t="s">
        <v>81</v>
      </c>
      <c r="AY182" s="19" t="s">
        <v>123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9" t="s">
        <v>79</v>
      </c>
      <c r="BK182" s="226">
        <f>ROUND(I182*H182,2)</f>
        <v>0</v>
      </c>
      <c r="BL182" s="19" t="s">
        <v>131</v>
      </c>
      <c r="BM182" s="225" t="s">
        <v>221</v>
      </c>
    </row>
    <row r="183" spans="1:47" s="2" customFormat="1" ht="12">
      <c r="A183" s="40"/>
      <c r="B183" s="41"/>
      <c r="C183" s="42"/>
      <c r="D183" s="227" t="s">
        <v>133</v>
      </c>
      <c r="E183" s="42"/>
      <c r="F183" s="228" t="s">
        <v>222</v>
      </c>
      <c r="G183" s="42"/>
      <c r="H183" s="42"/>
      <c r="I183" s="229"/>
      <c r="J183" s="42"/>
      <c r="K183" s="42"/>
      <c r="L183" s="46"/>
      <c r="M183" s="230"/>
      <c r="N183" s="231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133</v>
      </c>
      <c r="AU183" s="19" t="s">
        <v>81</v>
      </c>
    </row>
    <row r="184" spans="1:47" s="2" customFormat="1" ht="12">
      <c r="A184" s="40"/>
      <c r="B184" s="41"/>
      <c r="C184" s="42"/>
      <c r="D184" s="227" t="s">
        <v>223</v>
      </c>
      <c r="E184" s="42"/>
      <c r="F184" s="266" t="s">
        <v>224</v>
      </c>
      <c r="G184" s="42"/>
      <c r="H184" s="42"/>
      <c r="I184" s="229"/>
      <c r="J184" s="42"/>
      <c r="K184" s="42"/>
      <c r="L184" s="46"/>
      <c r="M184" s="230"/>
      <c r="N184" s="231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223</v>
      </c>
      <c r="AU184" s="19" t="s">
        <v>81</v>
      </c>
    </row>
    <row r="185" spans="1:51" s="13" customFormat="1" ht="12">
      <c r="A185" s="13"/>
      <c r="B185" s="234"/>
      <c r="C185" s="235"/>
      <c r="D185" s="227" t="s">
        <v>137</v>
      </c>
      <c r="E185" s="236" t="s">
        <v>19</v>
      </c>
      <c r="F185" s="237" t="s">
        <v>138</v>
      </c>
      <c r="G185" s="235"/>
      <c r="H185" s="236" t="s">
        <v>19</v>
      </c>
      <c r="I185" s="238"/>
      <c r="J185" s="235"/>
      <c r="K185" s="235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137</v>
      </c>
      <c r="AU185" s="243" t="s">
        <v>81</v>
      </c>
      <c r="AV185" s="13" t="s">
        <v>79</v>
      </c>
      <c r="AW185" s="13" t="s">
        <v>34</v>
      </c>
      <c r="AX185" s="13" t="s">
        <v>72</v>
      </c>
      <c r="AY185" s="243" t="s">
        <v>123</v>
      </c>
    </row>
    <row r="186" spans="1:51" s="14" customFormat="1" ht="12">
      <c r="A186" s="14"/>
      <c r="B186" s="244"/>
      <c r="C186" s="245"/>
      <c r="D186" s="227" t="s">
        <v>137</v>
      </c>
      <c r="E186" s="246" t="s">
        <v>19</v>
      </c>
      <c r="F186" s="247" t="s">
        <v>178</v>
      </c>
      <c r="G186" s="245"/>
      <c r="H186" s="248">
        <v>5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4" t="s">
        <v>137</v>
      </c>
      <c r="AU186" s="254" t="s">
        <v>81</v>
      </c>
      <c r="AV186" s="14" t="s">
        <v>81</v>
      </c>
      <c r="AW186" s="14" t="s">
        <v>34</v>
      </c>
      <c r="AX186" s="14" t="s">
        <v>72</v>
      </c>
      <c r="AY186" s="254" t="s">
        <v>123</v>
      </c>
    </row>
    <row r="187" spans="1:51" s="15" customFormat="1" ht="12">
      <c r="A187" s="15"/>
      <c r="B187" s="255"/>
      <c r="C187" s="256"/>
      <c r="D187" s="227" t="s">
        <v>137</v>
      </c>
      <c r="E187" s="257" t="s">
        <v>19</v>
      </c>
      <c r="F187" s="258" t="s">
        <v>141</v>
      </c>
      <c r="G187" s="256"/>
      <c r="H187" s="259">
        <v>5</v>
      </c>
      <c r="I187" s="260"/>
      <c r="J187" s="256"/>
      <c r="K187" s="256"/>
      <c r="L187" s="261"/>
      <c r="M187" s="262"/>
      <c r="N187" s="263"/>
      <c r="O187" s="263"/>
      <c r="P187" s="263"/>
      <c r="Q187" s="263"/>
      <c r="R187" s="263"/>
      <c r="S187" s="263"/>
      <c r="T187" s="264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5" t="s">
        <v>137</v>
      </c>
      <c r="AU187" s="265" t="s">
        <v>81</v>
      </c>
      <c r="AV187" s="15" t="s">
        <v>131</v>
      </c>
      <c r="AW187" s="15" t="s">
        <v>34</v>
      </c>
      <c r="AX187" s="15" t="s">
        <v>79</v>
      </c>
      <c r="AY187" s="265" t="s">
        <v>123</v>
      </c>
    </row>
    <row r="188" spans="1:63" s="12" customFormat="1" ht="22.8" customHeight="1">
      <c r="A188" s="12"/>
      <c r="B188" s="198"/>
      <c r="C188" s="199"/>
      <c r="D188" s="200" t="s">
        <v>71</v>
      </c>
      <c r="E188" s="212" t="s">
        <v>149</v>
      </c>
      <c r="F188" s="212" t="s">
        <v>225</v>
      </c>
      <c r="G188" s="199"/>
      <c r="H188" s="199"/>
      <c r="I188" s="202"/>
      <c r="J188" s="213">
        <f>BK188</f>
        <v>0</v>
      </c>
      <c r="K188" s="199"/>
      <c r="L188" s="204"/>
      <c r="M188" s="205"/>
      <c r="N188" s="206"/>
      <c r="O188" s="206"/>
      <c r="P188" s="207">
        <f>SUM(P189:P208)</f>
        <v>0</v>
      </c>
      <c r="Q188" s="206"/>
      <c r="R188" s="207">
        <f>SUM(R189:R208)</f>
        <v>31.725</v>
      </c>
      <c r="S188" s="206"/>
      <c r="T188" s="208">
        <f>SUM(T189:T208)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9" t="s">
        <v>79</v>
      </c>
      <c r="AT188" s="210" t="s">
        <v>71</v>
      </c>
      <c r="AU188" s="210" t="s">
        <v>79</v>
      </c>
      <c r="AY188" s="209" t="s">
        <v>123</v>
      </c>
      <c r="BK188" s="211">
        <f>SUM(BK189:BK208)</f>
        <v>0</v>
      </c>
    </row>
    <row r="189" spans="1:65" s="2" customFormat="1" ht="33" customHeight="1">
      <c r="A189" s="40"/>
      <c r="B189" s="41"/>
      <c r="C189" s="214" t="s">
        <v>226</v>
      </c>
      <c r="D189" s="214" t="s">
        <v>126</v>
      </c>
      <c r="E189" s="215" t="s">
        <v>227</v>
      </c>
      <c r="F189" s="216" t="s">
        <v>228</v>
      </c>
      <c r="G189" s="217" t="s">
        <v>164</v>
      </c>
      <c r="H189" s="218">
        <v>150</v>
      </c>
      <c r="I189" s="219"/>
      <c r="J189" s="220">
        <f>ROUND(I189*H189,2)</f>
        <v>0</v>
      </c>
      <c r="K189" s="216" t="s">
        <v>130</v>
      </c>
      <c r="L189" s="46"/>
      <c r="M189" s="221" t="s">
        <v>19</v>
      </c>
      <c r="N189" s="222" t="s">
        <v>43</v>
      </c>
      <c r="O189" s="86"/>
      <c r="P189" s="223">
        <f>O189*H189</f>
        <v>0</v>
      </c>
      <c r="Q189" s="223">
        <v>0.1554</v>
      </c>
      <c r="R189" s="223">
        <f>Q189*H189</f>
        <v>23.310000000000002</v>
      </c>
      <c r="S189" s="223">
        <v>0</v>
      </c>
      <c r="T189" s="224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5" t="s">
        <v>131</v>
      </c>
      <c r="AT189" s="225" t="s">
        <v>126</v>
      </c>
      <c r="AU189" s="225" t="s">
        <v>81</v>
      </c>
      <c r="AY189" s="19" t="s">
        <v>123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9" t="s">
        <v>79</v>
      </c>
      <c r="BK189" s="226">
        <f>ROUND(I189*H189,2)</f>
        <v>0</v>
      </c>
      <c r="BL189" s="19" t="s">
        <v>131</v>
      </c>
      <c r="BM189" s="225" t="s">
        <v>229</v>
      </c>
    </row>
    <row r="190" spans="1:47" s="2" customFormat="1" ht="12">
      <c r="A190" s="40"/>
      <c r="B190" s="41"/>
      <c r="C190" s="42"/>
      <c r="D190" s="227" t="s">
        <v>133</v>
      </c>
      <c r="E190" s="42"/>
      <c r="F190" s="228" t="s">
        <v>230</v>
      </c>
      <c r="G190" s="42"/>
      <c r="H190" s="42"/>
      <c r="I190" s="229"/>
      <c r="J190" s="42"/>
      <c r="K190" s="42"/>
      <c r="L190" s="46"/>
      <c r="M190" s="230"/>
      <c r="N190" s="231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133</v>
      </c>
      <c r="AU190" s="19" t="s">
        <v>81</v>
      </c>
    </row>
    <row r="191" spans="1:47" s="2" customFormat="1" ht="12">
      <c r="A191" s="40"/>
      <c r="B191" s="41"/>
      <c r="C191" s="42"/>
      <c r="D191" s="232" t="s">
        <v>135</v>
      </c>
      <c r="E191" s="42"/>
      <c r="F191" s="233" t="s">
        <v>231</v>
      </c>
      <c r="G191" s="42"/>
      <c r="H191" s="42"/>
      <c r="I191" s="229"/>
      <c r="J191" s="42"/>
      <c r="K191" s="42"/>
      <c r="L191" s="46"/>
      <c r="M191" s="230"/>
      <c r="N191" s="231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135</v>
      </c>
      <c r="AU191" s="19" t="s">
        <v>81</v>
      </c>
    </row>
    <row r="192" spans="1:51" s="13" customFormat="1" ht="12">
      <c r="A192" s="13"/>
      <c r="B192" s="234"/>
      <c r="C192" s="235"/>
      <c r="D192" s="227" t="s">
        <v>137</v>
      </c>
      <c r="E192" s="236" t="s">
        <v>19</v>
      </c>
      <c r="F192" s="237" t="s">
        <v>138</v>
      </c>
      <c r="G192" s="235"/>
      <c r="H192" s="236" t="s">
        <v>19</v>
      </c>
      <c r="I192" s="238"/>
      <c r="J192" s="235"/>
      <c r="K192" s="235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137</v>
      </c>
      <c r="AU192" s="243" t="s">
        <v>81</v>
      </c>
      <c r="AV192" s="13" t="s">
        <v>79</v>
      </c>
      <c r="AW192" s="13" t="s">
        <v>34</v>
      </c>
      <c r="AX192" s="13" t="s">
        <v>72</v>
      </c>
      <c r="AY192" s="243" t="s">
        <v>123</v>
      </c>
    </row>
    <row r="193" spans="1:51" s="13" customFormat="1" ht="12">
      <c r="A193" s="13"/>
      <c r="B193" s="234"/>
      <c r="C193" s="235"/>
      <c r="D193" s="227" t="s">
        <v>137</v>
      </c>
      <c r="E193" s="236" t="s">
        <v>19</v>
      </c>
      <c r="F193" s="237" t="s">
        <v>232</v>
      </c>
      <c r="G193" s="235"/>
      <c r="H193" s="236" t="s">
        <v>19</v>
      </c>
      <c r="I193" s="238"/>
      <c r="J193" s="235"/>
      <c r="K193" s="235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137</v>
      </c>
      <c r="AU193" s="243" t="s">
        <v>81</v>
      </c>
      <c r="AV193" s="13" t="s">
        <v>79</v>
      </c>
      <c r="AW193" s="13" t="s">
        <v>34</v>
      </c>
      <c r="AX193" s="13" t="s">
        <v>72</v>
      </c>
      <c r="AY193" s="243" t="s">
        <v>123</v>
      </c>
    </row>
    <row r="194" spans="1:51" s="14" customFormat="1" ht="12">
      <c r="A194" s="14"/>
      <c r="B194" s="244"/>
      <c r="C194" s="245"/>
      <c r="D194" s="227" t="s">
        <v>137</v>
      </c>
      <c r="E194" s="246" t="s">
        <v>19</v>
      </c>
      <c r="F194" s="247" t="s">
        <v>169</v>
      </c>
      <c r="G194" s="245"/>
      <c r="H194" s="248">
        <v>150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4" t="s">
        <v>137</v>
      </c>
      <c r="AU194" s="254" t="s">
        <v>81</v>
      </c>
      <c r="AV194" s="14" t="s">
        <v>81</v>
      </c>
      <c r="AW194" s="14" t="s">
        <v>34</v>
      </c>
      <c r="AX194" s="14" t="s">
        <v>72</v>
      </c>
      <c r="AY194" s="254" t="s">
        <v>123</v>
      </c>
    </row>
    <row r="195" spans="1:51" s="15" customFormat="1" ht="12">
      <c r="A195" s="15"/>
      <c r="B195" s="255"/>
      <c r="C195" s="256"/>
      <c r="D195" s="227" t="s">
        <v>137</v>
      </c>
      <c r="E195" s="257" t="s">
        <v>19</v>
      </c>
      <c r="F195" s="258" t="s">
        <v>141</v>
      </c>
      <c r="G195" s="256"/>
      <c r="H195" s="259">
        <v>150</v>
      </c>
      <c r="I195" s="260"/>
      <c r="J195" s="256"/>
      <c r="K195" s="256"/>
      <c r="L195" s="261"/>
      <c r="M195" s="262"/>
      <c r="N195" s="263"/>
      <c r="O195" s="263"/>
      <c r="P195" s="263"/>
      <c r="Q195" s="263"/>
      <c r="R195" s="263"/>
      <c r="S195" s="263"/>
      <c r="T195" s="264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5" t="s">
        <v>137</v>
      </c>
      <c r="AU195" s="265" t="s">
        <v>81</v>
      </c>
      <c r="AV195" s="15" t="s">
        <v>131</v>
      </c>
      <c r="AW195" s="15" t="s">
        <v>34</v>
      </c>
      <c r="AX195" s="15" t="s">
        <v>79</v>
      </c>
      <c r="AY195" s="265" t="s">
        <v>123</v>
      </c>
    </row>
    <row r="196" spans="1:65" s="2" customFormat="1" ht="16.5" customHeight="1">
      <c r="A196" s="40"/>
      <c r="B196" s="41"/>
      <c r="C196" s="267" t="s">
        <v>233</v>
      </c>
      <c r="D196" s="267" t="s">
        <v>234</v>
      </c>
      <c r="E196" s="268" t="s">
        <v>235</v>
      </c>
      <c r="F196" s="269" t="s">
        <v>236</v>
      </c>
      <c r="G196" s="270" t="s">
        <v>164</v>
      </c>
      <c r="H196" s="271">
        <v>153</v>
      </c>
      <c r="I196" s="272"/>
      <c r="J196" s="273">
        <f>ROUND(I196*H196,2)</f>
        <v>0</v>
      </c>
      <c r="K196" s="269" t="s">
        <v>130</v>
      </c>
      <c r="L196" s="274"/>
      <c r="M196" s="275" t="s">
        <v>19</v>
      </c>
      <c r="N196" s="276" t="s">
        <v>43</v>
      </c>
      <c r="O196" s="86"/>
      <c r="P196" s="223">
        <f>O196*H196</f>
        <v>0</v>
      </c>
      <c r="Q196" s="223">
        <v>0.055</v>
      </c>
      <c r="R196" s="223">
        <f>Q196*H196</f>
        <v>8.415000000000001</v>
      </c>
      <c r="S196" s="223">
        <v>0</v>
      </c>
      <c r="T196" s="224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5" t="s">
        <v>215</v>
      </c>
      <c r="AT196" s="225" t="s">
        <v>234</v>
      </c>
      <c r="AU196" s="225" t="s">
        <v>81</v>
      </c>
      <c r="AY196" s="19" t="s">
        <v>123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9" t="s">
        <v>79</v>
      </c>
      <c r="BK196" s="226">
        <f>ROUND(I196*H196,2)</f>
        <v>0</v>
      </c>
      <c r="BL196" s="19" t="s">
        <v>131</v>
      </c>
      <c r="BM196" s="225" t="s">
        <v>237</v>
      </c>
    </row>
    <row r="197" spans="1:47" s="2" customFormat="1" ht="12">
      <c r="A197" s="40"/>
      <c r="B197" s="41"/>
      <c r="C197" s="42"/>
      <c r="D197" s="227" t="s">
        <v>133</v>
      </c>
      <c r="E197" s="42"/>
      <c r="F197" s="228" t="s">
        <v>236</v>
      </c>
      <c r="G197" s="42"/>
      <c r="H197" s="42"/>
      <c r="I197" s="229"/>
      <c r="J197" s="42"/>
      <c r="K197" s="42"/>
      <c r="L197" s="46"/>
      <c r="M197" s="230"/>
      <c r="N197" s="231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133</v>
      </c>
      <c r="AU197" s="19" t="s">
        <v>81</v>
      </c>
    </row>
    <row r="198" spans="1:51" s="13" customFormat="1" ht="12">
      <c r="A198" s="13"/>
      <c r="B198" s="234"/>
      <c r="C198" s="235"/>
      <c r="D198" s="227" t="s">
        <v>137</v>
      </c>
      <c r="E198" s="236" t="s">
        <v>19</v>
      </c>
      <c r="F198" s="237" t="s">
        <v>238</v>
      </c>
      <c r="G198" s="235"/>
      <c r="H198" s="236" t="s">
        <v>19</v>
      </c>
      <c r="I198" s="238"/>
      <c r="J198" s="235"/>
      <c r="K198" s="235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137</v>
      </c>
      <c r="AU198" s="243" t="s">
        <v>81</v>
      </c>
      <c r="AV198" s="13" t="s">
        <v>79</v>
      </c>
      <c r="AW198" s="13" t="s">
        <v>34</v>
      </c>
      <c r="AX198" s="13" t="s">
        <v>72</v>
      </c>
      <c r="AY198" s="243" t="s">
        <v>123</v>
      </c>
    </row>
    <row r="199" spans="1:51" s="13" customFormat="1" ht="12">
      <c r="A199" s="13"/>
      <c r="B199" s="234"/>
      <c r="C199" s="235"/>
      <c r="D199" s="227" t="s">
        <v>137</v>
      </c>
      <c r="E199" s="236" t="s">
        <v>19</v>
      </c>
      <c r="F199" s="237" t="s">
        <v>239</v>
      </c>
      <c r="G199" s="235"/>
      <c r="H199" s="236" t="s">
        <v>19</v>
      </c>
      <c r="I199" s="238"/>
      <c r="J199" s="235"/>
      <c r="K199" s="235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137</v>
      </c>
      <c r="AU199" s="243" t="s">
        <v>81</v>
      </c>
      <c r="AV199" s="13" t="s">
        <v>79</v>
      </c>
      <c r="AW199" s="13" t="s">
        <v>34</v>
      </c>
      <c r="AX199" s="13" t="s">
        <v>72</v>
      </c>
      <c r="AY199" s="243" t="s">
        <v>123</v>
      </c>
    </row>
    <row r="200" spans="1:51" s="14" customFormat="1" ht="12">
      <c r="A200" s="14"/>
      <c r="B200" s="244"/>
      <c r="C200" s="245"/>
      <c r="D200" s="227" t="s">
        <v>137</v>
      </c>
      <c r="E200" s="246" t="s">
        <v>19</v>
      </c>
      <c r="F200" s="247" t="s">
        <v>169</v>
      </c>
      <c r="G200" s="245"/>
      <c r="H200" s="248">
        <v>150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137</v>
      </c>
      <c r="AU200" s="254" t="s">
        <v>81</v>
      </c>
      <c r="AV200" s="14" t="s">
        <v>81</v>
      </c>
      <c r="AW200" s="14" t="s">
        <v>34</v>
      </c>
      <c r="AX200" s="14" t="s">
        <v>72</v>
      </c>
      <c r="AY200" s="254" t="s">
        <v>123</v>
      </c>
    </row>
    <row r="201" spans="1:51" s="15" customFormat="1" ht="12">
      <c r="A201" s="15"/>
      <c r="B201" s="255"/>
      <c r="C201" s="256"/>
      <c r="D201" s="227" t="s">
        <v>137</v>
      </c>
      <c r="E201" s="257" t="s">
        <v>19</v>
      </c>
      <c r="F201" s="258" t="s">
        <v>141</v>
      </c>
      <c r="G201" s="256"/>
      <c r="H201" s="259">
        <v>150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5" t="s">
        <v>137</v>
      </c>
      <c r="AU201" s="265" t="s">
        <v>81</v>
      </c>
      <c r="AV201" s="15" t="s">
        <v>131</v>
      </c>
      <c r="AW201" s="15" t="s">
        <v>34</v>
      </c>
      <c r="AX201" s="15" t="s">
        <v>79</v>
      </c>
      <c r="AY201" s="265" t="s">
        <v>123</v>
      </c>
    </row>
    <row r="202" spans="1:51" s="14" customFormat="1" ht="12">
      <c r="A202" s="14"/>
      <c r="B202" s="244"/>
      <c r="C202" s="245"/>
      <c r="D202" s="227" t="s">
        <v>137</v>
      </c>
      <c r="E202" s="245"/>
      <c r="F202" s="247" t="s">
        <v>240</v>
      </c>
      <c r="G202" s="245"/>
      <c r="H202" s="248">
        <v>153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4" t="s">
        <v>137</v>
      </c>
      <c r="AU202" s="254" t="s">
        <v>81</v>
      </c>
      <c r="AV202" s="14" t="s">
        <v>81</v>
      </c>
      <c r="AW202" s="14" t="s">
        <v>4</v>
      </c>
      <c r="AX202" s="14" t="s">
        <v>79</v>
      </c>
      <c r="AY202" s="254" t="s">
        <v>123</v>
      </c>
    </row>
    <row r="203" spans="1:65" s="2" customFormat="1" ht="16.5" customHeight="1">
      <c r="A203" s="40"/>
      <c r="B203" s="41"/>
      <c r="C203" s="214" t="s">
        <v>241</v>
      </c>
      <c r="D203" s="214" t="s">
        <v>126</v>
      </c>
      <c r="E203" s="215" t="s">
        <v>242</v>
      </c>
      <c r="F203" s="216" t="s">
        <v>243</v>
      </c>
      <c r="G203" s="217" t="s">
        <v>220</v>
      </c>
      <c r="H203" s="218">
        <v>5</v>
      </c>
      <c r="I203" s="219"/>
      <c r="J203" s="220">
        <f>ROUND(I203*H203,2)</f>
        <v>0</v>
      </c>
      <c r="K203" s="216" t="s">
        <v>19</v>
      </c>
      <c r="L203" s="46"/>
      <c r="M203" s="221" t="s">
        <v>19</v>
      </c>
      <c r="N203" s="222" t="s">
        <v>43</v>
      </c>
      <c r="O203" s="86"/>
      <c r="P203" s="223">
        <f>O203*H203</f>
        <v>0</v>
      </c>
      <c r="Q203" s="223">
        <v>0</v>
      </c>
      <c r="R203" s="223">
        <f>Q203*H203</f>
        <v>0</v>
      </c>
      <c r="S203" s="223">
        <v>0</v>
      </c>
      <c r="T203" s="224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5" t="s">
        <v>131</v>
      </c>
      <c r="AT203" s="225" t="s">
        <v>126</v>
      </c>
      <c r="AU203" s="225" t="s">
        <v>81</v>
      </c>
      <c r="AY203" s="19" t="s">
        <v>123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9" t="s">
        <v>79</v>
      </c>
      <c r="BK203" s="226">
        <f>ROUND(I203*H203,2)</f>
        <v>0</v>
      </c>
      <c r="BL203" s="19" t="s">
        <v>131</v>
      </c>
      <c r="BM203" s="225" t="s">
        <v>244</v>
      </c>
    </row>
    <row r="204" spans="1:47" s="2" customFormat="1" ht="12">
      <c r="A204" s="40"/>
      <c r="B204" s="41"/>
      <c r="C204" s="42"/>
      <c r="D204" s="227" t="s">
        <v>133</v>
      </c>
      <c r="E204" s="42"/>
      <c r="F204" s="228" t="s">
        <v>243</v>
      </c>
      <c r="G204" s="42"/>
      <c r="H204" s="42"/>
      <c r="I204" s="229"/>
      <c r="J204" s="42"/>
      <c r="K204" s="42"/>
      <c r="L204" s="46"/>
      <c r="M204" s="230"/>
      <c r="N204" s="231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133</v>
      </c>
      <c r="AU204" s="19" t="s">
        <v>81</v>
      </c>
    </row>
    <row r="205" spans="1:47" s="2" customFormat="1" ht="12">
      <c r="A205" s="40"/>
      <c r="B205" s="41"/>
      <c r="C205" s="42"/>
      <c r="D205" s="227" t="s">
        <v>223</v>
      </c>
      <c r="E205" s="42"/>
      <c r="F205" s="266" t="s">
        <v>245</v>
      </c>
      <c r="G205" s="42"/>
      <c r="H205" s="42"/>
      <c r="I205" s="229"/>
      <c r="J205" s="42"/>
      <c r="K205" s="42"/>
      <c r="L205" s="46"/>
      <c r="M205" s="230"/>
      <c r="N205" s="231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223</v>
      </c>
      <c r="AU205" s="19" t="s">
        <v>81</v>
      </c>
    </row>
    <row r="206" spans="1:51" s="13" customFormat="1" ht="12">
      <c r="A206" s="13"/>
      <c r="B206" s="234"/>
      <c r="C206" s="235"/>
      <c r="D206" s="227" t="s">
        <v>137</v>
      </c>
      <c r="E206" s="236" t="s">
        <v>19</v>
      </c>
      <c r="F206" s="237" t="s">
        <v>138</v>
      </c>
      <c r="G206" s="235"/>
      <c r="H206" s="236" t="s">
        <v>19</v>
      </c>
      <c r="I206" s="238"/>
      <c r="J206" s="235"/>
      <c r="K206" s="235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137</v>
      </c>
      <c r="AU206" s="243" t="s">
        <v>81</v>
      </c>
      <c r="AV206" s="13" t="s">
        <v>79</v>
      </c>
      <c r="AW206" s="13" t="s">
        <v>34</v>
      </c>
      <c r="AX206" s="13" t="s">
        <v>72</v>
      </c>
      <c r="AY206" s="243" t="s">
        <v>123</v>
      </c>
    </row>
    <row r="207" spans="1:51" s="14" customFormat="1" ht="12">
      <c r="A207" s="14"/>
      <c r="B207" s="244"/>
      <c r="C207" s="245"/>
      <c r="D207" s="227" t="s">
        <v>137</v>
      </c>
      <c r="E207" s="246" t="s">
        <v>19</v>
      </c>
      <c r="F207" s="247" t="s">
        <v>178</v>
      </c>
      <c r="G207" s="245"/>
      <c r="H207" s="248">
        <v>5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4" t="s">
        <v>137</v>
      </c>
      <c r="AU207" s="254" t="s">
        <v>81</v>
      </c>
      <c r="AV207" s="14" t="s">
        <v>81</v>
      </c>
      <c r="AW207" s="14" t="s">
        <v>34</v>
      </c>
      <c r="AX207" s="14" t="s">
        <v>72</v>
      </c>
      <c r="AY207" s="254" t="s">
        <v>123</v>
      </c>
    </row>
    <row r="208" spans="1:51" s="15" customFormat="1" ht="12">
      <c r="A208" s="15"/>
      <c r="B208" s="255"/>
      <c r="C208" s="256"/>
      <c r="D208" s="227" t="s">
        <v>137</v>
      </c>
      <c r="E208" s="257" t="s">
        <v>19</v>
      </c>
      <c r="F208" s="258" t="s">
        <v>141</v>
      </c>
      <c r="G208" s="256"/>
      <c r="H208" s="259">
        <v>5</v>
      </c>
      <c r="I208" s="260"/>
      <c r="J208" s="256"/>
      <c r="K208" s="256"/>
      <c r="L208" s="261"/>
      <c r="M208" s="262"/>
      <c r="N208" s="263"/>
      <c r="O208" s="263"/>
      <c r="P208" s="263"/>
      <c r="Q208" s="263"/>
      <c r="R208" s="263"/>
      <c r="S208" s="263"/>
      <c r="T208" s="264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5" t="s">
        <v>137</v>
      </c>
      <c r="AU208" s="265" t="s">
        <v>81</v>
      </c>
      <c r="AV208" s="15" t="s">
        <v>131</v>
      </c>
      <c r="AW208" s="15" t="s">
        <v>34</v>
      </c>
      <c r="AX208" s="15" t="s">
        <v>79</v>
      </c>
      <c r="AY208" s="265" t="s">
        <v>123</v>
      </c>
    </row>
    <row r="209" spans="1:63" s="12" customFormat="1" ht="22.8" customHeight="1">
      <c r="A209" s="12"/>
      <c r="B209" s="198"/>
      <c r="C209" s="199"/>
      <c r="D209" s="200" t="s">
        <v>71</v>
      </c>
      <c r="E209" s="212" t="s">
        <v>246</v>
      </c>
      <c r="F209" s="212" t="s">
        <v>247</v>
      </c>
      <c r="G209" s="199"/>
      <c r="H209" s="199"/>
      <c r="I209" s="202"/>
      <c r="J209" s="213">
        <f>BK209</f>
        <v>0</v>
      </c>
      <c r="K209" s="199"/>
      <c r="L209" s="204"/>
      <c r="M209" s="205"/>
      <c r="N209" s="206"/>
      <c r="O209" s="206"/>
      <c r="P209" s="207">
        <f>SUM(P210:P243)</f>
        <v>0</v>
      </c>
      <c r="Q209" s="206"/>
      <c r="R209" s="207">
        <f>SUM(R210:R243)</f>
        <v>0</v>
      </c>
      <c r="S209" s="206"/>
      <c r="T209" s="208">
        <f>SUM(T210:T243)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9" t="s">
        <v>79</v>
      </c>
      <c r="AT209" s="210" t="s">
        <v>71</v>
      </c>
      <c r="AU209" s="210" t="s">
        <v>79</v>
      </c>
      <c r="AY209" s="209" t="s">
        <v>123</v>
      </c>
      <c r="BK209" s="211">
        <f>SUM(BK210:BK243)</f>
        <v>0</v>
      </c>
    </row>
    <row r="210" spans="1:65" s="2" customFormat="1" ht="21.75" customHeight="1">
      <c r="A210" s="40"/>
      <c r="B210" s="41"/>
      <c r="C210" s="214" t="s">
        <v>178</v>
      </c>
      <c r="D210" s="214" t="s">
        <v>126</v>
      </c>
      <c r="E210" s="215" t="s">
        <v>248</v>
      </c>
      <c r="F210" s="216" t="s">
        <v>249</v>
      </c>
      <c r="G210" s="217" t="s">
        <v>250</v>
      </c>
      <c r="H210" s="218">
        <v>633</v>
      </c>
      <c r="I210" s="219"/>
      <c r="J210" s="220">
        <f>ROUND(I210*H210,2)</f>
        <v>0</v>
      </c>
      <c r="K210" s="216" t="s">
        <v>130</v>
      </c>
      <c r="L210" s="46"/>
      <c r="M210" s="221" t="s">
        <v>19</v>
      </c>
      <c r="N210" s="222" t="s">
        <v>43</v>
      </c>
      <c r="O210" s="86"/>
      <c r="P210" s="223">
        <f>O210*H210</f>
        <v>0</v>
      </c>
      <c r="Q210" s="223">
        <v>0</v>
      </c>
      <c r="R210" s="223">
        <f>Q210*H210</f>
        <v>0</v>
      </c>
      <c r="S210" s="223">
        <v>0</v>
      </c>
      <c r="T210" s="224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5" t="s">
        <v>131</v>
      </c>
      <c r="AT210" s="225" t="s">
        <v>126</v>
      </c>
      <c r="AU210" s="225" t="s">
        <v>81</v>
      </c>
      <c r="AY210" s="19" t="s">
        <v>123</v>
      </c>
      <c r="BE210" s="226">
        <f>IF(N210="základní",J210,0)</f>
        <v>0</v>
      </c>
      <c r="BF210" s="226">
        <f>IF(N210="snížená",J210,0)</f>
        <v>0</v>
      </c>
      <c r="BG210" s="226">
        <f>IF(N210="zákl. přenesená",J210,0)</f>
        <v>0</v>
      </c>
      <c r="BH210" s="226">
        <f>IF(N210="sníž. přenesená",J210,0)</f>
        <v>0</v>
      </c>
      <c r="BI210" s="226">
        <f>IF(N210="nulová",J210,0)</f>
        <v>0</v>
      </c>
      <c r="BJ210" s="19" t="s">
        <v>79</v>
      </c>
      <c r="BK210" s="226">
        <f>ROUND(I210*H210,2)</f>
        <v>0</v>
      </c>
      <c r="BL210" s="19" t="s">
        <v>131</v>
      </c>
      <c r="BM210" s="225" t="s">
        <v>251</v>
      </c>
    </row>
    <row r="211" spans="1:47" s="2" customFormat="1" ht="12">
      <c r="A211" s="40"/>
      <c r="B211" s="41"/>
      <c r="C211" s="42"/>
      <c r="D211" s="227" t="s">
        <v>133</v>
      </c>
      <c r="E211" s="42"/>
      <c r="F211" s="228" t="s">
        <v>252</v>
      </c>
      <c r="G211" s="42"/>
      <c r="H211" s="42"/>
      <c r="I211" s="229"/>
      <c r="J211" s="42"/>
      <c r="K211" s="42"/>
      <c r="L211" s="46"/>
      <c r="M211" s="230"/>
      <c r="N211" s="231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133</v>
      </c>
      <c r="AU211" s="19" t="s">
        <v>81</v>
      </c>
    </row>
    <row r="212" spans="1:47" s="2" customFormat="1" ht="12">
      <c r="A212" s="40"/>
      <c r="B212" s="41"/>
      <c r="C212" s="42"/>
      <c r="D212" s="232" t="s">
        <v>135</v>
      </c>
      <c r="E212" s="42"/>
      <c r="F212" s="233" t="s">
        <v>253</v>
      </c>
      <c r="G212" s="42"/>
      <c r="H212" s="42"/>
      <c r="I212" s="229"/>
      <c r="J212" s="42"/>
      <c r="K212" s="42"/>
      <c r="L212" s="46"/>
      <c r="M212" s="230"/>
      <c r="N212" s="231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135</v>
      </c>
      <c r="AU212" s="19" t="s">
        <v>81</v>
      </c>
    </row>
    <row r="213" spans="1:51" s="13" customFormat="1" ht="12">
      <c r="A213" s="13"/>
      <c r="B213" s="234"/>
      <c r="C213" s="235"/>
      <c r="D213" s="227" t="s">
        <v>137</v>
      </c>
      <c r="E213" s="236" t="s">
        <v>19</v>
      </c>
      <c r="F213" s="237" t="s">
        <v>138</v>
      </c>
      <c r="G213" s="235"/>
      <c r="H213" s="236" t="s">
        <v>19</v>
      </c>
      <c r="I213" s="238"/>
      <c r="J213" s="235"/>
      <c r="K213" s="235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137</v>
      </c>
      <c r="AU213" s="243" t="s">
        <v>81</v>
      </c>
      <c r="AV213" s="13" t="s">
        <v>79</v>
      </c>
      <c r="AW213" s="13" t="s">
        <v>34</v>
      </c>
      <c r="AX213" s="13" t="s">
        <v>72</v>
      </c>
      <c r="AY213" s="243" t="s">
        <v>123</v>
      </c>
    </row>
    <row r="214" spans="1:51" s="13" customFormat="1" ht="12">
      <c r="A214" s="13"/>
      <c r="B214" s="234"/>
      <c r="C214" s="235"/>
      <c r="D214" s="227" t="s">
        <v>137</v>
      </c>
      <c r="E214" s="236" t="s">
        <v>19</v>
      </c>
      <c r="F214" s="237" t="s">
        <v>254</v>
      </c>
      <c r="G214" s="235"/>
      <c r="H214" s="236" t="s">
        <v>19</v>
      </c>
      <c r="I214" s="238"/>
      <c r="J214" s="235"/>
      <c r="K214" s="235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137</v>
      </c>
      <c r="AU214" s="243" t="s">
        <v>81</v>
      </c>
      <c r="AV214" s="13" t="s">
        <v>79</v>
      </c>
      <c r="AW214" s="13" t="s">
        <v>34</v>
      </c>
      <c r="AX214" s="13" t="s">
        <v>72</v>
      </c>
      <c r="AY214" s="243" t="s">
        <v>123</v>
      </c>
    </row>
    <row r="215" spans="1:51" s="14" customFormat="1" ht="12">
      <c r="A215" s="14"/>
      <c r="B215" s="244"/>
      <c r="C215" s="245"/>
      <c r="D215" s="227" t="s">
        <v>137</v>
      </c>
      <c r="E215" s="246" t="s">
        <v>19</v>
      </c>
      <c r="F215" s="247" t="s">
        <v>255</v>
      </c>
      <c r="G215" s="245"/>
      <c r="H215" s="248">
        <v>189.75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137</v>
      </c>
      <c r="AU215" s="254" t="s">
        <v>81</v>
      </c>
      <c r="AV215" s="14" t="s">
        <v>81</v>
      </c>
      <c r="AW215" s="14" t="s">
        <v>34</v>
      </c>
      <c r="AX215" s="14" t="s">
        <v>72</v>
      </c>
      <c r="AY215" s="254" t="s">
        <v>123</v>
      </c>
    </row>
    <row r="216" spans="1:51" s="14" customFormat="1" ht="12">
      <c r="A216" s="14"/>
      <c r="B216" s="244"/>
      <c r="C216" s="245"/>
      <c r="D216" s="227" t="s">
        <v>137</v>
      </c>
      <c r="E216" s="246" t="s">
        <v>19</v>
      </c>
      <c r="F216" s="247" t="s">
        <v>256</v>
      </c>
      <c r="G216" s="245"/>
      <c r="H216" s="248">
        <v>412.5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4" t="s">
        <v>137</v>
      </c>
      <c r="AU216" s="254" t="s">
        <v>81</v>
      </c>
      <c r="AV216" s="14" t="s">
        <v>81</v>
      </c>
      <c r="AW216" s="14" t="s">
        <v>34</v>
      </c>
      <c r="AX216" s="14" t="s">
        <v>72</v>
      </c>
      <c r="AY216" s="254" t="s">
        <v>123</v>
      </c>
    </row>
    <row r="217" spans="1:51" s="14" customFormat="1" ht="12">
      <c r="A217" s="14"/>
      <c r="B217" s="244"/>
      <c r="C217" s="245"/>
      <c r="D217" s="227" t="s">
        <v>137</v>
      </c>
      <c r="E217" s="246" t="s">
        <v>19</v>
      </c>
      <c r="F217" s="247" t="s">
        <v>257</v>
      </c>
      <c r="G217" s="245"/>
      <c r="H217" s="248">
        <v>30.75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4" t="s">
        <v>137</v>
      </c>
      <c r="AU217" s="254" t="s">
        <v>81</v>
      </c>
      <c r="AV217" s="14" t="s">
        <v>81</v>
      </c>
      <c r="AW217" s="14" t="s">
        <v>34</v>
      </c>
      <c r="AX217" s="14" t="s">
        <v>72</v>
      </c>
      <c r="AY217" s="254" t="s">
        <v>123</v>
      </c>
    </row>
    <row r="218" spans="1:51" s="15" customFormat="1" ht="12">
      <c r="A218" s="15"/>
      <c r="B218" s="255"/>
      <c r="C218" s="256"/>
      <c r="D218" s="227" t="s">
        <v>137</v>
      </c>
      <c r="E218" s="257" t="s">
        <v>19</v>
      </c>
      <c r="F218" s="258" t="s">
        <v>141</v>
      </c>
      <c r="G218" s="256"/>
      <c r="H218" s="259">
        <v>633</v>
      </c>
      <c r="I218" s="260"/>
      <c r="J218" s="256"/>
      <c r="K218" s="256"/>
      <c r="L218" s="261"/>
      <c r="M218" s="262"/>
      <c r="N218" s="263"/>
      <c r="O218" s="263"/>
      <c r="P218" s="263"/>
      <c r="Q218" s="263"/>
      <c r="R218" s="263"/>
      <c r="S218" s="263"/>
      <c r="T218" s="26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5" t="s">
        <v>137</v>
      </c>
      <c r="AU218" s="265" t="s">
        <v>81</v>
      </c>
      <c r="AV218" s="15" t="s">
        <v>131</v>
      </c>
      <c r="AW218" s="15" t="s">
        <v>34</v>
      </c>
      <c r="AX218" s="15" t="s">
        <v>79</v>
      </c>
      <c r="AY218" s="265" t="s">
        <v>123</v>
      </c>
    </row>
    <row r="219" spans="1:65" s="2" customFormat="1" ht="24.15" customHeight="1">
      <c r="A219" s="40"/>
      <c r="B219" s="41"/>
      <c r="C219" s="214" t="s">
        <v>258</v>
      </c>
      <c r="D219" s="214" t="s">
        <v>126</v>
      </c>
      <c r="E219" s="215" t="s">
        <v>259</v>
      </c>
      <c r="F219" s="216" t="s">
        <v>260</v>
      </c>
      <c r="G219" s="217" t="s">
        <v>250</v>
      </c>
      <c r="H219" s="218">
        <v>8862</v>
      </c>
      <c r="I219" s="219"/>
      <c r="J219" s="220">
        <f>ROUND(I219*H219,2)</f>
        <v>0</v>
      </c>
      <c r="K219" s="216" t="s">
        <v>130</v>
      </c>
      <c r="L219" s="46"/>
      <c r="M219" s="221" t="s">
        <v>19</v>
      </c>
      <c r="N219" s="222" t="s">
        <v>43</v>
      </c>
      <c r="O219" s="86"/>
      <c r="P219" s="223">
        <f>O219*H219</f>
        <v>0</v>
      </c>
      <c r="Q219" s="223">
        <v>0</v>
      </c>
      <c r="R219" s="223">
        <f>Q219*H219</f>
        <v>0</v>
      </c>
      <c r="S219" s="223">
        <v>0</v>
      </c>
      <c r="T219" s="224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5" t="s">
        <v>131</v>
      </c>
      <c r="AT219" s="225" t="s">
        <v>126</v>
      </c>
      <c r="AU219" s="225" t="s">
        <v>81</v>
      </c>
      <c r="AY219" s="19" t="s">
        <v>123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9" t="s">
        <v>79</v>
      </c>
      <c r="BK219" s="226">
        <f>ROUND(I219*H219,2)</f>
        <v>0</v>
      </c>
      <c r="BL219" s="19" t="s">
        <v>131</v>
      </c>
      <c r="BM219" s="225" t="s">
        <v>261</v>
      </c>
    </row>
    <row r="220" spans="1:47" s="2" customFormat="1" ht="12">
      <c r="A220" s="40"/>
      <c r="B220" s="41"/>
      <c r="C220" s="42"/>
      <c r="D220" s="227" t="s">
        <v>133</v>
      </c>
      <c r="E220" s="42"/>
      <c r="F220" s="228" t="s">
        <v>262</v>
      </c>
      <c r="G220" s="42"/>
      <c r="H220" s="42"/>
      <c r="I220" s="229"/>
      <c r="J220" s="42"/>
      <c r="K220" s="42"/>
      <c r="L220" s="46"/>
      <c r="M220" s="230"/>
      <c r="N220" s="231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133</v>
      </c>
      <c r="AU220" s="19" t="s">
        <v>81</v>
      </c>
    </row>
    <row r="221" spans="1:47" s="2" customFormat="1" ht="12">
      <c r="A221" s="40"/>
      <c r="B221" s="41"/>
      <c r="C221" s="42"/>
      <c r="D221" s="232" t="s">
        <v>135</v>
      </c>
      <c r="E221" s="42"/>
      <c r="F221" s="233" t="s">
        <v>263</v>
      </c>
      <c r="G221" s="42"/>
      <c r="H221" s="42"/>
      <c r="I221" s="229"/>
      <c r="J221" s="42"/>
      <c r="K221" s="42"/>
      <c r="L221" s="46"/>
      <c r="M221" s="230"/>
      <c r="N221" s="231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135</v>
      </c>
      <c r="AU221" s="19" t="s">
        <v>81</v>
      </c>
    </row>
    <row r="222" spans="1:51" s="13" customFormat="1" ht="12">
      <c r="A222" s="13"/>
      <c r="B222" s="234"/>
      <c r="C222" s="235"/>
      <c r="D222" s="227" t="s">
        <v>137</v>
      </c>
      <c r="E222" s="236" t="s">
        <v>19</v>
      </c>
      <c r="F222" s="237" t="s">
        <v>138</v>
      </c>
      <c r="G222" s="235"/>
      <c r="H222" s="236" t="s">
        <v>19</v>
      </c>
      <c r="I222" s="238"/>
      <c r="J222" s="235"/>
      <c r="K222" s="235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137</v>
      </c>
      <c r="AU222" s="243" t="s">
        <v>81</v>
      </c>
      <c r="AV222" s="13" t="s">
        <v>79</v>
      </c>
      <c r="AW222" s="13" t="s">
        <v>34</v>
      </c>
      <c r="AX222" s="13" t="s">
        <v>72</v>
      </c>
      <c r="AY222" s="243" t="s">
        <v>123</v>
      </c>
    </row>
    <row r="223" spans="1:51" s="13" customFormat="1" ht="12">
      <c r="A223" s="13"/>
      <c r="B223" s="234"/>
      <c r="C223" s="235"/>
      <c r="D223" s="227" t="s">
        <v>137</v>
      </c>
      <c r="E223" s="236" t="s">
        <v>19</v>
      </c>
      <c r="F223" s="237" t="s">
        <v>264</v>
      </c>
      <c r="G223" s="235"/>
      <c r="H223" s="236" t="s">
        <v>19</v>
      </c>
      <c r="I223" s="238"/>
      <c r="J223" s="235"/>
      <c r="K223" s="235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137</v>
      </c>
      <c r="AU223" s="243" t="s">
        <v>81</v>
      </c>
      <c r="AV223" s="13" t="s">
        <v>79</v>
      </c>
      <c r="AW223" s="13" t="s">
        <v>34</v>
      </c>
      <c r="AX223" s="13" t="s">
        <v>72</v>
      </c>
      <c r="AY223" s="243" t="s">
        <v>123</v>
      </c>
    </row>
    <row r="224" spans="1:51" s="14" customFormat="1" ht="12">
      <c r="A224" s="14"/>
      <c r="B224" s="244"/>
      <c r="C224" s="245"/>
      <c r="D224" s="227" t="s">
        <v>137</v>
      </c>
      <c r="E224" s="246" t="s">
        <v>19</v>
      </c>
      <c r="F224" s="247" t="s">
        <v>265</v>
      </c>
      <c r="G224" s="245"/>
      <c r="H224" s="248">
        <v>8862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4" t="s">
        <v>137</v>
      </c>
      <c r="AU224" s="254" t="s">
        <v>81</v>
      </c>
      <c r="AV224" s="14" t="s">
        <v>81</v>
      </c>
      <c r="AW224" s="14" t="s">
        <v>34</v>
      </c>
      <c r="AX224" s="14" t="s">
        <v>72</v>
      </c>
      <c r="AY224" s="254" t="s">
        <v>123</v>
      </c>
    </row>
    <row r="225" spans="1:51" s="15" customFormat="1" ht="12">
      <c r="A225" s="15"/>
      <c r="B225" s="255"/>
      <c r="C225" s="256"/>
      <c r="D225" s="227" t="s">
        <v>137</v>
      </c>
      <c r="E225" s="257" t="s">
        <v>19</v>
      </c>
      <c r="F225" s="258" t="s">
        <v>141</v>
      </c>
      <c r="G225" s="256"/>
      <c r="H225" s="259">
        <v>8862</v>
      </c>
      <c r="I225" s="260"/>
      <c r="J225" s="256"/>
      <c r="K225" s="256"/>
      <c r="L225" s="261"/>
      <c r="M225" s="262"/>
      <c r="N225" s="263"/>
      <c r="O225" s="263"/>
      <c r="P225" s="263"/>
      <c r="Q225" s="263"/>
      <c r="R225" s="263"/>
      <c r="S225" s="263"/>
      <c r="T225" s="264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5" t="s">
        <v>137</v>
      </c>
      <c r="AU225" s="265" t="s">
        <v>81</v>
      </c>
      <c r="AV225" s="15" t="s">
        <v>131</v>
      </c>
      <c r="AW225" s="15" t="s">
        <v>34</v>
      </c>
      <c r="AX225" s="15" t="s">
        <v>79</v>
      </c>
      <c r="AY225" s="265" t="s">
        <v>123</v>
      </c>
    </row>
    <row r="226" spans="1:65" s="2" customFormat="1" ht="37.8" customHeight="1">
      <c r="A226" s="40"/>
      <c r="B226" s="41"/>
      <c r="C226" s="214" t="s">
        <v>266</v>
      </c>
      <c r="D226" s="214" t="s">
        <v>126</v>
      </c>
      <c r="E226" s="215" t="s">
        <v>267</v>
      </c>
      <c r="F226" s="216" t="s">
        <v>268</v>
      </c>
      <c r="G226" s="217" t="s">
        <v>250</v>
      </c>
      <c r="H226" s="218">
        <v>30.75</v>
      </c>
      <c r="I226" s="219"/>
      <c r="J226" s="220">
        <f>ROUND(I226*H226,2)</f>
        <v>0</v>
      </c>
      <c r="K226" s="216" t="s">
        <v>130</v>
      </c>
      <c r="L226" s="46"/>
      <c r="M226" s="221" t="s">
        <v>19</v>
      </c>
      <c r="N226" s="222" t="s">
        <v>43</v>
      </c>
      <c r="O226" s="86"/>
      <c r="P226" s="223">
        <f>O226*H226</f>
        <v>0</v>
      </c>
      <c r="Q226" s="223">
        <v>0</v>
      </c>
      <c r="R226" s="223">
        <f>Q226*H226</f>
        <v>0</v>
      </c>
      <c r="S226" s="223">
        <v>0</v>
      </c>
      <c r="T226" s="224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5" t="s">
        <v>131</v>
      </c>
      <c r="AT226" s="225" t="s">
        <v>126</v>
      </c>
      <c r="AU226" s="225" t="s">
        <v>81</v>
      </c>
      <c r="AY226" s="19" t="s">
        <v>123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9" t="s">
        <v>79</v>
      </c>
      <c r="BK226" s="226">
        <f>ROUND(I226*H226,2)</f>
        <v>0</v>
      </c>
      <c r="BL226" s="19" t="s">
        <v>131</v>
      </c>
      <c r="BM226" s="225" t="s">
        <v>269</v>
      </c>
    </row>
    <row r="227" spans="1:47" s="2" customFormat="1" ht="12">
      <c r="A227" s="40"/>
      <c r="B227" s="41"/>
      <c r="C227" s="42"/>
      <c r="D227" s="227" t="s">
        <v>133</v>
      </c>
      <c r="E227" s="42"/>
      <c r="F227" s="228" t="s">
        <v>270</v>
      </c>
      <c r="G227" s="42"/>
      <c r="H227" s="42"/>
      <c r="I227" s="229"/>
      <c r="J227" s="42"/>
      <c r="K227" s="42"/>
      <c r="L227" s="46"/>
      <c r="M227" s="230"/>
      <c r="N227" s="231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133</v>
      </c>
      <c r="AU227" s="19" t="s">
        <v>81</v>
      </c>
    </row>
    <row r="228" spans="1:47" s="2" customFormat="1" ht="12">
      <c r="A228" s="40"/>
      <c r="B228" s="41"/>
      <c r="C228" s="42"/>
      <c r="D228" s="232" t="s">
        <v>135</v>
      </c>
      <c r="E228" s="42"/>
      <c r="F228" s="233" t="s">
        <v>271</v>
      </c>
      <c r="G228" s="42"/>
      <c r="H228" s="42"/>
      <c r="I228" s="229"/>
      <c r="J228" s="42"/>
      <c r="K228" s="42"/>
      <c r="L228" s="46"/>
      <c r="M228" s="230"/>
      <c r="N228" s="231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135</v>
      </c>
      <c r="AU228" s="19" t="s">
        <v>81</v>
      </c>
    </row>
    <row r="229" spans="1:51" s="13" customFormat="1" ht="12">
      <c r="A229" s="13"/>
      <c r="B229" s="234"/>
      <c r="C229" s="235"/>
      <c r="D229" s="227" t="s">
        <v>137</v>
      </c>
      <c r="E229" s="236" t="s">
        <v>19</v>
      </c>
      <c r="F229" s="237" t="s">
        <v>138</v>
      </c>
      <c r="G229" s="235"/>
      <c r="H229" s="236" t="s">
        <v>19</v>
      </c>
      <c r="I229" s="238"/>
      <c r="J229" s="235"/>
      <c r="K229" s="235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137</v>
      </c>
      <c r="AU229" s="243" t="s">
        <v>81</v>
      </c>
      <c r="AV229" s="13" t="s">
        <v>79</v>
      </c>
      <c r="AW229" s="13" t="s">
        <v>34</v>
      </c>
      <c r="AX229" s="13" t="s">
        <v>72</v>
      </c>
      <c r="AY229" s="243" t="s">
        <v>123</v>
      </c>
    </row>
    <row r="230" spans="1:51" s="14" customFormat="1" ht="12">
      <c r="A230" s="14"/>
      <c r="B230" s="244"/>
      <c r="C230" s="245"/>
      <c r="D230" s="227" t="s">
        <v>137</v>
      </c>
      <c r="E230" s="246" t="s">
        <v>19</v>
      </c>
      <c r="F230" s="247" t="s">
        <v>257</v>
      </c>
      <c r="G230" s="245"/>
      <c r="H230" s="248">
        <v>30.75</v>
      </c>
      <c r="I230" s="249"/>
      <c r="J230" s="245"/>
      <c r="K230" s="245"/>
      <c r="L230" s="250"/>
      <c r="M230" s="251"/>
      <c r="N230" s="252"/>
      <c r="O230" s="252"/>
      <c r="P230" s="252"/>
      <c r="Q230" s="252"/>
      <c r="R230" s="252"/>
      <c r="S230" s="252"/>
      <c r="T230" s="25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4" t="s">
        <v>137</v>
      </c>
      <c r="AU230" s="254" t="s">
        <v>81</v>
      </c>
      <c r="AV230" s="14" t="s">
        <v>81</v>
      </c>
      <c r="AW230" s="14" t="s">
        <v>34</v>
      </c>
      <c r="AX230" s="14" t="s">
        <v>72</v>
      </c>
      <c r="AY230" s="254" t="s">
        <v>123</v>
      </c>
    </row>
    <row r="231" spans="1:51" s="15" customFormat="1" ht="12">
      <c r="A231" s="15"/>
      <c r="B231" s="255"/>
      <c r="C231" s="256"/>
      <c r="D231" s="227" t="s">
        <v>137</v>
      </c>
      <c r="E231" s="257" t="s">
        <v>19</v>
      </c>
      <c r="F231" s="258" t="s">
        <v>141</v>
      </c>
      <c r="G231" s="256"/>
      <c r="H231" s="259">
        <v>30.75</v>
      </c>
      <c r="I231" s="260"/>
      <c r="J231" s="256"/>
      <c r="K231" s="256"/>
      <c r="L231" s="261"/>
      <c r="M231" s="262"/>
      <c r="N231" s="263"/>
      <c r="O231" s="263"/>
      <c r="P231" s="263"/>
      <c r="Q231" s="263"/>
      <c r="R231" s="263"/>
      <c r="S231" s="263"/>
      <c r="T231" s="264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5" t="s">
        <v>137</v>
      </c>
      <c r="AU231" s="265" t="s">
        <v>81</v>
      </c>
      <c r="AV231" s="15" t="s">
        <v>131</v>
      </c>
      <c r="AW231" s="15" t="s">
        <v>34</v>
      </c>
      <c r="AX231" s="15" t="s">
        <v>79</v>
      </c>
      <c r="AY231" s="265" t="s">
        <v>123</v>
      </c>
    </row>
    <row r="232" spans="1:65" s="2" customFormat="1" ht="44.25" customHeight="1">
      <c r="A232" s="40"/>
      <c r="B232" s="41"/>
      <c r="C232" s="214" t="s">
        <v>272</v>
      </c>
      <c r="D232" s="214" t="s">
        <v>126</v>
      </c>
      <c r="E232" s="215" t="s">
        <v>273</v>
      </c>
      <c r="F232" s="216" t="s">
        <v>274</v>
      </c>
      <c r="G232" s="217" t="s">
        <v>250</v>
      </c>
      <c r="H232" s="218">
        <v>412.5</v>
      </c>
      <c r="I232" s="219"/>
      <c r="J232" s="220">
        <f>ROUND(I232*H232,2)</f>
        <v>0</v>
      </c>
      <c r="K232" s="216" t="s">
        <v>130</v>
      </c>
      <c r="L232" s="46"/>
      <c r="M232" s="221" t="s">
        <v>19</v>
      </c>
      <c r="N232" s="222" t="s">
        <v>43</v>
      </c>
      <c r="O232" s="86"/>
      <c r="P232" s="223">
        <f>O232*H232</f>
        <v>0</v>
      </c>
      <c r="Q232" s="223">
        <v>0</v>
      </c>
      <c r="R232" s="223">
        <f>Q232*H232</f>
        <v>0</v>
      </c>
      <c r="S232" s="223">
        <v>0</v>
      </c>
      <c r="T232" s="224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5" t="s">
        <v>131</v>
      </c>
      <c r="AT232" s="225" t="s">
        <v>126</v>
      </c>
      <c r="AU232" s="225" t="s">
        <v>81</v>
      </c>
      <c r="AY232" s="19" t="s">
        <v>123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9" t="s">
        <v>79</v>
      </c>
      <c r="BK232" s="226">
        <f>ROUND(I232*H232,2)</f>
        <v>0</v>
      </c>
      <c r="BL232" s="19" t="s">
        <v>131</v>
      </c>
      <c r="BM232" s="225" t="s">
        <v>275</v>
      </c>
    </row>
    <row r="233" spans="1:47" s="2" customFormat="1" ht="12">
      <c r="A233" s="40"/>
      <c r="B233" s="41"/>
      <c r="C233" s="42"/>
      <c r="D233" s="227" t="s">
        <v>133</v>
      </c>
      <c r="E233" s="42"/>
      <c r="F233" s="228" t="s">
        <v>276</v>
      </c>
      <c r="G233" s="42"/>
      <c r="H233" s="42"/>
      <c r="I233" s="229"/>
      <c r="J233" s="42"/>
      <c r="K233" s="42"/>
      <c r="L233" s="46"/>
      <c r="M233" s="230"/>
      <c r="N233" s="231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133</v>
      </c>
      <c r="AU233" s="19" t="s">
        <v>81</v>
      </c>
    </row>
    <row r="234" spans="1:47" s="2" customFormat="1" ht="12">
      <c r="A234" s="40"/>
      <c r="B234" s="41"/>
      <c r="C234" s="42"/>
      <c r="D234" s="232" t="s">
        <v>135</v>
      </c>
      <c r="E234" s="42"/>
      <c r="F234" s="233" t="s">
        <v>277</v>
      </c>
      <c r="G234" s="42"/>
      <c r="H234" s="42"/>
      <c r="I234" s="229"/>
      <c r="J234" s="42"/>
      <c r="K234" s="42"/>
      <c r="L234" s="46"/>
      <c r="M234" s="230"/>
      <c r="N234" s="231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135</v>
      </c>
      <c r="AU234" s="19" t="s">
        <v>81</v>
      </c>
    </row>
    <row r="235" spans="1:51" s="13" customFormat="1" ht="12">
      <c r="A235" s="13"/>
      <c r="B235" s="234"/>
      <c r="C235" s="235"/>
      <c r="D235" s="227" t="s">
        <v>137</v>
      </c>
      <c r="E235" s="236" t="s">
        <v>19</v>
      </c>
      <c r="F235" s="237" t="s">
        <v>138</v>
      </c>
      <c r="G235" s="235"/>
      <c r="H235" s="236" t="s">
        <v>19</v>
      </c>
      <c r="I235" s="238"/>
      <c r="J235" s="235"/>
      <c r="K235" s="235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137</v>
      </c>
      <c r="AU235" s="243" t="s">
        <v>81</v>
      </c>
      <c r="AV235" s="13" t="s">
        <v>79</v>
      </c>
      <c r="AW235" s="13" t="s">
        <v>34</v>
      </c>
      <c r="AX235" s="13" t="s">
        <v>72</v>
      </c>
      <c r="AY235" s="243" t="s">
        <v>123</v>
      </c>
    </row>
    <row r="236" spans="1:51" s="14" customFormat="1" ht="12">
      <c r="A236" s="14"/>
      <c r="B236" s="244"/>
      <c r="C236" s="245"/>
      <c r="D236" s="227" t="s">
        <v>137</v>
      </c>
      <c r="E236" s="246" t="s">
        <v>19</v>
      </c>
      <c r="F236" s="247" t="s">
        <v>256</v>
      </c>
      <c r="G236" s="245"/>
      <c r="H236" s="248">
        <v>412.5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4" t="s">
        <v>137</v>
      </c>
      <c r="AU236" s="254" t="s">
        <v>81</v>
      </c>
      <c r="AV236" s="14" t="s">
        <v>81</v>
      </c>
      <c r="AW236" s="14" t="s">
        <v>34</v>
      </c>
      <c r="AX236" s="14" t="s">
        <v>72</v>
      </c>
      <c r="AY236" s="254" t="s">
        <v>123</v>
      </c>
    </row>
    <row r="237" spans="1:51" s="15" customFormat="1" ht="12">
      <c r="A237" s="15"/>
      <c r="B237" s="255"/>
      <c r="C237" s="256"/>
      <c r="D237" s="227" t="s">
        <v>137</v>
      </c>
      <c r="E237" s="257" t="s">
        <v>19</v>
      </c>
      <c r="F237" s="258" t="s">
        <v>141</v>
      </c>
      <c r="G237" s="256"/>
      <c r="H237" s="259">
        <v>412.5</v>
      </c>
      <c r="I237" s="260"/>
      <c r="J237" s="256"/>
      <c r="K237" s="256"/>
      <c r="L237" s="261"/>
      <c r="M237" s="262"/>
      <c r="N237" s="263"/>
      <c r="O237" s="263"/>
      <c r="P237" s="263"/>
      <c r="Q237" s="263"/>
      <c r="R237" s="263"/>
      <c r="S237" s="263"/>
      <c r="T237" s="26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5" t="s">
        <v>137</v>
      </c>
      <c r="AU237" s="265" t="s">
        <v>81</v>
      </c>
      <c r="AV237" s="15" t="s">
        <v>131</v>
      </c>
      <c r="AW237" s="15" t="s">
        <v>34</v>
      </c>
      <c r="AX237" s="15" t="s">
        <v>79</v>
      </c>
      <c r="AY237" s="265" t="s">
        <v>123</v>
      </c>
    </row>
    <row r="238" spans="1:65" s="2" customFormat="1" ht="44.25" customHeight="1">
      <c r="A238" s="40"/>
      <c r="B238" s="41"/>
      <c r="C238" s="214" t="s">
        <v>278</v>
      </c>
      <c r="D238" s="214" t="s">
        <v>126</v>
      </c>
      <c r="E238" s="215" t="s">
        <v>279</v>
      </c>
      <c r="F238" s="216" t="s">
        <v>280</v>
      </c>
      <c r="G238" s="217" t="s">
        <v>250</v>
      </c>
      <c r="H238" s="218">
        <v>189.75</v>
      </c>
      <c r="I238" s="219"/>
      <c r="J238" s="220">
        <f>ROUND(I238*H238,2)</f>
        <v>0</v>
      </c>
      <c r="K238" s="216" t="s">
        <v>130</v>
      </c>
      <c r="L238" s="46"/>
      <c r="M238" s="221" t="s">
        <v>19</v>
      </c>
      <c r="N238" s="222" t="s">
        <v>43</v>
      </c>
      <c r="O238" s="86"/>
      <c r="P238" s="223">
        <f>O238*H238</f>
        <v>0</v>
      </c>
      <c r="Q238" s="223">
        <v>0</v>
      </c>
      <c r="R238" s="223">
        <f>Q238*H238</f>
        <v>0</v>
      </c>
      <c r="S238" s="223">
        <v>0</v>
      </c>
      <c r="T238" s="224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5" t="s">
        <v>131</v>
      </c>
      <c r="AT238" s="225" t="s">
        <v>126</v>
      </c>
      <c r="AU238" s="225" t="s">
        <v>81</v>
      </c>
      <c r="AY238" s="19" t="s">
        <v>123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9" t="s">
        <v>79</v>
      </c>
      <c r="BK238" s="226">
        <f>ROUND(I238*H238,2)</f>
        <v>0</v>
      </c>
      <c r="BL238" s="19" t="s">
        <v>131</v>
      </c>
      <c r="BM238" s="225" t="s">
        <v>281</v>
      </c>
    </row>
    <row r="239" spans="1:47" s="2" customFormat="1" ht="12">
      <c r="A239" s="40"/>
      <c r="B239" s="41"/>
      <c r="C239" s="42"/>
      <c r="D239" s="227" t="s">
        <v>133</v>
      </c>
      <c r="E239" s="42"/>
      <c r="F239" s="228" t="s">
        <v>282</v>
      </c>
      <c r="G239" s="42"/>
      <c r="H239" s="42"/>
      <c r="I239" s="229"/>
      <c r="J239" s="42"/>
      <c r="K239" s="42"/>
      <c r="L239" s="46"/>
      <c r="M239" s="230"/>
      <c r="N239" s="231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133</v>
      </c>
      <c r="AU239" s="19" t="s">
        <v>81</v>
      </c>
    </row>
    <row r="240" spans="1:47" s="2" customFormat="1" ht="12">
      <c r="A240" s="40"/>
      <c r="B240" s="41"/>
      <c r="C240" s="42"/>
      <c r="D240" s="232" t="s">
        <v>135</v>
      </c>
      <c r="E240" s="42"/>
      <c r="F240" s="233" t="s">
        <v>283</v>
      </c>
      <c r="G240" s="42"/>
      <c r="H240" s="42"/>
      <c r="I240" s="229"/>
      <c r="J240" s="42"/>
      <c r="K240" s="42"/>
      <c r="L240" s="46"/>
      <c r="M240" s="230"/>
      <c r="N240" s="231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135</v>
      </c>
      <c r="AU240" s="19" t="s">
        <v>81</v>
      </c>
    </row>
    <row r="241" spans="1:51" s="13" customFormat="1" ht="12">
      <c r="A241" s="13"/>
      <c r="B241" s="234"/>
      <c r="C241" s="235"/>
      <c r="D241" s="227" t="s">
        <v>137</v>
      </c>
      <c r="E241" s="236" t="s">
        <v>19</v>
      </c>
      <c r="F241" s="237" t="s">
        <v>138</v>
      </c>
      <c r="G241" s="235"/>
      <c r="H241" s="236" t="s">
        <v>19</v>
      </c>
      <c r="I241" s="238"/>
      <c r="J241" s="235"/>
      <c r="K241" s="235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137</v>
      </c>
      <c r="AU241" s="243" t="s">
        <v>81</v>
      </c>
      <c r="AV241" s="13" t="s">
        <v>79</v>
      </c>
      <c r="AW241" s="13" t="s">
        <v>34</v>
      </c>
      <c r="AX241" s="13" t="s">
        <v>72</v>
      </c>
      <c r="AY241" s="243" t="s">
        <v>123</v>
      </c>
    </row>
    <row r="242" spans="1:51" s="14" customFormat="1" ht="12">
      <c r="A242" s="14"/>
      <c r="B242" s="244"/>
      <c r="C242" s="245"/>
      <c r="D242" s="227" t="s">
        <v>137</v>
      </c>
      <c r="E242" s="246" t="s">
        <v>19</v>
      </c>
      <c r="F242" s="247" t="s">
        <v>255</v>
      </c>
      <c r="G242" s="245"/>
      <c r="H242" s="248">
        <v>189.75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137</v>
      </c>
      <c r="AU242" s="254" t="s">
        <v>81</v>
      </c>
      <c r="AV242" s="14" t="s">
        <v>81</v>
      </c>
      <c r="AW242" s="14" t="s">
        <v>34</v>
      </c>
      <c r="AX242" s="14" t="s">
        <v>72</v>
      </c>
      <c r="AY242" s="254" t="s">
        <v>123</v>
      </c>
    </row>
    <row r="243" spans="1:51" s="15" customFormat="1" ht="12">
      <c r="A243" s="15"/>
      <c r="B243" s="255"/>
      <c r="C243" s="256"/>
      <c r="D243" s="227" t="s">
        <v>137</v>
      </c>
      <c r="E243" s="257" t="s">
        <v>19</v>
      </c>
      <c r="F243" s="258" t="s">
        <v>141</v>
      </c>
      <c r="G243" s="256"/>
      <c r="H243" s="259">
        <v>189.75</v>
      </c>
      <c r="I243" s="260"/>
      <c r="J243" s="256"/>
      <c r="K243" s="256"/>
      <c r="L243" s="261"/>
      <c r="M243" s="262"/>
      <c r="N243" s="263"/>
      <c r="O243" s="263"/>
      <c r="P243" s="263"/>
      <c r="Q243" s="263"/>
      <c r="R243" s="263"/>
      <c r="S243" s="263"/>
      <c r="T243" s="264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5" t="s">
        <v>137</v>
      </c>
      <c r="AU243" s="265" t="s">
        <v>81</v>
      </c>
      <c r="AV243" s="15" t="s">
        <v>131</v>
      </c>
      <c r="AW243" s="15" t="s">
        <v>34</v>
      </c>
      <c r="AX243" s="15" t="s">
        <v>79</v>
      </c>
      <c r="AY243" s="265" t="s">
        <v>123</v>
      </c>
    </row>
    <row r="244" spans="1:63" s="12" customFormat="1" ht="22.8" customHeight="1">
      <c r="A244" s="12"/>
      <c r="B244" s="198"/>
      <c r="C244" s="199"/>
      <c r="D244" s="200" t="s">
        <v>71</v>
      </c>
      <c r="E244" s="212" t="s">
        <v>284</v>
      </c>
      <c r="F244" s="212" t="s">
        <v>285</v>
      </c>
      <c r="G244" s="199"/>
      <c r="H244" s="199"/>
      <c r="I244" s="202"/>
      <c r="J244" s="213">
        <f>BK244</f>
        <v>0</v>
      </c>
      <c r="K244" s="199"/>
      <c r="L244" s="204"/>
      <c r="M244" s="205"/>
      <c r="N244" s="206"/>
      <c r="O244" s="206"/>
      <c r="P244" s="207">
        <f>SUM(P245:P247)</f>
        <v>0</v>
      </c>
      <c r="Q244" s="206"/>
      <c r="R244" s="207">
        <f>SUM(R245:R247)</f>
        <v>0</v>
      </c>
      <c r="S244" s="206"/>
      <c r="T244" s="208">
        <f>SUM(T245:T247)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9" t="s">
        <v>79</v>
      </c>
      <c r="AT244" s="210" t="s">
        <v>71</v>
      </c>
      <c r="AU244" s="210" t="s">
        <v>79</v>
      </c>
      <c r="AY244" s="209" t="s">
        <v>123</v>
      </c>
      <c r="BK244" s="211">
        <f>SUM(BK245:BK247)</f>
        <v>0</v>
      </c>
    </row>
    <row r="245" spans="1:65" s="2" customFormat="1" ht="33" customHeight="1">
      <c r="A245" s="40"/>
      <c r="B245" s="41"/>
      <c r="C245" s="214" t="s">
        <v>215</v>
      </c>
      <c r="D245" s="214" t="s">
        <v>126</v>
      </c>
      <c r="E245" s="215" t="s">
        <v>286</v>
      </c>
      <c r="F245" s="216" t="s">
        <v>287</v>
      </c>
      <c r="G245" s="217" t="s">
        <v>250</v>
      </c>
      <c r="H245" s="218">
        <v>32.461</v>
      </c>
      <c r="I245" s="219"/>
      <c r="J245" s="220">
        <f>ROUND(I245*H245,2)</f>
        <v>0</v>
      </c>
      <c r="K245" s="216" t="s">
        <v>130</v>
      </c>
      <c r="L245" s="46"/>
      <c r="M245" s="221" t="s">
        <v>19</v>
      </c>
      <c r="N245" s="222" t="s">
        <v>43</v>
      </c>
      <c r="O245" s="86"/>
      <c r="P245" s="223">
        <f>O245*H245</f>
        <v>0</v>
      </c>
      <c r="Q245" s="223">
        <v>0</v>
      </c>
      <c r="R245" s="223">
        <f>Q245*H245</f>
        <v>0</v>
      </c>
      <c r="S245" s="223">
        <v>0</v>
      </c>
      <c r="T245" s="224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5" t="s">
        <v>131</v>
      </c>
      <c r="AT245" s="225" t="s">
        <v>126</v>
      </c>
      <c r="AU245" s="225" t="s">
        <v>81</v>
      </c>
      <c r="AY245" s="19" t="s">
        <v>123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9" t="s">
        <v>79</v>
      </c>
      <c r="BK245" s="226">
        <f>ROUND(I245*H245,2)</f>
        <v>0</v>
      </c>
      <c r="BL245" s="19" t="s">
        <v>131</v>
      </c>
      <c r="BM245" s="225" t="s">
        <v>288</v>
      </c>
    </row>
    <row r="246" spans="1:47" s="2" customFormat="1" ht="12">
      <c r="A246" s="40"/>
      <c r="B246" s="41"/>
      <c r="C246" s="42"/>
      <c r="D246" s="227" t="s">
        <v>133</v>
      </c>
      <c r="E246" s="42"/>
      <c r="F246" s="228" t="s">
        <v>289</v>
      </c>
      <c r="G246" s="42"/>
      <c r="H246" s="42"/>
      <c r="I246" s="229"/>
      <c r="J246" s="42"/>
      <c r="K246" s="42"/>
      <c r="L246" s="46"/>
      <c r="M246" s="230"/>
      <c r="N246" s="231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133</v>
      </c>
      <c r="AU246" s="19" t="s">
        <v>81</v>
      </c>
    </row>
    <row r="247" spans="1:47" s="2" customFormat="1" ht="12">
      <c r="A247" s="40"/>
      <c r="B247" s="41"/>
      <c r="C247" s="42"/>
      <c r="D247" s="232" t="s">
        <v>135</v>
      </c>
      <c r="E247" s="42"/>
      <c r="F247" s="233" t="s">
        <v>290</v>
      </c>
      <c r="G247" s="42"/>
      <c r="H247" s="42"/>
      <c r="I247" s="229"/>
      <c r="J247" s="42"/>
      <c r="K247" s="42"/>
      <c r="L247" s="46"/>
      <c r="M247" s="277"/>
      <c r="N247" s="278"/>
      <c r="O247" s="279"/>
      <c r="P247" s="279"/>
      <c r="Q247" s="279"/>
      <c r="R247" s="279"/>
      <c r="S247" s="279"/>
      <c r="T247" s="28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135</v>
      </c>
      <c r="AU247" s="19" t="s">
        <v>81</v>
      </c>
    </row>
    <row r="248" spans="1:31" s="2" customFormat="1" ht="6.95" customHeight="1">
      <c r="A248" s="40"/>
      <c r="B248" s="61"/>
      <c r="C248" s="62"/>
      <c r="D248" s="62"/>
      <c r="E248" s="62"/>
      <c r="F248" s="62"/>
      <c r="G248" s="62"/>
      <c r="H248" s="62"/>
      <c r="I248" s="62"/>
      <c r="J248" s="62"/>
      <c r="K248" s="62"/>
      <c r="L248" s="46"/>
      <c r="M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</row>
  </sheetData>
  <sheetProtection password="CC35" sheet="1" objects="1" scenarios="1" formatColumns="0" formatRows="0" autoFilter="0"/>
  <autoFilter ref="C91:K24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7" r:id="rId1" display="https://podminky.urs.cz/item/CS_URS_2024_01/113107221"/>
    <hyperlink ref="F104" r:id="rId2" display="https://podminky.urs.cz/item/CS_URS_2024_01/113107224"/>
    <hyperlink ref="F112" r:id="rId3" display="https://podminky.urs.cz/item/CS_URS_2024_01/113154333"/>
    <hyperlink ref="F119" r:id="rId4" display="https://podminky.urs.cz/item/CS_URS_2024_01/113154334"/>
    <hyperlink ref="F126" r:id="rId5" display="https://podminky.urs.cz/item/CS_URS_2024_01/113202111"/>
    <hyperlink ref="F133" r:id="rId6" display="https://podminky.urs.cz/item/CS_URS_2024_01/181152302"/>
    <hyperlink ref="F141" r:id="rId7" display="https://podminky.urs.cz/item/CS_URS_2024_01/564861111"/>
    <hyperlink ref="F151" r:id="rId8" display="https://podminky.urs.cz/item/CS_URS_2024_01/565135121"/>
    <hyperlink ref="F158" r:id="rId9" display="https://podminky.urs.cz/item/CS_URS_2024_01/573111115"/>
    <hyperlink ref="F165" r:id="rId10" display="https://podminky.urs.cz/item/CS_URS_2024_01/573231106"/>
    <hyperlink ref="F174" r:id="rId11" display="https://podminky.urs.cz/item/CS_URS_2024_01/577144221"/>
    <hyperlink ref="F191" r:id="rId12" display="https://podminky.urs.cz/item/CS_URS_2024_01/916131213"/>
    <hyperlink ref="F212" r:id="rId13" display="https://podminky.urs.cz/item/CS_URS_2024_01/997221551"/>
    <hyperlink ref="F221" r:id="rId14" display="https://podminky.urs.cz/item/CS_URS_2024_01/997221559"/>
    <hyperlink ref="F228" r:id="rId15" display="https://podminky.urs.cz/item/CS_URS_2024_01/997221861"/>
    <hyperlink ref="F234" r:id="rId16" display="https://podminky.urs.cz/item/CS_URS_2024_01/997221873"/>
    <hyperlink ref="F240" r:id="rId17" display="https://podminky.urs.cz/item/CS_URS_2024_01/997221875"/>
    <hyperlink ref="F247" r:id="rId18" display="https://podminky.urs.cz/item/CS_URS_2024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92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26.25" customHeight="1">
      <c r="B7" s="22"/>
      <c r="E7" s="145" t="str">
        <f>'Rekapitulace stavby'!K6</f>
        <v>Hlavní polní cesta HC3 a výsadba LBC Háje, LBK 769703-2 a IP3 v k.ú. Třebětice</v>
      </c>
      <c r="F7" s="144"/>
      <c r="G7" s="144"/>
      <c r="H7" s="144"/>
      <c r="L7" s="22"/>
    </row>
    <row r="8" spans="2:12" s="1" customFormat="1" ht="12" customHeight="1">
      <c r="B8" s="22"/>
      <c r="D8" s="144" t="s">
        <v>93</v>
      </c>
      <c r="L8" s="22"/>
    </row>
    <row r="9" spans="1:31" s="2" customFormat="1" ht="16.5" customHeight="1">
      <c r="A9" s="40"/>
      <c r="B9" s="46"/>
      <c r="C9" s="40"/>
      <c r="D9" s="40"/>
      <c r="E9" s="145" t="s">
        <v>94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95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291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18. 1. 2024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32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35</v>
      </c>
      <c r="E25" s="40"/>
      <c r="F25" s="40"/>
      <c r="G25" s="40"/>
      <c r="H25" s="40"/>
      <c r="I25" s="144" t="s">
        <v>26</v>
      </c>
      <c r="J25" s="135" t="s">
        <v>32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33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ROUND(J94,2)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ROUND((SUM(BE94:BE546)),2)</f>
        <v>0</v>
      </c>
      <c r="G35" s="40"/>
      <c r="H35" s="40"/>
      <c r="I35" s="159">
        <v>0.21</v>
      </c>
      <c r="J35" s="158">
        <f>ROUND(((SUM(BE94:BE546))*I35),2)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ROUND((SUM(BF94:BF546)),2)</f>
        <v>0</v>
      </c>
      <c r="G36" s="40"/>
      <c r="H36" s="40"/>
      <c r="I36" s="159">
        <v>0.15</v>
      </c>
      <c r="J36" s="158">
        <f>ROUND(((SUM(BF94:BF546))*I36),2)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ROUND((SUM(BG94:BG546)),2)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ROUND((SUM(BH94:BH546)),2)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ROUND((SUM(BI94:BI546)),2)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97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Hlavní polní cesta HC3 a výsadba LBC Háje, LBK 769703-2 a IP3 v k.ú. Třebětice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93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94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95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101.2 - Hlavní polní cesta HC3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k.ú. Třebětice</v>
      </c>
      <c r="G56" s="42"/>
      <c r="H56" s="42"/>
      <c r="I56" s="34" t="s">
        <v>23</v>
      </c>
      <c r="J56" s="74" t="str">
        <f>IF(J14="","",J14)</f>
        <v>18. 1. 2024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31</v>
      </c>
      <c r="J58" s="38" t="str">
        <f>E23</f>
        <v>AGPOL s.r.o., Jungmannova 153/12, 77900 Olomouc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AGPOL s.r.o., Jungmannova 153/12, 77900 Olomouc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98</v>
      </c>
      <c r="D61" s="173"/>
      <c r="E61" s="173"/>
      <c r="F61" s="173"/>
      <c r="G61" s="173"/>
      <c r="H61" s="173"/>
      <c r="I61" s="173"/>
      <c r="J61" s="174" t="s">
        <v>99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J94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100</v>
      </c>
    </row>
    <row r="64" spans="1:31" s="9" customFormat="1" ht="24.95" customHeight="1">
      <c r="A64" s="9"/>
      <c r="B64" s="176"/>
      <c r="C64" s="177"/>
      <c r="D64" s="178" t="s">
        <v>101</v>
      </c>
      <c r="E64" s="179"/>
      <c r="F64" s="179"/>
      <c r="G64" s="179"/>
      <c r="H64" s="179"/>
      <c r="I64" s="179"/>
      <c r="J64" s="180">
        <f>J95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102</v>
      </c>
      <c r="E65" s="184"/>
      <c r="F65" s="184"/>
      <c r="G65" s="184"/>
      <c r="H65" s="184"/>
      <c r="I65" s="184"/>
      <c r="J65" s="185">
        <f>J96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292</v>
      </c>
      <c r="E66" s="184"/>
      <c r="F66" s="184"/>
      <c r="G66" s="184"/>
      <c r="H66" s="184"/>
      <c r="I66" s="184"/>
      <c r="J66" s="185">
        <f>J231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293</v>
      </c>
      <c r="E67" s="184"/>
      <c r="F67" s="184"/>
      <c r="G67" s="184"/>
      <c r="H67" s="184"/>
      <c r="I67" s="184"/>
      <c r="J67" s="185">
        <f>J271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103</v>
      </c>
      <c r="E68" s="184"/>
      <c r="F68" s="184"/>
      <c r="G68" s="184"/>
      <c r="H68" s="184"/>
      <c r="I68" s="184"/>
      <c r="J68" s="185">
        <f>J335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104</v>
      </c>
      <c r="E69" s="184"/>
      <c r="F69" s="184"/>
      <c r="G69" s="184"/>
      <c r="H69" s="184"/>
      <c r="I69" s="184"/>
      <c r="J69" s="185">
        <f>J456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105</v>
      </c>
      <c r="E70" s="184"/>
      <c r="F70" s="184"/>
      <c r="G70" s="184"/>
      <c r="H70" s="184"/>
      <c r="I70" s="184"/>
      <c r="J70" s="185">
        <f>J481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106</v>
      </c>
      <c r="E71" s="184"/>
      <c r="F71" s="184"/>
      <c r="G71" s="184"/>
      <c r="H71" s="184"/>
      <c r="I71" s="184"/>
      <c r="J71" s="185">
        <f>J522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107</v>
      </c>
      <c r="E72" s="184"/>
      <c r="F72" s="184"/>
      <c r="G72" s="184"/>
      <c r="H72" s="184"/>
      <c r="I72" s="184"/>
      <c r="J72" s="185">
        <f>J543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108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6.25" customHeight="1">
      <c r="A82" s="40"/>
      <c r="B82" s="41"/>
      <c r="C82" s="42"/>
      <c r="D82" s="42"/>
      <c r="E82" s="171" t="str">
        <f>E7</f>
        <v>Hlavní polní cesta HC3 a výsadba LBC Háje, LBK 769703-2 a IP3 v k.ú. Třebětice</v>
      </c>
      <c r="F82" s="34"/>
      <c r="G82" s="34"/>
      <c r="H82" s="34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2:12" s="1" customFormat="1" ht="12" customHeight="1">
      <c r="B83" s="23"/>
      <c r="C83" s="34" t="s">
        <v>93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171" t="s">
        <v>94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95</v>
      </c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E11</f>
        <v>SO 101.2 - Hlavní polní cesta HC3</v>
      </c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F14</f>
        <v>k.ú. Třebětice</v>
      </c>
      <c r="G88" s="42"/>
      <c r="H88" s="42"/>
      <c r="I88" s="34" t="s">
        <v>23</v>
      </c>
      <c r="J88" s="74" t="str">
        <f>IF(J14="","",J14)</f>
        <v>18. 1. 2024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4" t="s">
        <v>25</v>
      </c>
      <c r="D90" s="42"/>
      <c r="E90" s="42"/>
      <c r="F90" s="29" t="str">
        <f>E17</f>
        <v xml:space="preserve"> </v>
      </c>
      <c r="G90" s="42"/>
      <c r="H90" s="42"/>
      <c r="I90" s="34" t="s">
        <v>31</v>
      </c>
      <c r="J90" s="38" t="str">
        <f>E23</f>
        <v>AGPOL s.r.o., Jungmannova 153/12, 77900 Olomouc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4" t="s">
        <v>29</v>
      </c>
      <c r="D91" s="42"/>
      <c r="E91" s="42"/>
      <c r="F91" s="29" t="str">
        <f>IF(E20="","",E20)</f>
        <v>Vyplň údaj</v>
      </c>
      <c r="G91" s="42"/>
      <c r="H91" s="42"/>
      <c r="I91" s="34" t="s">
        <v>35</v>
      </c>
      <c r="J91" s="38" t="str">
        <f>E26</f>
        <v>AGPOL s.r.o., Jungmannova 153/12, 77900 Olomouc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7"/>
      <c r="B93" s="188"/>
      <c r="C93" s="189" t="s">
        <v>109</v>
      </c>
      <c r="D93" s="190" t="s">
        <v>57</v>
      </c>
      <c r="E93" s="190" t="s">
        <v>53</v>
      </c>
      <c r="F93" s="190" t="s">
        <v>54</v>
      </c>
      <c r="G93" s="190" t="s">
        <v>110</v>
      </c>
      <c r="H93" s="190" t="s">
        <v>111</v>
      </c>
      <c r="I93" s="190" t="s">
        <v>112</v>
      </c>
      <c r="J93" s="190" t="s">
        <v>99</v>
      </c>
      <c r="K93" s="191" t="s">
        <v>113</v>
      </c>
      <c r="L93" s="192"/>
      <c r="M93" s="94" t="s">
        <v>19</v>
      </c>
      <c r="N93" s="95" t="s">
        <v>42</v>
      </c>
      <c r="O93" s="95" t="s">
        <v>114</v>
      </c>
      <c r="P93" s="95" t="s">
        <v>115</v>
      </c>
      <c r="Q93" s="95" t="s">
        <v>116</v>
      </c>
      <c r="R93" s="95" t="s">
        <v>117</v>
      </c>
      <c r="S93" s="95" t="s">
        <v>118</v>
      </c>
      <c r="T93" s="96" t="s">
        <v>119</v>
      </c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63" s="2" customFormat="1" ht="22.8" customHeight="1">
      <c r="A94" s="40"/>
      <c r="B94" s="41"/>
      <c r="C94" s="101" t="s">
        <v>120</v>
      </c>
      <c r="D94" s="42"/>
      <c r="E94" s="42"/>
      <c r="F94" s="42"/>
      <c r="G94" s="42"/>
      <c r="H94" s="42"/>
      <c r="I94" s="42"/>
      <c r="J94" s="193">
        <f>BK94</f>
        <v>0</v>
      </c>
      <c r="K94" s="42"/>
      <c r="L94" s="46"/>
      <c r="M94" s="97"/>
      <c r="N94" s="194"/>
      <c r="O94" s="98"/>
      <c r="P94" s="195">
        <f>P95</f>
        <v>0</v>
      </c>
      <c r="Q94" s="98"/>
      <c r="R94" s="195">
        <f>R95</f>
        <v>1622.4823684300002</v>
      </c>
      <c r="S94" s="98"/>
      <c r="T94" s="196">
        <f>T95</f>
        <v>147.5752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71</v>
      </c>
      <c r="AU94" s="19" t="s">
        <v>100</v>
      </c>
      <c r="BK94" s="197">
        <f>BK95</f>
        <v>0</v>
      </c>
    </row>
    <row r="95" spans="1:63" s="12" customFormat="1" ht="25.9" customHeight="1">
      <c r="A95" s="12"/>
      <c r="B95" s="198"/>
      <c r="C95" s="199"/>
      <c r="D95" s="200" t="s">
        <v>71</v>
      </c>
      <c r="E95" s="201" t="s">
        <v>121</v>
      </c>
      <c r="F95" s="201" t="s">
        <v>122</v>
      </c>
      <c r="G95" s="199"/>
      <c r="H95" s="199"/>
      <c r="I95" s="202"/>
      <c r="J95" s="203">
        <f>BK95</f>
        <v>0</v>
      </c>
      <c r="K95" s="199"/>
      <c r="L95" s="204"/>
      <c r="M95" s="205"/>
      <c r="N95" s="206"/>
      <c r="O95" s="206"/>
      <c r="P95" s="207">
        <f>P96+P231+P271+P335+P456+P481+P522+P543</f>
        <v>0</v>
      </c>
      <c r="Q95" s="206"/>
      <c r="R95" s="207">
        <f>R96+R231+R271+R335+R456+R481+R522+R543</f>
        <v>1622.4823684300002</v>
      </c>
      <c r="S95" s="206"/>
      <c r="T95" s="208">
        <f>T96+T231+T271+T335+T456+T481+T522+T543</f>
        <v>147.5752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79</v>
      </c>
      <c r="AT95" s="210" t="s">
        <v>71</v>
      </c>
      <c r="AU95" s="210" t="s">
        <v>72</v>
      </c>
      <c r="AY95" s="209" t="s">
        <v>123</v>
      </c>
      <c r="BK95" s="211">
        <f>BK96+BK231+BK271+BK335+BK456+BK481+BK522+BK543</f>
        <v>0</v>
      </c>
    </row>
    <row r="96" spans="1:63" s="12" customFormat="1" ht="22.8" customHeight="1">
      <c r="A96" s="12"/>
      <c r="B96" s="198"/>
      <c r="C96" s="199"/>
      <c r="D96" s="200" t="s">
        <v>71</v>
      </c>
      <c r="E96" s="212" t="s">
        <v>79</v>
      </c>
      <c r="F96" s="212" t="s">
        <v>124</v>
      </c>
      <c r="G96" s="199"/>
      <c r="H96" s="199"/>
      <c r="I96" s="202"/>
      <c r="J96" s="213">
        <f>BK96</f>
        <v>0</v>
      </c>
      <c r="K96" s="199"/>
      <c r="L96" s="204"/>
      <c r="M96" s="205"/>
      <c r="N96" s="206"/>
      <c r="O96" s="206"/>
      <c r="P96" s="207">
        <f>SUM(P97:P230)</f>
        <v>0</v>
      </c>
      <c r="Q96" s="206"/>
      <c r="R96" s="207">
        <f>SUM(R97:R230)</f>
        <v>0.035288</v>
      </c>
      <c r="S96" s="206"/>
      <c r="T96" s="208">
        <f>SUM(T97:T230)</f>
        <v>101.736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79</v>
      </c>
      <c r="AT96" s="210" t="s">
        <v>71</v>
      </c>
      <c r="AU96" s="210" t="s">
        <v>79</v>
      </c>
      <c r="AY96" s="209" t="s">
        <v>123</v>
      </c>
      <c r="BK96" s="211">
        <f>SUM(BK97:BK230)</f>
        <v>0</v>
      </c>
    </row>
    <row r="97" spans="1:65" s="2" customFormat="1" ht="24.15" customHeight="1">
      <c r="A97" s="40"/>
      <c r="B97" s="41"/>
      <c r="C97" s="214" t="s">
        <v>79</v>
      </c>
      <c r="D97" s="214" t="s">
        <v>126</v>
      </c>
      <c r="E97" s="215" t="s">
        <v>294</v>
      </c>
      <c r="F97" s="216" t="s">
        <v>295</v>
      </c>
      <c r="G97" s="217" t="s">
        <v>129</v>
      </c>
      <c r="H97" s="218">
        <v>565.2</v>
      </c>
      <c r="I97" s="219"/>
      <c r="J97" s="220">
        <f>ROUND(I97*H97,2)</f>
        <v>0</v>
      </c>
      <c r="K97" s="216" t="s">
        <v>130</v>
      </c>
      <c r="L97" s="46"/>
      <c r="M97" s="221" t="s">
        <v>19</v>
      </c>
      <c r="N97" s="222" t="s">
        <v>43</v>
      </c>
      <c r="O97" s="86"/>
      <c r="P97" s="223">
        <f>O97*H97</f>
        <v>0</v>
      </c>
      <c r="Q97" s="223">
        <v>0</v>
      </c>
      <c r="R97" s="223">
        <f>Q97*H97</f>
        <v>0</v>
      </c>
      <c r="S97" s="223">
        <v>0.18</v>
      </c>
      <c r="T97" s="224">
        <f>S97*H97</f>
        <v>101.736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5" t="s">
        <v>131</v>
      </c>
      <c r="AT97" s="225" t="s">
        <v>126</v>
      </c>
      <c r="AU97" s="225" t="s">
        <v>81</v>
      </c>
      <c r="AY97" s="19" t="s">
        <v>123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9" t="s">
        <v>79</v>
      </c>
      <c r="BK97" s="226">
        <f>ROUND(I97*H97,2)</f>
        <v>0</v>
      </c>
      <c r="BL97" s="19" t="s">
        <v>131</v>
      </c>
      <c r="BM97" s="225" t="s">
        <v>296</v>
      </c>
    </row>
    <row r="98" spans="1:47" s="2" customFormat="1" ht="12">
      <c r="A98" s="40"/>
      <c r="B98" s="41"/>
      <c r="C98" s="42"/>
      <c r="D98" s="227" t="s">
        <v>133</v>
      </c>
      <c r="E98" s="42"/>
      <c r="F98" s="228" t="s">
        <v>297</v>
      </c>
      <c r="G98" s="42"/>
      <c r="H98" s="42"/>
      <c r="I98" s="229"/>
      <c r="J98" s="42"/>
      <c r="K98" s="42"/>
      <c r="L98" s="46"/>
      <c r="M98" s="230"/>
      <c r="N98" s="231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133</v>
      </c>
      <c r="AU98" s="19" t="s">
        <v>81</v>
      </c>
    </row>
    <row r="99" spans="1:47" s="2" customFormat="1" ht="12">
      <c r="A99" s="40"/>
      <c r="B99" s="41"/>
      <c r="C99" s="42"/>
      <c r="D99" s="232" t="s">
        <v>135</v>
      </c>
      <c r="E99" s="42"/>
      <c r="F99" s="233" t="s">
        <v>298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135</v>
      </c>
      <c r="AU99" s="19" t="s">
        <v>81</v>
      </c>
    </row>
    <row r="100" spans="1:51" s="13" customFormat="1" ht="12">
      <c r="A100" s="13"/>
      <c r="B100" s="234"/>
      <c r="C100" s="235"/>
      <c r="D100" s="227" t="s">
        <v>137</v>
      </c>
      <c r="E100" s="236" t="s">
        <v>19</v>
      </c>
      <c r="F100" s="237" t="s">
        <v>138</v>
      </c>
      <c r="G100" s="235"/>
      <c r="H100" s="236" t="s">
        <v>19</v>
      </c>
      <c r="I100" s="238"/>
      <c r="J100" s="235"/>
      <c r="K100" s="235"/>
      <c r="L100" s="239"/>
      <c r="M100" s="240"/>
      <c r="N100" s="241"/>
      <c r="O100" s="241"/>
      <c r="P100" s="241"/>
      <c r="Q100" s="241"/>
      <c r="R100" s="241"/>
      <c r="S100" s="241"/>
      <c r="T100" s="24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3" t="s">
        <v>137</v>
      </c>
      <c r="AU100" s="243" t="s">
        <v>81</v>
      </c>
      <c r="AV100" s="13" t="s">
        <v>79</v>
      </c>
      <c r="AW100" s="13" t="s">
        <v>34</v>
      </c>
      <c r="AX100" s="13" t="s">
        <v>72</v>
      </c>
      <c r="AY100" s="243" t="s">
        <v>123</v>
      </c>
    </row>
    <row r="101" spans="1:51" s="13" customFormat="1" ht="12">
      <c r="A101" s="13"/>
      <c r="B101" s="234"/>
      <c r="C101" s="235"/>
      <c r="D101" s="227" t="s">
        <v>137</v>
      </c>
      <c r="E101" s="236" t="s">
        <v>19</v>
      </c>
      <c r="F101" s="237" t="s">
        <v>299</v>
      </c>
      <c r="G101" s="235"/>
      <c r="H101" s="236" t="s">
        <v>19</v>
      </c>
      <c r="I101" s="238"/>
      <c r="J101" s="235"/>
      <c r="K101" s="235"/>
      <c r="L101" s="239"/>
      <c r="M101" s="240"/>
      <c r="N101" s="241"/>
      <c r="O101" s="241"/>
      <c r="P101" s="241"/>
      <c r="Q101" s="241"/>
      <c r="R101" s="241"/>
      <c r="S101" s="241"/>
      <c r="T101" s="24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3" t="s">
        <v>137</v>
      </c>
      <c r="AU101" s="243" t="s">
        <v>81</v>
      </c>
      <c r="AV101" s="13" t="s">
        <v>79</v>
      </c>
      <c r="AW101" s="13" t="s">
        <v>34</v>
      </c>
      <c r="AX101" s="13" t="s">
        <v>72</v>
      </c>
      <c r="AY101" s="243" t="s">
        <v>123</v>
      </c>
    </row>
    <row r="102" spans="1:51" s="14" customFormat="1" ht="12">
      <c r="A102" s="14"/>
      <c r="B102" s="244"/>
      <c r="C102" s="245"/>
      <c r="D102" s="227" t="s">
        <v>137</v>
      </c>
      <c r="E102" s="246" t="s">
        <v>19</v>
      </c>
      <c r="F102" s="247" t="s">
        <v>300</v>
      </c>
      <c r="G102" s="245"/>
      <c r="H102" s="248">
        <v>565.2</v>
      </c>
      <c r="I102" s="249"/>
      <c r="J102" s="245"/>
      <c r="K102" s="245"/>
      <c r="L102" s="250"/>
      <c r="M102" s="251"/>
      <c r="N102" s="252"/>
      <c r="O102" s="252"/>
      <c r="P102" s="252"/>
      <c r="Q102" s="252"/>
      <c r="R102" s="252"/>
      <c r="S102" s="252"/>
      <c r="T102" s="25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4" t="s">
        <v>137</v>
      </c>
      <c r="AU102" s="254" t="s">
        <v>81</v>
      </c>
      <c r="AV102" s="14" t="s">
        <v>81</v>
      </c>
      <c r="AW102" s="14" t="s">
        <v>34</v>
      </c>
      <c r="AX102" s="14" t="s">
        <v>72</v>
      </c>
      <c r="AY102" s="254" t="s">
        <v>123</v>
      </c>
    </row>
    <row r="103" spans="1:51" s="15" customFormat="1" ht="12">
      <c r="A103" s="15"/>
      <c r="B103" s="255"/>
      <c r="C103" s="256"/>
      <c r="D103" s="227" t="s">
        <v>137</v>
      </c>
      <c r="E103" s="257" t="s">
        <v>19</v>
      </c>
      <c r="F103" s="258" t="s">
        <v>141</v>
      </c>
      <c r="G103" s="256"/>
      <c r="H103" s="259">
        <v>565.2</v>
      </c>
      <c r="I103" s="260"/>
      <c r="J103" s="256"/>
      <c r="K103" s="256"/>
      <c r="L103" s="261"/>
      <c r="M103" s="262"/>
      <c r="N103" s="263"/>
      <c r="O103" s="263"/>
      <c r="P103" s="263"/>
      <c r="Q103" s="263"/>
      <c r="R103" s="263"/>
      <c r="S103" s="263"/>
      <c r="T103" s="26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5" t="s">
        <v>137</v>
      </c>
      <c r="AU103" s="265" t="s">
        <v>81</v>
      </c>
      <c r="AV103" s="15" t="s">
        <v>131</v>
      </c>
      <c r="AW103" s="15" t="s">
        <v>34</v>
      </c>
      <c r="AX103" s="15" t="s">
        <v>79</v>
      </c>
      <c r="AY103" s="265" t="s">
        <v>123</v>
      </c>
    </row>
    <row r="104" spans="1:65" s="2" customFormat="1" ht="37.8" customHeight="1">
      <c r="A104" s="40"/>
      <c r="B104" s="41"/>
      <c r="C104" s="214" t="s">
        <v>81</v>
      </c>
      <c r="D104" s="214" t="s">
        <v>126</v>
      </c>
      <c r="E104" s="215" t="s">
        <v>301</v>
      </c>
      <c r="F104" s="216" t="s">
        <v>302</v>
      </c>
      <c r="G104" s="217" t="s">
        <v>303</v>
      </c>
      <c r="H104" s="218">
        <v>3766.95</v>
      </c>
      <c r="I104" s="219"/>
      <c r="J104" s="220">
        <f>ROUND(I104*H104,2)</f>
        <v>0</v>
      </c>
      <c r="K104" s="216" t="s">
        <v>130</v>
      </c>
      <c r="L104" s="46"/>
      <c r="M104" s="221" t="s">
        <v>19</v>
      </c>
      <c r="N104" s="222" t="s">
        <v>43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131</v>
      </c>
      <c r="AT104" s="225" t="s">
        <v>126</v>
      </c>
      <c r="AU104" s="225" t="s">
        <v>81</v>
      </c>
      <c r="AY104" s="19" t="s">
        <v>123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79</v>
      </c>
      <c r="BK104" s="226">
        <f>ROUND(I104*H104,2)</f>
        <v>0</v>
      </c>
      <c r="BL104" s="19" t="s">
        <v>131</v>
      </c>
      <c r="BM104" s="225" t="s">
        <v>304</v>
      </c>
    </row>
    <row r="105" spans="1:47" s="2" customFormat="1" ht="12">
      <c r="A105" s="40"/>
      <c r="B105" s="41"/>
      <c r="C105" s="42"/>
      <c r="D105" s="227" t="s">
        <v>133</v>
      </c>
      <c r="E105" s="42"/>
      <c r="F105" s="228" t="s">
        <v>305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133</v>
      </c>
      <c r="AU105" s="19" t="s">
        <v>81</v>
      </c>
    </row>
    <row r="106" spans="1:47" s="2" customFormat="1" ht="12">
      <c r="A106" s="40"/>
      <c r="B106" s="41"/>
      <c r="C106" s="42"/>
      <c r="D106" s="232" t="s">
        <v>135</v>
      </c>
      <c r="E106" s="42"/>
      <c r="F106" s="233" t="s">
        <v>306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135</v>
      </c>
      <c r="AU106" s="19" t="s">
        <v>81</v>
      </c>
    </row>
    <row r="107" spans="1:51" s="13" customFormat="1" ht="12">
      <c r="A107" s="13"/>
      <c r="B107" s="234"/>
      <c r="C107" s="235"/>
      <c r="D107" s="227" t="s">
        <v>137</v>
      </c>
      <c r="E107" s="236" t="s">
        <v>19</v>
      </c>
      <c r="F107" s="237" t="s">
        <v>138</v>
      </c>
      <c r="G107" s="235"/>
      <c r="H107" s="236" t="s">
        <v>19</v>
      </c>
      <c r="I107" s="238"/>
      <c r="J107" s="235"/>
      <c r="K107" s="235"/>
      <c r="L107" s="239"/>
      <c r="M107" s="240"/>
      <c r="N107" s="241"/>
      <c r="O107" s="241"/>
      <c r="P107" s="241"/>
      <c r="Q107" s="241"/>
      <c r="R107" s="241"/>
      <c r="S107" s="241"/>
      <c r="T107" s="24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3" t="s">
        <v>137</v>
      </c>
      <c r="AU107" s="243" t="s">
        <v>81</v>
      </c>
      <c r="AV107" s="13" t="s">
        <v>79</v>
      </c>
      <c r="AW107" s="13" t="s">
        <v>34</v>
      </c>
      <c r="AX107" s="13" t="s">
        <v>72</v>
      </c>
      <c r="AY107" s="243" t="s">
        <v>123</v>
      </c>
    </row>
    <row r="108" spans="1:51" s="13" customFormat="1" ht="12">
      <c r="A108" s="13"/>
      <c r="B108" s="234"/>
      <c r="C108" s="235"/>
      <c r="D108" s="227" t="s">
        <v>137</v>
      </c>
      <c r="E108" s="236" t="s">
        <v>19</v>
      </c>
      <c r="F108" s="237" t="s">
        <v>307</v>
      </c>
      <c r="G108" s="235"/>
      <c r="H108" s="236" t="s">
        <v>19</v>
      </c>
      <c r="I108" s="238"/>
      <c r="J108" s="235"/>
      <c r="K108" s="235"/>
      <c r="L108" s="239"/>
      <c r="M108" s="240"/>
      <c r="N108" s="241"/>
      <c r="O108" s="241"/>
      <c r="P108" s="241"/>
      <c r="Q108" s="241"/>
      <c r="R108" s="241"/>
      <c r="S108" s="241"/>
      <c r="T108" s="24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3" t="s">
        <v>137</v>
      </c>
      <c r="AU108" s="243" t="s">
        <v>81</v>
      </c>
      <c r="AV108" s="13" t="s">
        <v>79</v>
      </c>
      <c r="AW108" s="13" t="s">
        <v>34</v>
      </c>
      <c r="AX108" s="13" t="s">
        <v>72</v>
      </c>
      <c r="AY108" s="243" t="s">
        <v>123</v>
      </c>
    </row>
    <row r="109" spans="1:51" s="14" customFormat="1" ht="12">
      <c r="A109" s="14"/>
      <c r="B109" s="244"/>
      <c r="C109" s="245"/>
      <c r="D109" s="227" t="s">
        <v>137</v>
      </c>
      <c r="E109" s="246" t="s">
        <v>19</v>
      </c>
      <c r="F109" s="247" t="s">
        <v>308</v>
      </c>
      <c r="G109" s="245"/>
      <c r="H109" s="248">
        <v>3370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4" t="s">
        <v>137</v>
      </c>
      <c r="AU109" s="254" t="s">
        <v>81</v>
      </c>
      <c r="AV109" s="14" t="s">
        <v>81</v>
      </c>
      <c r="AW109" s="14" t="s">
        <v>34</v>
      </c>
      <c r="AX109" s="14" t="s">
        <v>72</v>
      </c>
      <c r="AY109" s="254" t="s">
        <v>123</v>
      </c>
    </row>
    <row r="110" spans="1:51" s="13" customFormat="1" ht="12">
      <c r="A110" s="13"/>
      <c r="B110" s="234"/>
      <c r="C110" s="235"/>
      <c r="D110" s="227" t="s">
        <v>137</v>
      </c>
      <c r="E110" s="236" t="s">
        <v>19</v>
      </c>
      <c r="F110" s="237" t="s">
        <v>309</v>
      </c>
      <c r="G110" s="235"/>
      <c r="H110" s="236" t="s">
        <v>19</v>
      </c>
      <c r="I110" s="238"/>
      <c r="J110" s="235"/>
      <c r="K110" s="235"/>
      <c r="L110" s="239"/>
      <c r="M110" s="240"/>
      <c r="N110" s="241"/>
      <c r="O110" s="241"/>
      <c r="P110" s="241"/>
      <c r="Q110" s="241"/>
      <c r="R110" s="241"/>
      <c r="S110" s="241"/>
      <c r="T110" s="24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3" t="s">
        <v>137</v>
      </c>
      <c r="AU110" s="243" t="s">
        <v>81</v>
      </c>
      <c r="AV110" s="13" t="s">
        <v>79</v>
      </c>
      <c r="AW110" s="13" t="s">
        <v>34</v>
      </c>
      <c r="AX110" s="13" t="s">
        <v>72</v>
      </c>
      <c r="AY110" s="243" t="s">
        <v>123</v>
      </c>
    </row>
    <row r="111" spans="1:51" s="14" customFormat="1" ht="12">
      <c r="A111" s="14"/>
      <c r="B111" s="244"/>
      <c r="C111" s="245"/>
      <c r="D111" s="227" t="s">
        <v>137</v>
      </c>
      <c r="E111" s="246" t="s">
        <v>19</v>
      </c>
      <c r="F111" s="247" t="s">
        <v>310</v>
      </c>
      <c r="G111" s="245"/>
      <c r="H111" s="248">
        <v>175.95</v>
      </c>
      <c r="I111" s="249"/>
      <c r="J111" s="245"/>
      <c r="K111" s="245"/>
      <c r="L111" s="250"/>
      <c r="M111" s="251"/>
      <c r="N111" s="252"/>
      <c r="O111" s="252"/>
      <c r="P111" s="252"/>
      <c r="Q111" s="252"/>
      <c r="R111" s="252"/>
      <c r="S111" s="252"/>
      <c r="T111" s="25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4" t="s">
        <v>137</v>
      </c>
      <c r="AU111" s="254" t="s">
        <v>81</v>
      </c>
      <c r="AV111" s="14" t="s">
        <v>81</v>
      </c>
      <c r="AW111" s="14" t="s">
        <v>34</v>
      </c>
      <c r="AX111" s="14" t="s">
        <v>72</v>
      </c>
      <c r="AY111" s="254" t="s">
        <v>123</v>
      </c>
    </row>
    <row r="112" spans="1:51" s="13" customFormat="1" ht="12">
      <c r="A112" s="13"/>
      <c r="B112" s="234"/>
      <c r="C112" s="235"/>
      <c r="D112" s="227" t="s">
        <v>137</v>
      </c>
      <c r="E112" s="236" t="s">
        <v>19</v>
      </c>
      <c r="F112" s="237" t="s">
        <v>311</v>
      </c>
      <c r="G112" s="235"/>
      <c r="H112" s="236" t="s">
        <v>19</v>
      </c>
      <c r="I112" s="238"/>
      <c r="J112" s="235"/>
      <c r="K112" s="235"/>
      <c r="L112" s="239"/>
      <c r="M112" s="240"/>
      <c r="N112" s="241"/>
      <c r="O112" s="241"/>
      <c r="P112" s="241"/>
      <c r="Q112" s="241"/>
      <c r="R112" s="241"/>
      <c r="S112" s="241"/>
      <c r="T112" s="24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3" t="s">
        <v>137</v>
      </c>
      <c r="AU112" s="243" t="s">
        <v>81</v>
      </c>
      <c r="AV112" s="13" t="s">
        <v>79</v>
      </c>
      <c r="AW112" s="13" t="s">
        <v>34</v>
      </c>
      <c r="AX112" s="13" t="s">
        <v>72</v>
      </c>
      <c r="AY112" s="243" t="s">
        <v>123</v>
      </c>
    </row>
    <row r="113" spans="1:51" s="14" customFormat="1" ht="12">
      <c r="A113" s="14"/>
      <c r="B113" s="244"/>
      <c r="C113" s="245"/>
      <c r="D113" s="227" t="s">
        <v>137</v>
      </c>
      <c r="E113" s="246" t="s">
        <v>19</v>
      </c>
      <c r="F113" s="247" t="s">
        <v>312</v>
      </c>
      <c r="G113" s="245"/>
      <c r="H113" s="248">
        <v>221</v>
      </c>
      <c r="I113" s="249"/>
      <c r="J113" s="245"/>
      <c r="K113" s="245"/>
      <c r="L113" s="250"/>
      <c r="M113" s="251"/>
      <c r="N113" s="252"/>
      <c r="O113" s="252"/>
      <c r="P113" s="252"/>
      <c r="Q113" s="252"/>
      <c r="R113" s="252"/>
      <c r="S113" s="252"/>
      <c r="T113" s="25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4" t="s">
        <v>137</v>
      </c>
      <c r="AU113" s="254" t="s">
        <v>81</v>
      </c>
      <c r="AV113" s="14" t="s">
        <v>81</v>
      </c>
      <c r="AW113" s="14" t="s">
        <v>34</v>
      </c>
      <c r="AX113" s="14" t="s">
        <v>72</v>
      </c>
      <c r="AY113" s="254" t="s">
        <v>123</v>
      </c>
    </row>
    <row r="114" spans="1:51" s="15" customFormat="1" ht="12">
      <c r="A114" s="15"/>
      <c r="B114" s="255"/>
      <c r="C114" s="256"/>
      <c r="D114" s="227" t="s">
        <v>137</v>
      </c>
      <c r="E114" s="257" t="s">
        <v>19</v>
      </c>
      <c r="F114" s="258" t="s">
        <v>141</v>
      </c>
      <c r="G114" s="256"/>
      <c r="H114" s="259">
        <v>3766.95</v>
      </c>
      <c r="I114" s="260"/>
      <c r="J114" s="256"/>
      <c r="K114" s="256"/>
      <c r="L114" s="261"/>
      <c r="M114" s="262"/>
      <c r="N114" s="263"/>
      <c r="O114" s="263"/>
      <c r="P114" s="263"/>
      <c r="Q114" s="263"/>
      <c r="R114" s="263"/>
      <c r="S114" s="263"/>
      <c r="T114" s="264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5" t="s">
        <v>137</v>
      </c>
      <c r="AU114" s="265" t="s">
        <v>81</v>
      </c>
      <c r="AV114" s="15" t="s">
        <v>131</v>
      </c>
      <c r="AW114" s="15" t="s">
        <v>34</v>
      </c>
      <c r="AX114" s="15" t="s">
        <v>79</v>
      </c>
      <c r="AY114" s="265" t="s">
        <v>123</v>
      </c>
    </row>
    <row r="115" spans="1:65" s="2" customFormat="1" ht="24.15" customHeight="1">
      <c r="A115" s="40"/>
      <c r="B115" s="41"/>
      <c r="C115" s="214" t="s">
        <v>313</v>
      </c>
      <c r="D115" s="214" t="s">
        <v>126</v>
      </c>
      <c r="E115" s="215" t="s">
        <v>314</v>
      </c>
      <c r="F115" s="216" t="s">
        <v>315</v>
      </c>
      <c r="G115" s="217" t="s">
        <v>303</v>
      </c>
      <c r="H115" s="218">
        <v>12</v>
      </c>
      <c r="I115" s="219"/>
      <c r="J115" s="220">
        <f>ROUND(I115*H115,2)</f>
        <v>0</v>
      </c>
      <c r="K115" s="216" t="s">
        <v>130</v>
      </c>
      <c r="L115" s="46"/>
      <c r="M115" s="221" t="s">
        <v>19</v>
      </c>
      <c r="N115" s="222" t="s">
        <v>43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131</v>
      </c>
      <c r="AT115" s="225" t="s">
        <v>126</v>
      </c>
      <c r="AU115" s="225" t="s">
        <v>81</v>
      </c>
      <c r="AY115" s="19" t="s">
        <v>123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79</v>
      </c>
      <c r="BK115" s="226">
        <f>ROUND(I115*H115,2)</f>
        <v>0</v>
      </c>
      <c r="BL115" s="19" t="s">
        <v>131</v>
      </c>
      <c r="BM115" s="225" t="s">
        <v>316</v>
      </c>
    </row>
    <row r="116" spans="1:47" s="2" customFormat="1" ht="12">
      <c r="A116" s="40"/>
      <c r="B116" s="41"/>
      <c r="C116" s="42"/>
      <c r="D116" s="227" t="s">
        <v>133</v>
      </c>
      <c r="E116" s="42"/>
      <c r="F116" s="228" t="s">
        <v>317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133</v>
      </c>
      <c r="AU116" s="19" t="s">
        <v>81</v>
      </c>
    </row>
    <row r="117" spans="1:47" s="2" customFormat="1" ht="12">
      <c r="A117" s="40"/>
      <c r="B117" s="41"/>
      <c r="C117" s="42"/>
      <c r="D117" s="232" t="s">
        <v>135</v>
      </c>
      <c r="E117" s="42"/>
      <c r="F117" s="233" t="s">
        <v>318</v>
      </c>
      <c r="G117" s="42"/>
      <c r="H117" s="42"/>
      <c r="I117" s="229"/>
      <c r="J117" s="42"/>
      <c r="K117" s="42"/>
      <c r="L117" s="46"/>
      <c r="M117" s="230"/>
      <c r="N117" s="231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135</v>
      </c>
      <c r="AU117" s="19" t="s">
        <v>81</v>
      </c>
    </row>
    <row r="118" spans="1:51" s="13" customFormat="1" ht="12">
      <c r="A118" s="13"/>
      <c r="B118" s="234"/>
      <c r="C118" s="235"/>
      <c r="D118" s="227" t="s">
        <v>137</v>
      </c>
      <c r="E118" s="236" t="s">
        <v>19</v>
      </c>
      <c r="F118" s="237" t="s">
        <v>138</v>
      </c>
      <c r="G118" s="235"/>
      <c r="H118" s="236" t="s">
        <v>19</v>
      </c>
      <c r="I118" s="238"/>
      <c r="J118" s="235"/>
      <c r="K118" s="235"/>
      <c r="L118" s="239"/>
      <c r="M118" s="240"/>
      <c r="N118" s="241"/>
      <c r="O118" s="241"/>
      <c r="P118" s="241"/>
      <c r="Q118" s="241"/>
      <c r="R118" s="241"/>
      <c r="S118" s="241"/>
      <c r="T118" s="24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3" t="s">
        <v>137</v>
      </c>
      <c r="AU118" s="243" t="s">
        <v>81</v>
      </c>
      <c r="AV118" s="13" t="s">
        <v>79</v>
      </c>
      <c r="AW118" s="13" t="s">
        <v>34</v>
      </c>
      <c r="AX118" s="13" t="s">
        <v>72</v>
      </c>
      <c r="AY118" s="243" t="s">
        <v>123</v>
      </c>
    </row>
    <row r="119" spans="1:51" s="13" customFormat="1" ht="12">
      <c r="A119" s="13"/>
      <c r="B119" s="234"/>
      <c r="C119" s="235"/>
      <c r="D119" s="227" t="s">
        <v>137</v>
      </c>
      <c r="E119" s="236" t="s">
        <v>19</v>
      </c>
      <c r="F119" s="237" t="s">
        <v>319</v>
      </c>
      <c r="G119" s="235"/>
      <c r="H119" s="236" t="s">
        <v>19</v>
      </c>
      <c r="I119" s="238"/>
      <c r="J119" s="235"/>
      <c r="K119" s="235"/>
      <c r="L119" s="239"/>
      <c r="M119" s="240"/>
      <c r="N119" s="241"/>
      <c r="O119" s="241"/>
      <c r="P119" s="241"/>
      <c r="Q119" s="241"/>
      <c r="R119" s="241"/>
      <c r="S119" s="241"/>
      <c r="T119" s="24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3" t="s">
        <v>137</v>
      </c>
      <c r="AU119" s="243" t="s">
        <v>81</v>
      </c>
      <c r="AV119" s="13" t="s">
        <v>79</v>
      </c>
      <c r="AW119" s="13" t="s">
        <v>34</v>
      </c>
      <c r="AX119" s="13" t="s">
        <v>72</v>
      </c>
      <c r="AY119" s="243" t="s">
        <v>123</v>
      </c>
    </row>
    <row r="120" spans="1:51" s="14" customFormat="1" ht="12">
      <c r="A120" s="14"/>
      <c r="B120" s="244"/>
      <c r="C120" s="245"/>
      <c r="D120" s="227" t="s">
        <v>137</v>
      </c>
      <c r="E120" s="246" t="s">
        <v>19</v>
      </c>
      <c r="F120" s="247" t="s">
        <v>320</v>
      </c>
      <c r="G120" s="245"/>
      <c r="H120" s="248">
        <v>12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4" t="s">
        <v>137</v>
      </c>
      <c r="AU120" s="254" t="s">
        <v>81</v>
      </c>
      <c r="AV120" s="14" t="s">
        <v>81</v>
      </c>
      <c r="AW120" s="14" t="s">
        <v>34</v>
      </c>
      <c r="AX120" s="14" t="s">
        <v>72</v>
      </c>
      <c r="AY120" s="254" t="s">
        <v>123</v>
      </c>
    </row>
    <row r="121" spans="1:51" s="15" customFormat="1" ht="12">
      <c r="A121" s="15"/>
      <c r="B121" s="255"/>
      <c r="C121" s="256"/>
      <c r="D121" s="227" t="s">
        <v>137</v>
      </c>
      <c r="E121" s="257" t="s">
        <v>19</v>
      </c>
      <c r="F121" s="258" t="s">
        <v>141</v>
      </c>
      <c r="G121" s="256"/>
      <c r="H121" s="259">
        <v>12</v>
      </c>
      <c r="I121" s="260"/>
      <c r="J121" s="256"/>
      <c r="K121" s="256"/>
      <c r="L121" s="261"/>
      <c r="M121" s="262"/>
      <c r="N121" s="263"/>
      <c r="O121" s="263"/>
      <c r="P121" s="263"/>
      <c r="Q121" s="263"/>
      <c r="R121" s="263"/>
      <c r="S121" s="263"/>
      <c r="T121" s="26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5" t="s">
        <v>137</v>
      </c>
      <c r="AU121" s="265" t="s">
        <v>81</v>
      </c>
      <c r="AV121" s="15" t="s">
        <v>131</v>
      </c>
      <c r="AW121" s="15" t="s">
        <v>34</v>
      </c>
      <c r="AX121" s="15" t="s">
        <v>79</v>
      </c>
      <c r="AY121" s="265" t="s">
        <v>123</v>
      </c>
    </row>
    <row r="122" spans="1:65" s="2" customFormat="1" ht="24.15" customHeight="1">
      <c r="A122" s="40"/>
      <c r="B122" s="41"/>
      <c r="C122" s="214" t="s">
        <v>131</v>
      </c>
      <c r="D122" s="214" t="s">
        <v>126</v>
      </c>
      <c r="E122" s="215" t="s">
        <v>321</v>
      </c>
      <c r="F122" s="216" t="s">
        <v>322</v>
      </c>
      <c r="G122" s="217" t="s">
        <v>303</v>
      </c>
      <c r="H122" s="218">
        <v>36.45</v>
      </c>
      <c r="I122" s="219"/>
      <c r="J122" s="220">
        <f>ROUND(I122*H122,2)</f>
        <v>0</v>
      </c>
      <c r="K122" s="216" t="s">
        <v>130</v>
      </c>
      <c r="L122" s="46"/>
      <c r="M122" s="221" t="s">
        <v>19</v>
      </c>
      <c r="N122" s="222" t="s">
        <v>43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131</v>
      </c>
      <c r="AT122" s="225" t="s">
        <v>126</v>
      </c>
      <c r="AU122" s="225" t="s">
        <v>81</v>
      </c>
      <c r="AY122" s="19" t="s">
        <v>123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79</v>
      </c>
      <c r="BK122" s="226">
        <f>ROUND(I122*H122,2)</f>
        <v>0</v>
      </c>
      <c r="BL122" s="19" t="s">
        <v>131</v>
      </c>
      <c r="BM122" s="225" t="s">
        <v>323</v>
      </c>
    </row>
    <row r="123" spans="1:47" s="2" customFormat="1" ht="12">
      <c r="A123" s="40"/>
      <c r="B123" s="41"/>
      <c r="C123" s="42"/>
      <c r="D123" s="227" t="s">
        <v>133</v>
      </c>
      <c r="E123" s="42"/>
      <c r="F123" s="228" t="s">
        <v>324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133</v>
      </c>
      <c r="AU123" s="19" t="s">
        <v>81</v>
      </c>
    </row>
    <row r="124" spans="1:47" s="2" customFormat="1" ht="12">
      <c r="A124" s="40"/>
      <c r="B124" s="41"/>
      <c r="C124" s="42"/>
      <c r="D124" s="232" t="s">
        <v>135</v>
      </c>
      <c r="E124" s="42"/>
      <c r="F124" s="233" t="s">
        <v>325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135</v>
      </c>
      <c r="AU124" s="19" t="s">
        <v>81</v>
      </c>
    </row>
    <row r="125" spans="1:51" s="13" customFormat="1" ht="12">
      <c r="A125" s="13"/>
      <c r="B125" s="234"/>
      <c r="C125" s="235"/>
      <c r="D125" s="227" t="s">
        <v>137</v>
      </c>
      <c r="E125" s="236" t="s">
        <v>19</v>
      </c>
      <c r="F125" s="237" t="s">
        <v>138</v>
      </c>
      <c r="G125" s="235"/>
      <c r="H125" s="236" t="s">
        <v>19</v>
      </c>
      <c r="I125" s="238"/>
      <c r="J125" s="235"/>
      <c r="K125" s="235"/>
      <c r="L125" s="239"/>
      <c r="M125" s="240"/>
      <c r="N125" s="241"/>
      <c r="O125" s="241"/>
      <c r="P125" s="241"/>
      <c r="Q125" s="241"/>
      <c r="R125" s="241"/>
      <c r="S125" s="241"/>
      <c r="T125" s="24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3" t="s">
        <v>137</v>
      </c>
      <c r="AU125" s="243" t="s">
        <v>81</v>
      </c>
      <c r="AV125" s="13" t="s">
        <v>79</v>
      </c>
      <c r="AW125" s="13" t="s">
        <v>34</v>
      </c>
      <c r="AX125" s="13" t="s">
        <v>72</v>
      </c>
      <c r="AY125" s="243" t="s">
        <v>123</v>
      </c>
    </row>
    <row r="126" spans="1:51" s="13" customFormat="1" ht="12">
      <c r="A126" s="13"/>
      <c r="B126" s="234"/>
      <c r="C126" s="235"/>
      <c r="D126" s="227" t="s">
        <v>137</v>
      </c>
      <c r="E126" s="236" t="s">
        <v>19</v>
      </c>
      <c r="F126" s="237" t="s">
        <v>326</v>
      </c>
      <c r="G126" s="235"/>
      <c r="H126" s="236" t="s">
        <v>19</v>
      </c>
      <c r="I126" s="238"/>
      <c r="J126" s="235"/>
      <c r="K126" s="235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137</v>
      </c>
      <c r="AU126" s="243" t="s">
        <v>81</v>
      </c>
      <c r="AV126" s="13" t="s">
        <v>79</v>
      </c>
      <c r="AW126" s="13" t="s">
        <v>34</v>
      </c>
      <c r="AX126" s="13" t="s">
        <v>72</v>
      </c>
      <c r="AY126" s="243" t="s">
        <v>123</v>
      </c>
    </row>
    <row r="127" spans="1:51" s="14" customFormat="1" ht="12">
      <c r="A127" s="14"/>
      <c r="B127" s="244"/>
      <c r="C127" s="245"/>
      <c r="D127" s="227" t="s">
        <v>137</v>
      </c>
      <c r="E127" s="246" t="s">
        <v>19</v>
      </c>
      <c r="F127" s="247" t="s">
        <v>327</v>
      </c>
      <c r="G127" s="245"/>
      <c r="H127" s="248">
        <v>22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4" t="s">
        <v>137</v>
      </c>
      <c r="AU127" s="254" t="s">
        <v>81</v>
      </c>
      <c r="AV127" s="14" t="s">
        <v>81</v>
      </c>
      <c r="AW127" s="14" t="s">
        <v>34</v>
      </c>
      <c r="AX127" s="14" t="s">
        <v>72</v>
      </c>
      <c r="AY127" s="254" t="s">
        <v>123</v>
      </c>
    </row>
    <row r="128" spans="1:51" s="13" customFormat="1" ht="12">
      <c r="A128" s="13"/>
      <c r="B128" s="234"/>
      <c r="C128" s="235"/>
      <c r="D128" s="227" t="s">
        <v>137</v>
      </c>
      <c r="E128" s="236" t="s">
        <v>19</v>
      </c>
      <c r="F128" s="237" t="s">
        <v>328</v>
      </c>
      <c r="G128" s="235"/>
      <c r="H128" s="236" t="s">
        <v>19</v>
      </c>
      <c r="I128" s="238"/>
      <c r="J128" s="235"/>
      <c r="K128" s="235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137</v>
      </c>
      <c r="AU128" s="243" t="s">
        <v>81</v>
      </c>
      <c r="AV128" s="13" t="s">
        <v>79</v>
      </c>
      <c r="AW128" s="13" t="s">
        <v>34</v>
      </c>
      <c r="AX128" s="13" t="s">
        <v>72</v>
      </c>
      <c r="AY128" s="243" t="s">
        <v>123</v>
      </c>
    </row>
    <row r="129" spans="1:51" s="14" customFormat="1" ht="12">
      <c r="A129" s="14"/>
      <c r="B129" s="244"/>
      <c r="C129" s="245"/>
      <c r="D129" s="227" t="s">
        <v>137</v>
      </c>
      <c r="E129" s="246" t="s">
        <v>19</v>
      </c>
      <c r="F129" s="247" t="s">
        <v>329</v>
      </c>
      <c r="G129" s="245"/>
      <c r="H129" s="248">
        <v>14.45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4" t="s">
        <v>137</v>
      </c>
      <c r="AU129" s="254" t="s">
        <v>81</v>
      </c>
      <c r="AV129" s="14" t="s">
        <v>81</v>
      </c>
      <c r="AW129" s="14" t="s">
        <v>34</v>
      </c>
      <c r="AX129" s="14" t="s">
        <v>72</v>
      </c>
      <c r="AY129" s="254" t="s">
        <v>123</v>
      </c>
    </row>
    <row r="130" spans="1:51" s="15" customFormat="1" ht="12">
      <c r="A130" s="15"/>
      <c r="B130" s="255"/>
      <c r="C130" s="256"/>
      <c r="D130" s="227" t="s">
        <v>137</v>
      </c>
      <c r="E130" s="257" t="s">
        <v>19</v>
      </c>
      <c r="F130" s="258" t="s">
        <v>141</v>
      </c>
      <c r="G130" s="256"/>
      <c r="H130" s="259">
        <v>36.45</v>
      </c>
      <c r="I130" s="260"/>
      <c r="J130" s="256"/>
      <c r="K130" s="256"/>
      <c r="L130" s="261"/>
      <c r="M130" s="262"/>
      <c r="N130" s="263"/>
      <c r="O130" s="263"/>
      <c r="P130" s="263"/>
      <c r="Q130" s="263"/>
      <c r="R130" s="263"/>
      <c r="S130" s="263"/>
      <c r="T130" s="264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5" t="s">
        <v>137</v>
      </c>
      <c r="AU130" s="265" t="s">
        <v>81</v>
      </c>
      <c r="AV130" s="15" t="s">
        <v>131</v>
      </c>
      <c r="AW130" s="15" t="s">
        <v>34</v>
      </c>
      <c r="AX130" s="15" t="s">
        <v>79</v>
      </c>
      <c r="AY130" s="265" t="s">
        <v>123</v>
      </c>
    </row>
    <row r="131" spans="1:65" s="2" customFormat="1" ht="33" customHeight="1">
      <c r="A131" s="40"/>
      <c r="B131" s="41"/>
      <c r="C131" s="214" t="s">
        <v>178</v>
      </c>
      <c r="D131" s="214" t="s">
        <v>126</v>
      </c>
      <c r="E131" s="215" t="s">
        <v>330</v>
      </c>
      <c r="F131" s="216" t="s">
        <v>331</v>
      </c>
      <c r="G131" s="217" t="s">
        <v>303</v>
      </c>
      <c r="H131" s="218">
        <v>240</v>
      </c>
      <c r="I131" s="219"/>
      <c r="J131" s="220">
        <f>ROUND(I131*H131,2)</f>
        <v>0</v>
      </c>
      <c r="K131" s="216" t="s">
        <v>130</v>
      </c>
      <c r="L131" s="46"/>
      <c r="M131" s="221" t="s">
        <v>19</v>
      </c>
      <c r="N131" s="222" t="s">
        <v>43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131</v>
      </c>
      <c r="AT131" s="225" t="s">
        <v>126</v>
      </c>
      <c r="AU131" s="225" t="s">
        <v>81</v>
      </c>
      <c r="AY131" s="19" t="s">
        <v>123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79</v>
      </c>
      <c r="BK131" s="226">
        <f>ROUND(I131*H131,2)</f>
        <v>0</v>
      </c>
      <c r="BL131" s="19" t="s">
        <v>131</v>
      </c>
      <c r="BM131" s="225" t="s">
        <v>332</v>
      </c>
    </row>
    <row r="132" spans="1:47" s="2" customFormat="1" ht="12">
      <c r="A132" s="40"/>
      <c r="B132" s="41"/>
      <c r="C132" s="42"/>
      <c r="D132" s="227" t="s">
        <v>133</v>
      </c>
      <c r="E132" s="42"/>
      <c r="F132" s="228" t="s">
        <v>333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133</v>
      </c>
      <c r="AU132" s="19" t="s">
        <v>81</v>
      </c>
    </row>
    <row r="133" spans="1:47" s="2" customFormat="1" ht="12">
      <c r="A133" s="40"/>
      <c r="B133" s="41"/>
      <c r="C133" s="42"/>
      <c r="D133" s="232" t="s">
        <v>135</v>
      </c>
      <c r="E133" s="42"/>
      <c r="F133" s="233" t="s">
        <v>334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135</v>
      </c>
      <c r="AU133" s="19" t="s">
        <v>81</v>
      </c>
    </row>
    <row r="134" spans="1:51" s="13" customFormat="1" ht="12">
      <c r="A134" s="13"/>
      <c r="B134" s="234"/>
      <c r="C134" s="235"/>
      <c r="D134" s="227" t="s">
        <v>137</v>
      </c>
      <c r="E134" s="236" t="s">
        <v>19</v>
      </c>
      <c r="F134" s="237" t="s">
        <v>138</v>
      </c>
      <c r="G134" s="235"/>
      <c r="H134" s="236" t="s">
        <v>19</v>
      </c>
      <c r="I134" s="238"/>
      <c r="J134" s="235"/>
      <c r="K134" s="235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137</v>
      </c>
      <c r="AU134" s="243" t="s">
        <v>81</v>
      </c>
      <c r="AV134" s="13" t="s">
        <v>79</v>
      </c>
      <c r="AW134" s="13" t="s">
        <v>34</v>
      </c>
      <c r="AX134" s="13" t="s">
        <v>72</v>
      </c>
      <c r="AY134" s="243" t="s">
        <v>123</v>
      </c>
    </row>
    <row r="135" spans="1:51" s="13" customFormat="1" ht="12">
      <c r="A135" s="13"/>
      <c r="B135" s="234"/>
      <c r="C135" s="235"/>
      <c r="D135" s="227" t="s">
        <v>137</v>
      </c>
      <c r="E135" s="236" t="s">
        <v>19</v>
      </c>
      <c r="F135" s="237" t="s">
        <v>335</v>
      </c>
      <c r="G135" s="235"/>
      <c r="H135" s="236" t="s">
        <v>19</v>
      </c>
      <c r="I135" s="238"/>
      <c r="J135" s="235"/>
      <c r="K135" s="235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137</v>
      </c>
      <c r="AU135" s="243" t="s">
        <v>81</v>
      </c>
      <c r="AV135" s="13" t="s">
        <v>79</v>
      </c>
      <c r="AW135" s="13" t="s">
        <v>34</v>
      </c>
      <c r="AX135" s="13" t="s">
        <v>72</v>
      </c>
      <c r="AY135" s="243" t="s">
        <v>123</v>
      </c>
    </row>
    <row r="136" spans="1:51" s="14" customFormat="1" ht="12">
      <c r="A136" s="14"/>
      <c r="B136" s="244"/>
      <c r="C136" s="245"/>
      <c r="D136" s="227" t="s">
        <v>137</v>
      </c>
      <c r="E136" s="246" t="s">
        <v>19</v>
      </c>
      <c r="F136" s="247" t="s">
        <v>336</v>
      </c>
      <c r="G136" s="245"/>
      <c r="H136" s="248">
        <v>240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137</v>
      </c>
      <c r="AU136" s="254" t="s">
        <v>81</v>
      </c>
      <c r="AV136" s="14" t="s">
        <v>81</v>
      </c>
      <c r="AW136" s="14" t="s">
        <v>34</v>
      </c>
      <c r="AX136" s="14" t="s">
        <v>72</v>
      </c>
      <c r="AY136" s="254" t="s">
        <v>123</v>
      </c>
    </row>
    <row r="137" spans="1:51" s="15" customFormat="1" ht="12">
      <c r="A137" s="15"/>
      <c r="B137" s="255"/>
      <c r="C137" s="256"/>
      <c r="D137" s="227" t="s">
        <v>137</v>
      </c>
      <c r="E137" s="257" t="s">
        <v>19</v>
      </c>
      <c r="F137" s="258" t="s">
        <v>141</v>
      </c>
      <c r="G137" s="256"/>
      <c r="H137" s="259">
        <v>240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5" t="s">
        <v>137</v>
      </c>
      <c r="AU137" s="265" t="s">
        <v>81</v>
      </c>
      <c r="AV137" s="15" t="s">
        <v>131</v>
      </c>
      <c r="AW137" s="15" t="s">
        <v>34</v>
      </c>
      <c r="AX137" s="15" t="s">
        <v>79</v>
      </c>
      <c r="AY137" s="265" t="s">
        <v>123</v>
      </c>
    </row>
    <row r="138" spans="1:65" s="2" customFormat="1" ht="24.15" customHeight="1">
      <c r="A138" s="40"/>
      <c r="B138" s="41"/>
      <c r="C138" s="214" t="s">
        <v>258</v>
      </c>
      <c r="D138" s="214" t="s">
        <v>126</v>
      </c>
      <c r="E138" s="215" t="s">
        <v>337</v>
      </c>
      <c r="F138" s="216" t="s">
        <v>338</v>
      </c>
      <c r="G138" s="217" t="s">
        <v>303</v>
      </c>
      <c r="H138" s="218">
        <v>4.511</v>
      </c>
      <c r="I138" s="219"/>
      <c r="J138" s="220">
        <f>ROUND(I138*H138,2)</f>
        <v>0</v>
      </c>
      <c r="K138" s="216" t="s">
        <v>130</v>
      </c>
      <c r="L138" s="46"/>
      <c r="M138" s="221" t="s">
        <v>19</v>
      </c>
      <c r="N138" s="222" t="s">
        <v>43</v>
      </c>
      <c r="O138" s="86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131</v>
      </c>
      <c r="AT138" s="225" t="s">
        <v>126</v>
      </c>
      <c r="AU138" s="225" t="s">
        <v>81</v>
      </c>
      <c r="AY138" s="19" t="s">
        <v>123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79</v>
      </c>
      <c r="BK138" s="226">
        <f>ROUND(I138*H138,2)</f>
        <v>0</v>
      </c>
      <c r="BL138" s="19" t="s">
        <v>131</v>
      </c>
      <c r="BM138" s="225" t="s">
        <v>339</v>
      </c>
    </row>
    <row r="139" spans="1:47" s="2" customFormat="1" ht="12">
      <c r="A139" s="40"/>
      <c r="B139" s="41"/>
      <c r="C139" s="42"/>
      <c r="D139" s="227" t="s">
        <v>133</v>
      </c>
      <c r="E139" s="42"/>
      <c r="F139" s="228" t="s">
        <v>340</v>
      </c>
      <c r="G139" s="42"/>
      <c r="H139" s="42"/>
      <c r="I139" s="229"/>
      <c r="J139" s="42"/>
      <c r="K139" s="42"/>
      <c r="L139" s="46"/>
      <c r="M139" s="230"/>
      <c r="N139" s="231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133</v>
      </c>
      <c r="AU139" s="19" t="s">
        <v>81</v>
      </c>
    </row>
    <row r="140" spans="1:47" s="2" customFormat="1" ht="12">
      <c r="A140" s="40"/>
      <c r="B140" s="41"/>
      <c r="C140" s="42"/>
      <c r="D140" s="232" t="s">
        <v>135</v>
      </c>
      <c r="E140" s="42"/>
      <c r="F140" s="233" t="s">
        <v>341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135</v>
      </c>
      <c r="AU140" s="19" t="s">
        <v>81</v>
      </c>
    </row>
    <row r="141" spans="1:51" s="13" customFormat="1" ht="12">
      <c r="A141" s="13"/>
      <c r="B141" s="234"/>
      <c r="C141" s="235"/>
      <c r="D141" s="227" t="s">
        <v>137</v>
      </c>
      <c r="E141" s="236" t="s">
        <v>19</v>
      </c>
      <c r="F141" s="237" t="s">
        <v>342</v>
      </c>
      <c r="G141" s="235"/>
      <c r="H141" s="236" t="s">
        <v>19</v>
      </c>
      <c r="I141" s="238"/>
      <c r="J141" s="235"/>
      <c r="K141" s="235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137</v>
      </c>
      <c r="AU141" s="243" t="s">
        <v>81</v>
      </c>
      <c r="AV141" s="13" t="s">
        <v>79</v>
      </c>
      <c r="AW141" s="13" t="s">
        <v>34</v>
      </c>
      <c r="AX141" s="13" t="s">
        <v>72</v>
      </c>
      <c r="AY141" s="243" t="s">
        <v>123</v>
      </c>
    </row>
    <row r="142" spans="1:51" s="13" customFormat="1" ht="12">
      <c r="A142" s="13"/>
      <c r="B142" s="234"/>
      <c r="C142" s="235"/>
      <c r="D142" s="227" t="s">
        <v>137</v>
      </c>
      <c r="E142" s="236" t="s">
        <v>19</v>
      </c>
      <c r="F142" s="237" t="s">
        <v>343</v>
      </c>
      <c r="G142" s="235"/>
      <c r="H142" s="236" t="s">
        <v>19</v>
      </c>
      <c r="I142" s="238"/>
      <c r="J142" s="235"/>
      <c r="K142" s="235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137</v>
      </c>
      <c r="AU142" s="243" t="s">
        <v>81</v>
      </c>
      <c r="AV142" s="13" t="s">
        <v>79</v>
      </c>
      <c r="AW142" s="13" t="s">
        <v>34</v>
      </c>
      <c r="AX142" s="13" t="s">
        <v>72</v>
      </c>
      <c r="AY142" s="243" t="s">
        <v>123</v>
      </c>
    </row>
    <row r="143" spans="1:51" s="14" customFormat="1" ht="12">
      <c r="A143" s="14"/>
      <c r="B143" s="244"/>
      <c r="C143" s="245"/>
      <c r="D143" s="227" t="s">
        <v>137</v>
      </c>
      <c r="E143" s="246" t="s">
        <v>19</v>
      </c>
      <c r="F143" s="247" t="s">
        <v>344</v>
      </c>
      <c r="G143" s="245"/>
      <c r="H143" s="248">
        <v>4.511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137</v>
      </c>
      <c r="AU143" s="254" t="s">
        <v>81</v>
      </c>
      <c r="AV143" s="14" t="s">
        <v>81</v>
      </c>
      <c r="AW143" s="14" t="s">
        <v>34</v>
      </c>
      <c r="AX143" s="14" t="s">
        <v>72</v>
      </c>
      <c r="AY143" s="254" t="s">
        <v>123</v>
      </c>
    </row>
    <row r="144" spans="1:51" s="15" customFormat="1" ht="12">
      <c r="A144" s="15"/>
      <c r="B144" s="255"/>
      <c r="C144" s="256"/>
      <c r="D144" s="227" t="s">
        <v>137</v>
      </c>
      <c r="E144" s="257" t="s">
        <v>19</v>
      </c>
      <c r="F144" s="258" t="s">
        <v>141</v>
      </c>
      <c r="G144" s="256"/>
      <c r="H144" s="259">
        <v>4.511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5" t="s">
        <v>137</v>
      </c>
      <c r="AU144" s="265" t="s">
        <v>81</v>
      </c>
      <c r="AV144" s="15" t="s">
        <v>131</v>
      </c>
      <c r="AW144" s="15" t="s">
        <v>34</v>
      </c>
      <c r="AX144" s="15" t="s">
        <v>79</v>
      </c>
      <c r="AY144" s="265" t="s">
        <v>123</v>
      </c>
    </row>
    <row r="145" spans="1:65" s="2" customFormat="1" ht="37.8" customHeight="1">
      <c r="A145" s="40"/>
      <c r="B145" s="41"/>
      <c r="C145" s="214" t="s">
        <v>345</v>
      </c>
      <c r="D145" s="214" t="s">
        <v>126</v>
      </c>
      <c r="E145" s="215" t="s">
        <v>346</v>
      </c>
      <c r="F145" s="216" t="s">
        <v>347</v>
      </c>
      <c r="G145" s="217" t="s">
        <v>303</v>
      </c>
      <c r="H145" s="218">
        <v>4114.95</v>
      </c>
      <c r="I145" s="219"/>
      <c r="J145" s="220">
        <f>ROUND(I145*H145,2)</f>
        <v>0</v>
      </c>
      <c r="K145" s="216" t="s">
        <v>130</v>
      </c>
      <c r="L145" s="46"/>
      <c r="M145" s="221" t="s">
        <v>19</v>
      </c>
      <c r="N145" s="222" t="s">
        <v>43</v>
      </c>
      <c r="O145" s="86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5" t="s">
        <v>131</v>
      </c>
      <c r="AT145" s="225" t="s">
        <v>126</v>
      </c>
      <c r="AU145" s="225" t="s">
        <v>81</v>
      </c>
      <c r="AY145" s="19" t="s">
        <v>123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9" t="s">
        <v>79</v>
      </c>
      <c r="BK145" s="226">
        <f>ROUND(I145*H145,2)</f>
        <v>0</v>
      </c>
      <c r="BL145" s="19" t="s">
        <v>131</v>
      </c>
      <c r="BM145" s="225" t="s">
        <v>348</v>
      </c>
    </row>
    <row r="146" spans="1:47" s="2" customFormat="1" ht="12">
      <c r="A146" s="40"/>
      <c r="B146" s="41"/>
      <c r="C146" s="42"/>
      <c r="D146" s="227" t="s">
        <v>133</v>
      </c>
      <c r="E146" s="42"/>
      <c r="F146" s="228" t="s">
        <v>349</v>
      </c>
      <c r="G146" s="42"/>
      <c r="H146" s="42"/>
      <c r="I146" s="229"/>
      <c r="J146" s="42"/>
      <c r="K146" s="42"/>
      <c r="L146" s="46"/>
      <c r="M146" s="230"/>
      <c r="N146" s="231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133</v>
      </c>
      <c r="AU146" s="19" t="s">
        <v>81</v>
      </c>
    </row>
    <row r="147" spans="1:47" s="2" customFormat="1" ht="12">
      <c r="A147" s="40"/>
      <c r="B147" s="41"/>
      <c r="C147" s="42"/>
      <c r="D147" s="232" t="s">
        <v>135</v>
      </c>
      <c r="E147" s="42"/>
      <c r="F147" s="233" t="s">
        <v>350</v>
      </c>
      <c r="G147" s="42"/>
      <c r="H147" s="42"/>
      <c r="I147" s="229"/>
      <c r="J147" s="42"/>
      <c r="K147" s="42"/>
      <c r="L147" s="46"/>
      <c r="M147" s="230"/>
      <c r="N147" s="231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135</v>
      </c>
      <c r="AU147" s="19" t="s">
        <v>81</v>
      </c>
    </row>
    <row r="148" spans="1:51" s="13" customFormat="1" ht="12">
      <c r="A148" s="13"/>
      <c r="B148" s="234"/>
      <c r="C148" s="235"/>
      <c r="D148" s="227" t="s">
        <v>137</v>
      </c>
      <c r="E148" s="236" t="s">
        <v>19</v>
      </c>
      <c r="F148" s="237" t="s">
        <v>138</v>
      </c>
      <c r="G148" s="235"/>
      <c r="H148" s="236" t="s">
        <v>19</v>
      </c>
      <c r="I148" s="238"/>
      <c r="J148" s="235"/>
      <c r="K148" s="235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137</v>
      </c>
      <c r="AU148" s="243" t="s">
        <v>81</v>
      </c>
      <c r="AV148" s="13" t="s">
        <v>79</v>
      </c>
      <c r="AW148" s="13" t="s">
        <v>34</v>
      </c>
      <c r="AX148" s="13" t="s">
        <v>72</v>
      </c>
      <c r="AY148" s="243" t="s">
        <v>123</v>
      </c>
    </row>
    <row r="149" spans="1:51" s="13" customFormat="1" ht="12">
      <c r="A149" s="13"/>
      <c r="B149" s="234"/>
      <c r="C149" s="235"/>
      <c r="D149" s="227" t="s">
        <v>137</v>
      </c>
      <c r="E149" s="236" t="s">
        <v>19</v>
      </c>
      <c r="F149" s="237" t="s">
        <v>351</v>
      </c>
      <c r="G149" s="235"/>
      <c r="H149" s="236" t="s">
        <v>19</v>
      </c>
      <c r="I149" s="238"/>
      <c r="J149" s="235"/>
      <c r="K149" s="235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137</v>
      </c>
      <c r="AU149" s="243" t="s">
        <v>81</v>
      </c>
      <c r="AV149" s="13" t="s">
        <v>79</v>
      </c>
      <c r="AW149" s="13" t="s">
        <v>34</v>
      </c>
      <c r="AX149" s="13" t="s">
        <v>72</v>
      </c>
      <c r="AY149" s="243" t="s">
        <v>123</v>
      </c>
    </row>
    <row r="150" spans="1:51" s="14" customFormat="1" ht="12">
      <c r="A150" s="14"/>
      <c r="B150" s="244"/>
      <c r="C150" s="245"/>
      <c r="D150" s="227" t="s">
        <v>137</v>
      </c>
      <c r="E150" s="246" t="s">
        <v>19</v>
      </c>
      <c r="F150" s="247" t="s">
        <v>352</v>
      </c>
      <c r="G150" s="245"/>
      <c r="H150" s="248">
        <v>4016.95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4" t="s">
        <v>137</v>
      </c>
      <c r="AU150" s="254" t="s">
        <v>81</v>
      </c>
      <c r="AV150" s="14" t="s">
        <v>81</v>
      </c>
      <c r="AW150" s="14" t="s">
        <v>34</v>
      </c>
      <c r="AX150" s="14" t="s">
        <v>72</v>
      </c>
      <c r="AY150" s="254" t="s">
        <v>123</v>
      </c>
    </row>
    <row r="151" spans="1:51" s="13" customFormat="1" ht="12">
      <c r="A151" s="13"/>
      <c r="B151" s="234"/>
      <c r="C151" s="235"/>
      <c r="D151" s="227" t="s">
        <v>137</v>
      </c>
      <c r="E151" s="236" t="s">
        <v>19</v>
      </c>
      <c r="F151" s="237" t="s">
        <v>353</v>
      </c>
      <c r="G151" s="235"/>
      <c r="H151" s="236" t="s">
        <v>19</v>
      </c>
      <c r="I151" s="238"/>
      <c r="J151" s="235"/>
      <c r="K151" s="235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137</v>
      </c>
      <c r="AU151" s="243" t="s">
        <v>81</v>
      </c>
      <c r="AV151" s="13" t="s">
        <v>79</v>
      </c>
      <c r="AW151" s="13" t="s">
        <v>34</v>
      </c>
      <c r="AX151" s="13" t="s">
        <v>72</v>
      </c>
      <c r="AY151" s="243" t="s">
        <v>123</v>
      </c>
    </row>
    <row r="152" spans="1:51" s="14" customFormat="1" ht="12">
      <c r="A152" s="14"/>
      <c r="B152" s="244"/>
      <c r="C152" s="245"/>
      <c r="D152" s="227" t="s">
        <v>137</v>
      </c>
      <c r="E152" s="246" t="s">
        <v>19</v>
      </c>
      <c r="F152" s="247" t="s">
        <v>354</v>
      </c>
      <c r="G152" s="245"/>
      <c r="H152" s="248">
        <v>98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137</v>
      </c>
      <c r="AU152" s="254" t="s">
        <v>81</v>
      </c>
      <c r="AV152" s="14" t="s">
        <v>81</v>
      </c>
      <c r="AW152" s="14" t="s">
        <v>34</v>
      </c>
      <c r="AX152" s="14" t="s">
        <v>72</v>
      </c>
      <c r="AY152" s="254" t="s">
        <v>123</v>
      </c>
    </row>
    <row r="153" spans="1:51" s="15" customFormat="1" ht="12">
      <c r="A153" s="15"/>
      <c r="B153" s="255"/>
      <c r="C153" s="256"/>
      <c r="D153" s="227" t="s">
        <v>137</v>
      </c>
      <c r="E153" s="257" t="s">
        <v>19</v>
      </c>
      <c r="F153" s="258" t="s">
        <v>141</v>
      </c>
      <c r="G153" s="256"/>
      <c r="H153" s="259">
        <v>4114.95</v>
      </c>
      <c r="I153" s="260"/>
      <c r="J153" s="256"/>
      <c r="K153" s="256"/>
      <c r="L153" s="261"/>
      <c r="M153" s="262"/>
      <c r="N153" s="263"/>
      <c r="O153" s="263"/>
      <c r="P153" s="263"/>
      <c r="Q153" s="263"/>
      <c r="R153" s="263"/>
      <c r="S153" s="263"/>
      <c r="T153" s="26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5" t="s">
        <v>137</v>
      </c>
      <c r="AU153" s="265" t="s">
        <v>81</v>
      </c>
      <c r="AV153" s="15" t="s">
        <v>131</v>
      </c>
      <c r="AW153" s="15" t="s">
        <v>34</v>
      </c>
      <c r="AX153" s="15" t="s">
        <v>79</v>
      </c>
      <c r="AY153" s="265" t="s">
        <v>123</v>
      </c>
    </row>
    <row r="154" spans="1:65" s="2" customFormat="1" ht="37.8" customHeight="1">
      <c r="A154" s="40"/>
      <c r="B154" s="41"/>
      <c r="C154" s="214" t="s">
        <v>215</v>
      </c>
      <c r="D154" s="214" t="s">
        <v>126</v>
      </c>
      <c r="E154" s="215" t="s">
        <v>355</v>
      </c>
      <c r="F154" s="216" t="s">
        <v>356</v>
      </c>
      <c r="G154" s="217" t="s">
        <v>303</v>
      </c>
      <c r="H154" s="218">
        <v>2149.961</v>
      </c>
      <c r="I154" s="219"/>
      <c r="J154" s="220">
        <f>ROUND(I154*H154,2)</f>
        <v>0</v>
      </c>
      <c r="K154" s="216" t="s">
        <v>130</v>
      </c>
      <c r="L154" s="46"/>
      <c r="M154" s="221" t="s">
        <v>19</v>
      </c>
      <c r="N154" s="222" t="s">
        <v>43</v>
      </c>
      <c r="O154" s="86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5" t="s">
        <v>131</v>
      </c>
      <c r="AT154" s="225" t="s">
        <v>126</v>
      </c>
      <c r="AU154" s="225" t="s">
        <v>81</v>
      </c>
      <c r="AY154" s="19" t="s">
        <v>123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9" t="s">
        <v>79</v>
      </c>
      <c r="BK154" s="226">
        <f>ROUND(I154*H154,2)</f>
        <v>0</v>
      </c>
      <c r="BL154" s="19" t="s">
        <v>131</v>
      </c>
      <c r="BM154" s="225" t="s">
        <v>357</v>
      </c>
    </row>
    <row r="155" spans="1:47" s="2" customFormat="1" ht="12">
      <c r="A155" s="40"/>
      <c r="B155" s="41"/>
      <c r="C155" s="42"/>
      <c r="D155" s="227" t="s">
        <v>133</v>
      </c>
      <c r="E155" s="42"/>
      <c r="F155" s="228" t="s">
        <v>358</v>
      </c>
      <c r="G155" s="42"/>
      <c r="H155" s="42"/>
      <c r="I155" s="229"/>
      <c r="J155" s="42"/>
      <c r="K155" s="42"/>
      <c r="L155" s="46"/>
      <c r="M155" s="230"/>
      <c r="N155" s="231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133</v>
      </c>
      <c r="AU155" s="19" t="s">
        <v>81</v>
      </c>
    </row>
    <row r="156" spans="1:47" s="2" customFormat="1" ht="12">
      <c r="A156" s="40"/>
      <c r="B156" s="41"/>
      <c r="C156" s="42"/>
      <c r="D156" s="232" t="s">
        <v>135</v>
      </c>
      <c r="E156" s="42"/>
      <c r="F156" s="233" t="s">
        <v>359</v>
      </c>
      <c r="G156" s="42"/>
      <c r="H156" s="42"/>
      <c r="I156" s="229"/>
      <c r="J156" s="42"/>
      <c r="K156" s="42"/>
      <c r="L156" s="46"/>
      <c r="M156" s="230"/>
      <c r="N156" s="231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135</v>
      </c>
      <c r="AU156" s="19" t="s">
        <v>81</v>
      </c>
    </row>
    <row r="157" spans="1:51" s="13" customFormat="1" ht="12">
      <c r="A157" s="13"/>
      <c r="B157" s="234"/>
      <c r="C157" s="235"/>
      <c r="D157" s="227" t="s">
        <v>137</v>
      </c>
      <c r="E157" s="236" t="s">
        <v>19</v>
      </c>
      <c r="F157" s="237" t="s">
        <v>138</v>
      </c>
      <c r="G157" s="235"/>
      <c r="H157" s="236" t="s">
        <v>19</v>
      </c>
      <c r="I157" s="238"/>
      <c r="J157" s="235"/>
      <c r="K157" s="235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137</v>
      </c>
      <c r="AU157" s="243" t="s">
        <v>81</v>
      </c>
      <c r="AV157" s="13" t="s">
        <v>79</v>
      </c>
      <c r="AW157" s="13" t="s">
        <v>34</v>
      </c>
      <c r="AX157" s="13" t="s">
        <v>72</v>
      </c>
      <c r="AY157" s="243" t="s">
        <v>123</v>
      </c>
    </row>
    <row r="158" spans="1:51" s="13" customFormat="1" ht="12">
      <c r="A158" s="13"/>
      <c r="B158" s="234"/>
      <c r="C158" s="235"/>
      <c r="D158" s="227" t="s">
        <v>137</v>
      </c>
      <c r="E158" s="236" t="s">
        <v>19</v>
      </c>
      <c r="F158" s="237" t="s">
        <v>360</v>
      </c>
      <c r="G158" s="235"/>
      <c r="H158" s="236" t="s">
        <v>19</v>
      </c>
      <c r="I158" s="238"/>
      <c r="J158" s="235"/>
      <c r="K158" s="235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137</v>
      </c>
      <c r="AU158" s="243" t="s">
        <v>81</v>
      </c>
      <c r="AV158" s="13" t="s">
        <v>79</v>
      </c>
      <c r="AW158" s="13" t="s">
        <v>34</v>
      </c>
      <c r="AX158" s="13" t="s">
        <v>72</v>
      </c>
      <c r="AY158" s="243" t="s">
        <v>123</v>
      </c>
    </row>
    <row r="159" spans="1:51" s="14" customFormat="1" ht="12">
      <c r="A159" s="14"/>
      <c r="B159" s="244"/>
      <c r="C159" s="245"/>
      <c r="D159" s="227" t="s">
        <v>137</v>
      </c>
      <c r="E159" s="246" t="s">
        <v>19</v>
      </c>
      <c r="F159" s="247" t="s">
        <v>361</v>
      </c>
      <c r="G159" s="245"/>
      <c r="H159" s="248">
        <v>4016.95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137</v>
      </c>
      <c r="AU159" s="254" t="s">
        <v>81</v>
      </c>
      <c r="AV159" s="14" t="s">
        <v>81</v>
      </c>
      <c r="AW159" s="14" t="s">
        <v>34</v>
      </c>
      <c r="AX159" s="14" t="s">
        <v>72</v>
      </c>
      <c r="AY159" s="254" t="s">
        <v>123</v>
      </c>
    </row>
    <row r="160" spans="1:51" s="14" customFormat="1" ht="12">
      <c r="A160" s="14"/>
      <c r="B160" s="244"/>
      <c r="C160" s="245"/>
      <c r="D160" s="227" t="s">
        <v>137</v>
      </c>
      <c r="E160" s="246" t="s">
        <v>19</v>
      </c>
      <c r="F160" s="247" t="s">
        <v>362</v>
      </c>
      <c r="G160" s="245"/>
      <c r="H160" s="248">
        <v>4.511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137</v>
      </c>
      <c r="AU160" s="254" t="s">
        <v>81</v>
      </c>
      <c r="AV160" s="14" t="s">
        <v>81</v>
      </c>
      <c r="AW160" s="14" t="s">
        <v>34</v>
      </c>
      <c r="AX160" s="14" t="s">
        <v>72</v>
      </c>
      <c r="AY160" s="254" t="s">
        <v>123</v>
      </c>
    </row>
    <row r="161" spans="1:51" s="13" customFormat="1" ht="12">
      <c r="A161" s="13"/>
      <c r="B161" s="234"/>
      <c r="C161" s="235"/>
      <c r="D161" s="227" t="s">
        <v>137</v>
      </c>
      <c r="E161" s="236" t="s">
        <v>19</v>
      </c>
      <c r="F161" s="237" t="s">
        <v>363</v>
      </c>
      <c r="G161" s="235"/>
      <c r="H161" s="236" t="s">
        <v>19</v>
      </c>
      <c r="I161" s="238"/>
      <c r="J161" s="235"/>
      <c r="K161" s="235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137</v>
      </c>
      <c r="AU161" s="243" t="s">
        <v>81</v>
      </c>
      <c r="AV161" s="13" t="s">
        <v>79</v>
      </c>
      <c r="AW161" s="13" t="s">
        <v>34</v>
      </c>
      <c r="AX161" s="13" t="s">
        <v>72</v>
      </c>
      <c r="AY161" s="243" t="s">
        <v>123</v>
      </c>
    </row>
    <row r="162" spans="1:51" s="14" customFormat="1" ht="12">
      <c r="A162" s="14"/>
      <c r="B162" s="244"/>
      <c r="C162" s="245"/>
      <c r="D162" s="227" t="s">
        <v>137</v>
      </c>
      <c r="E162" s="246" t="s">
        <v>19</v>
      </c>
      <c r="F162" s="247" t="s">
        <v>364</v>
      </c>
      <c r="G162" s="245"/>
      <c r="H162" s="248">
        <v>-1871.5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137</v>
      </c>
      <c r="AU162" s="254" t="s">
        <v>81</v>
      </c>
      <c r="AV162" s="14" t="s">
        <v>81</v>
      </c>
      <c r="AW162" s="14" t="s">
        <v>34</v>
      </c>
      <c r="AX162" s="14" t="s">
        <v>72</v>
      </c>
      <c r="AY162" s="254" t="s">
        <v>123</v>
      </c>
    </row>
    <row r="163" spans="1:51" s="15" customFormat="1" ht="12">
      <c r="A163" s="15"/>
      <c r="B163" s="255"/>
      <c r="C163" s="256"/>
      <c r="D163" s="227" t="s">
        <v>137</v>
      </c>
      <c r="E163" s="257" t="s">
        <v>19</v>
      </c>
      <c r="F163" s="258" t="s">
        <v>141</v>
      </c>
      <c r="G163" s="256"/>
      <c r="H163" s="259">
        <v>2149.961</v>
      </c>
      <c r="I163" s="260"/>
      <c r="J163" s="256"/>
      <c r="K163" s="256"/>
      <c r="L163" s="261"/>
      <c r="M163" s="262"/>
      <c r="N163" s="263"/>
      <c r="O163" s="263"/>
      <c r="P163" s="263"/>
      <c r="Q163" s="263"/>
      <c r="R163" s="263"/>
      <c r="S163" s="263"/>
      <c r="T163" s="26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5" t="s">
        <v>137</v>
      </c>
      <c r="AU163" s="265" t="s">
        <v>81</v>
      </c>
      <c r="AV163" s="15" t="s">
        <v>131</v>
      </c>
      <c r="AW163" s="15" t="s">
        <v>34</v>
      </c>
      <c r="AX163" s="15" t="s">
        <v>79</v>
      </c>
      <c r="AY163" s="265" t="s">
        <v>123</v>
      </c>
    </row>
    <row r="164" spans="1:65" s="2" customFormat="1" ht="37.8" customHeight="1">
      <c r="A164" s="40"/>
      <c r="B164" s="41"/>
      <c r="C164" s="214" t="s">
        <v>149</v>
      </c>
      <c r="D164" s="214" t="s">
        <v>126</v>
      </c>
      <c r="E164" s="215" t="s">
        <v>365</v>
      </c>
      <c r="F164" s="216" t="s">
        <v>366</v>
      </c>
      <c r="G164" s="217" t="s">
        <v>303</v>
      </c>
      <c r="H164" s="218">
        <v>10749.805</v>
      </c>
      <c r="I164" s="219"/>
      <c r="J164" s="220">
        <f>ROUND(I164*H164,2)</f>
        <v>0</v>
      </c>
      <c r="K164" s="216" t="s">
        <v>130</v>
      </c>
      <c r="L164" s="46"/>
      <c r="M164" s="221" t="s">
        <v>19</v>
      </c>
      <c r="N164" s="222" t="s">
        <v>43</v>
      </c>
      <c r="O164" s="86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5" t="s">
        <v>131</v>
      </c>
      <c r="AT164" s="225" t="s">
        <v>126</v>
      </c>
      <c r="AU164" s="225" t="s">
        <v>81</v>
      </c>
      <c r="AY164" s="19" t="s">
        <v>123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9" t="s">
        <v>79</v>
      </c>
      <c r="BK164" s="226">
        <f>ROUND(I164*H164,2)</f>
        <v>0</v>
      </c>
      <c r="BL164" s="19" t="s">
        <v>131</v>
      </c>
      <c r="BM164" s="225" t="s">
        <v>367</v>
      </c>
    </row>
    <row r="165" spans="1:47" s="2" customFormat="1" ht="12">
      <c r="A165" s="40"/>
      <c r="B165" s="41"/>
      <c r="C165" s="42"/>
      <c r="D165" s="227" t="s">
        <v>133</v>
      </c>
      <c r="E165" s="42"/>
      <c r="F165" s="228" t="s">
        <v>368</v>
      </c>
      <c r="G165" s="42"/>
      <c r="H165" s="42"/>
      <c r="I165" s="229"/>
      <c r="J165" s="42"/>
      <c r="K165" s="42"/>
      <c r="L165" s="46"/>
      <c r="M165" s="230"/>
      <c r="N165" s="231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133</v>
      </c>
      <c r="AU165" s="19" t="s">
        <v>81</v>
      </c>
    </row>
    <row r="166" spans="1:47" s="2" customFormat="1" ht="12">
      <c r="A166" s="40"/>
      <c r="B166" s="41"/>
      <c r="C166" s="42"/>
      <c r="D166" s="232" t="s">
        <v>135</v>
      </c>
      <c r="E166" s="42"/>
      <c r="F166" s="233" t="s">
        <v>369</v>
      </c>
      <c r="G166" s="42"/>
      <c r="H166" s="42"/>
      <c r="I166" s="229"/>
      <c r="J166" s="42"/>
      <c r="K166" s="42"/>
      <c r="L166" s="46"/>
      <c r="M166" s="230"/>
      <c r="N166" s="231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135</v>
      </c>
      <c r="AU166" s="19" t="s">
        <v>81</v>
      </c>
    </row>
    <row r="167" spans="1:51" s="13" customFormat="1" ht="12">
      <c r="A167" s="13"/>
      <c r="B167" s="234"/>
      <c r="C167" s="235"/>
      <c r="D167" s="227" t="s">
        <v>137</v>
      </c>
      <c r="E167" s="236" t="s">
        <v>19</v>
      </c>
      <c r="F167" s="237" t="s">
        <v>138</v>
      </c>
      <c r="G167" s="235"/>
      <c r="H167" s="236" t="s">
        <v>19</v>
      </c>
      <c r="I167" s="238"/>
      <c r="J167" s="235"/>
      <c r="K167" s="235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137</v>
      </c>
      <c r="AU167" s="243" t="s">
        <v>81</v>
      </c>
      <c r="AV167" s="13" t="s">
        <v>79</v>
      </c>
      <c r="AW167" s="13" t="s">
        <v>34</v>
      </c>
      <c r="AX167" s="13" t="s">
        <v>72</v>
      </c>
      <c r="AY167" s="243" t="s">
        <v>123</v>
      </c>
    </row>
    <row r="168" spans="1:51" s="13" customFormat="1" ht="12">
      <c r="A168" s="13"/>
      <c r="B168" s="234"/>
      <c r="C168" s="235"/>
      <c r="D168" s="227" t="s">
        <v>137</v>
      </c>
      <c r="E168" s="236" t="s">
        <v>19</v>
      </c>
      <c r="F168" s="237" t="s">
        <v>370</v>
      </c>
      <c r="G168" s="235"/>
      <c r="H168" s="236" t="s">
        <v>19</v>
      </c>
      <c r="I168" s="238"/>
      <c r="J168" s="235"/>
      <c r="K168" s="235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137</v>
      </c>
      <c r="AU168" s="243" t="s">
        <v>81</v>
      </c>
      <c r="AV168" s="13" t="s">
        <v>79</v>
      </c>
      <c r="AW168" s="13" t="s">
        <v>34</v>
      </c>
      <c r="AX168" s="13" t="s">
        <v>72</v>
      </c>
      <c r="AY168" s="243" t="s">
        <v>123</v>
      </c>
    </row>
    <row r="169" spans="1:51" s="14" customFormat="1" ht="12">
      <c r="A169" s="14"/>
      <c r="B169" s="244"/>
      <c r="C169" s="245"/>
      <c r="D169" s="227" t="s">
        <v>137</v>
      </c>
      <c r="E169" s="246" t="s">
        <v>19</v>
      </c>
      <c r="F169" s="247" t="s">
        <v>371</v>
      </c>
      <c r="G169" s="245"/>
      <c r="H169" s="248">
        <v>10749.805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4" t="s">
        <v>137</v>
      </c>
      <c r="AU169" s="254" t="s">
        <v>81</v>
      </c>
      <c r="AV169" s="14" t="s">
        <v>81</v>
      </c>
      <c r="AW169" s="14" t="s">
        <v>34</v>
      </c>
      <c r="AX169" s="14" t="s">
        <v>72</v>
      </c>
      <c r="AY169" s="254" t="s">
        <v>123</v>
      </c>
    </row>
    <row r="170" spans="1:51" s="15" customFormat="1" ht="12">
      <c r="A170" s="15"/>
      <c r="B170" s="255"/>
      <c r="C170" s="256"/>
      <c r="D170" s="227" t="s">
        <v>137</v>
      </c>
      <c r="E170" s="257" t="s">
        <v>19</v>
      </c>
      <c r="F170" s="258" t="s">
        <v>141</v>
      </c>
      <c r="G170" s="256"/>
      <c r="H170" s="259">
        <v>10749.805</v>
      </c>
      <c r="I170" s="260"/>
      <c r="J170" s="256"/>
      <c r="K170" s="256"/>
      <c r="L170" s="261"/>
      <c r="M170" s="262"/>
      <c r="N170" s="263"/>
      <c r="O170" s="263"/>
      <c r="P170" s="263"/>
      <c r="Q170" s="263"/>
      <c r="R170" s="263"/>
      <c r="S170" s="263"/>
      <c r="T170" s="26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5" t="s">
        <v>137</v>
      </c>
      <c r="AU170" s="265" t="s">
        <v>81</v>
      </c>
      <c r="AV170" s="15" t="s">
        <v>131</v>
      </c>
      <c r="AW170" s="15" t="s">
        <v>34</v>
      </c>
      <c r="AX170" s="15" t="s">
        <v>79</v>
      </c>
      <c r="AY170" s="265" t="s">
        <v>123</v>
      </c>
    </row>
    <row r="171" spans="1:65" s="2" customFormat="1" ht="24.15" customHeight="1">
      <c r="A171" s="40"/>
      <c r="B171" s="41"/>
      <c r="C171" s="214" t="s">
        <v>156</v>
      </c>
      <c r="D171" s="214" t="s">
        <v>126</v>
      </c>
      <c r="E171" s="215" t="s">
        <v>372</v>
      </c>
      <c r="F171" s="216" t="s">
        <v>373</v>
      </c>
      <c r="G171" s="217" t="s">
        <v>303</v>
      </c>
      <c r="H171" s="218">
        <v>2243.45</v>
      </c>
      <c r="I171" s="219"/>
      <c r="J171" s="220">
        <f>ROUND(I171*H171,2)</f>
        <v>0</v>
      </c>
      <c r="K171" s="216" t="s">
        <v>130</v>
      </c>
      <c r="L171" s="46"/>
      <c r="M171" s="221" t="s">
        <v>19</v>
      </c>
      <c r="N171" s="222" t="s">
        <v>43</v>
      </c>
      <c r="O171" s="86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5" t="s">
        <v>131</v>
      </c>
      <c r="AT171" s="225" t="s">
        <v>126</v>
      </c>
      <c r="AU171" s="225" t="s">
        <v>81</v>
      </c>
      <c r="AY171" s="19" t="s">
        <v>123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9" t="s">
        <v>79</v>
      </c>
      <c r="BK171" s="226">
        <f>ROUND(I171*H171,2)</f>
        <v>0</v>
      </c>
      <c r="BL171" s="19" t="s">
        <v>131</v>
      </c>
      <c r="BM171" s="225" t="s">
        <v>374</v>
      </c>
    </row>
    <row r="172" spans="1:47" s="2" customFormat="1" ht="12">
      <c r="A172" s="40"/>
      <c r="B172" s="41"/>
      <c r="C172" s="42"/>
      <c r="D172" s="227" t="s">
        <v>133</v>
      </c>
      <c r="E172" s="42"/>
      <c r="F172" s="228" t="s">
        <v>375</v>
      </c>
      <c r="G172" s="42"/>
      <c r="H172" s="42"/>
      <c r="I172" s="229"/>
      <c r="J172" s="42"/>
      <c r="K172" s="42"/>
      <c r="L172" s="46"/>
      <c r="M172" s="230"/>
      <c r="N172" s="231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133</v>
      </c>
      <c r="AU172" s="19" t="s">
        <v>81</v>
      </c>
    </row>
    <row r="173" spans="1:47" s="2" customFormat="1" ht="12">
      <c r="A173" s="40"/>
      <c r="B173" s="41"/>
      <c r="C173" s="42"/>
      <c r="D173" s="232" t="s">
        <v>135</v>
      </c>
      <c r="E173" s="42"/>
      <c r="F173" s="233" t="s">
        <v>376</v>
      </c>
      <c r="G173" s="42"/>
      <c r="H173" s="42"/>
      <c r="I173" s="229"/>
      <c r="J173" s="42"/>
      <c r="K173" s="42"/>
      <c r="L173" s="46"/>
      <c r="M173" s="230"/>
      <c r="N173" s="231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135</v>
      </c>
      <c r="AU173" s="19" t="s">
        <v>81</v>
      </c>
    </row>
    <row r="174" spans="1:51" s="13" customFormat="1" ht="12">
      <c r="A174" s="13"/>
      <c r="B174" s="234"/>
      <c r="C174" s="235"/>
      <c r="D174" s="227" t="s">
        <v>137</v>
      </c>
      <c r="E174" s="236" t="s">
        <v>19</v>
      </c>
      <c r="F174" s="237" t="s">
        <v>138</v>
      </c>
      <c r="G174" s="235"/>
      <c r="H174" s="236" t="s">
        <v>19</v>
      </c>
      <c r="I174" s="238"/>
      <c r="J174" s="235"/>
      <c r="K174" s="235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137</v>
      </c>
      <c r="AU174" s="243" t="s">
        <v>81</v>
      </c>
      <c r="AV174" s="13" t="s">
        <v>79</v>
      </c>
      <c r="AW174" s="13" t="s">
        <v>34</v>
      </c>
      <c r="AX174" s="13" t="s">
        <v>72</v>
      </c>
      <c r="AY174" s="243" t="s">
        <v>123</v>
      </c>
    </row>
    <row r="175" spans="1:51" s="13" customFormat="1" ht="12">
      <c r="A175" s="13"/>
      <c r="B175" s="234"/>
      <c r="C175" s="235"/>
      <c r="D175" s="227" t="s">
        <v>137</v>
      </c>
      <c r="E175" s="236" t="s">
        <v>19</v>
      </c>
      <c r="F175" s="237" t="s">
        <v>360</v>
      </c>
      <c r="G175" s="235"/>
      <c r="H175" s="236" t="s">
        <v>19</v>
      </c>
      <c r="I175" s="238"/>
      <c r="J175" s="235"/>
      <c r="K175" s="235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137</v>
      </c>
      <c r="AU175" s="243" t="s">
        <v>81</v>
      </c>
      <c r="AV175" s="13" t="s">
        <v>79</v>
      </c>
      <c r="AW175" s="13" t="s">
        <v>34</v>
      </c>
      <c r="AX175" s="13" t="s">
        <v>72</v>
      </c>
      <c r="AY175" s="243" t="s">
        <v>123</v>
      </c>
    </row>
    <row r="176" spans="1:51" s="14" customFormat="1" ht="12">
      <c r="A176" s="14"/>
      <c r="B176" s="244"/>
      <c r="C176" s="245"/>
      <c r="D176" s="227" t="s">
        <v>137</v>
      </c>
      <c r="E176" s="246" t="s">
        <v>19</v>
      </c>
      <c r="F176" s="247" t="s">
        <v>361</v>
      </c>
      <c r="G176" s="245"/>
      <c r="H176" s="248">
        <v>4016.95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137</v>
      </c>
      <c r="AU176" s="254" t="s">
        <v>81</v>
      </c>
      <c r="AV176" s="14" t="s">
        <v>81</v>
      </c>
      <c r="AW176" s="14" t="s">
        <v>34</v>
      </c>
      <c r="AX176" s="14" t="s">
        <v>72</v>
      </c>
      <c r="AY176" s="254" t="s">
        <v>123</v>
      </c>
    </row>
    <row r="177" spans="1:51" s="13" customFormat="1" ht="12">
      <c r="A177" s="13"/>
      <c r="B177" s="234"/>
      <c r="C177" s="235"/>
      <c r="D177" s="227" t="s">
        <v>137</v>
      </c>
      <c r="E177" s="236" t="s">
        <v>19</v>
      </c>
      <c r="F177" s="237" t="s">
        <v>353</v>
      </c>
      <c r="G177" s="235"/>
      <c r="H177" s="236" t="s">
        <v>19</v>
      </c>
      <c r="I177" s="238"/>
      <c r="J177" s="235"/>
      <c r="K177" s="235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137</v>
      </c>
      <c r="AU177" s="243" t="s">
        <v>81</v>
      </c>
      <c r="AV177" s="13" t="s">
        <v>79</v>
      </c>
      <c r="AW177" s="13" t="s">
        <v>34</v>
      </c>
      <c r="AX177" s="13" t="s">
        <v>72</v>
      </c>
      <c r="AY177" s="243" t="s">
        <v>123</v>
      </c>
    </row>
    <row r="178" spans="1:51" s="14" customFormat="1" ht="12">
      <c r="A178" s="14"/>
      <c r="B178" s="244"/>
      <c r="C178" s="245"/>
      <c r="D178" s="227" t="s">
        <v>137</v>
      </c>
      <c r="E178" s="246" t="s">
        <v>19</v>
      </c>
      <c r="F178" s="247" t="s">
        <v>354</v>
      </c>
      <c r="G178" s="245"/>
      <c r="H178" s="248">
        <v>98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137</v>
      </c>
      <c r="AU178" s="254" t="s">
        <v>81</v>
      </c>
      <c r="AV178" s="14" t="s">
        <v>81</v>
      </c>
      <c r="AW178" s="14" t="s">
        <v>34</v>
      </c>
      <c r="AX178" s="14" t="s">
        <v>72</v>
      </c>
      <c r="AY178" s="254" t="s">
        <v>123</v>
      </c>
    </row>
    <row r="179" spans="1:51" s="13" customFormat="1" ht="12">
      <c r="A179" s="13"/>
      <c r="B179" s="234"/>
      <c r="C179" s="235"/>
      <c r="D179" s="227" t="s">
        <v>137</v>
      </c>
      <c r="E179" s="236" t="s">
        <v>19</v>
      </c>
      <c r="F179" s="237" t="s">
        <v>377</v>
      </c>
      <c r="G179" s="235"/>
      <c r="H179" s="236" t="s">
        <v>19</v>
      </c>
      <c r="I179" s="238"/>
      <c r="J179" s="235"/>
      <c r="K179" s="235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137</v>
      </c>
      <c r="AU179" s="243" t="s">
        <v>81</v>
      </c>
      <c r="AV179" s="13" t="s">
        <v>79</v>
      </c>
      <c r="AW179" s="13" t="s">
        <v>34</v>
      </c>
      <c r="AX179" s="13" t="s">
        <v>72</v>
      </c>
      <c r="AY179" s="243" t="s">
        <v>123</v>
      </c>
    </row>
    <row r="180" spans="1:51" s="14" customFormat="1" ht="12">
      <c r="A180" s="14"/>
      <c r="B180" s="244"/>
      <c r="C180" s="245"/>
      <c r="D180" s="227" t="s">
        <v>137</v>
      </c>
      <c r="E180" s="246" t="s">
        <v>19</v>
      </c>
      <c r="F180" s="247" t="s">
        <v>364</v>
      </c>
      <c r="G180" s="245"/>
      <c r="H180" s="248">
        <v>-1871.5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4" t="s">
        <v>137</v>
      </c>
      <c r="AU180" s="254" t="s">
        <v>81</v>
      </c>
      <c r="AV180" s="14" t="s">
        <v>81</v>
      </c>
      <c r="AW180" s="14" t="s">
        <v>34</v>
      </c>
      <c r="AX180" s="14" t="s">
        <v>72</v>
      </c>
      <c r="AY180" s="254" t="s">
        <v>123</v>
      </c>
    </row>
    <row r="181" spans="1:51" s="15" customFormat="1" ht="12">
      <c r="A181" s="15"/>
      <c r="B181" s="255"/>
      <c r="C181" s="256"/>
      <c r="D181" s="227" t="s">
        <v>137</v>
      </c>
      <c r="E181" s="257" t="s">
        <v>19</v>
      </c>
      <c r="F181" s="258" t="s">
        <v>141</v>
      </c>
      <c r="G181" s="256"/>
      <c r="H181" s="259">
        <v>2243.45</v>
      </c>
      <c r="I181" s="260"/>
      <c r="J181" s="256"/>
      <c r="K181" s="256"/>
      <c r="L181" s="261"/>
      <c r="M181" s="262"/>
      <c r="N181" s="263"/>
      <c r="O181" s="263"/>
      <c r="P181" s="263"/>
      <c r="Q181" s="263"/>
      <c r="R181" s="263"/>
      <c r="S181" s="263"/>
      <c r="T181" s="264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5" t="s">
        <v>137</v>
      </c>
      <c r="AU181" s="265" t="s">
        <v>81</v>
      </c>
      <c r="AV181" s="15" t="s">
        <v>131</v>
      </c>
      <c r="AW181" s="15" t="s">
        <v>34</v>
      </c>
      <c r="AX181" s="15" t="s">
        <v>79</v>
      </c>
      <c r="AY181" s="265" t="s">
        <v>123</v>
      </c>
    </row>
    <row r="182" spans="1:65" s="2" customFormat="1" ht="16.5" customHeight="1">
      <c r="A182" s="40"/>
      <c r="B182" s="41"/>
      <c r="C182" s="214" t="s">
        <v>125</v>
      </c>
      <c r="D182" s="214" t="s">
        <v>126</v>
      </c>
      <c r="E182" s="215" t="s">
        <v>378</v>
      </c>
      <c r="F182" s="216" t="s">
        <v>379</v>
      </c>
      <c r="G182" s="217" t="s">
        <v>303</v>
      </c>
      <c r="H182" s="218">
        <v>4114.95</v>
      </c>
      <c r="I182" s="219"/>
      <c r="J182" s="220">
        <f>ROUND(I182*H182,2)</f>
        <v>0</v>
      </c>
      <c r="K182" s="216" t="s">
        <v>130</v>
      </c>
      <c r="L182" s="46"/>
      <c r="M182" s="221" t="s">
        <v>19</v>
      </c>
      <c r="N182" s="222" t="s">
        <v>43</v>
      </c>
      <c r="O182" s="86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5" t="s">
        <v>131</v>
      </c>
      <c r="AT182" s="225" t="s">
        <v>126</v>
      </c>
      <c r="AU182" s="225" t="s">
        <v>81</v>
      </c>
      <c r="AY182" s="19" t="s">
        <v>123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9" t="s">
        <v>79</v>
      </c>
      <c r="BK182" s="226">
        <f>ROUND(I182*H182,2)</f>
        <v>0</v>
      </c>
      <c r="BL182" s="19" t="s">
        <v>131</v>
      </c>
      <c r="BM182" s="225" t="s">
        <v>380</v>
      </c>
    </row>
    <row r="183" spans="1:47" s="2" customFormat="1" ht="12">
      <c r="A183" s="40"/>
      <c r="B183" s="41"/>
      <c r="C183" s="42"/>
      <c r="D183" s="227" t="s">
        <v>133</v>
      </c>
      <c r="E183" s="42"/>
      <c r="F183" s="228" t="s">
        <v>381</v>
      </c>
      <c r="G183" s="42"/>
      <c r="H183" s="42"/>
      <c r="I183" s="229"/>
      <c r="J183" s="42"/>
      <c r="K183" s="42"/>
      <c r="L183" s="46"/>
      <c r="M183" s="230"/>
      <c r="N183" s="231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133</v>
      </c>
      <c r="AU183" s="19" t="s">
        <v>81</v>
      </c>
    </row>
    <row r="184" spans="1:47" s="2" customFormat="1" ht="12">
      <c r="A184" s="40"/>
      <c r="B184" s="41"/>
      <c r="C184" s="42"/>
      <c r="D184" s="232" t="s">
        <v>135</v>
      </c>
      <c r="E184" s="42"/>
      <c r="F184" s="233" t="s">
        <v>382</v>
      </c>
      <c r="G184" s="42"/>
      <c r="H184" s="42"/>
      <c r="I184" s="229"/>
      <c r="J184" s="42"/>
      <c r="K184" s="42"/>
      <c r="L184" s="46"/>
      <c r="M184" s="230"/>
      <c r="N184" s="231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135</v>
      </c>
      <c r="AU184" s="19" t="s">
        <v>81</v>
      </c>
    </row>
    <row r="185" spans="1:51" s="13" customFormat="1" ht="12">
      <c r="A185" s="13"/>
      <c r="B185" s="234"/>
      <c r="C185" s="235"/>
      <c r="D185" s="227" t="s">
        <v>137</v>
      </c>
      <c r="E185" s="236" t="s">
        <v>19</v>
      </c>
      <c r="F185" s="237" t="s">
        <v>138</v>
      </c>
      <c r="G185" s="235"/>
      <c r="H185" s="236" t="s">
        <v>19</v>
      </c>
      <c r="I185" s="238"/>
      <c r="J185" s="235"/>
      <c r="K185" s="235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137</v>
      </c>
      <c r="AU185" s="243" t="s">
        <v>81</v>
      </c>
      <c r="AV185" s="13" t="s">
        <v>79</v>
      </c>
      <c r="AW185" s="13" t="s">
        <v>34</v>
      </c>
      <c r="AX185" s="13" t="s">
        <v>72</v>
      </c>
      <c r="AY185" s="243" t="s">
        <v>123</v>
      </c>
    </row>
    <row r="186" spans="1:51" s="13" customFormat="1" ht="12">
      <c r="A186" s="13"/>
      <c r="B186" s="234"/>
      <c r="C186" s="235"/>
      <c r="D186" s="227" t="s">
        <v>137</v>
      </c>
      <c r="E186" s="236" t="s">
        <v>19</v>
      </c>
      <c r="F186" s="237" t="s">
        <v>383</v>
      </c>
      <c r="G186" s="235"/>
      <c r="H186" s="236" t="s">
        <v>19</v>
      </c>
      <c r="I186" s="238"/>
      <c r="J186" s="235"/>
      <c r="K186" s="235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137</v>
      </c>
      <c r="AU186" s="243" t="s">
        <v>81</v>
      </c>
      <c r="AV186" s="13" t="s">
        <v>79</v>
      </c>
      <c r="AW186" s="13" t="s">
        <v>34</v>
      </c>
      <c r="AX186" s="13" t="s">
        <v>72</v>
      </c>
      <c r="AY186" s="243" t="s">
        <v>123</v>
      </c>
    </row>
    <row r="187" spans="1:51" s="14" customFormat="1" ht="12">
      <c r="A187" s="14"/>
      <c r="B187" s="244"/>
      <c r="C187" s="245"/>
      <c r="D187" s="227" t="s">
        <v>137</v>
      </c>
      <c r="E187" s="246" t="s">
        <v>19</v>
      </c>
      <c r="F187" s="247" t="s">
        <v>384</v>
      </c>
      <c r="G187" s="245"/>
      <c r="H187" s="248">
        <v>4114.95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4" t="s">
        <v>137</v>
      </c>
      <c r="AU187" s="254" t="s">
        <v>81</v>
      </c>
      <c r="AV187" s="14" t="s">
        <v>81</v>
      </c>
      <c r="AW187" s="14" t="s">
        <v>34</v>
      </c>
      <c r="AX187" s="14" t="s">
        <v>72</v>
      </c>
      <c r="AY187" s="254" t="s">
        <v>123</v>
      </c>
    </row>
    <row r="188" spans="1:51" s="15" customFormat="1" ht="12">
      <c r="A188" s="15"/>
      <c r="B188" s="255"/>
      <c r="C188" s="256"/>
      <c r="D188" s="227" t="s">
        <v>137</v>
      </c>
      <c r="E188" s="257" t="s">
        <v>19</v>
      </c>
      <c r="F188" s="258" t="s">
        <v>141</v>
      </c>
      <c r="G188" s="256"/>
      <c r="H188" s="259">
        <v>4114.95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5" t="s">
        <v>137</v>
      </c>
      <c r="AU188" s="265" t="s">
        <v>81</v>
      </c>
      <c r="AV188" s="15" t="s">
        <v>131</v>
      </c>
      <c r="AW188" s="15" t="s">
        <v>34</v>
      </c>
      <c r="AX188" s="15" t="s">
        <v>79</v>
      </c>
      <c r="AY188" s="265" t="s">
        <v>123</v>
      </c>
    </row>
    <row r="189" spans="1:65" s="2" customFormat="1" ht="33" customHeight="1">
      <c r="A189" s="40"/>
      <c r="B189" s="41"/>
      <c r="C189" s="214" t="s">
        <v>142</v>
      </c>
      <c r="D189" s="214" t="s">
        <v>126</v>
      </c>
      <c r="E189" s="215" t="s">
        <v>385</v>
      </c>
      <c r="F189" s="216" t="s">
        <v>386</v>
      </c>
      <c r="G189" s="217" t="s">
        <v>250</v>
      </c>
      <c r="H189" s="218">
        <v>3869.91</v>
      </c>
      <c r="I189" s="219"/>
      <c r="J189" s="220">
        <f>ROUND(I189*H189,2)</f>
        <v>0</v>
      </c>
      <c r="K189" s="216" t="s">
        <v>130</v>
      </c>
      <c r="L189" s="46"/>
      <c r="M189" s="221" t="s">
        <v>19</v>
      </c>
      <c r="N189" s="222" t="s">
        <v>43</v>
      </c>
      <c r="O189" s="86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5" t="s">
        <v>131</v>
      </c>
      <c r="AT189" s="225" t="s">
        <v>126</v>
      </c>
      <c r="AU189" s="225" t="s">
        <v>81</v>
      </c>
      <c r="AY189" s="19" t="s">
        <v>123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9" t="s">
        <v>79</v>
      </c>
      <c r="BK189" s="226">
        <f>ROUND(I189*H189,2)</f>
        <v>0</v>
      </c>
      <c r="BL189" s="19" t="s">
        <v>131</v>
      </c>
      <c r="BM189" s="225" t="s">
        <v>387</v>
      </c>
    </row>
    <row r="190" spans="1:47" s="2" customFormat="1" ht="12">
      <c r="A190" s="40"/>
      <c r="B190" s="41"/>
      <c r="C190" s="42"/>
      <c r="D190" s="227" t="s">
        <v>133</v>
      </c>
      <c r="E190" s="42"/>
      <c r="F190" s="228" t="s">
        <v>276</v>
      </c>
      <c r="G190" s="42"/>
      <c r="H190" s="42"/>
      <c r="I190" s="229"/>
      <c r="J190" s="42"/>
      <c r="K190" s="42"/>
      <c r="L190" s="46"/>
      <c r="M190" s="230"/>
      <c r="N190" s="231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133</v>
      </c>
      <c r="AU190" s="19" t="s">
        <v>81</v>
      </c>
    </row>
    <row r="191" spans="1:47" s="2" customFormat="1" ht="12">
      <c r="A191" s="40"/>
      <c r="B191" s="41"/>
      <c r="C191" s="42"/>
      <c r="D191" s="232" t="s">
        <v>135</v>
      </c>
      <c r="E191" s="42"/>
      <c r="F191" s="233" t="s">
        <v>388</v>
      </c>
      <c r="G191" s="42"/>
      <c r="H191" s="42"/>
      <c r="I191" s="229"/>
      <c r="J191" s="42"/>
      <c r="K191" s="42"/>
      <c r="L191" s="46"/>
      <c r="M191" s="230"/>
      <c r="N191" s="231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135</v>
      </c>
      <c r="AU191" s="19" t="s">
        <v>81</v>
      </c>
    </row>
    <row r="192" spans="1:51" s="13" customFormat="1" ht="12">
      <c r="A192" s="13"/>
      <c r="B192" s="234"/>
      <c r="C192" s="235"/>
      <c r="D192" s="227" t="s">
        <v>137</v>
      </c>
      <c r="E192" s="236" t="s">
        <v>19</v>
      </c>
      <c r="F192" s="237" t="s">
        <v>138</v>
      </c>
      <c r="G192" s="235"/>
      <c r="H192" s="236" t="s">
        <v>19</v>
      </c>
      <c r="I192" s="238"/>
      <c r="J192" s="235"/>
      <c r="K192" s="235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137</v>
      </c>
      <c r="AU192" s="243" t="s">
        <v>81</v>
      </c>
      <c r="AV192" s="13" t="s">
        <v>79</v>
      </c>
      <c r="AW192" s="13" t="s">
        <v>34</v>
      </c>
      <c r="AX192" s="13" t="s">
        <v>72</v>
      </c>
      <c r="AY192" s="243" t="s">
        <v>123</v>
      </c>
    </row>
    <row r="193" spans="1:51" s="13" customFormat="1" ht="12">
      <c r="A193" s="13"/>
      <c r="B193" s="234"/>
      <c r="C193" s="235"/>
      <c r="D193" s="227" t="s">
        <v>137</v>
      </c>
      <c r="E193" s="236" t="s">
        <v>19</v>
      </c>
      <c r="F193" s="237" t="s">
        <v>389</v>
      </c>
      <c r="G193" s="235"/>
      <c r="H193" s="236" t="s">
        <v>19</v>
      </c>
      <c r="I193" s="238"/>
      <c r="J193" s="235"/>
      <c r="K193" s="235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137</v>
      </c>
      <c r="AU193" s="243" t="s">
        <v>81</v>
      </c>
      <c r="AV193" s="13" t="s">
        <v>79</v>
      </c>
      <c r="AW193" s="13" t="s">
        <v>34</v>
      </c>
      <c r="AX193" s="13" t="s">
        <v>72</v>
      </c>
      <c r="AY193" s="243" t="s">
        <v>123</v>
      </c>
    </row>
    <row r="194" spans="1:51" s="14" customFormat="1" ht="12">
      <c r="A194" s="14"/>
      <c r="B194" s="244"/>
      <c r="C194" s="245"/>
      <c r="D194" s="227" t="s">
        <v>137</v>
      </c>
      <c r="E194" s="246" t="s">
        <v>19</v>
      </c>
      <c r="F194" s="247" t="s">
        <v>390</v>
      </c>
      <c r="G194" s="245"/>
      <c r="H194" s="248">
        <v>3869.91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4" t="s">
        <v>137</v>
      </c>
      <c r="AU194" s="254" t="s">
        <v>81</v>
      </c>
      <c r="AV194" s="14" t="s">
        <v>81</v>
      </c>
      <c r="AW194" s="14" t="s">
        <v>34</v>
      </c>
      <c r="AX194" s="14" t="s">
        <v>72</v>
      </c>
      <c r="AY194" s="254" t="s">
        <v>123</v>
      </c>
    </row>
    <row r="195" spans="1:51" s="15" customFormat="1" ht="12">
      <c r="A195" s="15"/>
      <c r="B195" s="255"/>
      <c r="C195" s="256"/>
      <c r="D195" s="227" t="s">
        <v>137</v>
      </c>
      <c r="E195" s="257" t="s">
        <v>19</v>
      </c>
      <c r="F195" s="258" t="s">
        <v>141</v>
      </c>
      <c r="G195" s="256"/>
      <c r="H195" s="259">
        <v>3869.91</v>
      </c>
      <c r="I195" s="260"/>
      <c r="J195" s="256"/>
      <c r="K195" s="256"/>
      <c r="L195" s="261"/>
      <c r="M195" s="262"/>
      <c r="N195" s="263"/>
      <c r="O195" s="263"/>
      <c r="P195" s="263"/>
      <c r="Q195" s="263"/>
      <c r="R195" s="263"/>
      <c r="S195" s="263"/>
      <c r="T195" s="264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5" t="s">
        <v>137</v>
      </c>
      <c r="AU195" s="265" t="s">
        <v>81</v>
      </c>
      <c r="AV195" s="15" t="s">
        <v>131</v>
      </c>
      <c r="AW195" s="15" t="s">
        <v>34</v>
      </c>
      <c r="AX195" s="15" t="s">
        <v>79</v>
      </c>
      <c r="AY195" s="265" t="s">
        <v>123</v>
      </c>
    </row>
    <row r="196" spans="1:65" s="2" customFormat="1" ht="24.15" customHeight="1">
      <c r="A196" s="40"/>
      <c r="B196" s="41"/>
      <c r="C196" s="214" t="s">
        <v>278</v>
      </c>
      <c r="D196" s="214" t="s">
        <v>126</v>
      </c>
      <c r="E196" s="215" t="s">
        <v>391</v>
      </c>
      <c r="F196" s="216" t="s">
        <v>392</v>
      </c>
      <c r="G196" s="217" t="s">
        <v>303</v>
      </c>
      <c r="H196" s="218">
        <v>134.45</v>
      </c>
      <c r="I196" s="219"/>
      <c r="J196" s="220">
        <f>ROUND(I196*H196,2)</f>
        <v>0</v>
      </c>
      <c r="K196" s="216" t="s">
        <v>130</v>
      </c>
      <c r="L196" s="46"/>
      <c r="M196" s="221" t="s">
        <v>19</v>
      </c>
      <c r="N196" s="222" t="s">
        <v>43</v>
      </c>
      <c r="O196" s="86"/>
      <c r="P196" s="223">
        <f>O196*H196</f>
        <v>0</v>
      </c>
      <c r="Q196" s="223">
        <v>0</v>
      </c>
      <c r="R196" s="223">
        <f>Q196*H196</f>
        <v>0</v>
      </c>
      <c r="S196" s="223">
        <v>0</v>
      </c>
      <c r="T196" s="224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5" t="s">
        <v>131</v>
      </c>
      <c r="AT196" s="225" t="s">
        <v>126</v>
      </c>
      <c r="AU196" s="225" t="s">
        <v>81</v>
      </c>
      <c r="AY196" s="19" t="s">
        <v>123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9" t="s">
        <v>79</v>
      </c>
      <c r="BK196" s="226">
        <f>ROUND(I196*H196,2)</f>
        <v>0</v>
      </c>
      <c r="BL196" s="19" t="s">
        <v>131</v>
      </c>
      <c r="BM196" s="225" t="s">
        <v>393</v>
      </c>
    </row>
    <row r="197" spans="1:47" s="2" customFormat="1" ht="12">
      <c r="A197" s="40"/>
      <c r="B197" s="41"/>
      <c r="C197" s="42"/>
      <c r="D197" s="227" t="s">
        <v>133</v>
      </c>
      <c r="E197" s="42"/>
      <c r="F197" s="228" t="s">
        <v>394</v>
      </c>
      <c r="G197" s="42"/>
      <c r="H197" s="42"/>
      <c r="I197" s="229"/>
      <c r="J197" s="42"/>
      <c r="K197" s="42"/>
      <c r="L197" s="46"/>
      <c r="M197" s="230"/>
      <c r="N197" s="231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133</v>
      </c>
      <c r="AU197" s="19" t="s">
        <v>81</v>
      </c>
    </row>
    <row r="198" spans="1:47" s="2" customFormat="1" ht="12">
      <c r="A198" s="40"/>
      <c r="B198" s="41"/>
      <c r="C198" s="42"/>
      <c r="D198" s="232" t="s">
        <v>135</v>
      </c>
      <c r="E198" s="42"/>
      <c r="F198" s="233" t="s">
        <v>395</v>
      </c>
      <c r="G198" s="42"/>
      <c r="H198" s="42"/>
      <c r="I198" s="229"/>
      <c r="J198" s="42"/>
      <c r="K198" s="42"/>
      <c r="L198" s="46"/>
      <c r="M198" s="230"/>
      <c r="N198" s="231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135</v>
      </c>
      <c r="AU198" s="19" t="s">
        <v>81</v>
      </c>
    </row>
    <row r="199" spans="1:51" s="13" customFormat="1" ht="12">
      <c r="A199" s="13"/>
      <c r="B199" s="234"/>
      <c r="C199" s="235"/>
      <c r="D199" s="227" t="s">
        <v>137</v>
      </c>
      <c r="E199" s="236" t="s">
        <v>19</v>
      </c>
      <c r="F199" s="237" t="s">
        <v>138</v>
      </c>
      <c r="G199" s="235"/>
      <c r="H199" s="236" t="s">
        <v>19</v>
      </c>
      <c r="I199" s="238"/>
      <c r="J199" s="235"/>
      <c r="K199" s="235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137</v>
      </c>
      <c r="AU199" s="243" t="s">
        <v>81</v>
      </c>
      <c r="AV199" s="13" t="s">
        <v>79</v>
      </c>
      <c r="AW199" s="13" t="s">
        <v>34</v>
      </c>
      <c r="AX199" s="13" t="s">
        <v>72</v>
      </c>
      <c r="AY199" s="243" t="s">
        <v>123</v>
      </c>
    </row>
    <row r="200" spans="1:51" s="13" customFormat="1" ht="12">
      <c r="A200" s="13"/>
      <c r="B200" s="234"/>
      <c r="C200" s="235"/>
      <c r="D200" s="227" t="s">
        <v>137</v>
      </c>
      <c r="E200" s="236" t="s">
        <v>19</v>
      </c>
      <c r="F200" s="237" t="s">
        <v>353</v>
      </c>
      <c r="G200" s="235"/>
      <c r="H200" s="236" t="s">
        <v>19</v>
      </c>
      <c r="I200" s="238"/>
      <c r="J200" s="235"/>
      <c r="K200" s="235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137</v>
      </c>
      <c r="AU200" s="243" t="s">
        <v>81</v>
      </c>
      <c r="AV200" s="13" t="s">
        <v>79</v>
      </c>
      <c r="AW200" s="13" t="s">
        <v>34</v>
      </c>
      <c r="AX200" s="13" t="s">
        <v>72</v>
      </c>
      <c r="AY200" s="243" t="s">
        <v>123</v>
      </c>
    </row>
    <row r="201" spans="1:51" s="14" customFormat="1" ht="12">
      <c r="A201" s="14"/>
      <c r="B201" s="244"/>
      <c r="C201" s="245"/>
      <c r="D201" s="227" t="s">
        <v>137</v>
      </c>
      <c r="E201" s="246" t="s">
        <v>19</v>
      </c>
      <c r="F201" s="247" t="s">
        <v>354</v>
      </c>
      <c r="G201" s="245"/>
      <c r="H201" s="248">
        <v>98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4" t="s">
        <v>137</v>
      </c>
      <c r="AU201" s="254" t="s">
        <v>81</v>
      </c>
      <c r="AV201" s="14" t="s">
        <v>81</v>
      </c>
      <c r="AW201" s="14" t="s">
        <v>34</v>
      </c>
      <c r="AX201" s="14" t="s">
        <v>72</v>
      </c>
      <c r="AY201" s="254" t="s">
        <v>123</v>
      </c>
    </row>
    <row r="202" spans="1:51" s="13" customFormat="1" ht="12">
      <c r="A202" s="13"/>
      <c r="B202" s="234"/>
      <c r="C202" s="235"/>
      <c r="D202" s="227" t="s">
        <v>137</v>
      </c>
      <c r="E202" s="236" t="s">
        <v>19</v>
      </c>
      <c r="F202" s="237" t="s">
        <v>396</v>
      </c>
      <c r="G202" s="235"/>
      <c r="H202" s="236" t="s">
        <v>19</v>
      </c>
      <c r="I202" s="238"/>
      <c r="J202" s="235"/>
      <c r="K202" s="235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137</v>
      </c>
      <c r="AU202" s="243" t="s">
        <v>81</v>
      </c>
      <c r="AV202" s="13" t="s">
        <v>79</v>
      </c>
      <c r="AW202" s="13" t="s">
        <v>34</v>
      </c>
      <c r="AX202" s="13" t="s">
        <v>72</v>
      </c>
      <c r="AY202" s="243" t="s">
        <v>123</v>
      </c>
    </row>
    <row r="203" spans="1:51" s="14" customFormat="1" ht="12">
      <c r="A203" s="14"/>
      <c r="B203" s="244"/>
      <c r="C203" s="245"/>
      <c r="D203" s="227" t="s">
        <v>137</v>
      </c>
      <c r="E203" s="246" t="s">
        <v>19</v>
      </c>
      <c r="F203" s="247" t="s">
        <v>397</v>
      </c>
      <c r="G203" s="245"/>
      <c r="H203" s="248">
        <v>36.45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4" t="s">
        <v>137</v>
      </c>
      <c r="AU203" s="254" t="s">
        <v>81</v>
      </c>
      <c r="AV203" s="14" t="s">
        <v>81</v>
      </c>
      <c r="AW203" s="14" t="s">
        <v>34</v>
      </c>
      <c r="AX203" s="14" t="s">
        <v>72</v>
      </c>
      <c r="AY203" s="254" t="s">
        <v>123</v>
      </c>
    </row>
    <row r="204" spans="1:51" s="15" customFormat="1" ht="12">
      <c r="A204" s="15"/>
      <c r="B204" s="255"/>
      <c r="C204" s="256"/>
      <c r="D204" s="227" t="s">
        <v>137</v>
      </c>
      <c r="E204" s="257" t="s">
        <v>19</v>
      </c>
      <c r="F204" s="258" t="s">
        <v>141</v>
      </c>
      <c r="G204" s="256"/>
      <c r="H204" s="259">
        <v>134.45</v>
      </c>
      <c r="I204" s="260"/>
      <c r="J204" s="256"/>
      <c r="K204" s="256"/>
      <c r="L204" s="261"/>
      <c r="M204" s="262"/>
      <c r="N204" s="263"/>
      <c r="O204" s="263"/>
      <c r="P204" s="263"/>
      <c r="Q204" s="263"/>
      <c r="R204" s="263"/>
      <c r="S204" s="263"/>
      <c r="T204" s="264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5" t="s">
        <v>137</v>
      </c>
      <c r="AU204" s="265" t="s">
        <v>81</v>
      </c>
      <c r="AV204" s="15" t="s">
        <v>131</v>
      </c>
      <c r="AW204" s="15" t="s">
        <v>34</v>
      </c>
      <c r="AX204" s="15" t="s">
        <v>79</v>
      </c>
      <c r="AY204" s="265" t="s">
        <v>123</v>
      </c>
    </row>
    <row r="205" spans="1:65" s="2" customFormat="1" ht="24.15" customHeight="1">
      <c r="A205" s="40"/>
      <c r="B205" s="41"/>
      <c r="C205" s="214" t="s">
        <v>272</v>
      </c>
      <c r="D205" s="214" t="s">
        <v>126</v>
      </c>
      <c r="E205" s="215" t="s">
        <v>398</v>
      </c>
      <c r="F205" s="216" t="s">
        <v>399</v>
      </c>
      <c r="G205" s="217" t="s">
        <v>129</v>
      </c>
      <c r="H205" s="218">
        <v>1142</v>
      </c>
      <c r="I205" s="219"/>
      <c r="J205" s="220">
        <f>ROUND(I205*H205,2)</f>
        <v>0</v>
      </c>
      <c r="K205" s="216" t="s">
        <v>130</v>
      </c>
      <c r="L205" s="46"/>
      <c r="M205" s="221" t="s">
        <v>19</v>
      </c>
      <c r="N205" s="222" t="s">
        <v>43</v>
      </c>
      <c r="O205" s="86"/>
      <c r="P205" s="223">
        <f>O205*H205</f>
        <v>0</v>
      </c>
      <c r="Q205" s="223">
        <v>0</v>
      </c>
      <c r="R205" s="223">
        <f>Q205*H205</f>
        <v>0</v>
      </c>
      <c r="S205" s="223">
        <v>0</v>
      </c>
      <c r="T205" s="224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5" t="s">
        <v>131</v>
      </c>
      <c r="AT205" s="225" t="s">
        <v>126</v>
      </c>
      <c r="AU205" s="225" t="s">
        <v>81</v>
      </c>
      <c r="AY205" s="19" t="s">
        <v>123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9" t="s">
        <v>79</v>
      </c>
      <c r="BK205" s="226">
        <f>ROUND(I205*H205,2)</f>
        <v>0</v>
      </c>
      <c r="BL205" s="19" t="s">
        <v>131</v>
      </c>
      <c r="BM205" s="225" t="s">
        <v>400</v>
      </c>
    </row>
    <row r="206" spans="1:47" s="2" customFormat="1" ht="12">
      <c r="A206" s="40"/>
      <c r="B206" s="41"/>
      <c r="C206" s="42"/>
      <c r="D206" s="227" t="s">
        <v>133</v>
      </c>
      <c r="E206" s="42"/>
      <c r="F206" s="228" t="s">
        <v>401</v>
      </c>
      <c r="G206" s="42"/>
      <c r="H206" s="42"/>
      <c r="I206" s="229"/>
      <c r="J206" s="42"/>
      <c r="K206" s="42"/>
      <c r="L206" s="46"/>
      <c r="M206" s="230"/>
      <c r="N206" s="231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133</v>
      </c>
      <c r="AU206" s="19" t="s">
        <v>81</v>
      </c>
    </row>
    <row r="207" spans="1:47" s="2" customFormat="1" ht="12">
      <c r="A207" s="40"/>
      <c r="B207" s="41"/>
      <c r="C207" s="42"/>
      <c r="D207" s="232" t="s">
        <v>135</v>
      </c>
      <c r="E207" s="42"/>
      <c r="F207" s="233" t="s">
        <v>402</v>
      </c>
      <c r="G207" s="42"/>
      <c r="H207" s="42"/>
      <c r="I207" s="229"/>
      <c r="J207" s="42"/>
      <c r="K207" s="42"/>
      <c r="L207" s="46"/>
      <c r="M207" s="230"/>
      <c r="N207" s="231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135</v>
      </c>
      <c r="AU207" s="19" t="s">
        <v>81</v>
      </c>
    </row>
    <row r="208" spans="1:51" s="13" customFormat="1" ht="12">
      <c r="A208" s="13"/>
      <c r="B208" s="234"/>
      <c r="C208" s="235"/>
      <c r="D208" s="227" t="s">
        <v>137</v>
      </c>
      <c r="E208" s="236" t="s">
        <v>19</v>
      </c>
      <c r="F208" s="237" t="s">
        <v>138</v>
      </c>
      <c r="G208" s="235"/>
      <c r="H208" s="236" t="s">
        <v>19</v>
      </c>
      <c r="I208" s="238"/>
      <c r="J208" s="235"/>
      <c r="K208" s="235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137</v>
      </c>
      <c r="AU208" s="243" t="s">
        <v>81</v>
      </c>
      <c r="AV208" s="13" t="s">
        <v>79</v>
      </c>
      <c r="AW208" s="13" t="s">
        <v>34</v>
      </c>
      <c r="AX208" s="13" t="s">
        <v>72</v>
      </c>
      <c r="AY208" s="243" t="s">
        <v>123</v>
      </c>
    </row>
    <row r="209" spans="1:51" s="13" customFormat="1" ht="12">
      <c r="A209" s="13"/>
      <c r="B209" s="234"/>
      <c r="C209" s="235"/>
      <c r="D209" s="227" t="s">
        <v>137</v>
      </c>
      <c r="E209" s="236" t="s">
        <v>19</v>
      </c>
      <c r="F209" s="237" t="s">
        <v>403</v>
      </c>
      <c r="G209" s="235"/>
      <c r="H209" s="236" t="s">
        <v>19</v>
      </c>
      <c r="I209" s="238"/>
      <c r="J209" s="235"/>
      <c r="K209" s="235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137</v>
      </c>
      <c r="AU209" s="243" t="s">
        <v>81</v>
      </c>
      <c r="AV209" s="13" t="s">
        <v>79</v>
      </c>
      <c r="AW209" s="13" t="s">
        <v>34</v>
      </c>
      <c r="AX209" s="13" t="s">
        <v>72</v>
      </c>
      <c r="AY209" s="243" t="s">
        <v>123</v>
      </c>
    </row>
    <row r="210" spans="1:51" s="14" customFormat="1" ht="12">
      <c r="A210" s="14"/>
      <c r="B210" s="244"/>
      <c r="C210" s="245"/>
      <c r="D210" s="227" t="s">
        <v>137</v>
      </c>
      <c r="E210" s="246" t="s">
        <v>19</v>
      </c>
      <c r="F210" s="247" t="s">
        <v>404</v>
      </c>
      <c r="G210" s="245"/>
      <c r="H210" s="248">
        <v>1142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4" t="s">
        <v>137</v>
      </c>
      <c r="AU210" s="254" t="s">
        <v>81</v>
      </c>
      <c r="AV210" s="14" t="s">
        <v>81</v>
      </c>
      <c r="AW210" s="14" t="s">
        <v>34</v>
      </c>
      <c r="AX210" s="14" t="s">
        <v>72</v>
      </c>
      <c r="AY210" s="254" t="s">
        <v>123</v>
      </c>
    </row>
    <row r="211" spans="1:51" s="15" customFormat="1" ht="12">
      <c r="A211" s="15"/>
      <c r="B211" s="255"/>
      <c r="C211" s="256"/>
      <c r="D211" s="227" t="s">
        <v>137</v>
      </c>
      <c r="E211" s="257" t="s">
        <v>19</v>
      </c>
      <c r="F211" s="258" t="s">
        <v>141</v>
      </c>
      <c r="G211" s="256"/>
      <c r="H211" s="259">
        <v>1142</v>
      </c>
      <c r="I211" s="260"/>
      <c r="J211" s="256"/>
      <c r="K211" s="256"/>
      <c r="L211" s="261"/>
      <c r="M211" s="262"/>
      <c r="N211" s="263"/>
      <c r="O211" s="263"/>
      <c r="P211" s="263"/>
      <c r="Q211" s="263"/>
      <c r="R211" s="263"/>
      <c r="S211" s="263"/>
      <c r="T211" s="264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5" t="s">
        <v>137</v>
      </c>
      <c r="AU211" s="265" t="s">
        <v>81</v>
      </c>
      <c r="AV211" s="15" t="s">
        <v>131</v>
      </c>
      <c r="AW211" s="15" t="s">
        <v>34</v>
      </c>
      <c r="AX211" s="15" t="s">
        <v>79</v>
      </c>
      <c r="AY211" s="265" t="s">
        <v>123</v>
      </c>
    </row>
    <row r="212" spans="1:65" s="2" customFormat="1" ht="16.5" customHeight="1">
      <c r="A212" s="40"/>
      <c r="B212" s="41"/>
      <c r="C212" s="267" t="s">
        <v>8</v>
      </c>
      <c r="D212" s="267" t="s">
        <v>234</v>
      </c>
      <c r="E212" s="268" t="s">
        <v>405</v>
      </c>
      <c r="F212" s="269" t="s">
        <v>406</v>
      </c>
      <c r="G212" s="270" t="s">
        <v>407</v>
      </c>
      <c r="H212" s="271">
        <v>35.288</v>
      </c>
      <c r="I212" s="272"/>
      <c r="J212" s="273">
        <f>ROUND(I212*H212,2)</f>
        <v>0</v>
      </c>
      <c r="K212" s="269" t="s">
        <v>130</v>
      </c>
      <c r="L212" s="274"/>
      <c r="M212" s="275" t="s">
        <v>19</v>
      </c>
      <c r="N212" s="276" t="s">
        <v>43</v>
      </c>
      <c r="O212" s="86"/>
      <c r="P212" s="223">
        <f>O212*H212</f>
        <v>0</v>
      </c>
      <c r="Q212" s="223">
        <v>0.001</v>
      </c>
      <c r="R212" s="223">
        <f>Q212*H212</f>
        <v>0.035288</v>
      </c>
      <c r="S212" s="223">
        <v>0</v>
      </c>
      <c r="T212" s="224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5" t="s">
        <v>215</v>
      </c>
      <c r="AT212" s="225" t="s">
        <v>234</v>
      </c>
      <c r="AU212" s="225" t="s">
        <v>81</v>
      </c>
      <c r="AY212" s="19" t="s">
        <v>123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9" t="s">
        <v>79</v>
      </c>
      <c r="BK212" s="226">
        <f>ROUND(I212*H212,2)</f>
        <v>0</v>
      </c>
      <c r="BL212" s="19" t="s">
        <v>131</v>
      </c>
      <c r="BM212" s="225" t="s">
        <v>408</v>
      </c>
    </row>
    <row r="213" spans="1:47" s="2" customFormat="1" ht="12">
      <c r="A213" s="40"/>
      <c r="B213" s="41"/>
      <c r="C213" s="42"/>
      <c r="D213" s="227" t="s">
        <v>133</v>
      </c>
      <c r="E213" s="42"/>
      <c r="F213" s="228" t="s">
        <v>406</v>
      </c>
      <c r="G213" s="42"/>
      <c r="H213" s="42"/>
      <c r="I213" s="229"/>
      <c r="J213" s="42"/>
      <c r="K213" s="42"/>
      <c r="L213" s="46"/>
      <c r="M213" s="230"/>
      <c r="N213" s="231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133</v>
      </c>
      <c r="AU213" s="19" t="s">
        <v>81</v>
      </c>
    </row>
    <row r="214" spans="1:51" s="13" customFormat="1" ht="12">
      <c r="A214" s="13"/>
      <c r="B214" s="234"/>
      <c r="C214" s="235"/>
      <c r="D214" s="227" t="s">
        <v>137</v>
      </c>
      <c r="E214" s="236" t="s">
        <v>19</v>
      </c>
      <c r="F214" s="237" t="s">
        <v>409</v>
      </c>
      <c r="G214" s="235"/>
      <c r="H214" s="236" t="s">
        <v>19</v>
      </c>
      <c r="I214" s="238"/>
      <c r="J214" s="235"/>
      <c r="K214" s="235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137</v>
      </c>
      <c r="AU214" s="243" t="s">
        <v>81</v>
      </c>
      <c r="AV214" s="13" t="s">
        <v>79</v>
      </c>
      <c r="AW214" s="13" t="s">
        <v>34</v>
      </c>
      <c r="AX214" s="13" t="s">
        <v>72</v>
      </c>
      <c r="AY214" s="243" t="s">
        <v>123</v>
      </c>
    </row>
    <row r="215" spans="1:51" s="14" customFormat="1" ht="12">
      <c r="A215" s="14"/>
      <c r="B215" s="244"/>
      <c r="C215" s="245"/>
      <c r="D215" s="227" t="s">
        <v>137</v>
      </c>
      <c r="E215" s="246" t="s">
        <v>19</v>
      </c>
      <c r="F215" s="247" t="s">
        <v>410</v>
      </c>
      <c r="G215" s="245"/>
      <c r="H215" s="248">
        <v>35.288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137</v>
      </c>
      <c r="AU215" s="254" t="s">
        <v>81</v>
      </c>
      <c r="AV215" s="14" t="s">
        <v>81</v>
      </c>
      <c r="AW215" s="14" t="s">
        <v>34</v>
      </c>
      <c r="AX215" s="14" t="s">
        <v>72</v>
      </c>
      <c r="AY215" s="254" t="s">
        <v>123</v>
      </c>
    </row>
    <row r="216" spans="1:51" s="15" customFormat="1" ht="12">
      <c r="A216" s="15"/>
      <c r="B216" s="255"/>
      <c r="C216" s="256"/>
      <c r="D216" s="227" t="s">
        <v>137</v>
      </c>
      <c r="E216" s="257" t="s">
        <v>19</v>
      </c>
      <c r="F216" s="258" t="s">
        <v>141</v>
      </c>
      <c r="G216" s="256"/>
      <c r="H216" s="259">
        <v>35.288</v>
      </c>
      <c r="I216" s="260"/>
      <c r="J216" s="256"/>
      <c r="K216" s="256"/>
      <c r="L216" s="261"/>
      <c r="M216" s="262"/>
      <c r="N216" s="263"/>
      <c r="O216" s="263"/>
      <c r="P216" s="263"/>
      <c r="Q216" s="263"/>
      <c r="R216" s="263"/>
      <c r="S216" s="263"/>
      <c r="T216" s="264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5" t="s">
        <v>137</v>
      </c>
      <c r="AU216" s="265" t="s">
        <v>81</v>
      </c>
      <c r="AV216" s="15" t="s">
        <v>131</v>
      </c>
      <c r="AW216" s="15" t="s">
        <v>34</v>
      </c>
      <c r="AX216" s="15" t="s">
        <v>79</v>
      </c>
      <c r="AY216" s="265" t="s">
        <v>123</v>
      </c>
    </row>
    <row r="217" spans="1:65" s="2" customFormat="1" ht="24.15" customHeight="1">
      <c r="A217" s="40"/>
      <c r="B217" s="41"/>
      <c r="C217" s="214" t="s">
        <v>202</v>
      </c>
      <c r="D217" s="214" t="s">
        <v>126</v>
      </c>
      <c r="E217" s="215" t="s">
        <v>411</v>
      </c>
      <c r="F217" s="216" t="s">
        <v>412</v>
      </c>
      <c r="G217" s="217" t="s">
        <v>129</v>
      </c>
      <c r="H217" s="218">
        <v>8040.2</v>
      </c>
      <c r="I217" s="219"/>
      <c r="J217" s="220">
        <f>ROUND(I217*H217,2)</f>
        <v>0</v>
      </c>
      <c r="K217" s="216" t="s">
        <v>130</v>
      </c>
      <c r="L217" s="46"/>
      <c r="M217" s="221" t="s">
        <v>19</v>
      </c>
      <c r="N217" s="222" t="s">
        <v>43</v>
      </c>
      <c r="O217" s="86"/>
      <c r="P217" s="223">
        <f>O217*H217</f>
        <v>0</v>
      </c>
      <c r="Q217" s="223">
        <v>0</v>
      </c>
      <c r="R217" s="223">
        <f>Q217*H217</f>
        <v>0</v>
      </c>
      <c r="S217" s="223">
        <v>0</v>
      </c>
      <c r="T217" s="224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5" t="s">
        <v>131</v>
      </c>
      <c r="AT217" s="225" t="s">
        <v>126</v>
      </c>
      <c r="AU217" s="225" t="s">
        <v>81</v>
      </c>
      <c r="AY217" s="19" t="s">
        <v>123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9" t="s">
        <v>79</v>
      </c>
      <c r="BK217" s="226">
        <f>ROUND(I217*H217,2)</f>
        <v>0</v>
      </c>
      <c r="BL217" s="19" t="s">
        <v>131</v>
      </c>
      <c r="BM217" s="225" t="s">
        <v>413</v>
      </c>
    </row>
    <row r="218" spans="1:47" s="2" customFormat="1" ht="12">
      <c r="A218" s="40"/>
      <c r="B218" s="41"/>
      <c r="C218" s="42"/>
      <c r="D218" s="227" t="s">
        <v>133</v>
      </c>
      <c r="E218" s="42"/>
      <c r="F218" s="228" t="s">
        <v>414</v>
      </c>
      <c r="G218" s="42"/>
      <c r="H218" s="42"/>
      <c r="I218" s="229"/>
      <c r="J218" s="42"/>
      <c r="K218" s="42"/>
      <c r="L218" s="46"/>
      <c r="M218" s="230"/>
      <c r="N218" s="231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133</v>
      </c>
      <c r="AU218" s="19" t="s">
        <v>81</v>
      </c>
    </row>
    <row r="219" spans="1:47" s="2" customFormat="1" ht="12">
      <c r="A219" s="40"/>
      <c r="B219" s="41"/>
      <c r="C219" s="42"/>
      <c r="D219" s="232" t="s">
        <v>135</v>
      </c>
      <c r="E219" s="42"/>
      <c r="F219" s="233" t="s">
        <v>415</v>
      </c>
      <c r="G219" s="42"/>
      <c r="H219" s="42"/>
      <c r="I219" s="229"/>
      <c r="J219" s="42"/>
      <c r="K219" s="42"/>
      <c r="L219" s="46"/>
      <c r="M219" s="230"/>
      <c r="N219" s="231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135</v>
      </c>
      <c r="AU219" s="19" t="s">
        <v>81</v>
      </c>
    </row>
    <row r="220" spans="1:51" s="13" customFormat="1" ht="12">
      <c r="A220" s="13"/>
      <c r="B220" s="234"/>
      <c r="C220" s="235"/>
      <c r="D220" s="227" t="s">
        <v>137</v>
      </c>
      <c r="E220" s="236" t="s">
        <v>19</v>
      </c>
      <c r="F220" s="237" t="s">
        <v>138</v>
      </c>
      <c r="G220" s="235"/>
      <c r="H220" s="236" t="s">
        <v>19</v>
      </c>
      <c r="I220" s="238"/>
      <c r="J220" s="235"/>
      <c r="K220" s="235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137</v>
      </c>
      <c r="AU220" s="243" t="s">
        <v>81</v>
      </c>
      <c r="AV220" s="13" t="s">
        <v>79</v>
      </c>
      <c r="AW220" s="13" t="s">
        <v>34</v>
      </c>
      <c r="AX220" s="13" t="s">
        <v>72</v>
      </c>
      <c r="AY220" s="243" t="s">
        <v>123</v>
      </c>
    </row>
    <row r="221" spans="1:51" s="13" customFormat="1" ht="12">
      <c r="A221" s="13"/>
      <c r="B221" s="234"/>
      <c r="C221" s="235"/>
      <c r="D221" s="227" t="s">
        <v>137</v>
      </c>
      <c r="E221" s="236" t="s">
        <v>19</v>
      </c>
      <c r="F221" s="237" t="s">
        <v>416</v>
      </c>
      <c r="G221" s="235"/>
      <c r="H221" s="236" t="s">
        <v>19</v>
      </c>
      <c r="I221" s="238"/>
      <c r="J221" s="235"/>
      <c r="K221" s="235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137</v>
      </c>
      <c r="AU221" s="243" t="s">
        <v>81</v>
      </c>
      <c r="AV221" s="13" t="s">
        <v>79</v>
      </c>
      <c r="AW221" s="13" t="s">
        <v>34</v>
      </c>
      <c r="AX221" s="13" t="s">
        <v>72</v>
      </c>
      <c r="AY221" s="243" t="s">
        <v>123</v>
      </c>
    </row>
    <row r="222" spans="1:51" s="14" customFormat="1" ht="12">
      <c r="A222" s="14"/>
      <c r="B222" s="244"/>
      <c r="C222" s="245"/>
      <c r="D222" s="227" t="s">
        <v>137</v>
      </c>
      <c r="E222" s="246" t="s">
        <v>19</v>
      </c>
      <c r="F222" s="247" t="s">
        <v>417</v>
      </c>
      <c r="G222" s="245"/>
      <c r="H222" s="248">
        <v>8040.2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4" t="s">
        <v>137</v>
      </c>
      <c r="AU222" s="254" t="s">
        <v>81</v>
      </c>
      <c r="AV222" s="14" t="s">
        <v>81</v>
      </c>
      <c r="AW222" s="14" t="s">
        <v>34</v>
      </c>
      <c r="AX222" s="14" t="s">
        <v>72</v>
      </c>
      <c r="AY222" s="254" t="s">
        <v>123</v>
      </c>
    </row>
    <row r="223" spans="1:51" s="15" customFormat="1" ht="12">
      <c r="A223" s="15"/>
      <c r="B223" s="255"/>
      <c r="C223" s="256"/>
      <c r="D223" s="227" t="s">
        <v>137</v>
      </c>
      <c r="E223" s="257" t="s">
        <v>19</v>
      </c>
      <c r="F223" s="258" t="s">
        <v>141</v>
      </c>
      <c r="G223" s="256"/>
      <c r="H223" s="259">
        <v>8040.2</v>
      </c>
      <c r="I223" s="260"/>
      <c r="J223" s="256"/>
      <c r="K223" s="256"/>
      <c r="L223" s="261"/>
      <c r="M223" s="262"/>
      <c r="N223" s="263"/>
      <c r="O223" s="263"/>
      <c r="P223" s="263"/>
      <c r="Q223" s="263"/>
      <c r="R223" s="263"/>
      <c r="S223" s="263"/>
      <c r="T223" s="264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5" t="s">
        <v>137</v>
      </c>
      <c r="AU223" s="265" t="s">
        <v>81</v>
      </c>
      <c r="AV223" s="15" t="s">
        <v>131</v>
      </c>
      <c r="AW223" s="15" t="s">
        <v>34</v>
      </c>
      <c r="AX223" s="15" t="s">
        <v>79</v>
      </c>
      <c r="AY223" s="265" t="s">
        <v>123</v>
      </c>
    </row>
    <row r="224" spans="1:65" s="2" customFormat="1" ht="24.15" customHeight="1">
      <c r="A224" s="40"/>
      <c r="B224" s="41"/>
      <c r="C224" s="214" t="s">
        <v>189</v>
      </c>
      <c r="D224" s="214" t="s">
        <v>126</v>
      </c>
      <c r="E224" s="215" t="s">
        <v>418</v>
      </c>
      <c r="F224" s="216" t="s">
        <v>419</v>
      </c>
      <c r="G224" s="217" t="s">
        <v>129</v>
      </c>
      <c r="H224" s="218">
        <v>1142</v>
      </c>
      <c r="I224" s="219"/>
      <c r="J224" s="220">
        <f>ROUND(I224*H224,2)</f>
        <v>0</v>
      </c>
      <c r="K224" s="216" t="s">
        <v>130</v>
      </c>
      <c r="L224" s="46"/>
      <c r="M224" s="221" t="s">
        <v>19</v>
      </c>
      <c r="N224" s="222" t="s">
        <v>43</v>
      </c>
      <c r="O224" s="86"/>
      <c r="P224" s="223">
        <f>O224*H224</f>
        <v>0</v>
      </c>
      <c r="Q224" s="223">
        <v>0</v>
      </c>
      <c r="R224" s="223">
        <f>Q224*H224</f>
        <v>0</v>
      </c>
      <c r="S224" s="223">
        <v>0</v>
      </c>
      <c r="T224" s="224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5" t="s">
        <v>131</v>
      </c>
      <c r="AT224" s="225" t="s">
        <v>126</v>
      </c>
      <c r="AU224" s="225" t="s">
        <v>81</v>
      </c>
      <c r="AY224" s="19" t="s">
        <v>123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9" t="s">
        <v>79</v>
      </c>
      <c r="BK224" s="226">
        <f>ROUND(I224*H224,2)</f>
        <v>0</v>
      </c>
      <c r="BL224" s="19" t="s">
        <v>131</v>
      </c>
      <c r="BM224" s="225" t="s">
        <v>420</v>
      </c>
    </row>
    <row r="225" spans="1:47" s="2" customFormat="1" ht="12">
      <c r="A225" s="40"/>
      <c r="B225" s="41"/>
      <c r="C225" s="42"/>
      <c r="D225" s="227" t="s">
        <v>133</v>
      </c>
      <c r="E225" s="42"/>
      <c r="F225" s="228" t="s">
        <v>421</v>
      </c>
      <c r="G225" s="42"/>
      <c r="H225" s="42"/>
      <c r="I225" s="229"/>
      <c r="J225" s="42"/>
      <c r="K225" s="42"/>
      <c r="L225" s="46"/>
      <c r="M225" s="230"/>
      <c r="N225" s="231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133</v>
      </c>
      <c r="AU225" s="19" t="s">
        <v>81</v>
      </c>
    </row>
    <row r="226" spans="1:47" s="2" customFormat="1" ht="12">
      <c r="A226" s="40"/>
      <c r="B226" s="41"/>
      <c r="C226" s="42"/>
      <c r="D226" s="232" t="s">
        <v>135</v>
      </c>
      <c r="E226" s="42"/>
      <c r="F226" s="233" t="s">
        <v>422</v>
      </c>
      <c r="G226" s="42"/>
      <c r="H226" s="42"/>
      <c r="I226" s="229"/>
      <c r="J226" s="42"/>
      <c r="K226" s="42"/>
      <c r="L226" s="46"/>
      <c r="M226" s="230"/>
      <c r="N226" s="231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135</v>
      </c>
      <c r="AU226" s="19" t="s">
        <v>81</v>
      </c>
    </row>
    <row r="227" spans="1:51" s="13" customFormat="1" ht="12">
      <c r="A227" s="13"/>
      <c r="B227" s="234"/>
      <c r="C227" s="235"/>
      <c r="D227" s="227" t="s">
        <v>137</v>
      </c>
      <c r="E227" s="236" t="s">
        <v>19</v>
      </c>
      <c r="F227" s="237" t="s">
        <v>138</v>
      </c>
      <c r="G227" s="235"/>
      <c r="H227" s="236" t="s">
        <v>19</v>
      </c>
      <c r="I227" s="238"/>
      <c r="J227" s="235"/>
      <c r="K227" s="235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137</v>
      </c>
      <c r="AU227" s="243" t="s">
        <v>81</v>
      </c>
      <c r="AV227" s="13" t="s">
        <v>79</v>
      </c>
      <c r="AW227" s="13" t="s">
        <v>34</v>
      </c>
      <c r="AX227" s="13" t="s">
        <v>72</v>
      </c>
      <c r="AY227" s="243" t="s">
        <v>123</v>
      </c>
    </row>
    <row r="228" spans="1:51" s="13" customFormat="1" ht="12">
      <c r="A228" s="13"/>
      <c r="B228" s="234"/>
      <c r="C228" s="235"/>
      <c r="D228" s="227" t="s">
        <v>137</v>
      </c>
      <c r="E228" s="236" t="s">
        <v>19</v>
      </c>
      <c r="F228" s="237" t="s">
        <v>423</v>
      </c>
      <c r="G228" s="235"/>
      <c r="H228" s="236" t="s">
        <v>19</v>
      </c>
      <c r="I228" s="238"/>
      <c r="J228" s="235"/>
      <c r="K228" s="235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137</v>
      </c>
      <c r="AU228" s="243" t="s">
        <v>81</v>
      </c>
      <c r="AV228" s="13" t="s">
        <v>79</v>
      </c>
      <c r="AW228" s="13" t="s">
        <v>34</v>
      </c>
      <c r="AX228" s="13" t="s">
        <v>72</v>
      </c>
      <c r="AY228" s="243" t="s">
        <v>123</v>
      </c>
    </row>
    <row r="229" spans="1:51" s="14" customFormat="1" ht="12">
      <c r="A229" s="14"/>
      <c r="B229" s="244"/>
      <c r="C229" s="245"/>
      <c r="D229" s="227" t="s">
        <v>137</v>
      </c>
      <c r="E229" s="246" t="s">
        <v>19</v>
      </c>
      <c r="F229" s="247" t="s">
        <v>404</v>
      </c>
      <c r="G229" s="245"/>
      <c r="H229" s="248">
        <v>1142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4" t="s">
        <v>137</v>
      </c>
      <c r="AU229" s="254" t="s">
        <v>81</v>
      </c>
      <c r="AV229" s="14" t="s">
        <v>81</v>
      </c>
      <c r="AW229" s="14" t="s">
        <v>34</v>
      </c>
      <c r="AX229" s="14" t="s">
        <v>72</v>
      </c>
      <c r="AY229" s="254" t="s">
        <v>123</v>
      </c>
    </row>
    <row r="230" spans="1:51" s="15" customFormat="1" ht="12">
      <c r="A230" s="15"/>
      <c r="B230" s="255"/>
      <c r="C230" s="256"/>
      <c r="D230" s="227" t="s">
        <v>137</v>
      </c>
      <c r="E230" s="257" t="s">
        <v>19</v>
      </c>
      <c r="F230" s="258" t="s">
        <v>141</v>
      </c>
      <c r="G230" s="256"/>
      <c r="H230" s="259">
        <v>1142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5" t="s">
        <v>137</v>
      </c>
      <c r="AU230" s="265" t="s">
        <v>81</v>
      </c>
      <c r="AV230" s="15" t="s">
        <v>131</v>
      </c>
      <c r="AW230" s="15" t="s">
        <v>34</v>
      </c>
      <c r="AX230" s="15" t="s">
        <v>79</v>
      </c>
      <c r="AY230" s="265" t="s">
        <v>123</v>
      </c>
    </row>
    <row r="231" spans="1:63" s="12" customFormat="1" ht="22.8" customHeight="1">
      <c r="A231" s="12"/>
      <c r="B231" s="198"/>
      <c r="C231" s="199"/>
      <c r="D231" s="200" t="s">
        <v>71</v>
      </c>
      <c r="E231" s="212" t="s">
        <v>81</v>
      </c>
      <c r="F231" s="212" t="s">
        <v>424</v>
      </c>
      <c r="G231" s="199"/>
      <c r="H231" s="199"/>
      <c r="I231" s="202"/>
      <c r="J231" s="213">
        <f>BK231</f>
        <v>0</v>
      </c>
      <c r="K231" s="199"/>
      <c r="L231" s="204"/>
      <c r="M231" s="205"/>
      <c r="N231" s="206"/>
      <c r="O231" s="206"/>
      <c r="P231" s="207">
        <f>SUM(P232:P270)</f>
        <v>0</v>
      </c>
      <c r="Q231" s="206"/>
      <c r="R231" s="207">
        <f>SUM(R232:R270)</f>
        <v>860.4475100000001</v>
      </c>
      <c r="S231" s="206"/>
      <c r="T231" s="208">
        <f>SUM(T232:T270)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9" t="s">
        <v>79</v>
      </c>
      <c r="AT231" s="210" t="s">
        <v>71</v>
      </c>
      <c r="AU231" s="210" t="s">
        <v>79</v>
      </c>
      <c r="AY231" s="209" t="s">
        <v>123</v>
      </c>
      <c r="BK231" s="211">
        <f>SUM(BK232:BK270)</f>
        <v>0</v>
      </c>
    </row>
    <row r="232" spans="1:65" s="2" customFormat="1" ht="37.8" customHeight="1">
      <c r="A232" s="40"/>
      <c r="B232" s="41"/>
      <c r="C232" s="214" t="s">
        <v>195</v>
      </c>
      <c r="D232" s="214" t="s">
        <v>126</v>
      </c>
      <c r="E232" s="215" t="s">
        <v>425</v>
      </c>
      <c r="F232" s="216" t="s">
        <v>426</v>
      </c>
      <c r="G232" s="217" t="s">
        <v>164</v>
      </c>
      <c r="H232" s="218">
        <v>1413</v>
      </c>
      <c r="I232" s="219"/>
      <c r="J232" s="220">
        <f>ROUND(I232*H232,2)</f>
        <v>0</v>
      </c>
      <c r="K232" s="216" t="s">
        <v>130</v>
      </c>
      <c r="L232" s="46"/>
      <c r="M232" s="221" t="s">
        <v>19</v>
      </c>
      <c r="N232" s="222" t="s">
        <v>43</v>
      </c>
      <c r="O232" s="86"/>
      <c r="P232" s="223">
        <f>O232*H232</f>
        <v>0</v>
      </c>
      <c r="Q232" s="223">
        <v>0.27378</v>
      </c>
      <c r="R232" s="223">
        <f>Q232*H232</f>
        <v>386.85114000000004</v>
      </c>
      <c r="S232" s="223">
        <v>0</v>
      </c>
      <c r="T232" s="224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5" t="s">
        <v>131</v>
      </c>
      <c r="AT232" s="225" t="s">
        <v>126</v>
      </c>
      <c r="AU232" s="225" t="s">
        <v>81</v>
      </c>
      <c r="AY232" s="19" t="s">
        <v>123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9" t="s">
        <v>79</v>
      </c>
      <c r="BK232" s="226">
        <f>ROUND(I232*H232,2)</f>
        <v>0</v>
      </c>
      <c r="BL232" s="19" t="s">
        <v>131</v>
      </c>
      <c r="BM232" s="225" t="s">
        <v>427</v>
      </c>
    </row>
    <row r="233" spans="1:47" s="2" customFormat="1" ht="12">
      <c r="A233" s="40"/>
      <c r="B233" s="41"/>
      <c r="C233" s="42"/>
      <c r="D233" s="227" t="s">
        <v>133</v>
      </c>
      <c r="E233" s="42"/>
      <c r="F233" s="228" t="s">
        <v>428</v>
      </c>
      <c r="G233" s="42"/>
      <c r="H233" s="42"/>
      <c r="I233" s="229"/>
      <c r="J233" s="42"/>
      <c r="K233" s="42"/>
      <c r="L233" s="46"/>
      <c r="M233" s="230"/>
      <c r="N233" s="231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133</v>
      </c>
      <c r="AU233" s="19" t="s">
        <v>81</v>
      </c>
    </row>
    <row r="234" spans="1:47" s="2" customFormat="1" ht="12">
      <c r="A234" s="40"/>
      <c r="B234" s="41"/>
      <c r="C234" s="42"/>
      <c r="D234" s="232" t="s">
        <v>135</v>
      </c>
      <c r="E234" s="42"/>
      <c r="F234" s="233" t="s">
        <v>429</v>
      </c>
      <c r="G234" s="42"/>
      <c r="H234" s="42"/>
      <c r="I234" s="229"/>
      <c r="J234" s="42"/>
      <c r="K234" s="42"/>
      <c r="L234" s="46"/>
      <c r="M234" s="230"/>
      <c r="N234" s="231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135</v>
      </c>
      <c r="AU234" s="19" t="s">
        <v>81</v>
      </c>
    </row>
    <row r="235" spans="1:51" s="13" customFormat="1" ht="12">
      <c r="A235" s="13"/>
      <c r="B235" s="234"/>
      <c r="C235" s="235"/>
      <c r="D235" s="227" t="s">
        <v>137</v>
      </c>
      <c r="E235" s="236" t="s">
        <v>19</v>
      </c>
      <c r="F235" s="237" t="s">
        <v>138</v>
      </c>
      <c r="G235" s="235"/>
      <c r="H235" s="236" t="s">
        <v>19</v>
      </c>
      <c r="I235" s="238"/>
      <c r="J235" s="235"/>
      <c r="K235" s="235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137</v>
      </c>
      <c r="AU235" s="243" t="s">
        <v>81</v>
      </c>
      <c r="AV235" s="13" t="s">
        <v>79</v>
      </c>
      <c r="AW235" s="13" t="s">
        <v>34</v>
      </c>
      <c r="AX235" s="13" t="s">
        <v>72</v>
      </c>
      <c r="AY235" s="243" t="s">
        <v>123</v>
      </c>
    </row>
    <row r="236" spans="1:51" s="14" customFormat="1" ht="12">
      <c r="A236" s="14"/>
      <c r="B236" s="244"/>
      <c r="C236" s="245"/>
      <c r="D236" s="227" t="s">
        <v>137</v>
      </c>
      <c r="E236" s="246" t="s">
        <v>19</v>
      </c>
      <c r="F236" s="247" t="s">
        <v>430</v>
      </c>
      <c r="G236" s="245"/>
      <c r="H236" s="248">
        <v>1413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4" t="s">
        <v>137</v>
      </c>
      <c r="AU236" s="254" t="s">
        <v>81</v>
      </c>
      <c r="AV236" s="14" t="s">
        <v>81</v>
      </c>
      <c r="AW236" s="14" t="s">
        <v>34</v>
      </c>
      <c r="AX236" s="14" t="s">
        <v>72</v>
      </c>
      <c r="AY236" s="254" t="s">
        <v>123</v>
      </c>
    </row>
    <row r="237" spans="1:51" s="15" customFormat="1" ht="12">
      <c r="A237" s="15"/>
      <c r="B237" s="255"/>
      <c r="C237" s="256"/>
      <c r="D237" s="227" t="s">
        <v>137</v>
      </c>
      <c r="E237" s="257" t="s">
        <v>19</v>
      </c>
      <c r="F237" s="258" t="s">
        <v>141</v>
      </c>
      <c r="G237" s="256"/>
      <c r="H237" s="259">
        <v>1413</v>
      </c>
      <c r="I237" s="260"/>
      <c r="J237" s="256"/>
      <c r="K237" s="256"/>
      <c r="L237" s="261"/>
      <c r="M237" s="262"/>
      <c r="N237" s="263"/>
      <c r="O237" s="263"/>
      <c r="P237" s="263"/>
      <c r="Q237" s="263"/>
      <c r="R237" s="263"/>
      <c r="S237" s="263"/>
      <c r="T237" s="26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5" t="s">
        <v>137</v>
      </c>
      <c r="AU237" s="265" t="s">
        <v>81</v>
      </c>
      <c r="AV237" s="15" t="s">
        <v>131</v>
      </c>
      <c r="AW237" s="15" t="s">
        <v>34</v>
      </c>
      <c r="AX237" s="15" t="s">
        <v>79</v>
      </c>
      <c r="AY237" s="265" t="s">
        <v>123</v>
      </c>
    </row>
    <row r="238" spans="1:65" s="2" customFormat="1" ht="24.15" customHeight="1">
      <c r="A238" s="40"/>
      <c r="B238" s="41"/>
      <c r="C238" s="214" t="s">
        <v>180</v>
      </c>
      <c r="D238" s="214" t="s">
        <v>126</v>
      </c>
      <c r="E238" s="215" t="s">
        <v>431</v>
      </c>
      <c r="F238" s="216" t="s">
        <v>432</v>
      </c>
      <c r="G238" s="217" t="s">
        <v>129</v>
      </c>
      <c r="H238" s="218">
        <v>442</v>
      </c>
      <c r="I238" s="219"/>
      <c r="J238" s="220">
        <f>ROUND(I238*H238,2)</f>
        <v>0</v>
      </c>
      <c r="K238" s="216" t="s">
        <v>130</v>
      </c>
      <c r="L238" s="46"/>
      <c r="M238" s="221" t="s">
        <v>19</v>
      </c>
      <c r="N238" s="222" t="s">
        <v>43</v>
      </c>
      <c r="O238" s="86"/>
      <c r="P238" s="223">
        <f>O238*H238</f>
        <v>0</v>
      </c>
      <c r="Q238" s="223">
        <v>0.00014</v>
      </c>
      <c r="R238" s="223">
        <f>Q238*H238</f>
        <v>0.06188</v>
      </c>
      <c r="S238" s="223">
        <v>0</v>
      </c>
      <c r="T238" s="224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5" t="s">
        <v>131</v>
      </c>
      <c r="AT238" s="225" t="s">
        <v>126</v>
      </c>
      <c r="AU238" s="225" t="s">
        <v>81</v>
      </c>
      <c r="AY238" s="19" t="s">
        <v>123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9" t="s">
        <v>79</v>
      </c>
      <c r="BK238" s="226">
        <f>ROUND(I238*H238,2)</f>
        <v>0</v>
      </c>
      <c r="BL238" s="19" t="s">
        <v>131</v>
      </c>
      <c r="BM238" s="225" t="s">
        <v>433</v>
      </c>
    </row>
    <row r="239" spans="1:47" s="2" customFormat="1" ht="12">
      <c r="A239" s="40"/>
      <c r="B239" s="41"/>
      <c r="C239" s="42"/>
      <c r="D239" s="227" t="s">
        <v>133</v>
      </c>
      <c r="E239" s="42"/>
      <c r="F239" s="228" t="s">
        <v>434</v>
      </c>
      <c r="G239" s="42"/>
      <c r="H239" s="42"/>
      <c r="I239" s="229"/>
      <c r="J239" s="42"/>
      <c r="K239" s="42"/>
      <c r="L239" s="46"/>
      <c r="M239" s="230"/>
      <c r="N239" s="231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133</v>
      </c>
      <c r="AU239" s="19" t="s">
        <v>81</v>
      </c>
    </row>
    <row r="240" spans="1:47" s="2" customFormat="1" ht="12">
      <c r="A240" s="40"/>
      <c r="B240" s="41"/>
      <c r="C240" s="42"/>
      <c r="D240" s="232" t="s">
        <v>135</v>
      </c>
      <c r="E240" s="42"/>
      <c r="F240" s="233" t="s">
        <v>435</v>
      </c>
      <c r="G240" s="42"/>
      <c r="H240" s="42"/>
      <c r="I240" s="229"/>
      <c r="J240" s="42"/>
      <c r="K240" s="42"/>
      <c r="L240" s="46"/>
      <c r="M240" s="230"/>
      <c r="N240" s="231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135</v>
      </c>
      <c r="AU240" s="19" t="s">
        <v>81</v>
      </c>
    </row>
    <row r="241" spans="1:51" s="13" customFormat="1" ht="12">
      <c r="A241" s="13"/>
      <c r="B241" s="234"/>
      <c r="C241" s="235"/>
      <c r="D241" s="227" t="s">
        <v>137</v>
      </c>
      <c r="E241" s="236" t="s">
        <v>19</v>
      </c>
      <c r="F241" s="237" t="s">
        <v>138</v>
      </c>
      <c r="G241" s="235"/>
      <c r="H241" s="236" t="s">
        <v>19</v>
      </c>
      <c r="I241" s="238"/>
      <c r="J241" s="235"/>
      <c r="K241" s="235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137</v>
      </c>
      <c r="AU241" s="243" t="s">
        <v>81</v>
      </c>
      <c r="AV241" s="13" t="s">
        <v>79</v>
      </c>
      <c r="AW241" s="13" t="s">
        <v>34</v>
      </c>
      <c r="AX241" s="13" t="s">
        <v>72</v>
      </c>
      <c r="AY241" s="243" t="s">
        <v>123</v>
      </c>
    </row>
    <row r="242" spans="1:51" s="13" customFormat="1" ht="12">
      <c r="A242" s="13"/>
      <c r="B242" s="234"/>
      <c r="C242" s="235"/>
      <c r="D242" s="227" t="s">
        <v>137</v>
      </c>
      <c r="E242" s="236" t="s">
        <v>19</v>
      </c>
      <c r="F242" s="237" t="s">
        <v>436</v>
      </c>
      <c r="G242" s="235"/>
      <c r="H242" s="236" t="s">
        <v>19</v>
      </c>
      <c r="I242" s="238"/>
      <c r="J242" s="235"/>
      <c r="K242" s="235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137</v>
      </c>
      <c r="AU242" s="243" t="s">
        <v>81</v>
      </c>
      <c r="AV242" s="13" t="s">
        <v>79</v>
      </c>
      <c r="AW242" s="13" t="s">
        <v>34</v>
      </c>
      <c r="AX242" s="13" t="s">
        <v>72</v>
      </c>
      <c r="AY242" s="243" t="s">
        <v>123</v>
      </c>
    </row>
    <row r="243" spans="1:51" s="14" customFormat="1" ht="12">
      <c r="A243" s="14"/>
      <c r="B243" s="244"/>
      <c r="C243" s="245"/>
      <c r="D243" s="227" t="s">
        <v>137</v>
      </c>
      <c r="E243" s="246" t="s">
        <v>19</v>
      </c>
      <c r="F243" s="247" t="s">
        <v>437</v>
      </c>
      <c r="G243" s="245"/>
      <c r="H243" s="248">
        <v>442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4" t="s">
        <v>137</v>
      </c>
      <c r="AU243" s="254" t="s">
        <v>81</v>
      </c>
      <c r="AV243" s="14" t="s">
        <v>81</v>
      </c>
      <c r="AW243" s="14" t="s">
        <v>34</v>
      </c>
      <c r="AX243" s="14" t="s">
        <v>72</v>
      </c>
      <c r="AY243" s="254" t="s">
        <v>123</v>
      </c>
    </row>
    <row r="244" spans="1:51" s="15" customFormat="1" ht="12">
      <c r="A244" s="15"/>
      <c r="B244" s="255"/>
      <c r="C244" s="256"/>
      <c r="D244" s="227" t="s">
        <v>137</v>
      </c>
      <c r="E244" s="257" t="s">
        <v>19</v>
      </c>
      <c r="F244" s="258" t="s">
        <v>141</v>
      </c>
      <c r="G244" s="256"/>
      <c r="H244" s="259">
        <v>442</v>
      </c>
      <c r="I244" s="260"/>
      <c r="J244" s="256"/>
      <c r="K244" s="256"/>
      <c r="L244" s="261"/>
      <c r="M244" s="262"/>
      <c r="N244" s="263"/>
      <c r="O244" s="263"/>
      <c r="P244" s="263"/>
      <c r="Q244" s="263"/>
      <c r="R244" s="263"/>
      <c r="S244" s="263"/>
      <c r="T244" s="264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5" t="s">
        <v>137</v>
      </c>
      <c r="AU244" s="265" t="s">
        <v>81</v>
      </c>
      <c r="AV244" s="15" t="s">
        <v>131</v>
      </c>
      <c r="AW244" s="15" t="s">
        <v>34</v>
      </c>
      <c r="AX244" s="15" t="s">
        <v>79</v>
      </c>
      <c r="AY244" s="265" t="s">
        <v>123</v>
      </c>
    </row>
    <row r="245" spans="1:65" s="2" customFormat="1" ht="24.15" customHeight="1">
      <c r="A245" s="40"/>
      <c r="B245" s="41"/>
      <c r="C245" s="267" t="s">
        <v>170</v>
      </c>
      <c r="D245" s="267" t="s">
        <v>234</v>
      </c>
      <c r="E245" s="268" t="s">
        <v>438</v>
      </c>
      <c r="F245" s="269" t="s">
        <v>439</v>
      </c>
      <c r="G245" s="270" t="s">
        <v>129</v>
      </c>
      <c r="H245" s="271">
        <v>508.3</v>
      </c>
      <c r="I245" s="272"/>
      <c r="J245" s="273">
        <f>ROUND(I245*H245,2)</f>
        <v>0</v>
      </c>
      <c r="K245" s="269" t="s">
        <v>130</v>
      </c>
      <c r="L245" s="274"/>
      <c r="M245" s="275" t="s">
        <v>19</v>
      </c>
      <c r="N245" s="276" t="s">
        <v>43</v>
      </c>
      <c r="O245" s="86"/>
      <c r="P245" s="223">
        <f>O245*H245</f>
        <v>0</v>
      </c>
      <c r="Q245" s="223">
        <v>0.0003</v>
      </c>
      <c r="R245" s="223">
        <f>Q245*H245</f>
        <v>0.15249</v>
      </c>
      <c r="S245" s="223">
        <v>0</v>
      </c>
      <c r="T245" s="224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5" t="s">
        <v>215</v>
      </c>
      <c r="AT245" s="225" t="s">
        <v>234</v>
      </c>
      <c r="AU245" s="225" t="s">
        <v>81</v>
      </c>
      <c r="AY245" s="19" t="s">
        <v>123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9" t="s">
        <v>79</v>
      </c>
      <c r="BK245" s="226">
        <f>ROUND(I245*H245,2)</f>
        <v>0</v>
      </c>
      <c r="BL245" s="19" t="s">
        <v>131</v>
      </c>
      <c r="BM245" s="225" t="s">
        <v>440</v>
      </c>
    </row>
    <row r="246" spans="1:47" s="2" customFormat="1" ht="12">
      <c r="A246" s="40"/>
      <c r="B246" s="41"/>
      <c r="C246" s="42"/>
      <c r="D246" s="227" t="s">
        <v>133</v>
      </c>
      <c r="E246" s="42"/>
      <c r="F246" s="228" t="s">
        <v>439</v>
      </c>
      <c r="G246" s="42"/>
      <c r="H246" s="42"/>
      <c r="I246" s="229"/>
      <c r="J246" s="42"/>
      <c r="K246" s="42"/>
      <c r="L246" s="46"/>
      <c r="M246" s="230"/>
      <c r="N246" s="231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133</v>
      </c>
      <c r="AU246" s="19" t="s">
        <v>81</v>
      </c>
    </row>
    <row r="247" spans="1:51" s="13" customFormat="1" ht="12">
      <c r="A247" s="13"/>
      <c r="B247" s="234"/>
      <c r="C247" s="235"/>
      <c r="D247" s="227" t="s">
        <v>137</v>
      </c>
      <c r="E247" s="236" t="s">
        <v>19</v>
      </c>
      <c r="F247" s="237" t="s">
        <v>441</v>
      </c>
      <c r="G247" s="235"/>
      <c r="H247" s="236" t="s">
        <v>19</v>
      </c>
      <c r="I247" s="238"/>
      <c r="J247" s="235"/>
      <c r="K247" s="235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137</v>
      </c>
      <c r="AU247" s="243" t="s">
        <v>81</v>
      </c>
      <c r="AV247" s="13" t="s">
        <v>79</v>
      </c>
      <c r="AW247" s="13" t="s">
        <v>34</v>
      </c>
      <c r="AX247" s="13" t="s">
        <v>72</v>
      </c>
      <c r="AY247" s="243" t="s">
        <v>123</v>
      </c>
    </row>
    <row r="248" spans="1:51" s="14" customFormat="1" ht="12">
      <c r="A248" s="14"/>
      <c r="B248" s="244"/>
      <c r="C248" s="245"/>
      <c r="D248" s="227" t="s">
        <v>137</v>
      </c>
      <c r="E248" s="246" t="s">
        <v>19</v>
      </c>
      <c r="F248" s="247" t="s">
        <v>442</v>
      </c>
      <c r="G248" s="245"/>
      <c r="H248" s="248">
        <v>508.3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4" t="s">
        <v>137</v>
      </c>
      <c r="AU248" s="254" t="s">
        <v>81</v>
      </c>
      <c r="AV248" s="14" t="s">
        <v>81</v>
      </c>
      <c r="AW248" s="14" t="s">
        <v>34</v>
      </c>
      <c r="AX248" s="14" t="s">
        <v>72</v>
      </c>
      <c r="AY248" s="254" t="s">
        <v>123</v>
      </c>
    </row>
    <row r="249" spans="1:51" s="15" customFormat="1" ht="12">
      <c r="A249" s="15"/>
      <c r="B249" s="255"/>
      <c r="C249" s="256"/>
      <c r="D249" s="227" t="s">
        <v>137</v>
      </c>
      <c r="E249" s="257" t="s">
        <v>19</v>
      </c>
      <c r="F249" s="258" t="s">
        <v>141</v>
      </c>
      <c r="G249" s="256"/>
      <c r="H249" s="259">
        <v>508.3</v>
      </c>
      <c r="I249" s="260"/>
      <c r="J249" s="256"/>
      <c r="K249" s="256"/>
      <c r="L249" s="261"/>
      <c r="M249" s="262"/>
      <c r="N249" s="263"/>
      <c r="O249" s="263"/>
      <c r="P249" s="263"/>
      <c r="Q249" s="263"/>
      <c r="R249" s="263"/>
      <c r="S249" s="263"/>
      <c r="T249" s="264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5" t="s">
        <v>137</v>
      </c>
      <c r="AU249" s="265" t="s">
        <v>81</v>
      </c>
      <c r="AV249" s="15" t="s">
        <v>131</v>
      </c>
      <c r="AW249" s="15" t="s">
        <v>34</v>
      </c>
      <c r="AX249" s="15" t="s">
        <v>79</v>
      </c>
      <c r="AY249" s="265" t="s">
        <v>123</v>
      </c>
    </row>
    <row r="250" spans="1:65" s="2" customFormat="1" ht="24.15" customHeight="1">
      <c r="A250" s="40"/>
      <c r="B250" s="41"/>
      <c r="C250" s="214" t="s">
        <v>7</v>
      </c>
      <c r="D250" s="214" t="s">
        <v>126</v>
      </c>
      <c r="E250" s="215" t="s">
        <v>443</v>
      </c>
      <c r="F250" s="216" t="s">
        <v>444</v>
      </c>
      <c r="G250" s="217" t="s">
        <v>303</v>
      </c>
      <c r="H250" s="218">
        <v>22.1</v>
      </c>
      <c r="I250" s="219"/>
      <c r="J250" s="220">
        <f>ROUND(I250*H250,2)</f>
        <v>0</v>
      </c>
      <c r="K250" s="216" t="s">
        <v>130</v>
      </c>
      <c r="L250" s="46"/>
      <c r="M250" s="221" t="s">
        <v>19</v>
      </c>
      <c r="N250" s="222" t="s">
        <v>43</v>
      </c>
      <c r="O250" s="86"/>
      <c r="P250" s="223">
        <f>O250*H250</f>
        <v>0</v>
      </c>
      <c r="Q250" s="223">
        <v>1.98</v>
      </c>
      <c r="R250" s="223">
        <f>Q250*H250</f>
        <v>43.758</v>
      </c>
      <c r="S250" s="223">
        <v>0</v>
      </c>
      <c r="T250" s="224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5" t="s">
        <v>131</v>
      </c>
      <c r="AT250" s="225" t="s">
        <v>126</v>
      </c>
      <c r="AU250" s="225" t="s">
        <v>81</v>
      </c>
      <c r="AY250" s="19" t="s">
        <v>123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9" t="s">
        <v>79</v>
      </c>
      <c r="BK250" s="226">
        <f>ROUND(I250*H250,2)</f>
        <v>0</v>
      </c>
      <c r="BL250" s="19" t="s">
        <v>131</v>
      </c>
      <c r="BM250" s="225" t="s">
        <v>445</v>
      </c>
    </row>
    <row r="251" spans="1:47" s="2" customFormat="1" ht="12">
      <c r="A251" s="40"/>
      <c r="B251" s="41"/>
      <c r="C251" s="42"/>
      <c r="D251" s="227" t="s">
        <v>133</v>
      </c>
      <c r="E251" s="42"/>
      <c r="F251" s="228" t="s">
        <v>446</v>
      </c>
      <c r="G251" s="42"/>
      <c r="H251" s="42"/>
      <c r="I251" s="229"/>
      <c r="J251" s="42"/>
      <c r="K251" s="42"/>
      <c r="L251" s="46"/>
      <c r="M251" s="230"/>
      <c r="N251" s="231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133</v>
      </c>
      <c r="AU251" s="19" t="s">
        <v>81</v>
      </c>
    </row>
    <row r="252" spans="1:47" s="2" customFormat="1" ht="12">
      <c r="A252" s="40"/>
      <c r="B252" s="41"/>
      <c r="C252" s="42"/>
      <c r="D252" s="232" t="s">
        <v>135</v>
      </c>
      <c r="E252" s="42"/>
      <c r="F252" s="233" t="s">
        <v>447</v>
      </c>
      <c r="G252" s="42"/>
      <c r="H252" s="42"/>
      <c r="I252" s="229"/>
      <c r="J252" s="42"/>
      <c r="K252" s="42"/>
      <c r="L252" s="46"/>
      <c r="M252" s="230"/>
      <c r="N252" s="231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135</v>
      </c>
      <c r="AU252" s="19" t="s">
        <v>81</v>
      </c>
    </row>
    <row r="253" spans="1:51" s="13" customFormat="1" ht="12">
      <c r="A253" s="13"/>
      <c r="B253" s="234"/>
      <c r="C253" s="235"/>
      <c r="D253" s="227" t="s">
        <v>137</v>
      </c>
      <c r="E253" s="236" t="s">
        <v>19</v>
      </c>
      <c r="F253" s="237" t="s">
        <v>138</v>
      </c>
      <c r="G253" s="235"/>
      <c r="H253" s="236" t="s">
        <v>19</v>
      </c>
      <c r="I253" s="238"/>
      <c r="J253" s="235"/>
      <c r="K253" s="235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137</v>
      </c>
      <c r="AU253" s="243" t="s">
        <v>81</v>
      </c>
      <c r="AV253" s="13" t="s">
        <v>79</v>
      </c>
      <c r="AW253" s="13" t="s">
        <v>34</v>
      </c>
      <c r="AX253" s="13" t="s">
        <v>72</v>
      </c>
      <c r="AY253" s="243" t="s">
        <v>123</v>
      </c>
    </row>
    <row r="254" spans="1:51" s="13" customFormat="1" ht="12">
      <c r="A254" s="13"/>
      <c r="B254" s="234"/>
      <c r="C254" s="235"/>
      <c r="D254" s="227" t="s">
        <v>137</v>
      </c>
      <c r="E254" s="236" t="s">
        <v>19</v>
      </c>
      <c r="F254" s="237" t="s">
        <v>436</v>
      </c>
      <c r="G254" s="235"/>
      <c r="H254" s="236" t="s">
        <v>19</v>
      </c>
      <c r="I254" s="238"/>
      <c r="J254" s="235"/>
      <c r="K254" s="235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137</v>
      </c>
      <c r="AU254" s="243" t="s">
        <v>81</v>
      </c>
      <c r="AV254" s="13" t="s">
        <v>79</v>
      </c>
      <c r="AW254" s="13" t="s">
        <v>34</v>
      </c>
      <c r="AX254" s="13" t="s">
        <v>72</v>
      </c>
      <c r="AY254" s="243" t="s">
        <v>123</v>
      </c>
    </row>
    <row r="255" spans="1:51" s="14" customFormat="1" ht="12">
      <c r="A255" s="14"/>
      <c r="B255" s="244"/>
      <c r="C255" s="245"/>
      <c r="D255" s="227" t="s">
        <v>137</v>
      </c>
      <c r="E255" s="246" t="s">
        <v>19</v>
      </c>
      <c r="F255" s="247" t="s">
        <v>448</v>
      </c>
      <c r="G255" s="245"/>
      <c r="H255" s="248">
        <v>22.1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4" t="s">
        <v>137</v>
      </c>
      <c r="AU255" s="254" t="s">
        <v>81</v>
      </c>
      <c r="AV255" s="14" t="s">
        <v>81</v>
      </c>
      <c r="AW255" s="14" t="s">
        <v>34</v>
      </c>
      <c r="AX255" s="14" t="s">
        <v>72</v>
      </c>
      <c r="AY255" s="254" t="s">
        <v>123</v>
      </c>
    </row>
    <row r="256" spans="1:51" s="15" customFormat="1" ht="12">
      <c r="A256" s="15"/>
      <c r="B256" s="255"/>
      <c r="C256" s="256"/>
      <c r="D256" s="227" t="s">
        <v>137</v>
      </c>
      <c r="E256" s="257" t="s">
        <v>19</v>
      </c>
      <c r="F256" s="258" t="s">
        <v>141</v>
      </c>
      <c r="G256" s="256"/>
      <c r="H256" s="259">
        <v>22.1</v>
      </c>
      <c r="I256" s="260"/>
      <c r="J256" s="256"/>
      <c r="K256" s="256"/>
      <c r="L256" s="261"/>
      <c r="M256" s="262"/>
      <c r="N256" s="263"/>
      <c r="O256" s="263"/>
      <c r="P256" s="263"/>
      <c r="Q256" s="263"/>
      <c r="R256" s="263"/>
      <c r="S256" s="263"/>
      <c r="T256" s="264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5" t="s">
        <v>137</v>
      </c>
      <c r="AU256" s="265" t="s">
        <v>81</v>
      </c>
      <c r="AV256" s="15" t="s">
        <v>131</v>
      </c>
      <c r="AW256" s="15" t="s">
        <v>34</v>
      </c>
      <c r="AX256" s="15" t="s">
        <v>79</v>
      </c>
      <c r="AY256" s="265" t="s">
        <v>123</v>
      </c>
    </row>
    <row r="257" spans="1:65" s="2" customFormat="1" ht="24.15" customHeight="1">
      <c r="A257" s="40"/>
      <c r="B257" s="41"/>
      <c r="C257" s="214" t="s">
        <v>266</v>
      </c>
      <c r="D257" s="214" t="s">
        <v>126</v>
      </c>
      <c r="E257" s="215" t="s">
        <v>449</v>
      </c>
      <c r="F257" s="216" t="s">
        <v>450</v>
      </c>
      <c r="G257" s="217" t="s">
        <v>303</v>
      </c>
      <c r="H257" s="218">
        <v>66.3</v>
      </c>
      <c r="I257" s="219"/>
      <c r="J257" s="220">
        <f>ROUND(I257*H257,2)</f>
        <v>0</v>
      </c>
      <c r="K257" s="216" t="s">
        <v>19</v>
      </c>
      <c r="L257" s="46"/>
      <c r="M257" s="221" t="s">
        <v>19</v>
      </c>
      <c r="N257" s="222" t="s">
        <v>43</v>
      </c>
      <c r="O257" s="86"/>
      <c r="P257" s="223">
        <f>O257*H257</f>
        <v>0</v>
      </c>
      <c r="Q257" s="223">
        <v>2.16</v>
      </c>
      <c r="R257" s="223">
        <f>Q257*H257</f>
        <v>143.208</v>
      </c>
      <c r="S257" s="223">
        <v>0</v>
      </c>
      <c r="T257" s="224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5" t="s">
        <v>131</v>
      </c>
      <c r="AT257" s="225" t="s">
        <v>126</v>
      </c>
      <c r="AU257" s="225" t="s">
        <v>81</v>
      </c>
      <c r="AY257" s="19" t="s">
        <v>123</v>
      </c>
      <c r="BE257" s="226">
        <f>IF(N257="základní",J257,0)</f>
        <v>0</v>
      </c>
      <c r="BF257" s="226">
        <f>IF(N257="snížená",J257,0)</f>
        <v>0</v>
      </c>
      <c r="BG257" s="226">
        <f>IF(N257="zákl. přenesená",J257,0)</f>
        <v>0</v>
      </c>
      <c r="BH257" s="226">
        <f>IF(N257="sníž. přenesená",J257,0)</f>
        <v>0</v>
      </c>
      <c r="BI257" s="226">
        <f>IF(N257="nulová",J257,0)</f>
        <v>0</v>
      </c>
      <c r="BJ257" s="19" t="s">
        <v>79</v>
      </c>
      <c r="BK257" s="226">
        <f>ROUND(I257*H257,2)</f>
        <v>0</v>
      </c>
      <c r="BL257" s="19" t="s">
        <v>131</v>
      </c>
      <c r="BM257" s="225" t="s">
        <v>451</v>
      </c>
    </row>
    <row r="258" spans="1:47" s="2" customFormat="1" ht="12">
      <c r="A258" s="40"/>
      <c r="B258" s="41"/>
      <c r="C258" s="42"/>
      <c r="D258" s="227" t="s">
        <v>133</v>
      </c>
      <c r="E258" s="42"/>
      <c r="F258" s="228" t="s">
        <v>452</v>
      </c>
      <c r="G258" s="42"/>
      <c r="H258" s="42"/>
      <c r="I258" s="229"/>
      <c r="J258" s="42"/>
      <c r="K258" s="42"/>
      <c r="L258" s="46"/>
      <c r="M258" s="230"/>
      <c r="N258" s="231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133</v>
      </c>
      <c r="AU258" s="19" t="s">
        <v>81</v>
      </c>
    </row>
    <row r="259" spans="1:51" s="13" customFormat="1" ht="12">
      <c r="A259" s="13"/>
      <c r="B259" s="234"/>
      <c r="C259" s="235"/>
      <c r="D259" s="227" t="s">
        <v>137</v>
      </c>
      <c r="E259" s="236" t="s">
        <v>19</v>
      </c>
      <c r="F259" s="237" t="s">
        <v>138</v>
      </c>
      <c r="G259" s="235"/>
      <c r="H259" s="236" t="s">
        <v>19</v>
      </c>
      <c r="I259" s="238"/>
      <c r="J259" s="235"/>
      <c r="K259" s="235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137</v>
      </c>
      <c r="AU259" s="243" t="s">
        <v>81</v>
      </c>
      <c r="AV259" s="13" t="s">
        <v>79</v>
      </c>
      <c r="AW259" s="13" t="s">
        <v>34</v>
      </c>
      <c r="AX259" s="13" t="s">
        <v>72</v>
      </c>
      <c r="AY259" s="243" t="s">
        <v>123</v>
      </c>
    </row>
    <row r="260" spans="1:51" s="13" customFormat="1" ht="12">
      <c r="A260" s="13"/>
      <c r="B260" s="234"/>
      <c r="C260" s="235"/>
      <c r="D260" s="227" t="s">
        <v>137</v>
      </c>
      <c r="E260" s="236" t="s">
        <v>19</v>
      </c>
      <c r="F260" s="237" t="s">
        <v>453</v>
      </c>
      <c r="G260" s="235"/>
      <c r="H260" s="236" t="s">
        <v>19</v>
      </c>
      <c r="I260" s="238"/>
      <c r="J260" s="235"/>
      <c r="K260" s="235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137</v>
      </c>
      <c r="AU260" s="243" t="s">
        <v>81</v>
      </c>
      <c r="AV260" s="13" t="s">
        <v>79</v>
      </c>
      <c r="AW260" s="13" t="s">
        <v>34</v>
      </c>
      <c r="AX260" s="13" t="s">
        <v>72</v>
      </c>
      <c r="AY260" s="243" t="s">
        <v>123</v>
      </c>
    </row>
    <row r="261" spans="1:51" s="13" customFormat="1" ht="12">
      <c r="A261" s="13"/>
      <c r="B261" s="234"/>
      <c r="C261" s="235"/>
      <c r="D261" s="227" t="s">
        <v>137</v>
      </c>
      <c r="E261" s="236" t="s">
        <v>19</v>
      </c>
      <c r="F261" s="237" t="s">
        <v>436</v>
      </c>
      <c r="G261" s="235"/>
      <c r="H261" s="236" t="s">
        <v>19</v>
      </c>
      <c r="I261" s="238"/>
      <c r="J261" s="235"/>
      <c r="K261" s="235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137</v>
      </c>
      <c r="AU261" s="243" t="s">
        <v>81</v>
      </c>
      <c r="AV261" s="13" t="s">
        <v>79</v>
      </c>
      <c r="AW261" s="13" t="s">
        <v>34</v>
      </c>
      <c r="AX261" s="13" t="s">
        <v>72</v>
      </c>
      <c r="AY261" s="243" t="s">
        <v>123</v>
      </c>
    </row>
    <row r="262" spans="1:51" s="14" customFormat="1" ht="12">
      <c r="A262" s="14"/>
      <c r="B262" s="244"/>
      <c r="C262" s="245"/>
      <c r="D262" s="227" t="s">
        <v>137</v>
      </c>
      <c r="E262" s="246" t="s">
        <v>19</v>
      </c>
      <c r="F262" s="247" t="s">
        <v>454</v>
      </c>
      <c r="G262" s="245"/>
      <c r="H262" s="248">
        <v>66.3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137</v>
      </c>
      <c r="AU262" s="254" t="s">
        <v>81</v>
      </c>
      <c r="AV262" s="14" t="s">
        <v>81</v>
      </c>
      <c r="AW262" s="14" t="s">
        <v>34</v>
      </c>
      <c r="AX262" s="14" t="s">
        <v>72</v>
      </c>
      <c r="AY262" s="254" t="s">
        <v>123</v>
      </c>
    </row>
    <row r="263" spans="1:51" s="15" customFormat="1" ht="12">
      <c r="A263" s="15"/>
      <c r="B263" s="255"/>
      <c r="C263" s="256"/>
      <c r="D263" s="227" t="s">
        <v>137</v>
      </c>
      <c r="E263" s="257" t="s">
        <v>19</v>
      </c>
      <c r="F263" s="258" t="s">
        <v>141</v>
      </c>
      <c r="G263" s="256"/>
      <c r="H263" s="259">
        <v>66.3</v>
      </c>
      <c r="I263" s="260"/>
      <c r="J263" s="256"/>
      <c r="K263" s="256"/>
      <c r="L263" s="261"/>
      <c r="M263" s="262"/>
      <c r="N263" s="263"/>
      <c r="O263" s="263"/>
      <c r="P263" s="263"/>
      <c r="Q263" s="263"/>
      <c r="R263" s="263"/>
      <c r="S263" s="263"/>
      <c r="T263" s="264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5" t="s">
        <v>137</v>
      </c>
      <c r="AU263" s="265" t="s">
        <v>81</v>
      </c>
      <c r="AV263" s="15" t="s">
        <v>131</v>
      </c>
      <c r="AW263" s="15" t="s">
        <v>34</v>
      </c>
      <c r="AX263" s="15" t="s">
        <v>79</v>
      </c>
      <c r="AY263" s="265" t="s">
        <v>123</v>
      </c>
    </row>
    <row r="264" spans="1:65" s="2" customFormat="1" ht="24.15" customHeight="1">
      <c r="A264" s="40"/>
      <c r="B264" s="41"/>
      <c r="C264" s="214" t="s">
        <v>226</v>
      </c>
      <c r="D264" s="214" t="s">
        <v>126</v>
      </c>
      <c r="E264" s="215" t="s">
        <v>455</v>
      </c>
      <c r="F264" s="216" t="s">
        <v>456</v>
      </c>
      <c r="G264" s="217" t="s">
        <v>303</v>
      </c>
      <c r="H264" s="218">
        <v>132.6</v>
      </c>
      <c r="I264" s="219"/>
      <c r="J264" s="220">
        <f>ROUND(I264*H264,2)</f>
        <v>0</v>
      </c>
      <c r="K264" s="216" t="s">
        <v>19</v>
      </c>
      <c r="L264" s="46"/>
      <c r="M264" s="221" t="s">
        <v>19</v>
      </c>
      <c r="N264" s="222" t="s">
        <v>43</v>
      </c>
      <c r="O264" s="86"/>
      <c r="P264" s="223">
        <f>O264*H264</f>
        <v>0</v>
      </c>
      <c r="Q264" s="223">
        <v>2.16</v>
      </c>
      <c r="R264" s="223">
        <f>Q264*H264</f>
        <v>286.416</v>
      </c>
      <c r="S264" s="223">
        <v>0</v>
      </c>
      <c r="T264" s="224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5" t="s">
        <v>131</v>
      </c>
      <c r="AT264" s="225" t="s">
        <v>126</v>
      </c>
      <c r="AU264" s="225" t="s">
        <v>81</v>
      </c>
      <c r="AY264" s="19" t="s">
        <v>123</v>
      </c>
      <c r="BE264" s="226">
        <f>IF(N264="základní",J264,0)</f>
        <v>0</v>
      </c>
      <c r="BF264" s="226">
        <f>IF(N264="snížená",J264,0)</f>
        <v>0</v>
      </c>
      <c r="BG264" s="226">
        <f>IF(N264="zákl. přenesená",J264,0)</f>
        <v>0</v>
      </c>
      <c r="BH264" s="226">
        <f>IF(N264="sníž. přenesená",J264,0)</f>
        <v>0</v>
      </c>
      <c r="BI264" s="226">
        <f>IF(N264="nulová",J264,0)</f>
        <v>0</v>
      </c>
      <c r="BJ264" s="19" t="s">
        <v>79</v>
      </c>
      <c r="BK264" s="226">
        <f>ROUND(I264*H264,2)</f>
        <v>0</v>
      </c>
      <c r="BL264" s="19" t="s">
        <v>131</v>
      </c>
      <c r="BM264" s="225" t="s">
        <v>457</v>
      </c>
    </row>
    <row r="265" spans="1:47" s="2" customFormat="1" ht="12">
      <c r="A265" s="40"/>
      <c r="B265" s="41"/>
      <c r="C265" s="42"/>
      <c r="D265" s="227" t="s">
        <v>133</v>
      </c>
      <c r="E265" s="42"/>
      <c r="F265" s="228" t="s">
        <v>458</v>
      </c>
      <c r="G265" s="42"/>
      <c r="H265" s="42"/>
      <c r="I265" s="229"/>
      <c r="J265" s="42"/>
      <c r="K265" s="42"/>
      <c r="L265" s="46"/>
      <c r="M265" s="230"/>
      <c r="N265" s="231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133</v>
      </c>
      <c r="AU265" s="19" t="s">
        <v>81</v>
      </c>
    </row>
    <row r="266" spans="1:51" s="13" customFormat="1" ht="12">
      <c r="A266" s="13"/>
      <c r="B266" s="234"/>
      <c r="C266" s="235"/>
      <c r="D266" s="227" t="s">
        <v>137</v>
      </c>
      <c r="E266" s="236" t="s">
        <v>19</v>
      </c>
      <c r="F266" s="237" t="s">
        <v>138</v>
      </c>
      <c r="G266" s="235"/>
      <c r="H266" s="236" t="s">
        <v>19</v>
      </c>
      <c r="I266" s="238"/>
      <c r="J266" s="235"/>
      <c r="K266" s="235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137</v>
      </c>
      <c r="AU266" s="243" t="s">
        <v>81</v>
      </c>
      <c r="AV266" s="13" t="s">
        <v>79</v>
      </c>
      <c r="AW266" s="13" t="s">
        <v>34</v>
      </c>
      <c r="AX266" s="13" t="s">
        <v>72</v>
      </c>
      <c r="AY266" s="243" t="s">
        <v>123</v>
      </c>
    </row>
    <row r="267" spans="1:51" s="13" customFormat="1" ht="12">
      <c r="A267" s="13"/>
      <c r="B267" s="234"/>
      <c r="C267" s="235"/>
      <c r="D267" s="227" t="s">
        <v>137</v>
      </c>
      <c r="E267" s="236" t="s">
        <v>19</v>
      </c>
      <c r="F267" s="237" t="s">
        <v>459</v>
      </c>
      <c r="G267" s="235"/>
      <c r="H267" s="236" t="s">
        <v>19</v>
      </c>
      <c r="I267" s="238"/>
      <c r="J267" s="235"/>
      <c r="K267" s="235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137</v>
      </c>
      <c r="AU267" s="243" t="s">
        <v>81</v>
      </c>
      <c r="AV267" s="13" t="s">
        <v>79</v>
      </c>
      <c r="AW267" s="13" t="s">
        <v>34</v>
      </c>
      <c r="AX267" s="13" t="s">
        <v>72</v>
      </c>
      <c r="AY267" s="243" t="s">
        <v>123</v>
      </c>
    </row>
    <row r="268" spans="1:51" s="13" customFormat="1" ht="12">
      <c r="A268" s="13"/>
      <c r="B268" s="234"/>
      <c r="C268" s="235"/>
      <c r="D268" s="227" t="s">
        <v>137</v>
      </c>
      <c r="E268" s="236" t="s">
        <v>19</v>
      </c>
      <c r="F268" s="237" t="s">
        <v>436</v>
      </c>
      <c r="G268" s="235"/>
      <c r="H268" s="236" t="s">
        <v>19</v>
      </c>
      <c r="I268" s="238"/>
      <c r="J268" s="235"/>
      <c r="K268" s="235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137</v>
      </c>
      <c r="AU268" s="243" t="s">
        <v>81</v>
      </c>
      <c r="AV268" s="13" t="s">
        <v>79</v>
      </c>
      <c r="AW268" s="13" t="s">
        <v>34</v>
      </c>
      <c r="AX268" s="13" t="s">
        <v>72</v>
      </c>
      <c r="AY268" s="243" t="s">
        <v>123</v>
      </c>
    </row>
    <row r="269" spans="1:51" s="14" customFormat="1" ht="12">
      <c r="A269" s="14"/>
      <c r="B269" s="244"/>
      <c r="C269" s="245"/>
      <c r="D269" s="227" t="s">
        <v>137</v>
      </c>
      <c r="E269" s="246" t="s">
        <v>19</v>
      </c>
      <c r="F269" s="247" t="s">
        <v>460</v>
      </c>
      <c r="G269" s="245"/>
      <c r="H269" s="248">
        <v>132.6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4" t="s">
        <v>137</v>
      </c>
      <c r="AU269" s="254" t="s">
        <v>81</v>
      </c>
      <c r="AV269" s="14" t="s">
        <v>81</v>
      </c>
      <c r="AW269" s="14" t="s">
        <v>34</v>
      </c>
      <c r="AX269" s="14" t="s">
        <v>72</v>
      </c>
      <c r="AY269" s="254" t="s">
        <v>123</v>
      </c>
    </row>
    <row r="270" spans="1:51" s="15" customFormat="1" ht="12">
      <c r="A270" s="15"/>
      <c r="B270" s="255"/>
      <c r="C270" s="256"/>
      <c r="D270" s="227" t="s">
        <v>137</v>
      </c>
      <c r="E270" s="257" t="s">
        <v>19</v>
      </c>
      <c r="F270" s="258" t="s">
        <v>141</v>
      </c>
      <c r="G270" s="256"/>
      <c r="H270" s="259">
        <v>132.6</v>
      </c>
      <c r="I270" s="260"/>
      <c r="J270" s="256"/>
      <c r="K270" s="256"/>
      <c r="L270" s="261"/>
      <c r="M270" s="262"/>
      <c r="N270" s="263"/>
      <c r="O270" s="263"/>
      <c r="P270" s="263"/>
      <c r="Q270" s="263"/>
      <c r="R270" s="263"/>
      <c r="S270" s="263"/>
      <c r="T270" s="264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5" t="s">
        <v>137</v>
      </c>
      <c r="AU270" s="265" t="s">
        <v>81</v>
      </c>
      <c r="AV270" s="15" t="s">
        <v>131</v>
      </c>
      <c r="AW270" s="15" t="s">
        <v>34</v>
      </c>
      <c r="AX270" s="15" t="s">
        <v>79</v>
      </c>
      <c r="AY270" s="265" t="s">
        <v>123</v>
      </c>
    </row>
    <row r="271" spans="1:63" s="12" customFormat="1" ht="22.8" customHeight="1">
      <c r="A271" s="12"/>
      <c r="B271" s="198"/>
      <c r="C271" s="199"/>
      <c r="D271" s="200" t="s">
        <v>71</v>
      </c>
      <c r="E271" s="212" t="s">
        <v>131</v>
      </c>
      <c r="F271" s="212" t="s">
        <v>461</v>
      </c>
      <c r="G271" s="199"/>
      <c r="H271" s="199"/>
      <c r="I271" s="202"/>
      <c r="J271" s="213">
        <f>BK271</f>
        <v>0</v>
      </c>
      <c r="K271" s="199"/>
      <c r="L271" s="204"/>
      <c r="M271" s="205"/>
      <c r="N271" s="206"/>
      <c r="O271" s="206"/>
      <c r="P271" s="207">
        <f>SUM(P272:P334)</f>
        <v>0</v>
      </c>
      <c r="Q271" s="206"/>
      <c r="R271" s="207">
        <f>SUM(R272:R334)</f>
        <v>40.65104418</v>
      </c>
      <c r="S271" s="206"/>
      <c r="T271" s="208">
        <f>SUM(T272:T334)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9" t="s">
        <v>79</v>
      </c>
      <c r="AT271" s="210" t="s">
        <v>71</v>
      </c>
      <c r="AU271" s="210" t="s">
        <v>79</v>
      </c>
      <c r="AY271" s="209" t="s">
        <v>123</v>
      </c>
      <c r="BK271" s="211">
        <f>SUM(BK272:BK334)</f>
        <v>0</v>
      </c>
    </row>
    <row r="272" spans="1:65" s="2" customFormat="1" ht="24.15" customHeight="1">
      <c r="A272" s="40"/>
      <c r="B272" s="41"/>
      <c r="C272" s="214" t="s">
        <v>233</v>
      </c>
      <c r="D272" s="214" t="s">
        <v>126</v>
      </c>
      <c r="E272" s="215" t="s">
        <v>462</v>
      </c>
      <c r="F272" s="216" t="s">
        <v>463</v>
      </c>
      <c r="G272" s="217" t="s">
        <v>129</v>
      </c>
      <c r="H272" s="218">
        <v>39.82</v>
      </c>
      <c r="I272" s="219"/>
      <c r="J272" s="220">
        <f>ROUND(I272*H272,2)</f>
        <v>0</v>
      </c>
      <c r="K272" s="216" t="s">
        <v>130</v>
      </c>
      <c r="L272" s="46"/>
      <c r="M272" s="221" t="s">
        <v>19</v>
      </c>
      <c r="N272" s="222" t="s">
        <v>43</v>
      </c>
      <c r="O272" s="86"/>
      <c r="P272" s="223">
        <f>O272*H272</f>
        <v>0</v>
      </c>
      <c r="Q272" s="223">
        <v>0</v>
      </c>
      <c r="R272" s="223">
        <f>Q272*H272</f>
        <v>0</v>
      </c>
      <c r="S272" s="223">
        <v>0</v>
      </c>
      <c r="T272" s="224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5" t="s">
        <v>131</v>
      </c>
      <c r="AT272" s="225" t="s">
        <v>126</v>
      </c>
      <c r="AU272" s="225" t="s">
        <v>81</v>
      </c>
      <c r="AY272" s="19" t="s">
        <v>123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19" t="s">
        <v>79</v>
      </c>
      <c r="BK272" s="226">
        <f>ROUND(I272*H272,2)</f>
        <v>0</v>
      </c>
      <c r="BL272" s="19" t="s">
        <v>131</v>
      </c>
      <c r="BM272" s="225" t="s">
        <v>464</v>
      </c>
    </row>
    <row r="273" spans="1:47" s="2" customFormat="1" ht="12">
      <c r="A273" s="40"/>
      <c r="B273" s="41"/>
      <c r="C273" s="42"/>
      <c r="D273" s="227" t="s">
        <v>133</v>
      </c>
      <c r="E273" s="42"/>
      <c r="F273" s="228" t="s">
        <v>465</v>
      </c>
      <c r="G273" s="42"/>
      <c r="H273" s="42"/>
      <c r="I273" s="229"/>
      <c r="J273" s="42"/>
      <c r="K273" s="42"/>
      <c r="L273" s="46"/>
      <c r="M273" s="230"/>
      <c r="N273" s="231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133</v>
      </c>
      <c r="AU273" s="19" t="s">
        <v>81</v>
      </c>
    </row>
    <row r="274" spans="1:47" s="2" customFormat="1" ht="12">
      <c r="A274" s="40"/>
      <c r="B274" s="41"/>
      <c r="C274" s="42"/>
      <c r="D274" s="232" t="s">
        <v>135</v>
      </c>
      <c r="E274" s="42"/>
      <c r="F274" s="233" t="s">
        <v>466</v>
      </c>
      <c r="G274" s="42"/>
      <c r="H274" s="42"/>
      <c r="I274" s="229"/>
      <c r="J274" s="42"/>
      <c r="K274" s="42"/>
      <c r="L274" s="46"/>
      <c r="M274" s="230"/>
      <c r="N274" s="231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135</v>
      </c>
      <c r="AU274" s="19" t="s">
        <v>81</v>
      </c>
    </row>
    <row r="275" spans="1:51" s="13" customFormat="1" ht="12">
      <c r="A275" s="13"/>
      <c r="B275" s="234"/>
      <c r="C275" s="235"/>
      <c r="D275" s="227" t="s">
        <v>137</v>
      </c>
      <c r="E275" s="236" t="s">
        <v>19</v>
      </c>
      <c r="F275" s="237" t="s">
        <v>467</v>
      </c>
      <c r="G275" s="235"/>
      <c r="H275" s="236" t="s">
        <v>19</v>
      </c>
      <c r="I275" s="238"/>
      <c r="J275" s="235"/>
      <c r="K275" s="235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137</v>
      </c>
      <c r="AU275" s="243" t="s">
        <v>81</v>
      </c>
      <c r="AV275" s="13" t="s">
        <v>79</v>
      </c>
      <c r="AW275" s="13" t="s">
        <v>34</v>
      </c>
      <c r="AX275" s="13" t="s">
        <v>72</v>
      </c>
      <c r="AY275" s="243" t="s">
        <v>123</v>
      </c>
    </row>
    <row r="276" spans="1:51" s="13" customFormat="1" ht="12">
      <c r="A276" s="13"/>
      <c r="B276" s="234"/>
      <c r="C276" s="235"/>
      <c r="D276" s="227" t="s">
        <v>137</v>
      </c>
      <c r="E276" s="236" t="s">
        <v>19</v>
      </c>
      <c r="F276" s="237" t="s">
        <v>468</v>
      </c>
      <c r="G276" s="235"/>
      <c r="H276" s="236" t="s">
        <v>19</v>
      </c>
      <c r="I276" s="238"/>
      <c r="J276" s="235"/>
      <c r="K276" s="235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137</v>
      </c>
      <c r="AU276" s="243" t="s">
        <v>81</v>
      </c>
      <c r="AV276" s="13" t="s">
        <v>79</v>
      </c>
      <c r="AW276" s="13" t="s">
        <v>34</v>
      </c>
      <c r="AX276" s="13" t="s">
        <v>72</v>
      </c>
      <c r="AY276" s="243" t="s">
        <v>123</v>
      </c>
    </row>
    <row r="277" spans="1:51" s="14" customFormat="1" ht="12">
      <c r="A277" s="14"/>
      <c r="B277" s="244"/>
      <c r="C277" s="245"/>
      <c r="D277" s="227" t="s">
        <v>137</v>
      </c>
      <c r="E277" s="246" t="s">
        <v>19</v>
      </c>
      <c r="F277" s="247" t="s">
        <v>469</v>
      </c>
      <c r="G277" s="245"/>
      <c r="H277" s="248">
        <v>39.82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4" t="s">
        <v>137</v>
      </c>
      <c r="AU277" s="254" t="s">
        <v>81</v>
      </c>
      <c r="AV277" s="14" t="s">
        <v>81</v>
      </c>
      <c r="AW277" s="14" t="s">
        <v>34</v>
      </c>
      <c r="AX277" s="14" t="s">
        <v>72</v>
      </c>
      <c r="AY277" s="254" t="s">
        <v>123</v>
      </c>
    </row>
    <row r="278" spans="1:51" s="15" customFormat="1" ht="12">
      <c r="A278" s="15"/>
      <c r="B278" s="255"/>
      <c r="C278" s="256"/>
      <c r="D278" s="227" t="s">
        <v>137</v>
      </c>
      <c r="E278" s="257" t="s">
        <v>19</v>
      </c>
      <c r="F278" s="258" t="s">
        <v>141</v>
      </c>
      <c r="G278" s="256"/>
      <c r="H278" s="259">
        <v>39.82</v>
      </c>
      <c r="I278" s="260"/>
      <c r="J278" s="256"/>
      <c r="K278" s="256"/>
      <c r="L278" s="261"/>
      <c r="M278" s="262"/>
      <c r="N278" s="263"/>
      <c r="O278" s="263"/>
      <c r="P278" s="263"/>
      <c r="Q278" s="263"/>
      <c r="R278" s="263"/>
      <c r="S278" s="263"/>
      <c r="T278" s="264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65" t="s">
        <v>137</v>
      </c>
      <c r="AU278" s="265" t="s">
        <v>81</v>
      </c>
      <c r="AV278" s="15" t="s">
        <v>131</v>
      </c>
      <c r="AW278" s="15" t="s">
        <v>34</v>
      </c>
      <c r="AX278" s="15" t="s">
        <v>79</v>
      </c>
      <c r="AY278" s="265" t="s">
        <v>123</v>
      </c>
    </row>
    <row r="279" spans="1:65" s="2" customFormat="1" ht="16.5" customHeight="1">
      <c r="A279" s="40"/>
      <c r="B279" s="41"/>
      <c r="C279" s="214" t="s">
        <v>241</v>
      </c>
      <c r="D279" s="214" t="s">
        <v>126</v>
      </c>
      <c r="E279" s="215" t="s">
        <v>470</v>
      </c>
      <c r="F279" s="216" t="s">
        <v>471</v>
      </c>
      <c r="G279" s="217" t="s">
        <v>303</v>
      </c>
      <c r="H279" s="218">
        <v>0.471</v>
      </c>
      <c r="I279" s="219"/>
      <c r="J279" s="220">
        <f>ROUND(I279*H279,2)</f>
        <v>0</v>
      </c>
      <c r="K279" s="216" t="s">
        <v>130</v>
      </c>
      <c r="L279" s="46"/>
      <c r="M279" s="221" t="s">
        <v>19</v>
      </c>
      <c r="N279" s="222" t="s">
        <v>43</v>
      </c>
      <c r="O279" s="86"/>
      <c r="P279" s="223">
        <f>O279*H279</f>
        <v>0</v>
      </c>
      <c r="Q279" s="223">
        <v>0</v>
      </c>
      <c r="R279" s="223">
        <f>Q279*H279</f>
        <v>0</v>
      </c>
      <c r="S279" s="223">
        <v>0</v>
      </c>
      <c r="T279" s="224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5" t="s">
        <v>131</v>
      </c>
      <c r="AT279" s="225" t="s">
        <v>126</v>
      </c>
      <c r="AU279" s="225" t="s">
        <v>81</v>
      </c>
      <c r="AY279" s="19" t="s">
        <v>123</v>
      </c>
      <c r="BE279" s="226">
        <f>IF(N279="základní",J279,0)</f>
        <v>0</v>
      </c>
      <c r="BF279" s="226">
        <f>IF(N279="snížená",J279,0)</f>
        <v>0</v>
      </c>
      <c r="BG279" s="226">
        <f>IF(N279="zákl. přenesená",J279,0)</f>
        <v>0</v>
      </c>
      <c r="BH279" s="226">
        <f>IF(N279="sníž. přenesená",J279,0)</f>
        <v>0</v>
      </c>
      <c r="BI279" s="226">
        <f>IF(N279="nulová",J279,0)</f>
        <v>0</v>
      </c>
      <c r="BJ279" s="19" t="s">
        <v>79</v>
      </c>
      <c r="BK279" s="226">
        <f>ROUND(I279*H279,2)</f>
        <v>0</v>
      </c>
      <c r="BL279" s="19" t="s">
        <v>131</v>
      </c>
      <c r="BM279" s="225" t="s">
        <v>472</v>
      </c>
    </row>
    <row r="280" spans="1:47" s="2" customFormat="1" ht="12">
      <c r="A280" s="40"/>
      <c r="B280" s="41"/>
      <c r="C280" s="42"/>
      <c r="D280" s="227" t="s">
        <v>133</v>
      </c>
      <c r="E280" s="42"/>
      <c r="F280" s="228" t="s">
        <v>473</v>
      </c>
      <c r="G280" s="42"/>
      <c r="H280" s="42"/>
      <c r="I280" s="229"/>
      <c r="J280" s="42"/>
      <c r="K280" s="42"/>
      <c r="L280" s="46"/>
      <c r="M280" s="230"/>
      <c r="N280" s="231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133</v>
      </c>
      <c r="AU280" s="19" t="s">
        <v>81</v>
      </c>
    </row>
    <row r="281" spans="1:47" s="2" customFormat="1" ht="12">
      <c r="A281" s="40"/>
      <c r="B281" s="41"/>
      <c r="C281" s="42"/>
      <c r="D281" s="232" t="s">
        <v>135</v>
      </c>
      <c r="E281" s="42"/>
      <c r="F281" s="233" t="s">
        <v>474</v>
      </c>
      <c r="G281" s="42"/>
      <c r="H281" s="42"/>
      <c r="I281" s="229"/>
      <c r="J281" s="42"/>
      <c r="K281" s="42"/>
      <c r="L281" s="46"/>
      <c r="M281" s="230"/>
      <c r="N281" s="231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135</v>
      </c>
      <c r="AU281" s="19" t="s">
        <v>81</v>
      </c>
    </row>
    <row r="282" spans="1:51" s="13" customFormat="1" ht="12">
      <c r="A282" s="13"/>
      <c r="B282" s="234"/>
      <c r="C282" s="235"/>
      <c r="D282" s="227" t="s">
        <v>137</v>
      </c>
      <c r="E282" s="236" t="s">
        <v>19</v>
      </c>
      <c r="F282" s="237" t="s">
        <v>138</v>
      </c>
      <c r="G282" s="235"/>
      <c r="H282" s="236" t="s">
        <v>19</v>
      </c>
      <c r="I282" s="238"/>
      <c r="J282" s="235"/>
      <c r="K282" s="235"/>
      <c r="L282" s="239"/>
      <c r="M282" s="240"/>
      <c r="N282" s="241"/>
      <c r="O282" s="241"/>
      <c r="P282" s="241"/>
      <c r="Q282" s="241"/>
      <c r="R282" s="241"/>
      <c r="S282" s="241"/>
      <c r="T282" s="24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3" t="s">
        <v>137</v>
      </c>
      <c r="AU282" s="243" t="s">
        <v>81</v>
      </c>
      <c r="AV282" s="13" t="s">
        <v>79</v>
      </c>
      <c r="AW282" s="13" t="s">
        <v>34</v>
      </c>
      <c r="AX282" s="13" t="s">
        <v>72</v>
      </c>
      <c r="AY282" s="243" t="s">
        <v>123</v>
      </c>
    </row>
    <row r="283" spans="1:51" s="13" customFormat="1" ht="12">
      <c r="A283" s="13"/>
      <c r="B283" s="234"/>
      <c r="C283" s="235"/>
      <c r="D283" s="227" t="s">
        <v>137</v>
      </c>
      <c r="E283" s="236" t="s">
        <v>19</v>
      </c>
      <c r="F283" s="237" t="s">
        <v>475</v>
      </c>
      <c r="G283" s="235"/>
      <c r="H283" s="236" t="s">
        <v>19</v>
      </c>
      <c r="I283" s="238"/>
      <c r="J283" s="235"/>
      <c r="K283" s="235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137</v>
      </c>
      <c r="AU283" s="243" t="s">
        <v>81</v>
      </c>
      <c r="AV283" s="13" t="s">
        <v>79</v>
      </c>
      <c r="AW283" s="13" t="s">
        <v>34</v>
      </c>
      <c r="AX283" s="13" t="s">
        <v>72</v>
      </c>
      <c r="AY283" s="243" t="s">
        <v>123</v>
      </c>
    </row>
    <row r="284" spans="1:51" s="14" customFormat="1" ht="12">
      <c r="A284" s="14"/>
      <c r="B284" s="244"/>
      <c r="C284" s="245"/>
      <c r="D284" s="227" t="s">
        <v>137</v>
      </c>
      <c r="E284" s="246" t="s">
        <v>19</v>
      </c>
      <c r="F284" s="247" t="s">
        <v>476</v>
      </c>
      <c r="G284" s="245"/>
      <c r="H284" s="248">
        <v>0.471</v>
      </c>
      <c r="I284" s="249"/>
      <c r="J284" s="245"/>
      <c r="K284" s="245"/>
      <c r="L284" s="250"/>
      <c r="M284" s="251"/>
      <c r="N284" s="252"/>
      <c r="O284" s="252"/>
      <c r="P284" s="252"/>
      <c r="Q284" s="252"/>
      <c r="R284" s="252"/>
      <c r="S284" s="252"/>
      <c r="T284" s="25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4" t="s">
        <v>137</v>
      </c>
      <c r="AU284" s="254" t="s">
        <v>81</v>
      </c>
      <c r="AV284" s="14" t="s">
        <v>81</v>
      </c>
      <c r="AW284" s="14" t="s">
        <v>34</v>
      </c>
      <c r="AX284" s="14" t="s">
        <v>72</v>
      </c>
      <c r="AY284" s="254" t="s">
        <v>123</v>
      </c>
    </row>
    <row r="285" spans="1:51" s="15" customFormat="1" ht="12">
      <c r="A285" s="15"/>
      <c r="B285" s="255"/>
      <c r="C285" s="256"/>
      <c r="D285" s="227" t="s">
        <v>137</v>
      </c>
      <c r="E285" s="257" t="s">
        <v>19</v>
      </c>
      <c r="F285" s="258" t="s">
        <v>141</v>
      </c>
      <c r="G285" s="256"/>
      <c r="H285" s="259">
        <v>0.471</v>
      </c>
      <c r="I285" s="260"/>
      <c r="J285" s="256"/>
      <c r="K285" s="256"/>
      <c r="L285" s="261"/>
      <c r="M285" s="262"/>
      <c r="N285" s="263"/>
      <c r="O285" s="263"/>
      <c r="P285" s="263"/>
      <c r="Q285" s="263"/>
      <c r="R285" s="263"/>
      <c r="S285" s="263"/>
      <c r="T285" s="264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5" t="s">
        <v>137</v>
      </c>
      <c r="AU285" s="265" t="s">
        <v>81</v>
      </c>
      <c r="AV285" s="15" t="s">
        <v>131</v>
      </c>
      <c r="AW285" s="15" t="s">
        <v>34</v>
      </c>
      <c r="AX285" s="15" t="s">
        <v>79</v>
      </c>
      <c r="AY285" s="265" t="s">
        <v>123</v>
      </c>
    </row>
    <row r="286" spans="1:65" s="2" customFormat="1" ht="33" customHeight="1">
      <c r="A286" s="40"/>
      <c r="B286" s="41"/>
      <c r="C286" s="214" t="s">
        <v>217</v>
      </c>
      <c r="D286" s="214" t="s">
        <v>126</v>
      </c>
      <c r="E286" s="215" t="s">
        <v>477</v>
      </c>
      <c r="F286" s="216" t="s">
        <v>478</v>
      </c>
      <c r="G286" s="217" t="s">
        <v>303</v>
      </c>
      <c r="H286" s="218">
        <v>2.012</v>
      </c>
      <c r="I286" s="219"/>
      <c r="J286" s="220">
        <f>ROUND(I286*H286,2)</f>
        <v>0</v>
      </c>
      <c r="K286" s="216" t="s">
        <v>130</v>
      </c>
      <c r="L286" s="46"/>
      <c r="M286" s="221" t="s">
        <v>19</v>
      </c>
      <c r="N286" s="222" t="s">
        <v>43</v>
      </c>
      <c r="O286" s="86"/>
      <c r="P286" s="223">
        <f>O286*H286</f>
        <v>0</v>
      </c>
      <c r="Q286" s="223">
        <v>0</v>
      </c>
      <c r="R286" s="223">
        <f>Q286*H286</f>
        <v>0</v>
      </c>
      <c r="S286" s="223">
        <v>0</v>
      </c>
      <c r="T286" s="224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5" t="s">
        <v>131</v>
      </c>
      <c r="AT286" s="225" t="s">
        <v>126</v>
      </c>
      <c r="AU286" s="225" t="s">
        <v>81</v>
      </c>
      <c r="AY286" s="19" t="s">
        <v>123</v>
      </c>
      <c r="BE286" s="226">
        <f>IF(N286="základní",J286,0)</f>
        <v>0</v>
      </c>
      <c r="BF286" s="226">
        <f>IF(N286="snížená",J286,0)</f>
        <v>0</v>
      </c>
      <c r="BG286" s="226">
        <f>IF(N286="zákl. přenesená",J286,0)</f>
        <v>0</v>
      </c>
      <c r="BH286" s="226">
        <f>IF(N286="sníž. přenesená",J286,0)</f>
        <v>0</v>
      </c>
      <c r="BI286" s="226">
        <f>IF(N286="nulová",J286,0)</f>
        <v>0</v>
      </c>
      <c r="BJ286" s="19" t="s">
        <v>79</v>
      </c>
      <c r="BK286" s="226">
        <f>ROUND(I286*H286,2)</f>
        <v>0</v>
      </c>
      <c r="BL286" s="19" t="s">
        <v>131</v>
      </c>
      <c r="BM286" s="225" t="s">
        <v>479</v>
      </c>
    </row>
    <row r="287" spans="1:47" s="2" customFormat="1" ht="12">
      <c r="A287" s="40"/>
      <c r="B287" s="41"/>
      <c r="C287" s="42"/>
      <c r="D287" s="227" t="s">
        <v>133</v>
      </c>
      <c r="E287" s="42"/>
      <c r="F287" s="228" t="s">
        <v>480</v>
      </c>
      <c r="G287" s="42"/>
      <c r="H287" s="42"/>
      <c r="I287" s="229"/>
      <c r="J287" s="42"/>
      <c r="K287" s="42"/>
      <c r="L287" s="46"/>
      <c r="M287" s="230"/>
      <c r="N287" s="231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133</v>
      </c>
      <c r="AU287" s="19" t="s">
        <v>81</v>
      </c>
    </row>
    <row r="288" spans="1:47" s="2" customFormat="1" ht="12">
      <c r="A288" s="40"/>
      <c r="B288" s="41"/>
      <c r="C288" s="42"/>
      <c r="D288" s="232" t="s">
        <v>135</v>
      </c>
      <c r="E288" s="42"/>
      <c r="F288" s="233" t="s">
        <v>481</v>
      </c>
      <c r="G288" s="42"/>
      <c r="H288" s="42"/>
      <c r="I288" s="229"/>
      <c r="J288" s="42"/>
      <c r="K288" s="42"/>
      <c r="L288" s="46"/>
      <c r="M288" s="230"/>
      <c r="N288" s="231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135</v>
      </c>
      <c r="AU288" s="19" t="s">
        <v>81</v>
      </c>
    </row>
    <row r="289" spans="1:51" s="13" customFormat="1" ht="12">
      <c r="A289" s="13"/>
      <c r="B289" s="234"/>
      <c r="C289" s="235"/>
      <c r="D289" s="227" t="s">
        <v>137</v>
      </c>
      <c r="E289" s="236" t="s">
        <v>19</v>
      </c>
      <c r="F289" s="237" t="s">
        <v>467</v>
      </c>
      <c r="G289" s="235"/>
      <c r="H289" s="236" t="s">
        <v>19</v>
      </c>
      <c r="I289" s="238"/>
      <c r="J289" s="235"/>
      <c r="K289" s="235"/>
      <c r="L289" s="239"/>
      <c r="M289" s="240"/>
      <c r="N289" s="241"/>
      <c r="O289" s="241"/>
      <c r="P289" s="241"/>
      <c r="Q289" s="241"/>
      <c r="R289" s="241"/>
      <c r="S289" s="241"/>
      <c r="T289" s="24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3" t="s">
        <v>137</v>
      </c>
      <c r="AU289" s="243" t="s">
        <v>81</v>
      </c>
      <c r="AV289" s="13" t="s">
        <v>79</v>
      </c>
      <c r="AW289" s="13" t="s">
        <v>34</v>
      </c>
      <c r="AX289" s="13" t="s">
        <v>72</v>
      </c>
      <c r="AY289" s="243" t="s">
        <v>123</v>
      </c>
    </row>
    <row r="290" spans="1:51" s="13" customFormat="1" ht="12">
      <c r="A290" s="13"/>
      <c r="B290" s="234"/>
      <c r="C290" s="235"/>
      <c r="D290" s="227" t="s">
        <v>137</v>
      </c>
      <c r="E290" s="236" t="s">
        <v>19</v>
      </c>
      <c r="F290" s="237" t="s">
        <v>396</v>
      </c>
      <c r="G290" s="235"/>
      <c r="H290" s="236" t="s">
        <v>19</v>
      </c>
      <c r="I290" s="238"/>
      <c r="J290" s="235"/>
      <c r="K290" s="235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137</v>
      </c>
      <c r="AU290" s="243" t="s">
        <v>81</v>
      </c>
      <c r="AV290" s="13" t="s">
        <v>79</v>
      </c>
      <c r="AW290" s="13" t="s">
        <v>34</v>
      </c>
      <c r="AX290" s="13" t="s">
        <v>72</v>
      </c>
      <c r="AY290" s="243" t="s">
        <v>123</v>
      </c>
    </row>
    <row r="291" spans="1:51" s="14" customFormat="1" ht="12">
      <c r="A291" s="14"/>
      <c r="B291" s="244"/>
      <c r="C291" s="245"/>
      <c r="D291" s="227" t="s">
        <v>137</v>
      </c>
      <c r="E291" s="246" t="s">
        <v>19</v>
      </c>
      <c r="F291" s="247" t="s">
        <v>482</v>
      </c>
      <c r="G291" s="245"/>
      <c r="H291" s="248">
        <v>2.012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4" t="s">
        <v>137</v>
      </c>
      <c r="AU291" s="254" t="s">
        <v>81</v>
      </c>
      <c r="AV291" s="14" t="s">
        <v>81</v>
      </c>
      <c r="AW291" s="14" t="s">
        <v>34</v>
      </c>
      <c r="AX291" s="14" t="s">
        <v>72</v>
      </c>
      <c r="AY291" s="254" t="s">
        <v>123</v>
      </c>
    </row>
    <row r="292" spans="1:51" s="15" customFormat="1" ht="12">
      <c r="A292" s="15"/>
      <c r="B292" s="255"/>
      <c r="C292" s="256"/>
      <c r="D292" s="227" t="s">
        <v>137</v>
      </c>
      <c r="E292" s="257" t="s">
        <v>19</v>
      </c>
      <c r="F292" s="258" t="s">
        <v>141</v>
      </c>
      <c r="G292" s="256"/>
      <c r="H292" s="259">
        <v>2.012</v>
      </c>
      <c r="I292" s="260"/>
      <c r="J292" s="256"/>
      <c r="K292" s="256"/>
      <c r="L292" s="261"/>
      <c r="M292" s="262"/>
      <c r="N292" s="263"/>
      <c r="O292" s="263"/>
      <c r="P292" s="263"/>
      <c r="Q292" s="263"/>
      <c r="R292" s="263"/>
      <c r="S292" s="263"/>
      <c r="T292" s="264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65" t="s">
        <v>137</v>
      </c>
      <c r="AU292" s="265" t="s">
        <v>81</v>
      </c>
      <c r="AV292" s="15" t="s">
        <v>131</v>
      </c>
      <c r="AW292" s="15" t="s">
        <v>34</v>
      </c>
      <c r="AX292" s="15" t="s">
        <v>79</v>
      </c>
      <c r="AY292" s="265" t="s">
        <v>123</v>
      </c>
    </row>
    <row r="293" spans="1:65" s="2" customFormat="1" ht="24.15" customHeight="1">
      <c r="A293" s="40"/>
      <c r="B293" s="41"/>
      <c r="C293" s="214" t="s">
        <v>483</v>
      </c>
      <c r="D293" s="214" t="s">
        <v>126</v>
      </c>
      <c r="E293" s="215" t="s">
        <v>484</v>
      </c>
      <c r="F293" s="216" t="s">
        <v>485</v>
      </c>
      <c r="G293" s="217" t="s">
        <v>303</v>
      </c>
      <c r="H293" s="218">
        <v>2.237</v>
      </c>
      <c r="I293" s="219"/>
      <c r="J293" s="220">
        <f>ROUND(I293*H293,2)</f>
        <v>0</v>
      </c>
      <c r="K293" s="216" t="s">
        <v>130</v>
      </c>
      <c r="L293" s="46"/>
      <c r="M293" s="221" t="s">
        <v>19</v>
      </c>
      <c r="N293" s="222" t="s">
        <v>43</v>
      </c>
      <c r="O293" s="86"/>
      <c r="P293" s="223">
        <f>O293*H293</f>
        <v>0</v>
      </c>
      <c r="Q293" s="223">
        <v>0</v>
      </c>
      <c r="R293" s="223">
        <f>Q293*H293</f>
        <v>0</v>
      </c>
      <c r="S293" s="223">
        <v>0</v>
      </c>
      <c r="T293" s="224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5" t="s">
        <v>131</v>
      </c>
      <c r="AT293" s="225" t="s">
        <v>126</v>
      </c>
      <c r="AU293" s="225" t="s">
        <v>81</v>
      </c>
      <c r="AY293" s="19" t="s">
        <v>123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19" t="s">
        <v>79</v>
      </c>
      <c r="BK293" s="226">
        <f>ROUND(I293*H293,2)</f>
        <v>0</v>
      </c>
      <c r="BL293" s="19" t="s">
        <v>131</v>
      </c>
      <c r="BM293" s="225" t="s">
        <v>486</v>
      </c>
    </row>
    <row r="294" spans="1:47" s="2" customFormat="1" ht="12">
      <c r="A294" s="40"/>
      <c r="B294" s="41"/>
      <c r="C294" s="42"/>
      <c r="D294" s="227" t="s">
        <v>133</v>
      </c>
      <c r="E294" s="42"/>
      <c r="F294" s="228" t="s">
        <v>487</v>
      </c>
      <c r="G294" s="42"/>
      <c r="H294" s="42"/>
      <c r="I294" s="229"/>
      <c r="J294" s="42"/>
      <c r="K294" s="42"/>
      <c r="L294" s="46"/>
      <c r="M294" s="230"/>
      <c r="N294" s="231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133</v>
      </c>
      <c r="AU294" s="19" t="s">
        <v>81</v>
      </c>
    </row>
    <row r="295" spans="1:47" s="2" customFormat="1" ht="12">
      <c r="A295" s="40"/>
      <c r="B295" s="41"/>
      <c r="C295" s="42"/>
      <c r="D295" s="232" t="s">
        <v>135</v>
      </c>
      <c r="E295" s="42"/>
      <c r="F295" s="233" t="s">
        <v>488</v>
      </c>
      <c r="G295" s="42"/>
      <c r="H295" s="42"/>
      <c r="I295" s="229"/>
      <c r="J295" s="42"/>
      <c r="K295" s="42"/>
      <c r="L295" s="46"/>
      <c r="M295" s="230"/>
      <c r="N295" s="231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135</v>
      </c>
      <c r="AU295" s="19" t="s">
        <v>81</v>
      </c>
    </row>
    <row r="296" spans="1:51" s="13" customFormat="1" ht="12">
      <c r="A296" s="13"/>
      <c r="B296" s="234"/>
      <c r="C296" s="235"/>
      <c r="D296" s="227" t="s">
        <v>137</v>
      </c>
      <c r="E296" s="236" t="s">
        <v>19</v>
      </c>
      <c r="F296" s="237" t="s">
        <v>467</v>
      </c>
      <c r="G296" s="235"/>
      <c r="H296" s="236" t="s">
        <v>19</v>
      </c>
      <c r="I296" s="238"/>
      <c r="J296" s="235"/>
      <c r="K296" s="235"/>
      <c r="L296" s="239"/>
      <c r="M296" s="240"/>
      <c r="N296" s="241"/>
      <c r="O296" s="241"/>
      <c r="P296" s="241"/>
      <c r="Q296" s="241"/>
      <c r="R296" s="241"/>
      <c r="S296" s="241"/>
      <c r="T296" s="24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3" t="s">
        <v>137</v>
      </c>
      <c r="AU296" s="243" t="s">
        <v>81</v>
      </c>
      <c r="AV296" s="13" t="s">
        <v>79</v>
      </c>
      <c r="AW296" s="13" t="s">
        <v>34</v>
      </c>
      <c r="AX296" s="13" t="s">
        <v>72</v>
      </c>
      <c r="AY296" s="243" t="s">
        <v>123</v>
      </c>
    </row>
    <row r="297" spans="1:51" s="13" customFormat="1" ht="12">
      <c r="A297" s="13"/>
      <c r="B297" s="234"/>
      <c r="C297" s="235"/>
      <c r="D297" s="227" t="s">
        <v>137</v>
      </c>
      <c r="E297" s="236" t="s">
        <v>19</v>
      </c>
      <c r="F297" s="237" t="s">
        <v>396</v>
      </c>
      <c r="G297" s="235"/>
      <c r="H297" s="236" t="s">
        <v>19</v>
      </c>
      <c r="I297" s="238"/>
      <c r="J297" s="235"/>
      <c r="K297" s="235"/>
      <c r="L297" s="239"/>
      <c r="M297" s="240"/>
      <c r="N297" s="241"/>
      <c r="O297" s="241"/>
      <c r="P297" s="241"/>
      <c r="Q297" s="241"/>
      <c r="R297" s="241"/>
      <c r="S297" s="241"/>
      <c r="T297" s="24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3" t="s">
        <v>137</v>
      </c>
      <c r="AU297" s="243" t="s">
        <v>81</v>
      </c>
      <c r="AV297" s="13" t="s">
        <v>79</v>
      </c>
      <c r="AW297" s="13" t="s">
        <v>34</v>
      </c>
      <c r="AX297" s="13" t="s">
        <v>72</v>
      </c>
      <c r="AY297" s="243" t="s">
        <v>123</v>
      </c>
    </row>
    <row r="298" spans="1:51" s="14" customFormat="1" ht="12">
      <c r="A298" s="14"/>
      <c r="B298" s="244"/>
      <c r="C298" s="245"/>
      <c r="D298" s="227" t="s">
        <v>137</v>
      </c>
      <c r="E298" s="246" t="s">
        <v>19</v>
      </c>
      <c r="F298" s="247" t="s">
        <v>489</v>
      </c>
      <c r="G298" s="245"/>
      <c r="H298" s="248">
        <v>2.237</v>
      </c>
      <c r="I298" s="249"/>
      <c r="J298" s="245"/>
      <c r="K298" s="245"/>
      <c r="L298" s="250"/>
      <c r="M298" s="251"/>
      <c r="N298" s="252"/>
      <c r="O298" s="252"/>
      <c r="P298" s="252"/>
      <c r="Q298" s="252"/>
      <c r="R298" s="252"/>
      <c r="S298" s="252"/>
      <c r="T298" s="25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4" t="s">
        <v>137</v>
      </c>
      <c r="AU298" s="254" t="s">
        <v>81</v>
      </c>
      <c r="AV298" s="14" t="s">
        <v>81</v>
      </c>
      <c r="AW298" s="14" t="s">
        <v>34</v>
      </c>
      <c r="AX298" s="14" t="s">
        <v>72</v>
      </c>
      <c r="AY298" s="254" t="s">
        <v>123</v>
      </c>
    </row>
    <row r="299" spans="1:51" s="15" customFormat="1" ht="12">
      <c r="A299" s="15"/>
      <c r="B299" s="255"/>
      <c r="C299" s="256"/>
      <c r="D299" s="227" t="s">
        <v>137</v>
      </c>
      <c r="E299" s="257" t="s">
        <v>19</v>
      </c>
      <c r="F299" s="258" t="s">
        <v>141</v>
      </c>
      <c r="G299" s="256"/>
      <c r="H299" s="259">
        <v>2.237</v>
      </c>
      <c r="I299" s="260"/>
      <c r="J299" s="256"/>
      <c r="K299" s="256"/>
      <c r="L299" s="261"/>
      <c r="M299" s="262"/>
      <c r="N299" s="263"/>
      <c r="O299" s="263"/>
      <c r="P299" s="263"/>
      <c r="Q299" s="263"/>
      <c r="R299" s="263"/>
      <c r="S299" s="263"/>
      <c r="T299" s="264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5" t="s">
        <v>137</v>
      </c>
      <c r="AU299" s="265" t="s">
        <v>81</v>
      </c>
      <c r="AV299" s="15" t="s">
        <v>131</v>
      </c>
      <c r="AW299" s="15" t="s">
        <v>34</v>
      </c>
      <c r="AX299" s="15" t="s">
        <v>79</v>
      </c>
      <c r="AY299" s="265" t="s">
        <v>123</v>
      </c>
    </row>
    <row r="300" spans="1:65" s="2" customFormat="1" ht="24.15" customHeight="1">
      <c r="A300" s="40"/>
      <c r="B300" s="41"/>
      <c r="C300" s="214" t="s">
        <v>490</v>
      </c>
      <c r="D300" s="214" t="s">
        <v>126</v>
      </c>
      <c r="E300" s="215" t="s">
        <v>491</v>
      </c>
      <c r="F300" s="216" t="s">
        <v>492</v>
      </c>
      <c r="G300" s="217" t="s">
        <v>250</v>
      </c>
      <c r="H300" s="218">
        <v>0.414</v>
      </c>
      <c r="I300" s="219"/>
      <c r="J300" s="220">
        <f>ROUND(I300*H300,2)</f>
        <v>0</v>
      </c>
      <c r="K300" s="216" t="s">
        <v>130</v>
      </c>
      <c r="L300" s="46"/>
      <c r="M300" s="221" t="s">
        <v>19</v>
      </c>
      <c r="N300" s="222" t="s">
        <v>43</v>
      </c>
      <c r="O300" s="86"/>
      <c r="P300" s="223">
        <f>O300*H300</f>
        <v>0</v>
      </c>
      <c r="Q300" s="223">
        <v>1.06277</v>
      </c>
      <c r="R300" s="223">
        <f>Q300*H300</f>
        <v>0.43998677999999997</v>
      </c>
      <c r="S300" s="223">
        <v>0</v>
      </c>
      <c r="T300" s="224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5" t="s">
        <v>131</v>
      </c>
      <c r="AT300" s="225" t="s">
        <v>126</v>
      </c>
      <c r="AU300" s="225" t="s">
        <v>81</v>
      </c>
      <c r="AY300" s="19" t="s">
        <v>123</v>
      </c>
      <c r="BE300" s="226">
        <f>IF(N300="základní",J300,0)</f>
        <v>0</v>
      </c>
      <c r="BF300" s="226">
        <f>IF(N300="snížená",J300,0)</f>
        <v>0</v>
      </c>
      <c r="BG300" s="226">
        <f>IF(N300="zákl. přenesená",J300,0)</f>
        <v>0</v>
      </c>
      <c r="BH300" s="226">
        <f>IF(N300="sníž. přenesená",J300,0)</f>
        <v>0</v>
      </c>
      <c r="BI300" s="226">
        <f>IF(N300="nulová",J300,0)</f>
        <v>0</v>
      </c>
      <c r="BJ300" s="19" t="s">
        <v>79</v>
      </c>
      <c r="BK300" s="226">
        <f>ROUND(I300*H300,2)</f>
        <v>0</v>
      </c>
      <c r="BL300" s="19" t="s">
        <v>131</v>
      </c>
      <c r="BM300" s="225" t="s">
        <v>493</v>
      </c>
    </row>
    <row r="301" spans="1:47" s="2" customFormat="1" ht="12">
      <c r="A301" s="40"/>
      <c r="B301" s="41"/>
      <c r="C301" s="42"/>
      <c r="D301" s="227" t="s">
        <v>133</v>
      </c>
      <c r="E301" s="42"/>
      <c r="F301" s="228" t="s">
        <v>494</v>
      </c>
      <c r="G301" s="42"/>
      <c r="H301" s="42"/>
      <c r="I301" s="229"/>
      <c r="J301" s="42"/>
      <c r="K301" s="42"/>
      <c r="L301" s="46"/>
      <c r="M301" s="230"/>
      <c r="N301" s="231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133</v>
      </c>
      <c r="AU301" s="19" t="s">
        <v>81</v>
      </c>
    </row>
    <row r="302" spans="1:47" s="2" customFormat="1" ht="12">
      <c r="A302" s="40"/>
      <c r="B302" s="41"/>
      <c r="C302" s="42"/>
      <c r="D302" s="232" t="s">
        <v>135</v>
      </c>
      <c r="E302" s="42"/>
      <c r="F302" s="233" t="s">
        <v>495</v>
      </c>
      <c r="G302" s="42"/>
      <c r="H302" s="42"/>
      <c r="I302" s="229"/>
      <c r="J302" s="42"/>
      <c r="K302" s="42"/>
      <c r="L302" s="46"/>
      <c r="M302" s="230"/>
      <c r="N302" s="231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135</v>
      </c>
      <c r="AU302" s="19" t="s">
        <v>81</v>
      </c>
    </row>
    <row r="303" spans="1:51" s="13" customFormat="1" ht="12">
      <c r="A303" s="13"/>
      <c r="B303" s="234"/>
      <c r="C303" s="235"/>
      <c r="D303" s="227" t="s">
        <v>137</v>
      </c>
      <c r="E303" s="236" t="s">
        <v>19</v>
      </c>
      <c r="F303" s="237" t="s">
        <v>467</v>
      </c>
      <c r="G303" s="235"/>
      <c r="H303" s="236" t="s">
        <v>19</v>
      </c>
      <c r="I303" s="238"/>
      <c r="J303" s="235"/>
      <c r="K303" s="235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137</v>
      </c>
      <c r="AU303" s="243" t="s">
        <v>81</v>
      </c>
      <c r="AV303" s="13" t="s">
        <v>79</v>
      </c>
      <c r="AW303" s="13" t="s">
        <v>34</v>
      </c>
      <c r="AX303" s="13" t="s">
        <v>72</v>
      </c>
      <c r="AY303" s="243" t="s">
        <v>123</v>
      </c>
    </row>
    <row r="304" spans="1:51" s="13" customFormat="1" ht="12">
      <c r="A304" s="13"/>
      <c r="B304" s="234"/>
      <c r="C304" s="235"/>
      <c r="D304" s="227" t="s">
        <v>137</v>
      </c>
      <c r="E304" s="236" t="s">
        <v>19</v>
      </c>
      <c r="F304" s="237" t="s">
        <v>496</v>
      </c>
      <c r="G304" s="235"/>
      <c r="H304" s="236" t="s">
        <v>19</v>
      </c>
      <c r="I304" s="238"/>
      <c r="J304" s="235"/>
      <c r="K304" s="235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137</v>
      </c>
      <c r="AU304" s="243" t="s">
        <v>81</v>
      </c>
      <c r="AV304" s="13" t="s">
        <v>79</v>
      </c>
      <c r="AW304" s="13" t="s">
        <v>34</v>
      </c>
      <c r="AX304" s="13" t="s">
        <v>72</v>
      </c>
      <c r="AY304" s="243" t="s">
        <v>123</v>
      </c>
    </row>
    <row r="305" spans="1:51" s="14" customFormat="1" ht="12">
      <c r="A305" s="14"/>
      <c r="B305" s="244"/>
      <c r="C305" s="245"/>
      <c r="D305" s="227" t="s">
        <v>137</v>
      </c>
      <c r="E305" s="246" t="s">
        <v>19</v>
      </c>
      <c r="F305" s="247" t="s">
        <v>497</v>
      </c>
      <c r="G305" s="245"/>
      <c r="H305" s="248">
        <v>0.414</v>
      </c>
      <c r="I305" s="249"/>
      <c r="J305" s="245"/>
      <c r="K305" s="245"/>
      <c r="L305" s="250"/>
      <c r="M305" s="251"/>
      <c r="N305" s="252"/>
      <c r="O305" s="252"/>
      <c r="P305" s="252"/>
      <c r="Q305" s="252"/>
      <c r="R305" s="252"/>
      <c r="S305" s="252"/>
      <c r="T305" s="25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4" t="s">
        <v>137</v>
      </c>
      <c r="AU305" s="254" t="s">
        <v>81</v>
      </c>
      <c r="AV305" s="14" t="s">
        <v>81</v>
      </c>
      <c r="AW305" s="14" t="s">
        <v>34</v>
      </c>
      <c r="AX305" s="14" t="s">
        <v>72</v>
      </c>
      <c r="AY305" s="254" t="s">
        <v>123</v>
      </c>
    </row>
    <row r="306" spans="1:51" s="15" customFormat="1" ht="12">
      <c r="A306" s="15"/>
      <c r="B306" s="255"/>
      <c r="C306" s="256"/>
      <c r="D306" s="227" t="s">
        <v>137</v>
      </c>
      <c r="E306" s="257" t="s">
        <v>19</v>
      </c>
      <c r="F306" s="258" t="s">
        <v>141</v>
      </c>
      <c r="G306" s="256"/>
      <c r="H306" s="259">
        <v>0.414</v>
      </c>
      <c r="I306" s="260"/>
      <c r="J306" s="256"/>
      <c r="K306" s="256"/>
      <c r="L306" s="261"/>
      <c r="M306" s="262"/>
      <c r="N306" s="263"/>
      <c r="O306" s="263"/>
      <c r="P306" s="263"/>
      <c r="Q306" s="263"/>
      <c r="R306" s="263"/>
      <c r="S306" s="263"/>
      <c r="T306" s="264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65" t="s">
        <v>137</v>
      </c>
      <c r="AU306" s="265" t="s">
        <v>81</v>
      </c>
      <c r="AV306" s="15" t="s">
        <v>131</v>
      </c>
      <c r="AW306" s="15" t="s">
        <v>34</v>
      </c>
      <c r="AX306" s="15" t="s">
        <v>79</v>
      </c>
      <c r="AY306" s="265" t="s">
        <v>123</v>
      </c>
    </row>
    <row r="307" spans="1:65" s="2" customFormat="1" ht="24.15" customHeight="1">
      <c r="A307" s="40"/>
      <c r="B307" s="41"/>
      <c r="C307" s="214" t="s">
        <v>498</v>
      </c>
      <c r="D307" s="214" t="s">
        <v>126</v>
      </c>
      <c r="E307" s="215" t="s">
        <v>499</v>
      </c>
      <c r="F307" s="216" t="s">
        <v>500</v>
      </c>
      <c r="G307" s="217" t="s">
        <v>164</v>
      </c>
      <c r="H307" s="218">
        <v>3.2</v>
      </c>
      <c r="I307" s="219"/>
      <c r="J307" s="220">
        <f>ROUND(I307*H307,2)</f>
        <v>0</v>
      </c>
      <c r="K307" s="216" t="s">
        <v>130</v>
      </c>
      <c r="L307" s="46"/>
      <c r="M307" s="221" t="s">
        <v>19</v>
      </c>
      <c r="N307" s="222" t="s">
        <v>43</v>
      </c>
      <c r="O307" s="86"/>
      <c r="P307" s="223">
        <f>O307*H307</f>
        <v>0</v>
      </c>
      <c r="Q307" s="223">
        <v>0.05783</v>
      </c>
      <c r="R307" s="223">
        <f>Q307*H307</f>
        <v>0.185056</v>
      </c>
      <c r="S307" s="223">
        <v>0</v>
      </c>
      <c r="T307" s="224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25" t="s">
        <v>131</v>
      </c>
      <c r="AT307" s="225" t="s">
        <v>126</v>
      </c>
      <c r="AU307" s="225" t="s">
        <v>81</v>
      </c>
      <c r="AY307" s="19" t="s">
        <v>123</v>
      </c>
      <c r="BE307" s="226">
        <f>IF(N307="základní",J307,0)</f>
        <v>0</v>
      </c>
      <c r="BF307" s="226">
        <f>IF(N307="snížená",J307,0)</f>
        <v>0</v>
      </c>
      <c r="BG307" s="226">
        <f>IF(N307="zákl. přenesená",J307,0)</f>
        <v>0</v>
      </c>
      <c r="BH307" s="226">
        <f>IF(N307="sníž. přenesená",J307,0)</f>
        <v>0</v>
      </c>
      <c r="BI307" s="226">
        <f>IF(N307="nulová",J307,0)</f>
        <v>0</v>
      </c>
      <c r="BJ307" s="19" t="s">
        <v>79</v>
      </c>
      <c r="BK307" s="226">
        <f>ROUND(I307*H307,2)</f>
        <v>0</v>
      </c>
      <c r="BL307" s="19" t="s">
        <v>131</v>
      </c>
      <c r="BM307" s="225" t="s">
        <v>501</v>
      </c>
    </row>
    <row r="308" spans="1:47" s="2" customFormat="1" ht="12">
      <c r="A308" s="40"/>
      <c r="B308" s="41"/>
      <c r="C308" s="42"/>
      <c r="D308" s="227" t="s">
        <v>133</v>
      </c>
      <c r="E308" s="42"/>
      <c r="F308" s="228" t="s">
        <v>502</v>
      </c>
      <c r="G308" s="42"/>
      <c r="H308" s="42"/>
      <c r="I308" s="229"/>
      <c r="J308" s="42"/>
      <c r="K308" s="42"/>
      <c r="L308" s="46"/>
      <c r="M308" s="230"/>
      <c r="N308" s="231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133</v>
      </c>
      <c r="AU308" s="19" t="s">
        <v>81</v>
      </c>
    </row>
    <row r="309" spans="1:47" s="2" customFormat="1" ht="12">
      <c r="A309" s="40"/>
      <c r="B309" s="41"/>
      <c r="C309" s="42"/>
      <c r="D309" s="232" t="s">
        <v>135</v>
      </c>
      <c r="E309" s="42"/>
      <c r="F309" s="233" t="s">
        <v>503</v>
      </c>
      <c r="G309" s="42"/>
      <c r="H309" s="42"/>
      <c r="I309" s="229"/>
      <c r="J309" s="42"/>
      <c r="K309" s="42"/>
      <c r="L309" s="46"/>
      <c r="M309" s="230"/>
      <c r="N309" s="231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135</v>
      </c>
      <c r="AU309" s="19" t="s">
        <v>81</v>
      </c>
    </row>
    <row r="310" spans="1:51" s="13" customFormat="1" ht="12">
      <c r="A310" s="13"/>
      <c r="B310" s="234"/>
      <c r="C310" s="235"/>
      <c r="D310" s="227" t="s">
        <v>137</v>
      </c>
      <c r="E310" s="236" t="s">
        <v>19</v>
      </c>
      <c r="F310" s="237" t="s">
        <v>467</v>
      </c>
      <c r="G310" s="235"/>
      <c r="H310" s="236" t="s">
        <v>19</v>
      </c>
      <c r="I310" s="238"/>
      <c r="J310" s="235"/>
      <c r="K310" s="235"/>
      <c r="L310" s="239"/>
      <c r="M310" s="240"/>
      <c r="N310" s="241"/>
      <c r="O310" s="241"/>
      <c r="P310" s="241"/>
      <c r="Q310" s="241"/>
      <c r="R310" s="241"/>
      <c r="S310" s="241"/>
      <c r="T310" s="24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3" t="s">
        <v>137</v>
      </c>
      <c r="AU310" s="243" t="s">
        <v>81</v>
      </c>
      <c r="AV310" s="13" t="s">
        <v>79</v>
      </c>
      <c r="AW310" s="13" t="s">
        <v>34</v>
      </c>
      <c r="AX310" s="13" t="s">
        <v>72</v>
      </c>
      <c r="AY310" s="243" t="s">
        <v>123</v>
      </c>
    </row>
    <row r="311" spans="1:51" s="13" customFormat="1" ht="12">
      <c r="A311" s="13"/>
      <c r="B311" s="234"/>
      <c r="C311" s="235"/>
      <c r="D311" s="227" t="s">
        <v>137</v>
      </c>
      <c r="E311" s="236" t="s">
        <v>19</v>
      </c>
      <c r="F311" s="237" t="s">
        <v>396</v>
      </c>
      <c r="G311" s="235"/>
      <c r="H311" s="236" t="s">
        <v>19</v>
      </c>
      <c r="I311" s="238"/>
      <c r="J311" s="235"/>
      <c r="K311" s="235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137</v>
      </c>
      <c r="AU311" s="243" t="s">
        <v>81</v>
      </c>
      <c r="AV311" s="13" t="s">
        <v>79</v>
      </c>
      <c r="AW311" s="13" t="s">
        <v>34</v>
      </c>
      <c r="AX311" s="13" t="s">
        <v>72</v>
      </c>
      <c r="AY311" s="243" t="s">
        <v>123</v>
      </c>
    </row>
    <row r="312" spans="1:51" s="14" customFormat="1" ht="12">
      <c r="A312" s="14"/>
      <c r="B312" s="244"/>
      <c r="C312" s="245"/>
      <c r="D312" s="227" t="s">
        <v>137</v>
      </c>
      <c r="E312" s="246" t="s">
        <v>19</v>
      </c>
      <c r="F312" s="247" t="s">
        <v>504</v>
      </c>
      <c r="G312" s="245"/>
      <c r="H312" s="248">
        <v>3.2</v>
      </c>
      <c r="I312" s="249"/>
      <c r="J312" s="245"/>
      <c r="K312" s="245"/>
      <c r="L312" s="250"/>
      <c r="M312" s="251"/>
      <c r="N312" s="252"/>
      <c r="O312" s="252"/>
      <c r="P312" s="252"/>
      <c r="Q312" s="252"/>
      <c r="R312" s="252"/>
      <c r="S312" s="252"/>
      <c r="T312" s="25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4" t="s">
        <v>137</v>
      </c>
      <c r="AU312" s="254" t="s">
        <v>81</v>
      </c>
      <c r="AV312" s="14" t="s">
        <v>81</v>
      </c>
      <c r="AW312" s="14" t="s">
        <v>34</v>
      </c>
      <c r="AX312" s="14" t="s">
        <v>72</v>
      </c>
      <c r="AY312" s="254" t="s">
        <v>123</v>
      </c>
    </row>
    <row r="313" spans="1:51" s="15" customFormat="1" ht="12">
      <c r="A313" s="15"/>
      <c r="B313" s="255"/>
      <c r="C313" s="256"/>
      <c r="D313" s="227" t="s">
        <v>137</v>
      </c>
      <c r="E313" s="257" t="s">
        <v>19</v>
      </c>
      <c r="F313" s="258" t="s">
        <v>141</v>
      </c>
      <c r="G313" s="256"/>
      <c r="H313" s="259">
        <v>3.2</v>
      </c>
      <c r="I313" s="260"/>
      <c r="J313" s="256"/>
      <c r="K313" s="256"/>
      <c r="L313" s="261"/>
      <c r="M313" s="262"/>
      <c r="N313" s="263"/>
      <c r="O313" s="263"/>
      <c r="P313" s="263"/>
      <c r="Q313" s="263"/>
      <c r="R313" s="263"/>
      <c r="S313" s="263"/>
      <c r="T313" s="264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5" t="s">
        <v>137</v>
      </c>
      <c r="AU313" s="265" t="s">
        <v>81</v>
      </c>
      <c r="AV313" s="15" t="s">
        <v>131</v>
      </c>
      <c r="AW313" s="15" t="s">
        <v>34</v>
      </c>
      <c r="AX313" s="15" t="s">
        <v>79</v>
      </c>
      <c r="AY313" s="265" t="s">
        <v>123</v>
      </c>
    </row>
    <row r="314" spans="1:65" s="2" customFormat="1" ht="24.15" customHeight="1">
      <c r="A314" s="40"/>
      <c r="B314" s="41"/>
      <c r="C314" s="214" t="s">
        <v>505</v>
      </c>
      <c r="D314" s="214" t="s">
        <v>126</v>
      </c>
      <c r="E314" s="215" t="s">
        <v>506</v>
      </c>
      <c r="F314" s="216" t="s">
        <v>507</v>
      </c>
      <c r="G314" s="217" t="s">
        <v>303</v>
      </c>
      <c r="H314" s="218">
        <v>5.577</v>
      </c>
      <c r="I314" s="219"/>
      <c r="J314" s="220">
        <f>ROUND(I314*H314,2)</f>
        <v>0</v>
      </c>
      <c r="K314" s="216" t="s">
        <v>130</v>
      </c>
      <c r="L314" s="46"/>
      <c r="M314" s="221" t="s">
        <v>19</v>
      </c>
      <c r="N314" s="222" t="s">
        <v>43</v>
      </c>
      <c r="O314" s="86"/>
      <c r="P314" s="223">
        <f>O314*H314</f>
        <v>0</v>
      </c>
      <c r="Q314" s="223">
        <v>1.87</v>
      </c>
      <c r="R314" s="223">
        <f>Q314*H314</f>
        <v>10.42899</v>
      </c>
      <c r="S314" s="223">
        <v>0</v>
      </c>
      <c r="T314" s="224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5" t="s">
        <v>131</v>
      </c>
      <c r="AT314" s="225" t="s">
        <v>126</v>
      </c>
      <c r="AU314" s="225" t="s">
        <v>81</v>
      </c>
      <c r="AY314" s="19" t="s">
        <v>123</v>
      </c>
      <c r="BE314" s="226">
        <f>IF(N314="základní",J314,0)</f>
        <v>0</v>
      </c>
      <c r="BF314" s="226">
        <f>IF(N314="snížená",J314,0)</f>
        <v>0</v>
      </c>
      <c r="BG314" s="226">
        <f>IF(N314="zákl. přenesená",J314,0)</f>
        <v>0</v>
      </c>
      <c r="BH314" s="226">
        <f>IF(N314="sníž. přenesená",J314,0)</f>
        <v>0</v>
      </c>
      <c r="BI314" s="226">
        <f>IF(N314="nulová",J314,0)</f>
        <v>0</v>
      </c>
      <c r="BJ314" s="19" t="s">
        <v>79</v>
      </c>
      <c r="BK314" s="226">
        <f>ROUND(I314*H314,2)</f>
        <v>0</v>
      </c>
      <c r="BL314" s="19" t="s">
        <v>131</v>
      </c>
      <c r="BM314" s="225" t="s">
        <v>508</v>
      </c>
    </row>
    <row r="315" spans="1:47" s="2" customFormat="1" ht="12">
      <c r="A315" s="40"/>
      <c r="B315" s="41"/>
      <c r="C315" s="42"/>
      <c r="D315" s="227" t="s">
        <v>133</v>
      </c>
      <c r="E315" s="42"/>
      <c r="F315" s="228" t="s">
        <v>509</v>
      </c>
      <c r="G315" s="42"/>
      <c r="H315" s="42"/>
      <c r="I315" s="229"/>
      <c r="J315" s="42"/>
      <c r="K315" s="42"/>
      <c r="L315" s="46"/>
      <c r="M315" s="230"/>
      <c r="N315" s="231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133</v>
      </c>
      <c r="AU315" s="19" t="s">
        <v>81</v>
      </c>
    </row>
    <row r="316" spans="1:47" s="2" customFormat="1" ht="12">
      <c r="A316" s="40"/>
      <c r="B316" s="41"/>
      <c r="C316" s="42"/>
      <c r="D316" s="232" t="s">
        <v>135</v>
      </c>
      <c r="E316" s="42"/>
      <c r="F316" s="233" t="s">
        <v>510</v>
      </c>
      <c r="G316" s="42"/>
      <c r="H316" s="42"/>
      <c r="I316" s="229"/>
      <c r="J316" s="42"/>
      <c r="K316" s="42"/>
      <c r="L316" s="46"/>
      <c r="M316" s="230"/>
      <c r="N316" s="231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135</v>
      </c>
      <c r="AU316" s="19" t="s">
        <v>81</v>
      </c>
    </row>
    <row r="317" spans="1:51" s="13" customFormat="1" ht="12">
      <c r="A317" s="13"/>
      <c r="B317" s="234"/>
      <c r="C317" s="235"/>
      <c r="D317" s="227" t="s">
        <v>137</v>
      </c>
      <c r="E317" s="236" t="s">
        <v>19</v>
      </c>
      <c r="F317" s="237" t="s">
        <v>467</v>
      </c>
      <c r="G317" s="235"/>
      <c r="H317" s="236" t="s">
        <v>19</v>
      </c>
      <c r="I317" s="238"/>
      <c r="J317" s="235"/>
      <c r="K317" s="235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137</v>
      </c>
      <c r="AU317" s="243" t="s">
        <v>81</v>
      </c>
      <c r="AV317" s="13" t="s">
        <v>79</v>
      </c>
      <c r="AW317" s="13" t="s">
        <v>34</v>
      </c>
      <c r="AX317" s="13" t="s">
        <v>72</v>
      </c>
      <c r="AY317" s="243" t="s">
        <v>123</v>
      </c>
    </row>
    <row r="318" spans="1:51" s="13" customFormat="1" ht="12">
      <c r="A318" s="13"/>
      <c r="B318" s="234"/>
      <c r="C318" s="235"/>
      <c r="D318" s="227" t="s">
        <v>137</v>
      </c>
      <c r="E318" s="236" t="s">
        <v>19</v>
      </c>
      <c r="F318" s="237" t="s">
        <v>396</v>
      </c>
      <c r="G318" s="235"/>
      <c r="H318" s="236" t="s">
        <v>19</v>
      </c>
      <c r="I318" s="238"/>
      <c r="J318" s="235"/>
      <c r="K318" s="235"/>
      <c r="L318" s="239"/>
      <c r="M318" s="240"/>
      <c r="N318" s="241"/>
      <c r="O318" s="241"/>
      <c r="P318" s="241"/>
      <c r="Q318" s="241"/>
      <c r="R318" s="241"/>
      <c r="S318" s="241"/>
      <c r="T318" s="24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3" t="s">
        <v>137</v>
      </c>
      <c r="AU318" s="243" t="s">
        <v>81</v>
      </c>
      <c r="AV318" s="13" t="s">
        <v>79</v>
      </c>
      <c r="AW318" s="13" t="s">
        <v>34</v>
      </c>
      <c r="AX318" s="13" t="s">
        <v>72</v>
      </c>
      <c r="AY318" s="243" t="s">
        <v>123</v>
      </c>
    </row>
    <row r="319" spans="1:51" s="14" customFormat="1" ht="12">
      <c r="A319" s="14"/>
      <c r="B319" s="244"/>
      <c r="C319" s="245"/>
      <c r="D319" s="227" t="s">
        <v>137</v>
      </c>
      <c r="E319" s="246" t="s">
        <v>19</v>
      </c>
      <c r="F319" s="247" t="s">
        <v>511</v>
      </c>
      <c r="G319" s="245"/>
      <c r="H319" s="248">
        <v>5.577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4" t="s">
        <v>137</v>
      </c>
      <c r="AU319" s="254" t="s">
        <v>81</v>
      </c>
      <c r="AV319" s="14" t="s">
        <v>81</v>
      </c>
      <c r="AW319" s="14" t="s">
        <v>34</v>
      </c>
      <c r="AX319" s="14" t="s">
        <v>72</v>
      </c>
      <c r="AY319" s="254" t="s">
        <v>123</v>
      </c>
    </row>
    <row r="320" spans="1:51" s="15" customFormat="1" ht="12">
      <c r="A320" s="15"/>
      <c r="B320" s="255"/>
      <c r="C320" s="256"/>
      <c r="D320" s="227" t="s">
        <v>137</v>
      </c>
      <c r="E320" s="257" t="s">
        <v>19</v>
      </c>
      <c r="F320" s="258" t="s">
        <v>141</v>
      </c>
      <c r="G320" s="256"/>
      <c r="H320" s="259">
        <v>5.577</v>
      </c>
      <c r="I320" s="260"/>
      <c r="J320" s="256"/>
      <c r="K320" s="256"/>
      <c r="L320" s="261"/>
      <c r="M320" s="262"/>
      <c r="N320" s="263"/>
      <c r="O320" s="263"/>
      <c r="P320" s="263"/>
      <c r="Q320" s="263"/>
      <c r="R320" s="263"/>
      <c r="S320" s="263"/>
      <c r="T320" s="264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65" t="s">
        <v>137</v>
      </c>
      <c r="AU320" s="265" t="s">
        <v>81</v>
      </c>
      <c r="AV320" s="15" t="s">
        <v>131</v>
      </c>
      <c r="AW320" s="15" t="s">
        <v>34</v>
      </c>
      <c r="AX320" s="15" t="s">
        <v>79</v>
      </c>
      <c r="AY320" s="265" t="s">
        <v>123</v>
      </c>
    </row>
    <row r="321" spans="1:65" s="2" customFormat="1" ht="24.15" customHeight="1">
      <c r="A321" s="40"/>
      <c r="B321" s="41"/>
      <c r="C321" s="214" t="s">
        <v>512</v>
      </c>
      <c r="D321" s="214" t="s">
        <v>126</v>
      </c>
      <c r="E321" s="215" t="s">
        <v>513</v>
      </c>
      <c r="F321" s="216" t="s">
        <v>514</v>
      </c>
      <c r="G321" s="217" t="s">
        <v>129</v>
      </c>
      <c r="H321" s="218">
        <v>9.295</v>
      </c>
      <c r="I321" s="219"/>
      <c r="J321" s="220">
        <f>ROUND(I321*H321,2)</f>
        <v>0</v>
      </c>
      <c r="K321" s="216" t="s">
        <v>130</v>
      </c>
      <c r="L321" s="46"/>
      <c r="M321" s="221" t="s">
        <v>19</v>
      </c>
      <c r="N321" s="222" t="s">
        <v>43</v>
      </c>
      <c r="O321" s="86"/>
      <c r="P321" s="223">
        <f>O321*H321</f>
        <v>0</v>
      </c>
      <c r="Q321" s="223">
        <v>0</v>
      </c>
      <c r="R321" s="223">
        <f>Q321*H321</f>
        <v>0</v>
      </c>
      <c r="S321" s="223">
        <v>0</v>
      </c>
      <c r="T321" s="224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5" t="s">
        <v>131</v>
      </c>
      <c r="AT321" s="225" t="s">
        <v>126</v>
      </c>
      <c r="AU321" s="225" t="s">
        <v>81</v>
      </c>
      <c r="AY321" s="19" t="s">
        <v>123</v>
      </c>
      <c r="BE321" s="226">
        <f>IF(N321="základní",J321,0)</f>
        <v>0</v>
      </c>
      <c r="BF321" s="226">
        <f>IF(N321="snížená",J321,0)</f>
        <v>0</v>
      </c>
      <c r="BG321" s="226">
        <f>IF(N321="zákl. přenesená",J321,0)</f>
        <v>0</v>
      </c>
      <c r="BH321" s="226">
        <f>IF(N321="sníž. přenesená",J321,0)</f>
        <v>0</v>
      </c>
      <c r="BI321" s="226">
        <f>IF(N321="nulová",J321,0)</f>
        <v>0</v>
      </c>
      <c r="BJ321" s="19" t="s">
        <v>79</v>
      </c>
      <c r="BK321" s="226">
        <f>ROUND(I321*H321,2)</f>
        <v>0</v>
      </c>
      <c r="BL321" s="19" t="s">
        <v>131</v>
      </c>
      <c r="BM321" s="225" t="s">
        <v>515</v>
      </c>
    </row>
    <row r="322" spans="1:47" s="2" customFormat="1" ht="12">
      <c r="A322" s="40"/>
      <c r="B322" s="41"/>
      <c r="C322" s="42"/>
      <c r="D322" s="227" t="s">
        <v>133</v>
      </c>
      <c r="E322" s="42"/>
      <c r="F322" s="228" t="s">
        <v>516</v>
      </c>
      <c r="G322" s="42"/>
      <c r="H322" s="42"/>
      <c r="I322" s="229"/>
      <c r="J322" s="42"/>
      <c r="K322" s="42"/>
      <c r="L322" s="46"/>
      <c r="M322" s="230"/>
      <c r="N322" s="231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133</v>
      </c>
      <c r="AU322" s="19" t="s">
        <v>81</v>
      </c>
    </row>
    <row r="323" spans="1:47" s="2" customFormat="1" ht="12">
      <c r="A323" s="40"/>
      <c r="B323" s="41"/>
      <c r="C323" s="42"/>
      <c r="D323" s="232" t="s">
        <v>135</v>
      </c>
      <c r="E323" s="42"/>
      <c r="F323" s="233" t="s">
        <v>517</v>
      </c>
      <c r="G323" s="42"/>
      <c r="H323" s="42"/>
      <c r="I323" s="229"/>
      <c r="J323" s="42"/>
      <c r="K323" s="42"/>
      <c r="L323" s="46"/>
      <c r="M323" s="230"/>
      <c r="N323" s="231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135</v>
      </c>
      <c r="AU323" s="19" t="s">
        <v>81</v>
      </c>
    </row>
    <row r="324" spans="1:51" s="13" customFormat="1" ht="12">
      <c r="A324" s="13"/>
      <c r="B324" s="234"/>
      <c r="C324" s="235"/>
      <c r="D324" s="227" t="s">
        <v>137</v>
      </c>
      <c r="E324" s="236" t="s">
        <v>19</v>
      </c>
      <c r="F324" s="237" t="s">
        <v>467</v>
      </c>
      <c r="G324" s="235"/>
      <c r="H324" s="236" t="s">
        <v>19</v>
      </c>
      <c r="I324" s="238"/>
      <c r="J324" s="235"/>
      <c r="K324" s="235"/>
      <c r="L324" s="239"/>
      <c r="M324" s="240"/>
      <c r="N324" s="241"/>
      <c r="O324" s="241"/>
      <c r="P324" s="241"/>
      <c r="Q324" s="241"/>
      <c r="R324" s="241"/>
      <c r="S324" s="241"/>
      <c r="T324" s="24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3" t="s">
        <v>137</v>
      </c>
      <c r="AU324" s="243" t="s">
        <v>81</v>
      </c>
      <c r="AV324" s="13" t="s">
        <v>79</v>
      </c>
      <c r="AW324" s="13" t="s">
        <v>34</v>
      </c>
      <c r="AX324" s="13" t="s">
        <v>72</v>
      </c>
      <c r="AY324" s="243" t="s">
        <v>123</v>
      </c>
    </row>
    <row r="325" spans="1:51" s="13" customFormat="1" ht="12">
      <c r="A325" s="13"/>
      <c r="B325" s="234"/>
      <c r="C325" s="235"/>
      <c r="D325" s="227" t="s">
        <v>137</v>
      </c>
      <c r="E325" s="236" t="s">
        <v>19</v>
      </c>
      <c r="F325" s="237" t="s">
        <v>396</v>
      </c>
      <c r="G325" s="235"/>
      <c r="H325" s="236" t="s">
        <v>19</v>
      </c>
      <c r="I325" s="238"/>
      <c r="J325" s="235"/>
      <c r="K325" s="235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137</v>
      </c>
      <c r="AU325" s="243" t="s">
        <v>81</v>
      </c>
      <c r="AV325" s="13" t="s">
        <v>79</v>
      </c>
      <c r="AW325" s="13" t="s">
        <v>34</v>
      </c>
      <c r="AX325" s="13" t="s">
        <v>72</v>
      </c>
      <c r="AY325" s="243" t="s">
        <v>123</v>
      </c>
    </row>
    <row r="326" spans="1:51" s="14" customFormat="1" ht="12">
      <c r="A326" s="14"/>
      <c r="B326" s="244"/>
      <c r="C326" s="245"/>
      <c r="D326" s="227" t="s">
        <v>137</v>
      </c>
      <c r="E326" s="246" t="s">
        <v>19</v>
      </c>
      <c r="F326" s="247" t="s">
        <v>518</v>
      </c>
      <c r="G326" s="245"/>
      <c r="H326" s="248">
        <v>9.295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4" t="s">
        <v>137</v>
      </c>
      <c r="AU326" s="254" t="s">
        <v>81</v>
      </c>
      <c r="AV326" s="14" t="s">
        <v>81</v>
      </c>
      <c r="AW326" s="14" t="s">
        <v>34</v>
      </c>
      <c r="AX326" s="14" t="s">
        <v>72</v>
      </c>
      <c r="AY326" s="254" t="s">
        <v>123</v>
      </c>
    </row>
    <row r="327" spans="1:51" s="15" customFormat="1" ht="12">
      <c r="A327" s="15"/>
      <c r="B327" s="255"/>
      <c r="C327" s="256"/>
      <c r="D327" s="227" t="s">
        <v>137</v>
      </c>
      <c r="E327" s="257" t="s">
        <v>19</v>
      </c>
      <c r="F327" s="258" t="s">
        <v>141</v>
      </c>
      <c r="G327" s="256"/>
      <c r="H327" s="259">
        <v>9.295</v>
      </c>
      <c r="I327" s="260"/>
      <c r="J327" s="256"/>
      <c r="K327" s="256"/>
      <c r="L327" s="261"/>
      <c r="M327" s="262"/>
      <c r="N327" s="263"/>
      <c r="O327" s="263"/>
      <c r="P327" s="263"/>
      <c r="Q327" s="263"/>
      <c r="R327" s="263"/>
      <c r="S327" s="263"/>
      <c r="T327" s="264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65" t="s">
        <v>137</v>
      </c>
      <c r="AU327" s="265" t="s">
        <v>81</v>
      </c>
      <c r="AV327" s="15" t="s">
        <v>131</v>
      </c>
      <c r="AW327" s="15" t="s">
        <v>34</v>
      </c>
      <c r="AX327" s="15" t="s">
        <v>79</v>
      </c>
      <c r="AY327" s="265" t="s">
        <v>123</v>
      </c>
    </row>
    <row r="328" spans="1:65" s="2" customFormat="1" ht="24.15" customHeight="1">
      <c r="A328" s="40"/>
      <c r="B328" s="41"/>
      <c r="C328" s="214" t="s">
        <v>519</v>
      </c>
      <c r="D328" s="214" t="s">
        <v>126</v>
      </c>
      <c r="E328" s="215" t="s">
        <v>520</v>
      </c>
      <c r="F328" s="216" t="s">
        <v>521</v>
      </c>
      <c r="G328" s="217" t="s">
        <v>129</v>
      </c>
      <c r="H328" s="218">
        <v>39.82</v>
      </c>
      <c r="I328" s="219"/>
      <c r="J328" s="220">
        <f>ROUND(I328*H328,2)</f>
        <v>0</v>
      </c>
      <c r="K328" s="216" t="s">
        <v>130</v>
      </c>
      <c r="L328" s="46"/>
      <c r="M328" s="221" t="s">
        <v>19</v>
      </c>
      <c r="N328" s="222" t="s">
        <v>43</v>
      </c>
      <c r="O328" s="86"/>
      <c r="P328" s="223">
        <f>O328*H328</f>
        <v>0</v>
      </c>
      <c r="Q328" s="223">
        <v>0.74327</v>
      </c>
      <c r="R328" s="223">
        <f>Q328*H328</f>
        <v>29.5970114</v>
      </c>
      <c r="S328" s="223">
        <v>0</v>
      </c>
      <c r="T328" s="224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5" t="s">
        <v>131</v>
      </c>
      <c r="AT328" s="225" t="s">
        <v>126</v>
      </c>
      <c r="AU328" s="225" t="s">
        <v>81</v>
      </c>
      <c r="AY328" s="19" t="s">
        <v>123</v>
      </c>
      <c r="BE328" s="226">
        <f>IF(N328="základní",J328,0)</f>
        <v>0</v>
      </c>
      <c r="BF328" s="226">
        <f>IF(N328="snížená",J328,0)</f>
        <v>0</v>
      </c>
      <c r="BG328" s="226">
        <f>IF(N328="zákl. přenesená",J328,0)</f>
        <v>0</v>
      </c>
      <c r="BH328" s="226">
        <f>IF(N328="sníž. přenesená",J328,0)</f>
        <v>0</v>
      </c>
      <c r="BI328" s="226">
        <f>IF(N328="nulová",J328,0)</f>
        <v>0</v>
      </c>
      <c r="BJ328" s="19" t="s">
        <v>79</v>
      </c>
      <c r="BK328" s="226">
        <f>ROUND(I328*H328,2)</f>
        <v>0</v>
      </c>
      <c r="BL328" s="19" t="s">
        <v>131</v>
      </c>
      <c r="BM328" s="225" t="s">
        <v>522</v>
      </c>
    </row>
    <row r="329" spans="1:47" s="2" customFormat="1" ht="12">
      <c r="A329" s="40"/>
      <c r="B329" s="41"/>
      <c r="C329" s="42"/>
      <c r="D329" s="227" t="s">
        <v>133</v>
      </c>
      <c r="E329" s="42"/>
      <c r="F329" s="228" t="s">
        <v>523</v>
      </c>
      <c r="G329" s="42"/>
      <c r="H329" s="42"/>
      <c r="I329" s="229"/>
      <c r="J329" s="42"/>
      <c r="K329" s="42"/>
      <c r="L329" s="46"/>
      <c r="M329" s="230"/>
      <c r="N329" s="231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133</v>
      </c>
      <c r="AU329" s="19" t="s">
        <v>81</v>
      </c>
    </row>
    <row r="330" spans="1:47" s="2" customFormat="1" ht="12">
      <c r="A330" s="40"/>
      <c r="B330" s="41"/>
      <c r="C330" s="42"/>
      <c r="D330" s="232" t="s">
        <v>135</v>
      </c>
      <c r="E330" s="42"/>
      <c r="F330" s="233" t="s">
        <v>524</v>
      </c>
      <c r="G330" s="42"/>
      <c r="H330" s="42"/>
      <c r="I330" s="229"/>
      <c r="J330" s="42"/>
      <c r="K330" s="42"/>
      <c r="L330" s="46"/>
      <c r="M330" s="230"/>
      <c r="N330" s="231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135</v>
      </c>
      <c r="AU330" s="19" t="s">
        <v>81</v>
      </c>
    </row>
    <row r="331" spans="1:51" s="13" customFormat="1" ht="12">
      <c r="A331" s="13"/>
      <c r="B331" s="234"/>
      <c r="C331" s="235"/>
      <c r="D331" s="227" t="s">
        <v>137</v>
      </c>
      <c r="E331" s="236" t="s">
        <v>19</v>
      </c>
      <c r="F331" s="237" t="s">
        <v>467</v>
      </c>
      <c r="G331" s="235"/>
      <c r="H331" s="236" t="s">
        <v>19</v>
      </c>
      <c r="I331" s="238"/>
      <c r="J331" s="235"/>
      <c r="K331" s="235"/>
      <c r="L331" s="239"/>
      <c r="M331" s="240"/>
      <c r="N331" s="241"/>
      <c r="O331" s="241"/>
      <c r="P331" s="241"/>
      <c r="Q331" s="241"/>
      <c r="R331" s="241"/>
      <c r="S331" s="241"/>
      <c r="T331" s="24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3" t="s">
        <v>137</v>
      </c>
      <c r="AU331" s="243" t="s">
        <v>81</v>
      </c>
      <c r="AV331" s="13" t="s">
        <v>79</v>
      </c>
      <c r="AW331" s="13" t="s">
        <v>34</v>
      </c>
      <c r="AX331" s="13" t="s">
        <v>72</v>
      </c>
      <c r="AY331" s="243" t="s">
        <v>123</v>
      </c>
    </row>
    <row r="332" spans="1:51" s="13" customFormat="1" ht="12">
      <c r="A332" s="13"/>
      <c r="B332" s="234"/>
      <c r="C332" s="235"/>
      <c r="D332" s="227" t="s">
        <v>137</v>
      </c>
      <c r="E332" s="236" t="s">
        <v>19</v>
      </c>
      <c r="F332" s="237" t="s">
        <v>468</v>
      </c>
      <c r="G332" s="235"/>
      <c r="H332" s="236" t="s">
        <v>19</v>
      </c>
      <c r="I332" s="238"/>
      <c r="J332" s="235"/>
      <c r="K332" s="235"/>
      <c r="L332" s="239"/>
      <c r="M332" s="240"/>
      <c r="N332" s="241"/>
      <c r="O332" s="241"/>
      <c r="P332" s="241"/>
      <c r="Q332" s="241"/>
      <c r="R332" s="241"/>
      <c r="S332" s="241"/>
      <c r="T332" s="24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3" t="s">
        <v>137</v>
      </c>
      <c r="AU332" s="243" t="s">
        <v>81</v>
      </c>
      <c r="AV332" s="13" t="s">
        <v>79</v>
      </c>
      <c r="AW332" s="13" t="s">
        <v>34</v>
      </c>
      <c r="AX332" s="13" t="s">
        <v>72</v>
      </c>
      <c r="AY332" s="243" t="s">
        <v>123</v>
      </c>
    </row>
    <row r="333" spans="1:51" s="14" customFormat="1" ht="12">
      <c r="A333" s="14"/>
      <c r="B333" s="244"/>
      <c r="C333" s="245"/>
      <c r="D333" s="227" t="s">
        <v>137</v>
      </c>
      <c r="E333" s="246" t="s">
        <v>19</v>
      </c>
      <c r="F333" s="247" t="s">
        <v>469</v>
      </c>
      <c r="G333" s="245"/>
      <c r="H333" s="248">
        <v>39.82</v>
      </c>
      <c r="I333" s="249"/>
      <c r="J333" s="245"/>
      <c r="K333" s="245"/>
      <c r="L333" s="250"/>
      <c r="M333" s="251"/>
      <c r="N333" s="252"/>
      <c r="O333" s="252"/>
      <c r="P333" s="252"/>
      <c r="Q333" s="252"/>
      <c r="R333" s="252"/>
      <c r="S333" s="252"/>
      <c r="T333" s="25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4" t="s">
        <v>137</v>
      </c>
      <c r="AU333" s="254" t="s">
        <v>81</v>
      </c>
      <c r="AV333" s="14" t="s">
        <v>81</v>
      </c>
      <c r="AW333" s="14" t="s">
        <v>34</v>
      </c>
      <c r="AX333" s="14" t="s">
        <v>72</v>
      </c>
      <c r="AY333" s="254" t="s">
        <v>123</v>
      </c>
    </row>
    <row r="334" spans="1:51" s="15" customFormat="1" ht="12">
      <c r="A334" s="15"/>
      <c r="B334" s="255"/>
      <c r="C334" s="256"/>
      <c r="D334" s="227" t="s">
        <v>137</v>
      </c>
      <c r="E334" s="257" t="s">
        <v>19</v>
      </c>
      <c r="F334" s="258" t="s">
        <v>141</v>
      </c>
      <c r="G334" s="256"/>
      <c r="H334" s="259">
        <v>39.82</v>
      </c>
      <c r="I334" s="260"/>
      <c r="J334" s="256"/>
      <c r="K334" s="256"/>
      <c r="L334" s="261"/>
      <c r="M334" s="262"/>
      <c r="N334" s="263"/>
      <c r="O334" s="263"/>
      <c r="P334" s="263"/>
      <c r="Q334" s="263"/>
      <c r="R334" s="263"/>
      <c r="S334" s="263"/>
      <c r="T334" s="264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65" t="s">
        <v>137</v>
      </c>
      <c r="AU334" s="265" t="s">
        <v>81</v>
      </c>
      <c r="AV334" s="15" t="s">
        <v>131</v>
      </c>
      <c r="AW334" s="15" t="s">
        <v>34</v>
      </c>
      <c r="AX334" s="15" t="s">
        <v>79</v>
      </c>
      <c r="AY334" s="265" t="s">
        <v>123</v>
      </c>
    </row>
    <row r="335" spans="1:63" s="12" customFormat="1" ht="22.8" customHeight="1">
      <c r="A335" s="12"/>
      <c r="B335" s="198"/>
      <c r="C335" s="199"/>
      <c r="D335" s="200" t="s">
        <v>71</v>
      </c>
      <c r="E335" s="212" t="s">
        <v>178</v>
      </c>
      <c r="F335" s="212" t="s">
        <v>179</v>
      </c>
      <c r="G335" s="199"/>
      <c r="H335" s="199"/>
      <c r="I335" s="202"/>
      <c r="J335" s="213">
        <f>BK335</f>
        <v>0</v>
      </c>
      <c r="K335" s="199"/>
      <c r="L335" s="204"/>
      <c r="M335" s="205"/>
      <c r="N335" s="206"/>
      <c r="O335" s="206"/>
      <c r="P335" s="207">
        <f>SUM(P336:P455)</f>
        <v>0</v>
      </c>
      <c r="Q335" s="206"/>
      <c r="R335" s="207">
        <f>SUM(R336:R455)</f>
        <v>685.2765300000001</v>
      </c>
      <c r="S335" s="206"/>
      <c r="T335" s="208">
        <f>SUM(T336:T455)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9" t="s">
        <v>79</v>
      </c>
      <c r="AT335" s="210" t="s">
        <v>71</v>
      </c>
      <c r="AU335" s="210" t="s">
        <v>79</v>
      </c>
      <c r="AY335" s="209" t="s">
        <v>123</v>
      </c>
      <c r="BK335" s="211">
        <f>SUM(BK336:BK455)</f>
        <v>0</v>
      </c>
    </row>
    <row r="336" spans="1:65" s="2" customFormat="1" ht="37.8" customHeight="1">
      <c r="A336" s="40"/>
      <c r="B336" s="41"/>
      <c r="C336" s="214" t="s">
        <v>525</v>
      </c>
      <c r="D336" s="214" t="s">
        <v>126</v>
      </c>
      <c r="E336" s="215" t="s">
        <v>526</v>
      </c>
      <c r="F336" s="216" t="s">
        <v>527</v>
      </c>
      <c r="G336" s="217" t="s">
        <v>129</v>
      </c>
      <c r="H336" s="218">
        <v>7349.6</v>
      </c>
      <c r="I336" s="219"/>
      <c r="J336" s="220">
        <f>ROUND(I336*H336,2)</f>
        <v>0</v>
      </c>
      <c r="K336" s="216" t="s">
        <v>130</v>
      </c>
      <c r="L336" s="46"/>
      <c r="M336" s="221" t="s">
        <v>19</v>
      </c>
      <c r="N336" s="222" t="s">
        <v>43</v>
      </c>
      <c r="O336" s="86"/>
      <c r="P336" s="223">
        <f>O336*H336</f>
        <v>0</v>
      </c>
      <c r="Q336" s="223">
        <v>0</v>
      </c>
      <c r="R336" s="223">
        <f>Q336*H336</f>
        <v>0</v>
      </c>
      <c r="S336" s="223">
        <v>0</v>
      </c>
      <c r="T336" s="224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5" t="s">
        <v>131</v>
      </c>
      <c r="AT336" s="225" t="s">
        <v>126</v>
      </c>
      <c r="AU336" s="225" t="s">
        <v>81</v>
      </c>
      <c r="AY336" s="19" t="s">
        <v>123</v>
      </c>
      <c r="BE336" s="226">
        <f>IF(N336="základní",J336,0)</f>
        <v>0</v>
      </c>
      <c r="BF336" s="226">
        <f>IF(N336="snížená",J336,0)</f>
        <v>0</v>
      </c>
      <c r="BG336" s="226">
        <f>IF(N336="zákl. přenesená",J336,0)</f>
        <v>0</v>
      </c>
      <c r="BH336" s="226">
        <f>IF(N336="sníž. přenesená",J336,0)</f>
        <v>0</v>
      </c>
      <c r="BI336" s="226">
        <f>IF(N336="nulová",J336,0)</f>
        <v>0</v>
      </c>
      <c r="BJ336" s="19" t="s">
        <v>79</v>
      </c>
      <c r="BK336" s="226">
        <f>ROUND(I336*H336,2)</f>
        <v>0</v>
      </c>
      <c r="BL336" s="19" t="s">
        <v>131</v>
      </c>
      <c r="BM336" s="225" t="s">
        <v>528</v>
      </c>
    </row>
    <row r="337" spans="1:47" s="2" customFormat="1" ht="12">
      <c r="A337" s="40"/>
      <c r="B337" s="41"/>
      <c r="C337" s="42"/>
      <c r="D337" s="227" t="s">
        <v>133</v>
      </c>
      <c r="E337" s="42"/>
      <c r="F337" s="228" t="s">
        <v>529</v>
      </c>
      <c r="G337" s="42"/>
      <c r="H337" s="42"/>
      <c r="I337" s="229"/>
      <c r="J337" s="42"/>
      <c r="K337" s="42"/>
      <c r="L337" s="46"/>
      <c r="M337" s="230"/>
      <c r="N337" s="231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133</v>
      </c>
      <c r="AU337" s="19" t="s">
        <v>81</v>
      </c>
    </row>
    <row r="338" spans="1:47" s="2" customFormat="1" ht="12">
      <c r="A338" s="40"/>
      <c r="B338" s="41"/>
      <c r="C338" s="42"/>
      <c r="D338" s="232" t="s">
        <v>135</v>
      </c>
      <c r="E338" s="42"/>
      <c r="F338" s="233" t="s">
        <v>530</v>
      </c>
      <c r="G338" s="42"/>
      <c r="H338" s="42"/>
      <c r="I338" s="229"/>
      <c r="J338" s="42"/>
      <c r="K338" s="42"/>
      <c r="L338" s="46"/>
      <c r="M338" s="230"/>
      <c r="N338" s="231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135</v>
      </c>
      <c r="AU338" s="19" t="s">
        <v>81</v>
      </c>
    </row>
    <row r="339" spans="1:51" s="13" customFormat="1" ht="12">
      <c r="A339" s="13"/>
      <c r="B339" s="234"/>
      <c r="C339" s="235"/>
      <c r="D339" s="227" t="s">
        <v>137</v>
      </c>
      <c r="E339" s="236" t="s">
        <v>19</v>
      </c>
      <c r="F339" s="237" t="s">
        <v>138</v>
      </c>
      <c r="G339" s="235"/>
      <c r="H339" s="236" t="s">
        <v>19</v>
      </c>
      <c r="I339" s="238"/>
      <c r="J339" s="235"/>
      <c r="K339" s="235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137</v>
      </c>
      <c r="AU339" s="243" t="s">
        <v>81</v>
      </c>
      <c r="AV339" s="13" t="s">
        <v>79</v>
      </c>
      <c r="AW339" s="13" t="s">
        <v>34</v>
      </c>
      <c r="AX339" s="13" t="s">
        <v>72</v>
      </c>
      <c r="AY339" s="243" t="s">
        <v>123</v>
      </c>
    </row>
    <row r="340" spans="1:51" s="13" customFormat="1" ht="12">
      <c r="A340" s="13"/>
      <c r="B340" s="234"/>
      <c r="C340" s="235"/>
      <c r="D340" s="227" t="s">
        <v>137</v>
      </c>
      <c r="E340" s="236" t="s">
        <v>19</v>
      </c>
      <c r="F340" s="237" t="s">
        <v>531</v>
      </c>
      <c r="G340" s="235"/>
      <c r="H340" s="236" t="s">
        <v>19</v>
      </c>
      <c r="I340" s="238"/>
      <c r="J340" s="235"/>
      <c r="K340" s="235"/>
      <c r="L340" s="239"/>
      <c r="M340" s="240"/>
      <c r="N340" s="241"/>
      <c r="O340" s="241"/>
      <c r="P340" s="241"/>
      <c r="Q340" s="241"/>
      <c r="R340" s="241"/>
      <c r="S340" s="241"/>
      <c r="T340" s="24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3" t="s">
        <v>137</v>
      </c>
      <c r="AU340" s="243" t="s">
        <v>81</v>
      </c>
      <c r="AV340" s="13" t="s">
        <v>79</v>
      </c>
      <c r="AW340" s="13" t="s">
        <v>34</v>
      </c>
      <c r="AX340" s="13" t="s">
        <v>72</v>
      </c>
      <c r="AY340" s="243" t="s">
        <v>123</v>
      </c>
    </row>
    <row r="341" spans="1:51" s="14" customFormat="1" ht="12">
      <c r="A341" s="14"/>
      <c r="B341" s="244"/>
      <c r="C341" s="245"/>
      <c r="D341" s="227" t="s">
        <v>137</v>
      </c>
      <c r="E341" s="246" t="s">
        <v>19</v>
      </c>
      <c r="F341" s="247" t="s">
        <v>532</v>
      </c>
      <c r="G341" s="245"/>
      <c r="H341" s="248">
        <v>6958.6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4" t="s">
        <v>137</v>
      </c>
      <c r="AU341" s="254" t="s">
        <v>81</v>
      </c>
      <c r="AV341" s="14" t="s">
        <v>81</v>
      </c>
      <c r="AW341" s="14" t="s">
        <v>34</v>
      </c>
      <c r="AX341" s="14" t="s">
        <v>72</v>
      </c>
      <c r="AY341" s="254" t="s">
        <v>123</v>
      </c>
    </row>
    <row r="342" spans="1:51" s="13" customFormat="1" ht="12">
      <c r="A342" s="13"/>
      <c r="B342" s="234"/>
      <c r="C342" s="235"/>
      <c r="D342" s="227" t="s">
        <v>137</v>
      </c>
      <c r="E342" s="236" t="s">
        <v>19</v>
      </c>
      <c r="F342" s="237" t="s">
        <v>309</v>
      </c>
      <c r="G342" s="235"/>
      <c r="H342" s="236" t="s">
        <v>19</v>
      </c>
      <c r="I342" s="238"/>
      <c r="J342" s="235"/>
      <c r="K342" s="235"/>
      <c r="L342" s="239"/>
      <c r="M342" s="240"/>
      <c r="N342" s="241"/>
      <c r="O342" s="241"/>
      <c r="P342" s="241"/>
      <c r="Q342" s="241"/>
      <c r="R342" s="241"/>
      <c r="S342" s="241"/>
      <c r="T342" s="24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3" t="s">
        <v>137</v>
      </c>
      <c r="AU342" s="243" t="s">
        <v>81</v>
      </c>
      <c r="AV342" s="13" t="s">
        <v>79</v>
      </c>
      <c r="AW342" s="13" t="s">
        <v>34</v>
      </c>
      <c r="AX342" s="13" t="s">
        <v>72</v>
      </c>
      <c r="AY342" s="243" t="s">
        <v>123</v>
      </c>
    </row>
    <row r="343" spans="1:51" s="14" customFormat="1" ht="12">
      <c r="A343" s="14"/>
      <c r="B343" s="244"/>
      <c r="C343" s="245"/>
      <c r="D343" s="227" t="s">
        <v>137</v>
      </c>
      <c r="E343" s="246" t="s">
        <v>19</v>
      </c>
      <c r="F343" s="247" t="s">
        <v>533</v>
      </c>
      <c r="G343" s="245"/>
      <c r="H343" s="248">
        <v>391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4" t="s">
        <v>137</v>
      </c>
      <c r="AU343" s="254" t="s">
        <v>81</v>
      </c>
      <c r="AV343" s="14" t="s">
        <v>81</v>
      </c>
      <c r="AW343" s="14" t="s">
        <v>34</v>
      </c>
      <c r="AX343" s="14" t="s">
        <v>72</v>
      </c>
      <c r="AY343" s="254" t="s">
        <v>123</v>
      </c>
    </row>
    <row r="344" spans="1:51" s="15" customFormat="1" ht="12">
      <c r="A344" s="15"/>
      <c r="B344" s="255"/>
      <c r="C344" s="256"/>
      <c r="D344" s="227" t="s">
        <v>137</v>
      </c>
      <c r="E344" s="257" t="s">
        <v>19</v>
      </c>
      <c r="F344" s="258" t="s">
        <v>141</v>
      </c>
      <c r="G344" s="256"/>
      <c r="H344" s="259">
        <v>7349.6</v>
      </c>
      <c r="I344" s="260"/>
      <c r="J344" s="256"/>
      <c r="K344" s="256"/>
      <c r="L344" s="261"/>
      <c r="M344" s="262"/>
      <c r="N344" s="263"/>
      <c r="O344" s="263"/>
      <c r="P344" s="263"/>
      <c r="Q344" s="263"/>
      <c r="R344" s="263"/>
      <c r="S344" s="263"/>
      <c r="T344" s="264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65" t="s">
        <v>137</v>
      </c>
      <c r="AU344" s="265" t="s">
        <v>81</v>
      </c>
      <c r="AV344" s="15" t="s">
        <v>131</v>
      </c>
      <c r="AW344" s="15" t="s">
        <v>34</v>
      </c>
      <c r="AX344" s="15" t="s">
        <v>79</v>
      </c>
      <c r="AY344" s="265" t="s">
        <v>123</v>
      </c>
    </row>
    <row r="345" spans="1:65" s="2" customFormat="1" ht="21.75" customHeight="1">
      <c r="A345" s="40"/>
      <c r="B345" s="41"/>
      <c r="C345" s="267" t="s">
        <v>534</v>
      </c>
      <c r="D345" s="267" t="s">
        <v>234</v>
      </c>
      <c r="E345" s="268" t="s">
        <v>535</v>
      </c>
      <c r="F345" s="269" t="s">
        <v>536</v>
      </c>
      <c r="G345" s="270" t="s">
        <v>250</v>
      </c>
      <c r="H345" s="271">
        <v>194.764</v>
      </c>
      <c r="I345" s="272"/>
      <c r="J345" s="273">
        <f>ROUND(I345*H345,2)</f>
        <v>0</v>
      </c>
      <c r="K345" s="269" t="s">
        <v>130</v>
      </c>
      <c r="L345" s="274"/>
      <c r="M345" s="275" t="s">
        <v>19</v>
      </c>
      <c r="N345" s="276" t="s">
        <v>43</v>
      </c>
      <c r="O345" s="86"/>
      <c r="P345" s="223">
        <f>O345*H345</f>
        <v>0</v>
      </c>
      <c r="Q345" s="223">
        <v>1</v>
      </c>
      <c r="R345" s="223">
        <f>Q345*H345</f>
        <v>194.764</v>
      </c>
      <c r="S345" s="223">
        <v>0</v>
      </c>
      <c r="T345" s="224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5" t="s">
        <v>215</v>
      </c>
      <c r="AT345" s="225" t="s">
        <v>234</v>
      </c>
      <c r="AU345" s="225" t="s">
        <v>81</v>
      </c>
      <c r="AY345" s="19" t="s">
        <v>123</v>
      </c>
      <c r="BE345" s="226">
        <f>IF(N345="základní",J345,0)</f>
        <v>0</v>
      </c>
      <c r="BF345" s="226">
        <f>IF(N345="snížená",J345,0)</f>
        <v>0</v>
      </c>
      <c r="BG345" s="226">
        <f>IF(N345="zákl. přenesená",J345,0)</f>
        <v>0</v>
      </c>
      <c r="BH345" s="226">
        <f>IF(N345="sníž. přenesená",J345,0)</f>
        <v>0</v>
      </c>
      <c r="BI345" s="226">
        <f>IF(N345="nulová",J345,0)</f>
        <v>0</v>
      </c>
      <c r="BJ345" s="19" t="s">
        <v>79</v>
      </c>
      <c r="BK345" s="226">
        <f>ROUND(I345*H345,2)</f>
        <v>0</v>
      </c>
      <c r="BL345" s="19" t="s">
        <v>131</v>
      </c>
      <c r="BM345" s="225" t="s">
        <v>537</v>
      </c>
    </row>
    <row r="346" spans="1:47" s="2" customFormat="1" ht="12">
      <c r="A346" s="40"/>
      <c r="B346" s="41"/>
      <c r="C346" s="42"/>
      <c r="D346" s="227" t="s">
        <v>133</v>
      </c>
      <c r="E346" s="42"/>
      <c r="F346" s="228" t="s">
        <v>536</v>
      </c>
      <c r="G346" s="42"/>
      <c r="H346" s="42"/>
      <c r="I346" s="229"/>
      <c r="J346" s="42"/>
      <c r="K346" s="42"/>
      <c r="L346" s="46"/>
      <c r="M346" s="230"/>
      <c r="N346" s="231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133</v>
      </c>
      <c r="AU346" s="19" t="s">
        <v>81</v>
      </c>
    </row>
    <row r="347" spans="1:51" s="13" customFormat="1" ht="12">
      <c r="A347" s="13"/>
      <c r="B347" s="234"/>
      <c r="C347" s="235"/>
      <c r="D347" s="227" t="s">
        <v>137</v>
      </c>
      <c r="E347" s="236" t="s">
        <v>19</v>
      </c>
      <c r="F347" s="237" t="s">
        <v>538</v>
      </c>
      <c r="G347" s="235"/>
      <c r="H347" s="236" t="s">
        <v>19</v>
      </c>
      <c r="I347" s="238"/>
      <c r="J347" s="235"/>
      <c r="K347" s="235"/>
      <c r="L347" s="239"/>
      <c r="M347" s="240"/>
      <c r="N347" s="241"/>
      <c r="O347" s="241"/>
      <c r="P347" s="241"/>
      <c r="Q347" s="241"/>
      <c r="R347" s="241"/>
      <c r="S347" s="241"/>
      <c r="T347" s="24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3" t="s">
        <v>137</v>
      </c>
      <c r="AU347" s="243" t="s">
        <v>81</v>
      </c>
      <c r="AV347" s="13" t="s">
        <v>79</v>
      </c>
      <c r="AW347" s="13" t="s">
        <v>34</v>
      </c>
      <c r="AX347" s="13" t="s">
        <v>72</v>
      </c>
      <c r="AY347" s="243" t="s">
        <v>123</v>
      </c>
    </row>
    <row r="348" spans="1:51" s="13" customFormat="1" ht="12">
      <c r="A348" s="13"/>
      <c r="B348" s="234"/>
      <c r="C348" s="235"/>
      <c r="D348" s="227" t="s">
        <v>137</v>
      </c>
      <c r="E348" s="236" t="s">
        <v>19</v>
      </c>
      <c r="F348" s="237" t="s">
        <v>539</v>
      </c>
      <c r="G348" s="235"/>
      <c r="H348" s="236" t="s">
        <v>19</v>
      </c>
      <c r="I348" s="238"/>
      <c r="J348" s="235"/>
      <c r="K348" s="235"/>
      <c r="L348" s="239"/>
      <c r="M348" s="240"/>
      <c r="N348" s="241"/>
      <c r="O348" s="241"/>
      <c r="P348" s="241"/>
      <c r="Q348" s="241"/>
      <c r="R348" s="241"/>
      <c r="S348" s="241"/>
      <c r="T348" s="24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3" t="s">
        <v>137</v>
      </c>
      <c r="AU348" s="243" t="s">
        <v>81</v>
      </c>
      <c r="AV348" s="13" t="s">
        <v>79</v>
      </c>
      <c r="AW348" s="13" t="s">
        <v>34</v>
      </c>
      <c r="AX348" s="13" t="s">
        <v>72</v>
      </c>
      <c r="AY348" s="243" t="s">
        <v>123</v>
      </c>
    </row>
    <row r="349" spans="1:51" s="13" customFormat="1" ht="12">
      <c r="A349" s="13"/>
      <c r="B349" s="234"/>
      <c r="C349" s="235"/>
      <c r="D349" s="227" t="s">
        <v>137</v>
      </c>
      <c r="E349" s="236" t="s">
        <v>19</v>
      </c>
      <c r="F349" s="237" t="s">
        <v>540</v>
      </c>
      <c r="G349" s="235"/>
      <c r="H349" s="236" t="s">
        <v>19</v>
      </c>
      <c r="I349" s="238"/>
      <c r="J349" s="235"/>
      <c r="K349" s="235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137</v>
      </c>
      <c r="AU349" s="243" t="s">
        <v>81</v>
      </c>
      <c r="AV349" s="13" t="s">
        <v>79</v>
      </c>
      <c r="AW349" s="13" t="s">
        <v>34</v>
      </c>
      <c r="AX349" s="13" t="s">
        <v>72</v>
      </c>
      <c r="AY349" s="243" t="s">
        <v>123</v>
      </c>
    </row>
    <row r="350" spans="1:51" s="14" customFormat="1" ht="12">
      <c r="A350" s="14"/>
      <c r="B350" s="244"/>
      <c r="C350" s="245"/>
      <c r="D350" s="227" t="s">
        <v>137</v>
      </c>
      <c r="E350" s="246" t="s">
        <v>19</v>
      </c>
      <c r="F350" s="247" t="s">
        <v>541</v>
      </c>
      <c r="G350" s="245"/>
      <c r="H350" s="248">
        <v>194.764</v>
      </c>
      <c r="I350" s="249"/>
      <c r="J350" s="245"/>
      <c r="K350" s="245"/>
      <c r="L350" s="250"/>
      <c r="M350" s="251"/>
      <c r="N350" s="252"/>
      <c r="O350" s="252"/>
      <c r="P350" s="252"/>
      <c r="Q350" s="252"/>
      <c r="R350" s="252"/>
      <c r="S350" s="252"/>
      <c r="T350" s="25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4" t="s">
        <v>137</v>
      </c>
      <c r="AU350" s="254" t="s">
        <v>81</v>
      </c>
      <c r="AV350" s="14" t="s">
        <v>81</v>
      </c>
      <c r="AW350" s="14" t="s">
        <v>34</v>
      </c>
      <c r="AX350" s="14" t="s">
        <v>72</v>
      </c>
      <c r="AY350" s="254" t="s">
        <v>123</v>
      </c>
    </row>
    <row r="351" spans="1:51" s="15" customFormat="1" ht="12">
      <c r="A351" s="15"/>
      <c r="B351" s="255"/>
      <c r="C351" s="256"/>
      <c r="D351" s="227" t="s">
        <v>137</v>
      </c>
      <c r="E351" s="257" t="s">
        <v>19</v>
      </c>
      <c r="F351" s="258" t="s">
        <v>141</v>
      </c>
      <c r="G351" s="256"/>
      <c r="H351" s="259">
        <v>194.764</v>
      </c>
      <c r="I351" s="260"/>
      <c r="J351" s="256"/>
      <c r="K351" s="256"/>
      <c r="L351" s="261"/>
      <c r="M351" s="262"/>
      <c r="N351" s="263"/>
      <c r="O351" s="263"/>
      <c r="P351" s="263"/>
      <c r="Q351" s="263"/>
      <c r="R351" s="263"/>
      <c r="S351" s="263"/>
      <c r="T351" s="264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65" t="s">
        <v>137</v>
      </c>
      <c r="AU351" s="265" t="s">
        <v>81</v>
      </c>
      <c r="AV351" s="15" t="s">
        <v>131</v>
      </c>
      <c r="AW351" s="15" t="s">
        <v>34</v>
      </c>
      <c r="AX351" s="15" t="s">
        <v>79</v>
      </c>
      <c r="AY351" s="265" t="s">
        <v>123</v>
      </c>
    </row>
    <row r="352" spans="1:65" s="2" customFormat="1" ht="24.15" customHeight="1">
      <c r="A352" s="40"/>
      <c r="B352" s="41"/>
      <c r="C352" s="214" t="s">
        <v>542</v>
      </c>
      <c r="D352" s="214" t="s">
        <v>126</v>
      </c>
      <c r="E352" s="215" t="s">
        <v>543</v>
      </c>
      <c r="F352" s="216" t="s">
        <v>544</v>
      </c>
      <c r="G352" s="217" t="s">
        <v>129</v>
      </c>
      <c r="H352" s="218">
        <v>8040.2</v>
      </c>
      <c r="I352" s="219"/>
      <c r="J352" s="220">
        <f>ROUND(I352*H352,2)</f>
        <v>0</v>
      </c>
      <c r="K352" s="216" t="s">
        <v>130</v>
      </c>
      <c r="L352" s="46"/>
      <c r="M352" s="221" t="s">
        <v>19</v>
      </c>
      <c r="N352" s="222" t="s">
        <v>43</v>
      </c>
      <c r="O352" s="86"/>
      <c r="P352" s="223">
        <f>O352*H352</f>
        <v>0</v>
      </c>
      <c r="Q352" s="223">
        <v>0</v>
      </c>
      <c r="R352" s="223">
        <f>Q352*H352</f>
        <v>0</v>
      </c>
      <c r="S352" s="223">
        <v>0</v>
      </c>
      <c r="T352" s="224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25" t="s">
        <v>131</v>
      </c>
      <c r="AT352" s="225" t="s">
        <v>126</v>
      </c>
      <c r="AU352" s="225" t="s">
        <v>81</v>
      </c>
      <c r="AY352" s="19" t="s">
        <v>123</v>
      </c>
      <c r="BE352" s="226">
        <f>IF(N352="základní",J352,0)</f>
        <v>0</v>
      </c>
      <c r="BF352" s="226">
        <f>IF(N352="snížená",J352,0)</f>
        <v>0</v>
      </c>
      <c r="BG352" s="226">
        <f>IF(N352="zákl. přenesená",J352,0)</f>
        <v>0</v>
      </c>
      <c r="BH352" s="226">
        <f>IF(N352="sníž. přenesená",J352,0)</f>
        <v>0</v>
      </c>
      <c r="BI352" s="226">
        <f>IF(N352="nulová",J352,0)</f>
        <v>0</v>
      </c>
      <c r="BJ352" s="19" t="s">
        <v>79</v>
      </c>
      <c r="BK352" s="226">
        <f>ROUND(I352*H352,2)</f>
        <v>0</v>
      </c>
      <c r="BL352" s="19" t="s">
        <v>131</v>
      </c>
      <c r="BM352" s="225" t="s">
        <v>545</v>
      </c>
    </row>
    <row r="353" spans="1:47" s="2" customFormat="1" ht="12">
      <c r="A353" s="40"/>
      <c r="B353" s="41"/>
      <c r="C353" s="42"/>
      <c r="D353" s="227" t="s">
        <v>133</v>
      </c>
      <c r="E353" s="42"/>
      <c r="F353" s="228" t="s">
        <v>546</v>
      </c>
      <c r="G353" s="42"/>
      <c r="H353" s="42"/>
      <c r="I353" s="229"/>
      <c r="J353" s="42"/>
      <c r="K353" s="42"/>
      <c r="L353" s="46"/>
      <c r="M353" s="230"/>
      <c r="N353" s="231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133</v>
      </c>
      <c r="AU353" s="19" t="s">
        <v>81</v>
      </c>
    </row>
    <row r="354" spans="1:47" s="2" customFormat="1" ht="12">
      <c r="A354" s="40"/>
      <c r="B354" s="41"/>
      <c r="C354" s="42"/>
      <c r="D354" s="232" t="s">
        <v>135</v>
      </c>
      <c r="E354" s="42"/>
      <c r="F354" s="233" t="s">
        <v>547</v>
      </c>
      <c r="G354" s="42"/>
      <c r="H354" s="42"/>
      <c r="I354" s="229"/>
      <c r="J354" s="42"/>
      <c r="K354" s="42"/>
      <c r="L354" s="46"/>
      <c r="M354" s="230"/>
      <c r="N354" s="231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135</v>
      </c>
      <c r="AU354" s="19" t="s">
        <v>81</v>
      </c>
    </row>
    <row r="355" spans="1:51" s="13" customFormat="1" ht="12">
      <c r="A355" s="13"/>
      <c r="B355" s="234"/>
      <c r="C355" s="235"/>
      <c r="D355" s="227" t="s">
        <v>137</v>
      </c>
      <c r="E355" s="236" t="s">
        <v>19</v>
      </c>
      <c r="F355" s="237" t="s">
        <v>138</v>
      </c>
      <c r="G355" s="235"/>
      <c r="H355" s="236" t="s">
        <v>19</v>
      </c>
      <c r="I355" s="238"/>
      <c r="J355" s="235"/>
      <c r="K355" s="235"/>
      <c r="L355" s="239"/>
      <c r="M355" s="240"/>
      <c r="N355" s="241"/>
      <c r="O355" s="241"/>
      <c r="P355" s="241"/>
      <c r="Q355" s="241"/>
      <c r="R355" s="241"/>
      <c r="S355" s="241"/>
      <c r="T355" s="24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3" t="s">
        <v>137</v>
      </c>
      <c r="AU355" s="243" t="s">
        <v>81</v>
      </c>
      <c r="AV355" s="13" t="s">
        <v>79</v>
      </c>
      <c r="AW355" s="13" t="s">
        <v>34</v>
      </c>
      <c r="AX355" s="13" t="s">
        <v>72</v>
      </c>
      <c r="AY355" s="243" t="s">
        <v>123</v>
      </c>
    </row>
    <row r="356" spans="1:51" s="14" customFormat="1" ht="12">
      <c r="A356" s="14"/>
      <c r="B356" s="244"/>
      <c r="C356" s="245"/>
      <c r="D356" s="227" t="s">
        <v>137</v>
      </c>
      <c r="E356" s="246" t="s">
        <v>19</v>
      </c>
      <c r="F356" s="247" t="s">
        <v>548</v>
      </c>
      <c r="G356" s="245"/>
      <c r="H356" s="248">
        <v>6720.4</v>
      </c>
      <c r="I356" s="249"/>
      <c r="J356" s="245"/>
      <c r="K356" s="245"/>
      <c r="L356" s="250"/>
      <c r="M356" s="251"/>
      <c r="N356" s="252"/>
      <c r="O356" s="252"/>
      <c r="P356" s="252"/>
      <c r="Q356" s="252"/>
      <c r="R356" s="252"/>
      <c r="S356" s="252"/>
      <c r="T356" s="25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4" t="s">
        <v>137</v>
      </c>
      <c r="AU356" s="254" t="s">
        <v>81</v>
      </c>
      <c r="AV356" s="14" t="s">
        <v>81</v>
      </c>
      <c r="AW356" s="14" t="s">
        <v>34</v>
      </c>
      <c r="AX356" s="14" t="s">
        <v>72</v>
      </c>
      <c r="AY356" s="254" t="s">
        <v>123</v>
      </c>
    </row>
    <row r="357" spans="1:51" s="14" customFormat="1" ht="12">
      <c r="A357" s="14"/>
      <c r="B357" s="244"/>
      <c r="C357" s="245"/>
      <c r="D357" s="227" t="s">
        <v>137</v>
      </c>
      <c r="E357" s="246" t="s">
        <v>19</v>
      </c>
      <c r="F357" s="247" t="s">
        <v>549</v>
      </c>
      <c r="G357" s="245"/>
      <c r="H357" s="248">
        <v>627.8</v>
      </c>
      <c r="I357" s="249"/>
      <c r="J357" s="245"/>
      <c r="K357" s="245"/>
      <c r="L357" s="250"/>
      <c r="M357" s="251"/>
      <c r="N357" s="252"/>
      <c r="O357" s="252"/>
      <c r="P357" s="252"/>
      <c r="Q357" s="252"/>
      <c r="R357" s="252"/>
      <c r="S357" s="252"/>
      <c r="T357" s="25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4" t="s">
        <v>137</v>
      </c>
      <c r="AU357" s="254" t="s">
        <v>81</v>
      </c>
      <c r="AV357" s="14" t="s">
        <v>81</v>
      </c>
      <c r="AW357" s="14" t="s">
        <v>34</v>
      </c>
      <c r="AX357" s="14" t="s">
        <v>72</v>
      </c>
      <c r="AY357" s="254" t="s">
        <v>123</v>
      </c>
    </row>
    <row r="358" spans="1:51" s="13" customFormat="1" ht="12">
      <c r="A358" s="13"/>
      <c r="B358" s="234"/>
      <c r="C358" s="235"/>
      <c r="D358" s="227" t="s">
        <v>137</v>
      </c>
      <c r="E358" s="236" t="s">
        <v>19</v>
      </c>
      <c r="F358" s="237" t="s">
        <v>550</v>
      </c>
      <c r="G358" s="235"/>
      <c r="H358" s="236" t="s">
        <v>19</v>
      </c>
      <c r="I358" s="238"/>
      <c r="J358" s="235"/>
      <c r="K358" s="235"/>
      <c r="L358" s="239"/>
      <c r="M358" s="240"/>
      <c r="N358" s="241"/>
      <c r="O358" s="241"/>
      <c r="P358" s="241"/>
      <c r="Q358" s="241"/>
      <c r="R358" s="241"/>
      <c r="S358" s="241"/>
      <c r="T358" s="24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3" t="s">
        <v>137</v>
      </c>
      <c r="AU358" s="243" t="s">
        <v>81</v>
      </c>
      <c r="AV358" s="13" t="s">
        <v>79</v>
      </c>
      <c r="AW358" s="13" t="s">
        <v>34</v>
      </c>
      <c r="AX358" s="13" t="s">
        <v>72</v>
      </c>
      <c r="AY358" s="243" t="s">
        <v>123</v>
      </c>
    </row>
    <row r="359" spans="1:51" s="14" customFormat="1" ht="12">
      <c r="A359" s="14"/>
      <c r="B359" s="244"/>
      <c r="C359" s="245"/>
      <c r="D359" s="227" t="s">
        <v>137</v>
      </c>
      <c r="E359" s="246" t="s">
        <v>19</v>
      </c>
      <c r="F359" s="247" t="s">
        <v>533</v>
      </c>
      <c r="G359" s="245"/>
      <c r="H359" s="248">
        <v>391</v>
      </c>
      <c r="I359" s="249"/>
      <c r="J359" s="245"/>
      <c r="K359" s="245"/>
      <c r="L359" s="250"/>
      <c r="M359" s="251"/>
      <c r="N359" s="252"/>
      <c r="O359" s="252"/>
      <c r="P359" s="252"/>
      <c r="Q359" s="252"/>
      <c r="R359" s="252"/>
      <c r="S359" s="252"/>
      <c r="T359" s="25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4" t="s">
        <v>137</v>
      </c>
      <c r="AU359" s="254" t="s">
        <v>81</v>
      </c>
      <c r="AV359" s="14" t="s">
        <v>81</v>
      </c>
      <c r="AW359" s="14" t="s">
        <v>34</v>
      </c>
      <c r="AX359" s="14" t="s">
        <v>72</v>
      </c>
      <c r="AY359" s="254" t="s">
        <v>123</v>
      </c>
    </row>
    <row r="360" spans="1:51" s="13" customFormat="1" ht="12">
      <c r="A360" s="13"/>
      <c r="B360" s="234"/>
      <c r="C360" s="235"/>
      <c r="D360" s="227" t="s">
        <v>137</v>
      </c>
      <c r="E360" s="236" t="s">
        <v>19</v>
      </c>
      <c r="F360" s="237" t="s">
        <v>551</v>
      </c>
      <c r="G360" s="235"/>
      <c r="H360" s="236" t="s">
        <v>19</v>
      </c>
      <c r="I360" s="238"/>
      <c r="J360" s="235"/>
      <c r="K360" s="235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137</v>
      </c>
      <c r="AU360" s="243" t="s">
        <v>81</v>
      </c>
      <c r="AV360" s="13" t="s">
        <v>79</v>
      </c>
      <c r="AW360" s="13" t="s">
        <v>34</v>
      </c>
      <c r="AX360" s="13" t="s">
        <v>72</v>
      </c>
      <c r="AY360" s="243" t="s">
        <v>123</v>
      </c>
    </row>
    <row r="361" spans="1:51" s="14" customFormat="1" ht="12">
      <c r="A361" s="14"/>
      <c r="B361" s="244"/>
      <c r="C361" s="245"/>
      <c r="D361" s="227" t="s">
        <v>137</v>
      </c>
      <c r="E361" s="246" t="s">
        <v>19</v>
      </c>
      <c r="F361" s="247" t="s">
        <v>552</v>
      </c>
      <c r="G361" s="245"/>
      <c r="H361" s="248">
        <v>45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4" t="s">
        <v>137</v>
      </c>
      <c r="AU361" s="254" t="s">
        <v>81</v>
      </c>
      <c r="AV361" s="14" t="s">
        <v>81</v>
      </c>
      <c r="AW361" s="14" t="s">
        <v>34</v>
      </c>
      <c r="AX361" s="14" t="s">
        <v>72</v>
      </c>
      <c r="AY361" s="254" t="s">
        <v>123</v>
      </c>
    </row>
    <row r="362" spans="1:51" s="13" customFormat="1" ht="12">
      <c r="A362" s="13"/>
      <c r="B362" s="234"/>
      <c r="C362" s="235"/>
      <c r="D362" s="227" t="s">
        <v>137</v>
      </c>
      <c r="E362" s="236" t="s">
        <v>19</v>
      </c>
      <c r="F362" s="237" t="s">
        <v>553</v>
      </c>
      <c r="G362" s="235"/>
      <c r="H362" s="236" t="s">
        <v>19</v>
      </c>
      <c r="I362" s="238"/>
      <c r="J362" s="235"/>
      <c r="K362" s="235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137</v>
      </c>
      <c r="AU362" s="243" t="s">
        <v>81</v>
      </c>
      <c r="AV362" s="13" t="s">
        <v>79</v>
      </c>
      <c r="AW362" s="13" t="s">
        <v>34</v>
      </c>
      <c r="AX362" s="13" t="s">
        <v>72</v>
      </c>
      <c r="AY362" s="243" t="s">
        <v>123</v>
      </c>
    </row>
    <row r="363" spans="1:51" s="14" customFormat="1" ht="12">
      <c r="A363" s="14"/>
      <c r="B363" s="244"/>
      <c r="C363" s="245"/>
      <c r="D363" s="227" t="s">
        <v>137</v>
      </c>
      <c r="E363" s="246" t="s">
        <v>19</v>
      </c>
      <c r="F363" s="247" t="s">
        <v>554</v>
      </c>
      <c r="G363" s="245"/>
      <c r="H363" s="248">
        <v>256</v>
      </c>
      <c r="I363" s="249"/>
      <c r="J363" s="245"/>
      <c r="K363" s="245"/>
      <c r="L363" s="250"/>
      <c r="M363" s="251"/>
      <c r="N363" s="252"/>
      <c r="O363" s="252"/>
      <c r="P363" s="252"/>
      <c r="Q363" s="252"/>
      <c r="R363" s="252"/>
      <c r="S363" s="252"/>
      <c r="T363" s="25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4" t="s">
        <v>137</v>
      </c>
      <c r="AU363" s="254" t="s">
        <v>81</v>
      </c>
      <c r="AV363" s="14" t="s">
        <v>81</v>
      </c>
      <c r="AW363" s="14" t="s">
        <v>34</v>
      </c>
      <c r="AX363" s="14" t="s">
        <v>72</v>
      </c>
      <c r="AY363" s="254" t="s">
        <v>123</v>
      </c>
    </row>
    <row r="364" spans="1:51" s="15" customFormat="1" ht="12">
      <c r="A364" s="15"/>
      <c r="B364" s="255"/>
      <c r="C364" s="256"/>
      <c r="D364" s="227" t="s">
        <v>137</v>
      </c>
      <c r="E364" s="257" t="s">
        <v>19</v>
      </c>
      <c r="F364" s="258" t="s">
        <v>141</v>
      </c>
      <c r="G364" s="256"/>
      <c r="H364" s="259">
        <v>8040.2</v>
      </c>
      <c r="I364" s="260"/>
      <c r="J364" s="256"/>
      <c r="K364" s="256"/>
      <c r="L364" s="261"/>
      <c r="M364" s="262"/>
      <c r="N364" s="263"/>
      <c r="O364" s="263"/>
      <c r="P364" s="263"/>
      <c r="Q364" s="263"/>
      <c r="R364" s="263"/>
      <c r="S364" s="263"/>
      <c r="T364" s="264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65" t="s">
        <v>137</v>
      </c>
      <c r="AU364" s="265" t="s">
        <v>81</v>
      </c>
      <c r="AV364" s="15" t="s">
        <v>131</v>
      </c>
      <c r="AW364" s="15" t="s">
        <v>34</v>
      </c>
      <c r="AX364" s="15" t="s">
        <v>79</v>
      </c>
      <c r="AY364" s="265" t="s">
        <v>123</v>
      </c>
    </row>
    <row r="365" spans="1:65" s="2" customFormat="1" ht="24.15" customHeight="1">
      <c r="A365" s="40"/>
      <c r="B365" s="41"/>
      <c r="C365" s="214" t="s">
        <v>555</v>
      </c>
      <c r="D365" s="214" t="s">
        <v>126</v>
      </c>
      <c r="E365" s="215" t="s">
        <v>181</v>
      </c>
      <c r="F365" s="216" t="s">
        <v>182</v>
      </c>
      <c r="G365" s="217" t="s">
        <v>129</v>
      </c>
      <c r="H365" s="218">
        <v>7819.2</v>
      </c>
      <c r="I365" s="219"/>
      <c r="J365" s="220">
        <f>ROUND(I365*H365,2)</f>
        <v>0</v>
      </c>
      <c r="K365" s="216" t="s">
        <v>130</v>
      </c>
      <c r="L365" s="46"/>
      <c r="M365" s="221" t="s">
        <v>19</v>
      </c>
      <c r="N365" s="222" t="s">
        <v>43</v>
      </c>
      <c r="O365" s="86"/>
      <c r="P365" s="223">
        <f>O365*H365</f>
        <v>0</v>
      </c>
      <c r="Q365" s="223">
        <v>0</v>
      </c>
      <c r="R365" s="223">
        <f>Q365*H365</f>
        <v>0</v>
      </c>
      <c r="S365" s="223">
        <v>0</v>
      </c>
      <c r="T365" s="224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25" t="s">
        <v>131</v>
      </c>
      <c r="AT365" s="225" t="s">
        <v>126</v>
      </c>
      <c r="AU365" s="225" t="s">
        <v>81</v>
      </c>
      <c r="AY365" s="19" t="s">
        <v>123</v>
      </c>
      <c r="BE365" s="226">
        <f>IF(N365="základní",J365,0)</f>
        <v>0</v>
      </c>
      <c r="BF365" s="226">
        <f>IF(N365="snížená",J365,0)</f>
        <v>0</v>
      </c>
      <c r="BG365" s="226">
        <f>IF(N365="zákl. přenesená",J365,0)</f>
        <v>0</v>
      </c>
      <c r="BH365" s="226">
        <f>IF(N365="sníž. přenesená",J365,0)</f>
        <v>0</v>
      </c>
      <c r="BI365" s="226">
        <f>IF(N365="nulová",J365,0)</f>
        <v>0</v>
      </c>
      <c r="BJ365" s="19" t="s">
        <v>79</v>
      </c>
      <c r="BK365" s="226">
        <f>ROUND(I365*H365,2)</f>
        <v>0</v>
      </c>
      <c r="BL365" s="19" t="s">
        <v>131</v>
      </c>
      <c r="BM365" s="225" t="s">
        <v>556</v>
      </c>
    </row>
    <row r="366" spans="1:47" s="2" customFormat="1" ht="12">
      <c r="A366" s="40"/>
      <c r="B366" s="41"/>
      <c r="C366" s="42"/>
      <c r="D366" s="227" t="s">
        <v>133</v>
      </c>
      <c r="E366" s="42"/>
      <c r="F366" s="228" t="s">
        <v>184</v>
      </c>
      <c r="G366" s="42"/>
      <c r="H366" s="42"/>
      <c r="I366" s="229"/>
      <c r="J366" s="42"/>
      <c r="K366" s="42"/>
      <c r="L366" s="46"/>
      <c r="M366" s="230"/>
      <c r="N366" s="231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133</v>
      </c>
      <c r="AU366" s="19" t="s">
        <v>81</v>
      </c>
    </row>
    <row r="367" spans="1:47" s="2" customFormat="1" ht="12">
      <c r="A367" s="40"/>
      <c r="B367" s="41"/>
      <c r="C367" s="42"/>
      <c r="D367" s="232" t="s">
        <v>135</v>
      </c>
      <c r="E367" s="42"/>
      <c r="F367" s="233" t="s">
        <v>185</v>
      </c>
      <c r="G367" s="42"/>
      <c r="H367" s="42"/>
      <c r="I367" s="229"/>
      <c r="J367" s="42"/>
      <c r="K367" s="42"/>
      <c r="L367" s="46"/>
      <c r="M367" s="230"/>
      <c r="N367" s="231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135</v>
      </c>
      <c r="AU367" s="19" t="s">
        <v>81</v>
      </c>
    </row>
    <row r="368" spans="1:51" s="13" customFormat="1" ht="12">
      <c r="A368" s="13"/>
      <c r="B368" s="234"/>
      <c r="C368" s="235"/>
      <c r="D368" s="227" t="s">
        <v>137</v>
      </c>
      <c r="E368" s="236" t="s">
        <v>19</v>
      </c>
      <c r="F368" s="237" t="s">
        <v>138</v>
      </c>
      <c r="G368" s="235"/>
      <c r="H368" s="236" t="s">
        <v>19</v>
      </c>
      <c r="I368" s="238"/>
      <c r="J368" s="235"/>
      <c r="K368" s="235"/>
      <c r="L368" s="239"/>
      <c r="M368" s="240"/>
      <c r="N368" s="241"/>
      <c r="O368" s="241"/>
      <c r="P368" s="241"/>
      <c r="Q368" s="241"/>
      <c r="R368" s="241"/>
      <c r="S368" s="241"/>
      <c r="T368" s="24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3" t="s">
        <v>137</v>
      </c>
      <c r="AU368" s="243" t="s">
        <v>81</v>
      </c>
      <c r="AV368" s="13" t="s">
        <v>79</v>
      </c>
      <c r="AW368" s="13" t="s">
        <v>34</v>
      </c>
      <c r="AX368" s="13" t="s">
        <v>72</v>
      </c>
      <c r="AY368" s="243" t="s">
        <v>123</v>
      </c>
    </row>
    <row r="369" spans="1:51" s="14" customFormat="1" ht="12">
      <c r="A369" s="14"/>
      <c r="B369" s="244"/>
      <c r="C369" s="245"/>
      <c r="D369" s="227" t="s">
        <v>137</v>
      </c>
      <c r="E369" s="246" t="s">
        <v>19</v>
      </c>
      <c r="F369" s="247" t="s">
        <v>548</v>
      </c>
      <c r="G369" s="245"/>
      <c r="H369" s="248">
        <v>6720.4</v>
      </c>
      <c r="I369" s="249"/>
      <c r="J369" s="245"/>
      <c r="K369" s="245"/>
      <c r="L369" s="250"/>
      <c r="M369" s="251"/>
      <c r="N369" s="252"/>
      <c r="O369" s="252"/>
      <c r="P369" s="252"/>
      <c r="Q369" s="252"/>
      <c r="R369" s="252"/>
      <c r="S369" s="252"/>
      <c r="T369" s="253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4" t="s">
        <v>137</v>
      </c>
      <c r="AU369" s="254" t="s">
        <v>81</v>
      </c>
      <c r="AV369" s="14" t="s">
        <v>81</v>
      </c>
      <c r="AW369" s="14" t="s">
        <v>34</v>
      </c>
      <c r="AX369" s="14" t="s">
        <v>72</v>
      </c>
      <c r="AY369" s="254" t="s">
        <v>123</v>
      </c>
    </row>
    <row r="370" spans="1:51" s="14" customFormat="1" ht="12">
      <c r="A370" s="14"/>
      <c r="B370" s="244"/>
      <c r="C370" s="245"/>
      <c r="D370" s="227" t="s">
        <v>137</v>
      </c>
      <c r="E370" s="246" t="s">
        <v>19</v>
      </c>
      <c r="F370" s="247" t="s">
        <v>549</v>
      </c>
      <c r="G370" s="245"/>
      <c r="H370" s="248">
        <v>627.8</v>
      </c>
      <c r="I370" s="249"/>
      <c r="J370" s="245"/>
      <c r="K370" s="245"/>
      <c r="L370" s="250"/>
      <c r="M370" s="251"/>
      <c r="N370" s="252"/>
      <c r="O370" s="252"/>
      <c r="P370" s="252"/>
      <c r="Q370" s="252"/>
      <c r="R370" s="252"/>
      <c r="S370" s="252"/>
      <c r="T370" s="25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4" t="s">
        <v>137</v>
      </c>
      <c r="AU370" s="254" t="s">
        <v>81</v>
      </c>
      <c r="AV370" s="14" t="s">
        <v>81</v>
      </c>
      <c r="AW370" s="14" t="s">
        <v>34</v>
      </c>
      <c r="AX370" s="14" t="s">
        <v>72</v>
      </c>
      <c r="AY370" s="254" t="s">
        <v>123</v>
      </c>
    </row>
    <row r="371" spans="1:51" s="13" customFormat="1" ht="12">
      <c r="A371" s="13"/>
      <c r="B371" s="234"/>
      <c r="C371" s="235"/>
      <c r="D371" s="227" t="s">
        <v>137</v>
      </c>
      <c r="E371" s="236" t="s">
        <v>19</v>
      </c>
      <c r="F371" s="237" t="s">
        <v>557</v>
      </c>
      <c r="G371" s="235"/>
      <c r="H371" s="236" t="s">
        <v>19</v>
      </c>
      <c r="I371" s="238"/>
      <c r="J371" s="235"/>
      <c r="K371" s="235"/>
      <c r="L371" s="239"/>
      <c r="M371" s="240"/>
      <c r="N371" s="241"/>
      <c r="O371" s="241"/>
      <c r="P371" s="241"/>
      <c r="Q371" s="241"/>
      <c r="R371" s="241"/>
      <c r="S371" s="241"/>
      <c r="T371" s="24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3" t="s">
        <v>137</v>
      </c>
      <c r="AU371" s="243" t="s">
        <v>81</v>
      </c>
      <c r="AV371" s="13" t="s">
        <v>79</v>
      </c>
      <c r="AW371" s="13" t="s">
        <v>34</v>
      </c>
      <c r="AX371" s="13" t="s">
        <v>72</v>
      </c>
      <c r="AY371" s="243" t="s">
        <v>123</v>
      </c>
    </row>
    <row r="372" spans="1:51" s="14" customFormat="1" ht="12">
      <c r="A372" s="14"/>
      <c r="B372" s="244"/>
      <c r="C372" s="245"/>
      <c r="D372" s="227" t="s">
        <v>137</v>
      </c>
      <c r="E372" s="246" t="s">
        <v>19</v>
      </c>
      <c r="F372" s="247" t="s">
        <v>558</v>
      </c>
      <c r="G372" s="245"/>
      <c r="H372" s="248">
        <v>-25</v>
      </c>
      <c r="I372" s="249"/>
      <c r="J372" s="245"/>
      <c r="K372" s="245"/>
      <c r="L372" s="250"/>
      <c r="M372" s="251"/>
      <c r="N372" s="252"/>
      <c r="O372" s="252"/>
      <c r="P372" s="252"/>
      <c r="Q372" s="252"/>
      <c r="R372" s="252"/>
      <c r="S372" s="252"/>
      <c r="T372" s="253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4" t="s">
        <v>137</v>
      </c>
      <c r="AU372" s="254" t="s">
        <v>81</v>
      </c>
      <c r="AV372" s="14" t="s">
        <v>81</v>
      </c>
      <c r="AW372" s="14" t="s">
        <v>34</v>
      </c>
      <c r="AX372" s="14" t="s">
        <v>72</v>
      </c>
      <c r="AY372" s="254" t="s">
        <v>123</v>
      </c>
    </row>
    <row r="373" spans="1:51" s="14" customFormat="1" ht="12">
      <c r="A373" s="14"/>
      <c r="B373" s="244"/>
      <c r="C373" s="245"/>
      <c r="D373" s="227" t="s">
        <v>137</v>
      </c>
      <c r="E373" s="246" t="s">
        <v>19</v>
      </c>
      <c r="F373" s="247" t="s">
        <v>559</v>
      </c>
      <c r="G373" s="245"/>
      <c r="H373" s="248">
        <v>-196</v>
      </c>
      <c r="I373" s="249"/>
      <c r="J373" s="245"/>
      <c r="K373" s="245"/>
      <c r="L373" s="250"/>
      <c r="M373" s="251"/>
      <c r="N373" s="252"/>
      <c r="O373" s="252"/>
      <c r="P373" s="252"/>
      <c r="Q373" s="252"/>
      <c r="R373" s="252"/>
      <c r="S373" s="252"/>
      <c r="T373" s="25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4" t="s">
        <v>137</v>
      </c>
      <c r="AU373" s="254" t="s">
        <v>81</v>
      </c>
      <c r="AV373" s="14" t="s">
        <v>81</v>
      </c>
      <c r="AW373" s="14" t="s">
        <v>34</v>
      </c>
      <c r="AX373" s="14" t="s">
        <v>72</v>
      </c>
      <c r="AY373" s="254" t="s">
        <v>123</v>
      </c>
    </row>
    <row r="374" spans="1:51" s="13" customFormat="1" ht="12">
      <c r="A374" s="13"/>
      <c r="B374" s="234"/>
      <c r="C374" s="235"/>
      <c r="D374" s="227" t="s">
        <v>137</v>
      </c>
      <c r="E374" s="236" t="s">
        <v>19</v>
      </c>
      <c r="F374" s="237" t="s">
        <v>550</v>
      </c>
      <c r="G374" s="235"/>
      <c r="H374" s="236" t="s">
        <v>19</v>
      </c>
      <c r="I374" s="238"/>
      <c r="J374" s="235"/>
      <c r="K374" s="235"/>
      <c r="L374" s="239"/>
      <c r="M374" s="240"/>
      <c r="N374" s="241"/>
      <c r="O374" s="241"/>
      <c r="P374" s="241"/>
      <c r="Q374" s="241"/>
      <c r="R374" s="241"/>
      <c r="S374" s="241"/>
      <c r="T374" s="24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3" t="s">
        <v>137</v>
      </c>
      <c r="AU374" s="243" t="s">
        <v>81</v>
      </c>
      <c r="AV374" s="13" t="s">
        <v>79</v>
      </c>
      <c r="AW374" s="13" t="s">
        <v>34</v>
      </c>
      <c r="AX374" s="13" t="s">
        <v>72</v>
      </c>
      <c r="AY374" s="243" t="s">
        <v>123</v>
      </c>
    </row>
    <row r="375" spans="1:51" s="14" customFormat="1" ht="12">
      <c r="A375" s="14"/>
      <c r="B375" s="244"/>
      <c r="C375" s="245"/>
      <c r="D375" s="227" t="s">
        <v>137</v>
      </c>
      <c r="E375" s="246" t="s">
        <v>19</v>
      </c>
      <c r="F375" s="247" t="s">
        <v>533</v>
      </c>
      <c r="G375" s="245"/>
      <c r="H375" s="248">
        <v>391</v>
      </c>
      <c r="I375" s="249"/>
      <c r="J375" s="245"/>
      <c r="K375" s="245"/>
      <c r="L375" s="250"/>
      <c r="M375" s="251"/>
      <c r="N375" s="252"/>
      <c r="O375" s="252"/>
      <c r="P375" s="252"/>
      <c r="Q375" s="252"/>
      <c r="R375" s="252"/>
      <c r="S375" s="252"/>
      <c r="T375" s="25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4" t="s">
        <v>137</v>
      </c>
      <c r="AU375" s="254" t="s">
        <v>81</v>
      </c>
      <c r="AV375" s="14" t="s">
        <v>81</v>
      </c>
      <c r="AW375" s="14" t="s">
        <v>34</v>
      </c>
      <c r="AX375" s="14" t="s">
        <v>72</v>
      </c>
      <c r="AY375" s="254" t="s">
        <v>123</v>
      </c>
    </row>
    <row r="376" spans="1:51" s="13" customFormat="1" ht="12">
      <c r="A376" s="13"/>
      <c r="B376" s="234"/>
      <c r="C376" s="235"/>
      <c r="D376" s="227" t="s">
        <v>137</v>
      </c>
      <c r="E376" s="236" t="s">
        <v>19</v>
      </c>
      <c r="F376" s="237" t="s">
        <v>551</v>
      </c>
      <c r="G376" s="235"/>
      <c r="H376" s="236" t="s">
        <v>19</v>
      </c>
      <c r="I376" s="238"/>
      <c r="J376" s="235"/>
      <c r="K376" s="235"/>
      <c r="L376" s="239"/>
      <c r="M376" s="240"/>
      <c r="N376" s="241"/>
      <c r="O376" s="241"/>
      <c r="P376" s="241"/>
      <c r="Q376" s="241"/>
      <c r="R376" s="241"/>
      <c r="S376" s="241"/>
      <c r="T376" s="24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3" t="s">
        <v>137</v>
      </c>
      <c r="AU376" s="243" t="s">
        <v>81</v>
      </c>
      <c r="AV376" s="13" t="s">
        <v>79</v>
      </c>
      <c r="AW376" s="13" t="s">
        <v>34</v>
      </c>
      <c r="AX376" s="13" t="s">
        <v>72</v>
      </c>
      <c r="AY376" s="243" t="s">
        <v>123</v>
      </c>
    </row>
    <row r="377" spans="1:51" s="14" customFormat="1" ht="12">
      <c r="A377" s="14"/>
      <c r="B377" s="244"/>
      <c r="C377" s="245"/>
      <c r="D377" s="227" t="s">
        <v>137</v>
      </c>
      <c r="E377" s="246" t="s">
        <v>19</v>
      </c>
      <c r="F377" s="247" t="s">
        <v>552</v>
      </c>
      <c r="G377" s="245"/>
      <c r="H377" s="248">
        <v>45</v>
      </c>
      <c r="I377" s="249"/>
      <c r="J377" s="245"/>
      <c r="K377" s="245"/>
      <c r="L377" s="250"/>
      <c r="M377" s="251"/>
      <c r="N377" s="252"/>
      <c r="O377" s="252"/>
      <c r="P377" s="252"/>
      <c r="Q377" s="252"/>
      <c r="R377" s="252"/>
      <c r="S377" s="252"/>
      <c r="T377" s="253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4" t="s">
        <v>137</v>
      </c>
      <c r="AU377" s="254" t="s">
        <v>81</v>
      </c>
      <c r="AV377" s="14" t="s">
        <v>81</v>
      </c>
      <c r="AW377" s="14" t="s">
        <v>34</v>
      </c>
      <c r="AX377" s="14" t="s">
        <v>72</v>
      </c>
      <c r="AY377" s="254" t="s">
        <v>123</v>
      </c>
    </row>
    <row r="378" spans="1:51" s="13" customFormat="1" ht="12">
      <c r="A378" s="13"/>
      <c r="B378" s="234"/>
      <c r="C378" s="235"/>
      <c r="D378" s="227" t="s">
        <v>137</v>
      </c>
      <c r="E378" s="236" t="s">
        <v>19</v>
      </c>
      <c r="F378" s="237" t="s">
        <v>553</v>
      </c>
      <c r="G378" s="235"/>
      <c r="H378" s="236" t="s">
        <v>19</v>
      </c>
      <c r="I378" s="238"/>
      <c r="J378" s="235"/>
      <c r="K378" s="235"/>
      <c r="L378" s="239"/>
      <c r="M378" s="240"/>
      <c r="N378" s="241"/>
      <c r="O378" s="241"/>
      <c r="P378" s="241"/>
      <c r="Q378" s="241"/>
      <c r="R378" s="241"/>
      <c r="S378" s="241"/>
      <c r="T378" s="24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3" t="s">
        <v>137</v>
      </c>
      <c r="AU378" s="243" t="s">
        <v>81</v>
      </c>
      <c r="AV378" s="13" t="s">
        <v>79</v>
      </c>
      <c r="AW378" s="13" t="s">
        <v>34</v>
      </c>
      <c r="AX378" s="13" t="s">
        <v>72</v>
      </c>
      <c r="AY378" s="243" t="s">
        <v>123</v>
      </c>
    </row>
    <row r="379" spans="1:51" s="14" customFormat="1" ht="12">
      <c r="A379" s="14"/>
      <c r="B379" s="244"/>
      <c r="C379" s="245"/>
      <c r="D379" s="227" t="s">
        <v>137</v>
      </c>
      <c r="E379" s="246" t="s">
        <v>19</v>
      </c>
      <c r="F379" s="247" t="s">
        <v>554</v>
      </c>
      <c r="G379" s="245"/>
      <c r="H379" s="248">
        <v>256</v>
      </c>
      <c r="I379" s="249"/>
      <c r="J379" s="245"/>
      <c r="K379" s="245"/>
      <c r="L379" s="250"/>
      <c r="M379" s="251"/>
      <c r="N379" s="252"/>
      <c r="O379" s="252"/>
      <c r="P379" s="252"/>
      <c r="Q379" s="252"/>
      <c r="R379" s="252"/>
      <c r="S379" s="252"/>
      <c r="T379" s="25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4" t="s">
        <v>137</v>
      </c>
      <c r="AU379" s="254" t="s">
        <v>81</v>
      </c>
      <c r="AV379" s="14" t="s">
        <v>81</v>
      </c>
      <c r="AW379" s="14" t="s">
        <v>34</v>
      </c>
      <c r="AX379" s="14" t="s">
        <v>72</v>
      </c>
      <c r="AY379" s="254" t="s">
        <v>123</v>
      </c>
    </row>
    <row r="380" spans="1:51" s="15" customFormat="1" ht="12">
      <c r="A380" s="15"/>
      <c r="B380" s="255"/>
      <c r="C380" s="256"/>
      <c r="D380" s="227" t="s">
        <v>137</v>
      </c>
      <c r="E380" s="257" t="s">
        <v>19</v>
      </c>
      <c r="F380" s="258" t="s">
        <v>141</v>
      </c>
      <c r="G380" s="256"/>
      <c r="H380" s="259">
        <v>7819.2</v>
      </c>
      <c r="I380" s="260"/>
      <c r="J380" s="256"/>
      <c r="K380" s="256"/>
      <c r="L380" s="261"/>
      <c r="M380" s="262"/>
      <c r="N380" s="263"/>
      <c r="O380" s="263"/>
      <c r="P380" s="263"/>
      <c r="Q380" s="263"/>
      <c r="R380" s="263"/>
      <c r="S380" s="263"/>
      <c r="T380" s="264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65" t="s">
        <v>137</v>
      </c>
      <c r="AU380" s="265" t="s">
        <v>81</v>
      </c>
      <c r="AV380" s="15" t="s">
        <v>131</v>
      </c>
      <c r="AW380" s="15" t="s">
        <v>34</v>
      </c>
      <c r="AX380" s="15" t="s">
        <v>79</v>
      </c>
      <c r="AY380" s="265" t="s">
        <v>123</v>
      </c>
    </row>
    <row r="381" spans="1:65" s="2" customFormat="1" ht="33" customHeight="1">
      <c r="A381" s="40"/>
      <c r="B381" s="41"/>
      <c r="C381" s="214" t="s">
        <v>560</v>
      </c>
      <c r="D381" s="214" t="s">
        <v>126</v>
      </c>
      <c r="E381" s="215" t="s">
        <v>190</v>
      </c>
      <c r="F381" s="216" t="s">
        <v>191</v>
      </c>
      <c r="G381" s="217" t="s">
        <v>129</v>
      </c>
      <c r="H381" s="218">
        <v>6202</v>
      </c>
      <c r="I381" s="219"/>
      <c r="J381" s="220">
        <f>ROUND(I381*H381,2)</f>
        <v>0</v>
      </c>
      <c r="K381" s="216" t="s">
        <v>130</v>
      </c>
      <c r="L381" s="46"/>
      <c r="M381" s="221" t="s">
        <v>19</v>
      </c>
      <c r="N381" s="222" t="s">
        <v>43</v>
      </c>
      <c r="O381" s="86"/>
      <c r="P381" s="223">
        <f>O381*H381</f>
        <v>0</v>
      </c>
      <c r="Q381" s="223">
        <v>0</v>
      </c>
      <c r="R381" s="223">
        <f>Q381*H381</f>
        <v>0</v>
      </c>
      <c r="S381" s="223">
        <v>0</v>
      </c>
      <c r="T381" s="224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25" t="s">
        <v>131</v>
      </c>
      <c r="AT381" s="225" t="s">
        <v>126</v>
      </c>
      <c r="AU381" s="225" t="s">
        <v>81</v>
      </c>
      <c r="AY381" s="19" t="s">
        <v>123</v>
      </c>
      <c r="BE381" s="226">
        <f>IF(N381="základní",J381,0)</f>
        <v>0</v>
      </c>
      <c r="BF381" s="226">
        <f>IF(N381="snížená",J381,0)</f>
        <v>0</v>
      </c>
      <c r="BG381" s="226">
        <f>IF(N381="zákl. přenesená",J381,0)</f>
        <v>0</v>
      </c>
      <c r="BH381" s="226">
        <f>IF(N381="sníž. přenesená",J381,0)</f>
        <v>0</v>
      </c>
      <c r="BI381" s="226">
        <f>IF(N381="nulová",J381,0)</f>
        <v>0</v>
      </c>
      <c r="BJ381" s="19" t="s">
        <v>79</v>
      </c>
      <c r="BK381" s="226">
        <f>ROUND(I381*H381,2)</f>
        <v>0</v>
      </c>
      <c r="BL381" s="19" t="s">
        <v>131</v>
      </c>
      <c r="BM381" s="225" t="s">
        <v>561</v>
      </c>
    </row>
    <row r="382" spans="1:47" s="2" customFormat="1" ht="12">
      <c r="A382" s="40"/>
      <c r="B382" s="41"/>
      <c r="C382" s="42"/>
      <c r="D382" s="227" t="s">
        <v>133</v>
      </c>
      <c r="E382" s="42"/>
      <c r="F382" s="228" t="s">
        <v>193</v>
      </c>
      <c r="G382" s="42"/>
      <c r="H382" s="42"/>
      <c r="I382" s="229"/>
      <c r="J382" s="42"/>
      <c r="K382" s="42"/>
      <c r="L382" s="46"/>
      <c r="M382" s="230"/>
      <c r="N382" s="231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133</v>
      </c>
      <c r="AU382" s="19" t="s">
        <v>81</v>
      </c>
    </row>
    <row r="383" spans="1:47" s="2" customFormat="1" ht="12">
      <c r="A383" s="40"/>
      <c r="B383" s="41"/>
      <c r="C383" s="42"/>
      <c r="D383" s="232" t="s">
        <v>135</v>
      </c>
      <c r="E383" s="42"/>
      <c r="F383" s="233" t="s">
        <v>194</v>
      </c>
      <c r="G383" s="42"/>
      <c r="H383" s="42"/>
      <c r="I383" s="229"/>
      <c r="J383" s="42"/>
      <c r="K383" s="42"/>
      <c r="L383" s="46"/>
      <c r="M383" s="230"/>
      <c r="N383" s="231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135</v>
      </c>
      <c r="AU383" s="19" t="s">
        <v>81</v>
      </c>
    </row>
    <row r="384" spans="1:51" s="13" customFormat="1" ht="12">
      <c r="A384" s="13"/>
      <c r="B384" s="234"/>
      <c r="C384" s="235"/>
      <c r="D384" s="227" t="s">
        <v>137</v>
      </c>
      <c r="E384" s="236" t="s">
        <v>19</v>
      </c>
      <c r="F384" s="237" t="s">
        <v>138</v>
      </c>
      <c r="G384" s="235"/>
      <c r="H384" s="236" t="s">
        <v>19</v>
      </c>
      <c r="I384" s="238"/>
      <c r="J384" s="235"/>
      <c r="K384" s="235"/>
      <c r="L384" s="239"/>
      <c r="M384" s="240"/>
      <c r="N384" s="241"/>
      <c r="O384" s="241"/>
      <c r="P384" s="241"/>
      <c r="Q384" s="241"/>
      <c r="R384" s="241"/>
      <c r="S384" s="241"/>
      <c r="T384" s="24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3" t="s">
        <v>137</v>
      </c>
      <c r="AU384" s="243" t="s">
        <v>81</v>
      </c>
      <c r="AV384" s="13" t="s">
        <v>79</v>
      </c>
      <c r="AW384" s="13" t="s">
        <v>34</v>
      </c>
      <c r="AX384" s="13" t="s">
        <v>72</v>
      </c>
      <c r="AY384" s="243" t="s">
        <v>123</v>
      </c>
    </row>
    <row r="385" spans="1:51" s="14" customFormat="1" ht="12">
      <c r="A385" s="14"/>
      <c r="B385" s="244"/>
      <c r="C385" s="245"/>
      <c r="D385" s="227" t="s">
        <v>137</v>
      </c>
      <c r="E385" s="246" t="s">
        <v>19</v>
      </c>
      <c r="F385" s="247" t="s">
        <v>562</v>
      </c>
      <c r="G385" s="245"/>
      <c r="H385" s="248">
        <v>5072</v>
      </c>
      <c r="I385" s="249"/>
      <c r="J385" s="245"/>
      <c r="K385" s="245"/>
      <c r="L385" s="250"/>
      <c r="M385" s="251"/>
      <c r="N385" s="252"/>
      <c r="O385" s="252"/>
      <c r="P385" s="252"/>
      <c r="Q385" s="252"/>
      <c r="R385" s="252"/>
      <c r="S385" s="252"/>
      <c r="T385" s="253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4" t="s">
        <v>137</v>
      </c>
      <c r="AU385" s="254" t="s">
        <v>81</v>
      </c>
      <c r="AV385" s="14" t="s">
        <v>81</v>
      </c>
      <c r="AW385" s="14" t="s">
        <v>34</v>
      </c>
      <c r="AX385" s="14" t="s">
        <v>72</v>
      </c>
      <c r="AY385" s="254" t="s">
        <v>123</v>
      </c>
    </row>
    <row r="386" spans="1:51" s="14" customFormat="1" ht="12">
      <c r="A386" s="14"/>
      <c r="B386" s="244"/>
      <c r="C386" s="245"/>
      <c r="D386" s="227" t="s">
        <v>137</v>
      </c>
      <c r="E386" s="246" t="s">
        <v>19</v>
      </c>
      <c r="F386" s="247" t="s">
        <v>563</v>
      </c>
      <c r="G386" s="245"/>
      <c r="H386" s="248">
        <v>438</v>
      </c>
      <c r="I386" s="249"/>
      <c r="J386" s="245"/>
      <c r="K386" s="245"/>
      <c r="L386" s="250"/>
      <c r="M386" s="251"/>
      <c r="N386" s="252"/>
      <c r="O386" s="252"/>
      <c r="P386" s="252"/>
      <c r="Q386" s="252"/>
      <c r="R386" s="252"/>
      <c r="S386" s="252"/>
      <c r="T386" s="253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4" t="s">
        <v>137</v>
      </c>
      <c r="AU386" s="254" t="s">
        <v>81</v>
      </c>
      <c r="AV386" s="14" t="s">
        <v>81</v>
      </c>
      <c r="AW386" s="14" t="s">
        <v>34</v>
      </c>
      <c r="AX386" s="14" t="s">
        <v>72</v>
      </c>
      <c r="AY386" s="254" t="s">
        <v>123</v>
      </c>
    </row>
    <row r="387" spans="1:51" s="13" customFormat="1" ht="12">
      <c r="A387" s="13"/>
      <c r="B387" s="234"/>
      <c r="C387" s="235"/>
      <c r="D387" s="227" t="s">
        <v>137</v>
      </c>
      <c r="E387" s="236" t="s">
        <v>19</v>
      </c>
      <c r="F387" s="237" t="s">
        <v>550</v>
      </c>
      <c r="G387" s="235"/>
      <c r="H387" s="236" t="s">
        <v>19</v>
      </c>
      <c r="I387" s="238"/>
      <c r="J387" s="235"/>
      <c r="K387" s="235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137</v>
      </c>
      <c r="AU387" s="243" t="s">
        <v>81</v>
      </c>
      <c r="AV387" s="13" t="s">
        <v>79</v>
      </c>
      <c r="AW387" s="13" t="s">
        <v>34</v>
      </c>
      <c r="AX387" s="13" t="s">
        <v>72</v>
      </c>
      <c r="AY387" s="243" t="s">
        <v>123</v>
      </c>
    </row>
    <row r="388" spans="1:51" s="14" customFormat="1" ht="12">
      <c r="A388" s="14"/>
      <c r="B388" s="244"/>
      <c r="C388" s="245"/>
      <c r="D388" s="227" t="s">
        <v>137</v>
      </c>
      <c r="E388" s="246" t="s">
        <v>19</v>
      </c>
      <c r="F388" s="247" t="s">
        <v>533</v>
      </c>
      <c r="G388" s="245"/>
      <c r="H388" s="248">
        <v>391</v>
      </c>
      <c r="I388" s="249"/>
      <c r="J388" s="245"/>
      <c r="K388" s="245"/>
      <c r="L388" s="250"/>
      <c r="M388" s="251"/>
      <c r="N388" s="252"/>
      <c r="O388" s="252"/>
      <c r="P388" s="252"/>
      <c r="Q388" s="252"/>
      <c r="R388" s="252"/>
      <c r="S388" s="252"/>
      <c r="T388" s="25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4" t="s">
        <v>137</v>
      </c>
      <c r="AU388" s="254" t="s">
        <v>81</v>
      </c>
      <c r="AV388" s="14" t="s">
        <v>81</v>
      </c>
      <c r="AW388" s="14" t="s">
        <v>34</v>
      </c>
      <c r="AX388" s="14" t="s">
        <v>72</v>
      </c>
      <c r="AY388" s="254" t="s">
        <v>123</v>
      </c>
    </row>
    <row r="389" spans="1:51" s="13" customFormat="1" ht="12">
      <c r="A389" s="13"/>
      <c r="B389" s="234"/>
      <c r="C389" s="235"/>
      <c r="D389" s="227" t="s">
        <v>137</v>
      </c>
      <c r="E389" s="236" t="s">
        <v>19</v>
      </c>
      <c r="F389" s="237" t="s">
        <v>551</v>
      </c>
      <c r="G389" s="235"/>
      <c r="H389" s="236" t="s">
        <v>19</v>
      </c>
      <c r="I389" s="238"/>
      <c r="J389" s="235"/>
      <c r="K389" s="235"/>
      <c r="L389" s="239"/>
      <c r="M389" s="240"/>
      <c r="N389" s="241"/>
      <c r="O389" s="241"/>
      <c r="P389" s="241"/>
      <c r="Q389" s="241"/>
      <c r="R389" s="241"/>
      <c r="S389" s="241"/>
      <c r="T389" s="24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3" t="s">
        <v>137</v>
      </c>
      <c r="AU389" s="243" t="s">
        <v>81</v>
      </c>
      <c r="AV389" s="13" t="s">
        <v>79</v>
      </c>
      <c r="AW389" s="13" t="s">
        <v>34</v>
      </c>
      <c r="AX389" s="13" t="s">
        <v>72</v>
      </c>
      <c r="AY389" s="243" t="s">
        <v>123</v>
      </c>
    </row>
    <row r="390" spans="1:51" s="14" customFormat="1" ht="12">
      <c r="A390" s="14"/>
      <c r="B390" s="244"/>
      <c r="C390" s="245"/>
      <c r="D390" s="227" t="s">
        <v>137</v>
      </c>
      <c r="E390" s="246" t="s">
        <v>19</v>
      </c>
      <c r="F390" s="247" t="s">
        <v>552</v>
      </c>
      <c r="G390" s="245"/>
      <c r="H390" s="248">
        <v>45</v>
      </c>
      <c r="I390" s="249"/>
      <c r="J390" s="245"/>
      <c r="K390" s="245"/>
      <c r="L390" s="250"/>
      <c r="M390" s="251"/>
      <c r="N390" s="252"/>
      <c r="O390" s="252"/>
      <c r="P390" s="252"/>
      <c r="Q390" s="252"/>
      <c r="R390" s="252"/>
      <c r="S390" s="252"/>
      <c r="T390" s="25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4" t="s">
        <v>137</v>
      </c>
      <c r="AU390" s="254" t="s">
        <v>81</v>
      </c>
      <c r="AV390" s="14" t="s">
        <v>81</v>
      </c>
      <c r="AW390" s="14" t="s">
        <v>34</v>
      </c>
      <c r="AX390" s="14" t="s">
        <v>72</v>
      </c>
      <c r="AY390" s="254" t="s">
        <v>123</v>
      </c>
    </row>
    <row r="391" spans="1:51" s="13" customFormat="1" ht="12">
      <c r="A391" s="13"/>
      <c r="B391" s="234"/>
      <c r="C391" s="235"/>
      <c r="D391" s="227" t="s">
        <v>137</v>
      </c>
      <c r="E391" s="236" t="s">
        <v>19</v>
      </c>
      <c r="F391" s="237" t="s">
        <v>553</v>
      </c>
      <c r="G391" s="235"/>
      <c r="H391" s="236" t="s">
        <v>19</v>
      </c>
      <c r="I391" s="238"/>
      <c r="J391" s="235"/>
      <c r="K391" s="235"/>
      <c r="L391" s="239"/>
      <c r="M391" s="240"/>
      <c r="N391" s="241"/>
      <c r="O391" s="241"/>
      <c r="P391" s="241"/>
      <c r="Q391" s="241"/>
      <c r="R391" s="241"/>
      <c r="S391" s="241"/>
      <c r="T391" s="24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3" t="s">
        <v>137</v>
      </c>
      <c r="AU391" s="243" t="s">
        <v>81</v>
      </c>
      <c r="AV391" s="13" t="s">
        <v>79</v>
      </c>
      <c r="AW391" s="13" t="s">
        <v>34</v>
      </c>
      <c r="AX391" s="13" t="s">
        <v>72</v>
      </c>
      <c r="AY391" s="243" t="s">
        <v>123</v>
      </c>
    </row>
    <row r="392" spans="1:51" s="14" customFormat="1" ht="12">
      <c r="A392" s="14"/>
      <c r="B392" s="244"/>
      <c r="C392" s="245"/>
      <c r="D392" s="227" t="s">
        <v>137</v>
      </c>
      <c r="E392" s="246" t="s">
        <v>19</v>
      </c>
      <c r="F392" s="247" t="s">
        <v>554</v>
      </c>
      <c r="G392" s="245"/>
      <c r="H392" s="248">
        <v>256</v>
      </c>
      <c r="I392" s="249"/>
      <c r="J392" s="245"/>
      <c r="K392" s="245"/>
      <c r="L392" s="250"/>
      <c r="M392" s="251"/>
      <c r="N392" s="252"/>
      <c r="O392" s="252"/>
      <c r="P392" s="252"/>
      <c r="Q392" s="252"/>
      <c r="R392" s="252"/>
      <c r="S392" s="252"/>
      <c r="T392" s="25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4" t="s">
        <v>137</v>
      </c>
      <c r="AU392" s="254" t="s">
        <v>81</v>
      </c>
      <c r="AV392" s="14" t="s">
        <v>81</v>
      </c>
      <c r="AW392" s="14" t="s">
        <v>34</v>
      </c>
      <c r="AX392" s="14" t="s">
        <v>72</v>
      </c>
      <c r="AY392" s="254" t="s">
        <v>123</v>
      </c>
    </row>
    <row r="393" spans="1:51" s="15" customFormat="1" ht="12">
      <c r="A393" s="15"/>
      <c r="B393" s="255"/>
      <c r="C393" s="256"/>
      <c r="D393" s="227" t="s">
        <v>137</v>
      </c>
      <c r="E393" s="257" t="s">
        <v>19</v>
      </c>
      <c r="F393" s="258" t="s">
        <v>141</v>
      </c>
      <c r="G393" s="256"/>
      <c r="H393" s="259">
        <v>6202</v>
      </c>
      <c r="I393" s="260"/>
      <c r="J393" s="256"/>
      <c r="K393" s="256"/>
      <c r="L393" s="261"/>
      <c r="M393" s="262"/>
      <c r="N393" s="263"/>
      <c r="O393" s="263"/>
      <c r="P393" s="263"/>
      <c r="Q393" s="263"/>
      <c r="R393" s="263"/>
      <c r="S393" s="263"/>
      <c r="T393" s="264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65" t="s">
        <v>137</v>
      </c>
      <c r="AU393" s="265" t="s">
        <v>81</v>
      </c>
      <c r="AV393" s="15" t="s">
        <v>131</v>
      </c>
      <c r="AW393" s="15" t="s">
        <v>34</v>
      </c>
      <c r="AX393" s="15" t="s">
        <v>79</v>
      </c>
      <c r="AY393" s="265" t="s">
        <v>123</v>
      </c>
    </row>
    <row r="394" spans="1:65" s="2" customFormat="1" ht="16.5" customHeight="1">
      <c r="A394" s="40"/>
      <c r="B394" s="41"/>
      <c r="C394" s="214" t="s">
        <v>564</v>
      </c>
      <c r="D394" s="214" t="s">
        <v>126</v>
      </c>
      <c r="E394" s="215" t="s">
        <v>565</v>
      </c>
      <c r="F394" s="216" t="s">
        <v>566</v>
      </c>
      <c r="G394" s="217" t="s">
        <v>129</v>
      </c>
      <c r="H394" s="218">
        <v>1414</v>
      </c>
      <c r="I394" s="219"/>
      <c r="J394" s="220">
        <f>ROUND(I394*H394,2)</f>
        <v>0</v>
      </c>
      <c r="K394" s="216" t="s">
        <v>130</v>
      </c>
      <c r="L394" s="46"/>
      <c r="M394" s="221" t="s">
        <v>19</v>
      </c>
      <c r="N394" s="222" t="s">
        <v>43</v>
      </c>
      <c r="O394" s="86"/>
      <c r="P394" s="223">
        <f>O394*H394</f>
        <v>0</v>
      </c>
      <c r="Q394" s="223">
        <v>0.23</v>
      </c>
      <c r="R394" s="223">
        <f>Q394*H394</f>
        <v>325.22</v>
      </c>
      <c r="S394" s="223">
        <v>0</v>
      </c>
      <c r="T394" s="224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25" t="s">
        <v>131</v>
      </c>
      <c r="AT394" s="225" t="s">
        <v>126</v>
      </c>
      <c r="AU394" s="225" t="s">
        <v>81</v>
      </c>
      <c r="AY394" s="19" t="s">
        <v>123</v>
      </c>
      <c r="BE394" s="226">
        <f>IF(N394="základní",J394,0)</f>
        <v>0</v>
      </c>
      <c r="BF394" s="226">
        <f>IF(N394="snížená",J394,0)</f>
        <v>0</v>
      </c>
      <c r="BG394" s="226">
        <f>IF(N394="zákl. přenesená",J394,0)</f>
        <v>0</v>
      </c>
      <c r="BH394" s="226">
        <f>IF(N394="sníž. přenesená",J394,0)</f>
        <v>0</v>
      </c>
      <c r="BI394" s="226">
        <f>IF(N394="nulová",J394,0)</f>
        <v>0</v>
      </c>
      <c r="BJ394" s="19" t="s">
        <v>79</v>
      </c>
      <c r="BK394" s="226">
        <f>ROUND(I394*H394,2)</f>
        <v>0</v>
      </c>
      <c r="BL394" s="19" t="s">
        <v>131</v>
      </c>
      <c r="BM394" s="225" t="s">
        <v>567</v>
      </c>
    </row>
    <row r="395" spans="1:47" s="2" customFormat="1" ht="12">
      <c r="A395" s="40"/>
      <c r="B395" s="41"/>
      <c r="C395" s="42"/>
      <c r="D395" s="227" t="s">
        <v>133</v>
      </c>
      <c r="E395" s="42"/>
      <c r="F395" s="228" t="s">
        <v>568</v>
      </c>
      <c r="G395" s="42"/>
      <c r="H395" s="42"/>
      <c r="I395" s="229"/>
      <c r="J395" s="42"/>
      <c r="K395" s="42"/>
      <c r="L395" s="46"/>
      <c r="M395" s="230"/>
      <c r="N395" s="231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133</v>
      </c>
      <c r="AU395" s="19" t="s">
        <v>81</v>
      </c>
    </row>
    <row r="396" spans="1:47" s="2" customFormat="1" ht="12">
      <c r="A396" s="40"/>
      <c r="B396" s="41"/>
      <c r="C396" s="42"/>
      <c r="D396" s="232" t="s">
        <v>135</v>
      </c>
      <c r="E396" s="42"/>
      <c r="F396" s="233" t="s">
        <v>569</v>
      </c>
      <c r="G396" s="42"/>
      <c r="H396" s="42"/>
      <c r="I396" s="229"/>
      <c r="J396" s="42"/>
      <c r="K396" s="42"/>
      <c r="L396" s="46"/>
      <c r="M396" s="230"/>
      <c r="N396" s="231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135</v>
      </c>
      <c r="AU396" s="19" t="s">
        <v>81</v>
      </c>
    </row>
    <row r="397" spans="1:51" s="13" customFormat="1" ht="12">
      <c r="A397" s="13"/>
      <c r="B397" s="234"/>
      <c r="C397" s="235"/>
      <c r="D397" s="227" t="s">
        <v>137</v>
      </c>
      <c r="E397" s="236" t="s">
        <v>19</v>
      </c>
      <c r="F397" s="237" t="s">
        <v>138</v>
      </c>
      <c r="G397" s="235"/>
      <c r="H397" s="236" t="s">
        <v>19</v>
      </c>
      <c r="I397" s="238"/>
      <c r="J397" s="235"/>
      <c r="K397" s="235"/>
      <c r="L397" s="239"/>
      <c r="M397" s="240"/>
      <c r="N397" s="241"/>
      <c r="O397" s="241"/>
      <c r="P397" s="241"/>
      <c r="Q397" s="241"/>
      <c r="R397" s="241"/>
      <c r="S397" s="241"/>
      <c r="T397" s="24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3" t="s">
        <v>137</v>
      </c>
      <c r="AU397" s="243" t="s">
        <v>81</v>
      </c>
      <c r="AV397" s="13" t="s">
        <v>79</v>
      </c>
      <c r="AW397" s="13" t="s">
        <v>34</v>
      </c>
      <c r="AX397" s="13" t="s">
        <v>72</v>
      </c>
      <c r="AY397" s="243" t="s">
        <v>123</v>
      </c>
    </row>
    <row r="398" spans="1:51" s="13" customFormat="1" ht="12">
      <c r="A398" s="13"/>
      <c r="B398" s="234"/>
      <c r="C398" s="235"/>
      <c r="D398" s="227" t="s">
        <v>137</v>
      </c>
      <c r="E398" s="236" t="s">
        <v>19</v>
      </c>
      <c r="F398" s="237" t="s">
        <v>570</v>
      </c>
      <c r="G398" s="235"/>
      <c r="H398" s="236" t="s">
        <v>19</v>
      </c>
      <c r="I398" s="238"/>
      <c r="J398" s="235"/>
      <c r="K398" s="235"/>
      <c r="L398" s="239"/>
      <c r="M398" s="240"/>
      <c r="N398" s="241"/>
      <c r="O398" s="241"/>
      <c r="P398" s="241"/>
      <c r="Q398" s="241"/>
      <c r="R398" s="241"/>
      <c r="S398" s="241"/>
      <c r="T398" s="24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3" t="s">
        <v>137</v>
      </c>
      <c r="AU398" s="243" t="s">
        <v>81</v>
      </c>
      <c r="AV398" s="13" t="s">
        <v>79</v>
      </c>
      <c r="AW398" s="13" t="s">
        <v>34</v>
      </c>
      <c r="AX398" s="13" t="s">
        <v>72</v>
      </c>
      <c r="AY398" s="243" t="s">
        <v>123</v>
      </c>
    </row>
    <row r="399" spans="1:51" s="14" customFormat="1" ht="12">
      <c r="A399" s="14"/>
      <c r="B399" s="244"/>
      <c r="C399" s="245"/>
      <c r="D399" s="227" t="s">
        <v>137</v>
      </c>
      <c r="E399" s="246" t="s">
        <v>19</v>
      </c>
      <c r="F399" s="247" t="s">
        <v>571</v>
      </c>
      <c r="G399" s="245"/>
      <c r="H399" s="248">
        <v>1414</v>
      </c>
      <c r="I399" s="249"/>
      <c r="J399" s="245"/>
      <c r="K399" s="245"/>
      <c r="L399" s="250"/>
      <c r="M399" s="251"/>
      <c r="N399" s="252"/>
      <c r="O399" s="252"/>
      <c r="P399" s="252"/>
      <c r="Q399" s="252"/>
      <c r="R399" s="252"/>
      <c r="S399" s="252"/>
      <c r="T399" s="253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4" t="s">
        <v>137</v>
      </c>
      <c r="AU399" s="254" t="s">
        <v>81</v>
      </c>
      <c r="AV399" s="14" t="s">
        <v>81</v>
      </c>
      <c r="AW399" s="14" t="s">
        <v>34</v>
      </c>
      <c r="AX399" s="14" t="s">
        <v>72</v>
      </c>
      <c r="AY399" s="254" t="s">
        <v>123</v>
      </c>
    </row>
    <row r="400" spans="1:51" s="15" customFormat="1" ht="12">
      <c r="A400" s="15"/>
      <c r="B400" s="255"/>
      <c r="C400" s="256"/>
      <c r="D400" s="227" t="s">
        <v>137</v>
      </c>
      <c r="E400" s="257" t="s">
        <v>19</v>
      </c>
      <c r="F400" s="258" t="s">
        <v>141</v>
      </c>
      <c r="G400" s="256"/>
      <c r="H400" s="259">
        <v>1414</v>
      </c>
      <c r="I400" s="260"/>
      <c r="J400" s="256"/>
      <c r="K400" s="256"/>
      <c r="L400" s="261"/>
      <c r="M400" s="262"/>
      <c r="N400" s="263"/>
      <c r="O400" s="263"/>
      <c r="P400" s="263"/>
      <c r="Q400" s="263"/>
      <c r="R400" s="263"/>
      <c r="S400" s="263"/>
      <c r="T400" s="264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65" t="s">
        <v>137</v>
      </c>
      <c r="AU400" s="265" t="s">
        <v>81</v>
      </c>
      <c r="AV400" s="15" t="s">
        <v>131</v>
      </c>
      <c r="AW400" s="15" t="s">
        <v>34</v>
      </c>
      <c r="AX400" s="15" t="s">
        <v>79</v>
      </c>
      <c r="AY400" s="265" t="s">
        <v>123</v>
      </c>
    </row>
    <row r="401" spans="1:65" s="2" customFormat="1" ht="24.15" customHeight="1">
      <c r="A401" s="40"/>
      <c r="B401" s="41"/>
      <c r="C401" s="214" t="s">
        <v>572</v>
      </c>
      <c r="D401" s="214" t="s">
        <v>126</v>
      </c>
      <c r="E401" s="215" t="s">
        <v>196</v>
      </c>
      <c r="F401" s="216" t="s">
        <v>197</v>
      </c>
      <c r="G401" s="217" t="s">
        <v>129</v>
      </c>
      <c r="H401" s="218">
        <v>6202</v>
      </c>
      <c r="I401" s="219"/>
      <c r="J401" s="220">
        <f>ROUND(I401*H401,2)</f>
        <v>0</v>
      </c>
      <c r="K401" s="216" t="s">
        <v>130</v>
      </c>
      <c r="L401" s="46"/>
      <c r="M401" s="221" t="s">
        <v>19</v>
      </c>
      <c r="N401" s="222" t="s">
        <v>43</v>
      </c>
      <c r="O401" s="86"/>
      <c r="P401" s="223">
        <f>O401*H401</f>
        <v>0</v>
      </c>
      <c r="Q401" s="223">
        <v>0</v>
      </c>
      <c r="R401" s="223">
        <f>Q401*H401</f>
        <v>0</v>
      </c>
      <c r="S401" s="223">
        <v>0</v>
      </c>
      <c r="T401" s="224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25" t="s">
        <v>131</v>
      </c>
      <c r="AT401" s="225" t="s">
        <v>126</v>
      </c>
      <c r="AU401" s="225" t="s">
        <v>81</v>
      </c>
      <c r="AY401" s="19" t="s">
        <v>123</v>
      </c>
      <c r="BE401" s="226">
        <f>IF(N401="základní",J401,0)</f>
        <v>0</v>
      </c>
      <c r="BF401" s="226">
        <f>IF(N401="snížená",J401,0)</f>
        <v>0</v>
      </c>
      <c r="BG401" s="226">
        <f>IF(N401="zákl. přenesená",J401,0)</f>
        <v>0</v>
      </c>
      <c r="BH401" s="226">
        <f>IF(N401="sníž. přenesená",J401,0)</f>
        <v>0</v>
      </c>
      <c r="BI401" s="226">
        <f>IF(N401="nulová",J401,0)</f>
        <v>0</v>
      </c>
      <c r="BJ401" s="19" t="s">
        <v>79</v>
      </c>
      <c r="BK401" s="226">
        <f>ROUND(I401*H401,2)</f>
        <v>0</v>
      </c>
      <c r="BL401" s="19" t="s">
        <v>131</v>
      </c>
      <c r="BM401" s="225" t="s">
        <v>573</v>
      </c>
    </row>
    <row r="402" spans="1:47" s="2" customFormat="1" ht="12">
      <c r="A402" s="40"/>
      <c r="B402" s="41"/>
      <c r="C402" s="42"/>
      <c r="D402" s="227" t="s">
        <v>133</v>
      </c>
      <c r="E402" s="42"/>
      <c r="F402" s="228" t="s">
        <v>199</v>
      </c>
      <c r="G402" s="42"/>
      <c r="H402" s="42"/>
      <c r="I402" s="229"/>
      <c r="J402" s="42"/>
      <c r="K402" s="42"/>
      <c r="L402" s="46"/>
      <c r="M402" s="230"/>
      <c r="N402" s="231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133</v>
      </c>
      <c r="AU402" s="19" t="s">
        <v>81</v>
      </c>
    </row>
    <row r="403" spans="1:47" s="2" customFormat="1" ht="12">
      <c r="A403" s="40"/>
      <c r="B403" s="41"/>
      <c r="C403" s="42"/>
      <c r="D403" s="232" t="s">
        <v>135</v>
      </c>
      <c r="E403" s="42"/>
      <c r="F403" s="233" t="s">
        <v>200</v>
      </c>
      <c r="G403" s="42"/>
      <c r="H403" s="42"/>
      <c r="I403" s="229"/>
      <c r="J403" s="42"/>
      <c r="K403" s="42"/>
      <c r="L403" s="46"/>
      <c r="M403" s="230"/>
      <c r="N403" s="231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135</v>
      </c>
      <c r="AU403" s="19" t="s">
        <v>81</v>
      </c>
    </row>
    <row r="404" spans="1:51" s="13" customFormat="1" ht="12">
      <c r="A404" s="13"/>
      <c r="B404" s="234"/>
      <c r="C404" s="235"/>
      <c r="D404" s="227" t="s">
        <v>137</v>
      </c>
      <c r="E404" s="236" t="s">
        <v>19</v>
      </c>
      <c r="F404" s="237" t="s">
        <v>138</v>
      </c>
      <c r="G404" s="235"/>
      <c r="H404" s="236" t="s">
        <v>19</v>
      </c>
      <c r="I404" s="238"/>
      <c r="J404" s="235"/>
      <c r="K404" s="235"/>
      <c r="L404" s="239"/>
      <c r="M404" s="240"/>
      <c r="N404" s="241"/>
      <c r="O404" s="241"/>
      <c r="P404" s="241"/>
      <c r="Q404" s="241"/>
      <c r="R404" s="241"/>
      <c r="S404" s="241"/>
      <c r="T404" s="24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3" t="s">
        <v>137</v>
      </c>
      <c r="AU404" s="243" t="s">
        <v>81</v>
      </c>
      <c r="AV404" s="13" t="s">
        <v>79</v>
      </c>
      <c r="AW404" s="13" t="s">
        <v>34</v>
      </c>
      <c r="AX404" s="13" t="s">
        <v>72</v>
      </c>
      <c r="AY404" s="243" t="s">
        <v>123</v>
      </c>
    </row>
    <row r="405" spans="1:51" s="14" customFormat="1" ht="12">
      <c r="A405" s="14"/>
      <c r="B405" s="244"/>
      <c r="C405" s="245"/>
      <c r="D405" s="227" t="s">
        <v>137</v>
      </c>
      <c r="E405" s="246" t="s">
        <v>19</v>
      </c>
      <c r="F405" s="247" t="s">
        <v>562</v>
      </c>
      <c r="G405" s="245"/>
      <c r="H405" s="248">
        <v>5072</v>
      </c>
      <c r="I405" s="249"/>
      <c r="J405" s="245"/>
      <c r="K405" s="245"/>
      <c r="L405" s="250"/>
      <c r="M405" s="251"/>
      <c r="N405" s="252"/>
      <c r="O405" s="252"/>
      <c r="P405" s="252"/>
      <c r="Q405" s="252"/>
      <c r="R405" s="252"/>
      <c r="S405" s="252"/>
      <c r="T405" s="253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4" t="s">
        <v>137</v>
      </c>
      <c r="AU405" s="254" t="s">
        <v>81</v>
      </c>
      <c r="AV405" s="14" t="s">
        <v>81</v>
      </c>
      <c r="AW405" s="14" t="s">
        <v>34</v>
      </c>
      <c r="AX405" s="14" t="s">
        <v>72</v>
      </c>
      <c r="AY405" s="254" t="s">
        <v>123</v>
      </c>
    </row>
    <row r="406" spans="1:51" s="14" customFormat="1" ht="12">
      <c r="A406" s="14"/>
      <c r="B406" s="244"/>
      <c r="C406" s="245"/>
      <c r="D406" s="227" t="s">
        <v>137</v>
      </c>
      <c r="E406" s="246" t="s">
        <v>19</v>
      </c>
      <c r="F406" s="247" t="s">
        <v>563</v>
      </c>
      <c r="G406" s="245"/>
      <c r="H406" s="248">
        <v>438</v>
      </c>
      <c r="I406" s="249"/>
      <c r="J406" s="245"/>
      <c r="K406" s="245"/>
      <c r="L406" s="250"/>
      <c r="M406" s="251"/>
      <c r="N406" s="252"/>
      <c r="O406" s="252"/>
      <c r="P406" s="252"/>
      <c r="Q406" s="252"/>
      <c r="R406" s="252"/>
      <c r="S406" s="252"/>
      <c r="T406" s="253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4" t="s">
        <v>137</v>
      </c>
      <c r="AU406" s="254" t="s">
        <v>81</v>
      </c>
      <c r="AV406" s="14" t="s">
        <v>81</v>
      </c>
      <c r="AW406" s="14" t="s">
        <v>34</v>
      </c>
      <c r="AX406" s="14" t="s">
        <v>72</v>
      </c>
      <c r="AY406" s="254" t="s">
        <v>123</v>
      </c>
    </row>
    <row r="407" spans="1:51" s="13" customFormat="1" ht="12">
      <c r="A407" s="13"/>
      <c r="B407" s="234"/>
      <c r="C407" s="235"/>
      <c r="D407" s="227" t="s">
        <v>137</v>
      </c>
      <c r="E407" s="236" t="s">
        <v>19</v>
      </c>
      <c r="F407" s="237" t="s">
        <v>550</v>
      </c>
      <c r="G407" s="235"/>
      <c r="H407" s="236" t="s">
        <v>19</v>
      </c>
      <c r="I407" s="238"/>
      <c r="J407" s="235"/>
      <c r="K407" s="235"/>
      <c r="L407" s="239"/>
      <c r="M407" s="240"/>
      <c r="N407" s="241"/>
      <c r="O407" s="241"/>
      <c r="P407" s="241"/>
      <c r="Q407" s="241"/>
      <c r="R407" s="241"/>
      <c r="S407" s="241"/>
      <c r="T407" s="24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3" t="s">
        <v>137</v>
      </c>
      <c r="AU407" s="243" t="s">
        <v>81</v>
      </c>
      <c r="AV407" s="13" t="s">
        <v>79</v>
      </c>
      <c r="AW407" s="13" t="s">
        <v>34</v>
      </c>
      <c r="AX407" s="13" t="s">
        <v>72</v>
      </c>
      <c r="AY407" s="243" t="s">
        <v>123</v>
      </c>
    </row>
    <row r="408" spans="1:51" s="14" customFormat="1" ht="12">
      <c r="A408" s="14"/>
      <c r="B408" s="244"/>
      <c r="C408" s="245"/>
      <c r="D408" s="227" t="s">
        <v>137</v>
      </c>
      <c r="E408" s="246" t="s">
        <v>19</v>
      </c>
      <c r="F408" s="247" t="s">
        <v>533</v>
      </c>
      <c r="G408" s="245"/>
      <c r="H408" s="248">
        <v>391</v>
      </c>
      <c r="I408" s="249"/>
      <c r="J408" s="245"/>
      <c r="K408" s="245"/>
      <c r="L408" s="250"/>
      <c r="M408" s="251"/>
      <c r="N408" s="252"/>
      <c r="O408" s="252"/>
      <c r="P408" s="252"/>
      <c r="Q408" s="252"/>
      <c r="R408" s="252"/>
      <c r="S408" s="252"/>
      <c r="T408" s="253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4" t="s">
        <v>137</v>
      </c>
      <c r="AU408" s="254" t="s">
        <v>81</v>
      </c>
      <c r="AV408" s="14" t="s">
        <v>81</v>
      </c>
      <c r="AW408" s="14" t="s">
        <v>34</v>
      </c>
      <c r="AX408" s="14" t="s">
        <v>72</v>
      </c>
      <c r="AY408" s="254" t="s">
        <v>123</v>
      </c>
    </row>
    <row r="409" spans="1:51" s="13" customFormat="1" ht="12">
      <c r="A409" s="13"/>
      <c r="B409" s="234"/>
      <c r="C409" s="235"/>
      <c r="D409" s="227" t="s">
        <v>137</v>
      </c>
      <c r="E409" s="236" t="s">
        <v>19</v>
      </c>
      <c r="F409" s="237" t="s">
        <v>551</v>
      </c>
      <c r="G409" s="235"/>
      <c r="H409" s="236" t="s">
        <v>19</v>
      </c>
      <c r="I409" s="238"/>
      <c r="J409" s="235"/>
      <c r="K409" s="235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137</v>
      </c>
      <c r="AU409" s="243" t="s">
        <v>81</v>
      </c>
      <c r="AV409" s="13" t="s">
        <v>79</v>
      </c>
      <c r="AW409" s="13" t="s">
        <v>34</v>
      </c>
      <c r="AX409" s="13" t="s">
        <v>72</v>
      </c>
      <c r="AY409" s="243" t="s">
        <v>123</v>
      </c>
    </row>
    <row r="410" spans="1:51" s="14" customFormat="1" ht="12">
      <c r="A410" s="14"/>
      <c r="B410" s="244"/>
      <c r="C410" s="245"/>
      <c r="D410" s="227" t="s">
        <v>137</v>
      </c>
      <c r="E410" s="246" t="s">
        <v>19</v>
      </c>
      <c r="F410" s="247" t="s">
        <v>552</v>
      </c>
      <c r="G410" s="245"/>
      <c r="H410" s="248">
        <v>45</v>
      </c>
      <c r="I410" s="249"/>
      <c r="J410" s="245"/>
      <c r="K410" s="245"/>
      <c r="L410" s="250"/>
      <c r="M410" s="251"/>
      <c r="N410" s="252"/>
      <c r="O410" s="252"/>
      <c r="P410" s="252"/>
      <c r="Q410" s="252"/>
      <c r="R410" s="252"/>
      <c r="S410" s="252"/>
      <c r="T410" s="25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4" t="s">
        <v>137</v>
      </c>
      <c r="AU410" s="254" t="s">
        <v>81</v>
      </c>
      <c r="AV410" s="14" t="s">
        <v>81</v>
      </c>
      <c r="AW410" s="14" t="s">
        <v>34</v>
      </c>
      <c r="AX410" s="14" t="s">
        <v>72</v>
      </c>
      <c r="AY410" s="254" t="s">
        <v>123</v>
      </c>
    </row>
    <row r="411" spans="1:51" s="13" customFormat="1" ht="12">
      <c r="A411" s="13"/>
      <c r="B411" s="234"/>
      <c r="C411" s="235"/>
      <c r="D411" s="227" t="s">
        <v>137</v>
      </c>
      <c r="E411" s="236" t="s">
        <v>19</v>
      </c>
      <c r="F411" s="237" t="s">
        <v>553</v>
      </c>
      <c r="G411" s="235"/>
      <c r="H411" s="236" t="s">
        <v>19</v>
      </c>
      <c r="I411" s="238"/>
      <c r="J411" s="235"/>
      <c r="K411" s="235"/>
      <c r="L411" s="239"/>
      <c r="M411" s="240"/>
      <c r="N411" s="241"/>
      <c r="O411" s="241"/>
      <c r="P411" s="241"/>
      <c r="Q411" s="241"/>
      <c r="R411" s="241"/>
      <c r="S411" s="241"/>
      <c r="T411" s="24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3" t="s">
        <v>137</v>
      </c>
      <c r="AU411" s="243" t="s">
        <v>81</v>
      </c>
      <c r="AV411" s="13" t="s">
        <v>79</v>
      </c>
      <c r="AW411" s="13" t="s">
        <v>34</v>
      </c>
      <c r="AX411" s="13" t="s">
        <v>72</v>
      </c>
      <c r="AY411" s="243" t="s">
        <v>123</v>
      </c>
    </row>
    <row r="412" spans="1:51" s="14" customFormat="1" ht="12">
      <c r="A412" s="14"/>
      <c r="B412" s="244"/>
      <c r="C412" s="245"/>
      <c r="D412" s="227" t="s">
        <v>137</v>
      </c>
      <c r="E412" s="246" t="s">
        <v>19</v>
      </c>
      <c r="F412" s="247" t="s">
        <v>554</v>
      </c>
      <c r="G412" s="245"/>
      <c r="H412" s="248">
        <v>256</v>
      </c>
      <c r="I412" s="249"/>
      <c r="J412" s="245"/>
      <c r="K412" s="245"/>
      <c r="L412" s="250"/>
      <c r="M412" s="251"/>
      <c r="N412" s="252"/>
      <c r="O412" s="252"/>
      <c r="P412" s="252"/>
      <c r="Q412" s="252"/>
      <c r="R412" s="252"/>
      <c r="S412" s="252"/>
      <c r="T412" s="25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4" t="s">
        <v>137</v>
      </c>
      <c r="AU412" s="254" t="s">
        <v>81</v>
      </c>
      <c r="AV412" s="14" t="s">
        <v>81</v>
      </c>
      <c r="AW412" s="14" t="s">
        <v>34</v>
      </c>
      <c r="AX412" s="14" t="s">
        <v>72</v>
      </c>
      <c r="AY412" s="254" t="s">
        <v>123</v>
      </c>
    </row>
    <row r="413" spans="1:51" s="15" customFormat="1" ht="12">
      <c r="A413" s="15"/>
      <c r="B413" s="255"/>
      <c r="C413" s="256"/>
      <c r="D413" s="227" t="s">
        <v>137</v>
      </c>
      <c r="E413" s="257" t="s">
        <v>19</v>
      </c>
      <c r="F413" s="258" t="s">
        <v>141</v>
      </c>
      <c r="G413" s="256"/>
      <c r="H413" s="259">
        <v>6202</v>
      </c>
      <c r="I413" s="260"/>
      <c r="J413" s="256"/>
      <c r="K413" s="256"/>
      <c r="L413" s="261"/>
      <c r="M413" s="262"/>
      <c r="N413" s="263"/>
      <c r="O413" s="263"/>
      <c r="P413" s="263"/>
      <c r="Q413" s="263"/>
      <c r="R413" s="263"/>
      <c r="S413" s="263"/>
      <c r="T413" s="264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5" t="s">
        <v>137</v>
      </c>
      <c r="AU413" s="265" t="s">
        <v>81</v>
      </c>
      <c r="AV413" s="15" t="s">
        <v>131</v>
      </c>
      <c r="AW413" s="15" t="s">
        <v>34</v>
      </c>
      <c r="AX413" s="15" t="s">
        <v>79</v>
      </c>
      <c r="AY413" s="265" t="s">
        <v>123</v>
      </c>
    </row>
    <row r="414" spans="1:65" s="2" customFormat="1" ht="21.75" customHeight="1">
      <c r="A414" s="40"/>
      <c r="B414" s="41"/>
      <c r="C414" s="214" t="s">
        <v>574</v>
      </c>
      <c r="D414" s="214" t="s">
        <v>126</v>
      </c>
      <c r="E414" s="215" t="s">
        <v>575</v>
      </c>
      <c r="F414" s="216" t="s">
        <v>576</v>
      </c>
      <c r="G414" s="217" t="s">
        <v>129</v>
      </c>
      <c r="H414" s="218">
        <v>6202</v>
      </c>
      <c r="I414" s="219"/>
      <c r="J414" s="220">
        <f>ROUND(I414*H414,2)</f>
        <v>0</v>
      </c>
      <c r="K414" s="216" t="s">
        <v>130</v>
      </c>
      <c r="L414" s="46"/>
      <c r="M414" s="221" t="s">
        <v>19</v>
      </c>
      <c r="N414" s="222" t="s">
        <v>43</v>
      </c>
      <c r="O414" s="86"/>
      <c r="P414" s="223">
        <f>O414*H414</f>
        <v>0</v>
      </c>
      <c r="Q414" s="223">
        <v>0</v>
      </c>
      <c r="R414" s="223">
        <f>Q414*H414</f>
        <v>0</v>
      </c>
      <c r="S414" s="223">
        <v>0</v>
      </c>
      <c r="T414" s="224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25" t="s">
        <v>131</v>
      </c>
      <c r="AT414" s="225" t="s">
        <v>126</v>
      </c>
      <c r="AU414" s="225" t="s">
        <v>81</v>
      </c>
      <c r="AY414" s="19" t="s">
        <v>123</v>
      </c>
      <c r="BE414" s="226">
        <f>IF(N414="základní",J414,0)</f>
        <v>0</v>
      </c>
      <c r="BF414" s="226">
        <f>IF(N414="snížená",J414,0)</f>
        <v>0</v>
      </c>
      <c r="BG414" s="226">
        <f>IF(N414="zákl. přenesená",J414,0)</f>
        <v>0</v>
      </c>
      <c r="BH414" s="226">
        <f>IF(N414="sníž. přenesená",J414,0)</f>
        <v>0</v>
      </c>
      <c r="BI414" s="226">
        <f>IF(N414="nulová",J414,0)</f>
        <v>0</v>
      </c>
      <c r="BJ414" s="19" t="s">
        <v>79</v>
      </c>
      <c r="BK414" s="226">
        <f>ROUND(I414*H414,2)</f>
        <v>0</v>
      </c>
      <c r="BL414" s="19" t="s">
        <v>131</v>
      </c>
      <c r="BM414" s="225" t="s">
        <v>577</v>
      </c>
    </row>
    <row r="415" spans="1:47" s="2" customFormat="1" ht="12">
      <c r="A415" s="40"/>
      <c r="B415" s="41"/>
      <c r="C415" s="42"/>
      <c r="D415" s="227" t="s">
        <v>133</v>
      </c>
      <c r="E415" s="42"/>
      <c r="F415" s="228" t="s">
        <v>578</v>
      </c>
      <c r="G415" s="42"/>
      <c r="H415" s="42"/>
      <c r="I415" s="229"/>
      <c r="J415" s="42"/>
      <c r="K415" s="42"/>
      <c r="L415" s="46"/>
      <c r="M415" s="230"/>
      <c r="N415" s="231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133</v>
      </c>
      <c r="AU415" s="19" t="s">
        <v>81</v>
      </c>
    </row>
    <row r="416" spans="1:47" s="2" customFormat="1" ht="12">
      <c r="A416" s="40"/>
      <c r="B416" s="41"/>
      <c r="C416" s="42"/>
      <c r="D416" s="232" t="s">
        <v>135</v>
      </c>
      <c r="E416" s="42"/>
      <c r="F416" s="233" t="s">
        <v>579</v>
      </c>
      <c r="G416" s="42"/>
      <c r="H416" s="42"/>
      <c r="I416" s="229"/>
      <c r="J416" s="42"/>
      <c r="K416" s="42"/>
      <c r="L416" s="46"/>
      <c r="M416" s="230"/>
      <c r="N416" s="231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135</v>
      </c>
      <c r="AU416" s="19" t="s">
        <v>81</v>
      </c>
    </row>
    <row r="417" spans="1:51" s="13" customFormat="1" ht="12">
      <c r="A417" s="13"/>
      <c r="B417" s="234"/>
      <c r="C417" s="235"/>
      <c r="D417" s="227" t="s">
        <v>137</v>
      </c>
      <c r="E417" s="236" t="s">
        <v>19</v>
      </c>
      <c r="F417" s="237" t="s">
        <v>138</v>
      </c>
      <c r="G417" s="235"/>
      <c r="H417" s="236" t="s">
        <v>19</v>
      </c>
      <c r="I417" s="238"/>
      <c r="J417" s="235"/>
      <c r="K417" s="235"/>
      <c r="L417" s="239"/>
      <c r="M417" s="240"/>
      <c r="N417" s="241"/>
      <c r="O417" s="241"/>
      <c r="P417" s="241"/>
      <c r="Q417" s="241"/>
      <c r="R417" s="241"/>
      <c r="S417" s="241"/>
      <c r="T417" s="24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3" t="s">
        <v>137</v>
      </c>
      <c r="AU417" s="243" t="s">
        <v>81</v>
      </c>
      <c r="AV417" s="13" t="s">
        <v>79</v>
      </c>
      <c r="AW417" s="13" t="s">
        <v>34</v>
      </c>
      <c r="AX417" s="13" t="s">
        <v>72</v>
      </c>
      <c r="AY417" s="243" t="s">
        <v>123</v>
      </c>
    </row>
    <row r="418" spans="1:51" s="14" customFormat="1" ht="12">
      <c r="A418" s="14"/>
      <c r="B418" s="244"/>
      <c r="C418" s="245"/>
      <c r="D418" s="227" t="s">
        <v>137</v>
      </c>
      <c r="E418" s="246" t="s">
        <v>19</v>
      </c>
      <c r="F418" s="247" t="s">
        <v>562</v>
      </c>
      <c r="G418" s="245"/>
      <c r="H418" s="248">
        <v>5072</v>
      </c>
      <c r="I418" s="249"/>
      <c r="J418" s="245"/>
      <c r="K418" s="245"/>
      <c r="L418" s="250"/>
      <c r="M418" s="251"/>
      <c r="N418" s="252"/>
      <c r="O418" s="252"/>
      <c r="P418" s="252"/>
      <c r="Q418" s="252"/>
      <c r="R418" s="252"/>
      <c r="S418" s="252"/>
      <c r="T418" s="253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4" t="s">
        <v>137</v>
      </c>
      <c r="AU418" s="254" t="s">
        <v>81</v>
      </c>
      <c r="AV418" s="14" t="s">
        <v>81</v>
      </c>
      <c r="AW418" s="14" t="s">
        <v>34</v>
      </c>
      <c r="AX418" s="14" t="s">
        <v>72</v>
      </c>
      <c r="AY418" s="254" t="s">
        <v>123</v>
      </c>
    </row>
    <row r="419" spans="1:51" s="14" customFormat="1" ht="12">
      <c r="A419" s="14"/>
      <c r="B419" s="244"/>
      <c r="C419" s="245"/>
      <c r="D419" s="227" t="s">
        <v>137</v>
      </c>
      <c r="E419" s="246" t="s">
        <v>19</v>
      </c>
      <c r="F419" s="247" t="s">
        <v>563</v>
      </c>
      <c r="G419" s="245"/>
      <c r="H419" s="248">
        <v>438</v>
      </c>
      <c r="I419" s="249"/>
      <c r="J419" s="245"/>
      <c r="K419" s="245"/>
      <c r="L419" s="250"/>
      <c r="M419" s="251"/>
      <c r="N419" s="252"/>
      <c r="O419" s="252"/>
      <c r="P419" s="252"/>
      <c r="Q419" s="252"/>
      <c r="R419" s="252"/>
      <c r="S419" s="252"/>
      <c r="T419" s="253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4" t="s">
        <v>137</v>
      </c>
      <c r="AU419" s="254" t="s">
        <v>81</v>
      </c>
      <c r="AV419" s="14" t="s">
        <v>81</v>
      </c>
      <c r="AW419" s="14" t="s">
        <v>34</v>
      </c>
      <c r="AX419" s="14" t="s">
        <v>72</v>
      </c>
      <c r="AY419" s="254" t="s">
        <v>123</v>
      </c>
    </row>
    <row r="420" spans="1:51" s="13" customFormat="1" ht="12">
      <c r="A420" s="13"/>
      <c r="B420" s="234"/>
      <c r="C420" s="235"/>
      <c r="D420" s="227" t="s">
        <v>137</v>
      </c>
      <c r="E420" s="236" t="s">
        <v>19</v>
      </c>
      <c r="F420" s="237" t="s">
        <v>550</v>
      </c>
      <c r="G420" s="235"/>
      <c r="H420" s="236" t="s">
        <v>19</v>
      </c>
      <c r="I420" s="238"/>
      <c r="J420" s="235"/>
      <c r="K420" s="235"/>
      <c r="L420" s="239"/>
      <c r="M420" s="240"/>
      <c r="N420" s="241"/>
      <c r="O420" s="241"/>
      <c r="P420" s="241"/>
      <c r="Q420" s="241"/>
      <c r="R420" s="241"/>
      <c r="S420" s="241"/>
      <c r="T420" s="24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3" t="s">
        <v>137</v>
      </c>
      <c r="AU420" s="243" t="s">
        <v>81</v>
      </c>
      <c r="AV420" s="13" t="s">
        <v>79</v>
      </c>
      <c r="AW420" s="13" t="s">
        <v>34</v>
      </c>
      <c r="AX420" s="13" t="s">
        <v>72</v>
      </c>
      <c r="AY420" s="243" t="s">
        <v>123</v>
      </c>
    </row>
    <row r="421" spans="1:51" s="14" customFormat="1" ht="12">
      <c r="A421" s="14"/>
      <c r="B421" s="244"/>
      <c r="C421" s="245"/>
      <c r="D421" s="227" t="s">
        <v>137</v>
      </c>
      <c r="E421" s="246" t="s">
        <v>19</v>
      </c>
      <c r="F421" s="247" t="s">
        <v>533</v>
      </c>
      <c r="G421" s="245"/>
      <c r="H421" s="248">
        <v>391</v>
      </c>
      <c r="I421" s="249"/>
      <c r="J421" s="245"/>
      <c r="K421" s="245"/>
      <c r="L421" s="250"/>
      <c r="M421" s="251"/>
      <c r="N421" s="252"/>
      <c r="O421" s="252"/>
      <c r="P421" s="252"/>
      <c r="Q421" s="252"/>
      <c r="R421" s="252"/>
      <c r="S421" s="252"/>
      <c r="T421" s="253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4" t="s">
        <v>137</v>
      </c>
      <c r="AU421" s="254" t="s">
        <v>81</v>
      </c>
      <c r="AV421" s="14" t="s">
        <v>81</v>
      </c>
      <c r="AW421" s="14" t="s">
        <v>34</v>
      </c>
      <c r="AX421" s="14" t="s">
        <v>72</v>
      </c>
      <c r="AY421" s="254" t="s">
        <v>123</v>
      </c>
    </row>
    <row r="422" spans="1:51" s="13" customFormat="1" ht="12">
      <c r="A422" s="13"/>
      <c r="B422" s="234"/>
      <c r="C422" s="235"/>
      <c r="D422" s="227" t="s">
        <v>137</v>
      </c>
      <c r="E422" s="236" t="s">
        <v>19</v>
      </c>
      <c r="F422" s="237" t="s">
        <v>551</v>
      </c>
      <c r="G422" s="235"/>
      <c r="H422" s="236" t="s">
        <v>19</v>
      </c>
      <c r="I422" s="238"/>
      <c r="J422" s="235"/>
      <c r="K422" s="235"/>
      <c r="L422" s="239"/>
      <c r="M422" s="240"/>
      <c r="N422" s="241"/>
      <c r="O422" s="241"/>
      <c r="P422" s="241"/>
      <c r="Q422" s="241"/>
      <c r="R422" s="241"/>
      <c r="S422" s="241"/>
      <c r="T422" s="24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3" t="s">
        <v>137</v>
      </c>
      <c r="AU422" s="243" t="s">
        <v>81</v>
      </c>
      <c r="AV422" s="13" t="s">
        <v>79</v>
      </c>
      <c r="AW422" s="13" t="s">
        <v>34</v>
      </c>
      <c r="AX422" s="13" t="s">
        <v>72</v>
      </c>
      <c r="AY422" s="243" t="s">
        <v>123</v>
      </c>
    </row>
    <row r="423" spans="1:51" s="14" customFormat="1" ht="12">
      <c r="A423" s="14"/>
      <c r="B423" s="244"/>
      <c r="C423" s="245"/>
      <c r="D423" s="227" t="s">
        <v>137</v>
      </c>
      <c r="E423" s="246" t="s">
        <v>19</v>
      </c>
      <c r="F423" s="247" t="s">
        <v>552</v>
      </c>
      <c r="G423" s="245"/>
      <c r="H423" s="248">
        <v>45</v>
      </c>
      <c r="I423" s="249"/>
      <c r="J423" s="245"/>
      <c r="K423" s="245"/>
      <c r="L423" s="250"/>
      <c r="M423" s="251"/>
      <c r="N423" s="252"/>
      <c r="O423" s="252"/>
      <c r="P423" s="252"/>
      <c r="Q423" s="252"/>
      <c r="R423" s="252"/>
      <c r="S423" s="252"/>
      <c r="T423" s="25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4" t="s">
        <v>137</v>
      </c>
      <c r="AU423" s="254" t="s">
        <v>81</v>
      </c>
      <c r="AV423" s="14" t="s">
        <v>81</v>
      </c>
      <c r="AW423" s="14" t="s">
        <v>34</v>
      </c>
      <c r="AX423" s="14" t="s">
        <v>72</v>
      </c>
      <c r="AY423" s="254" t="s">
        <v>123</v>
      </c>
    </row>
    <row r="424" spans="1:51" s="13" customFormat="1" ht="12">
      <c r="A424" s="13"/>
      <c r="B424" s="234"/>
      <c r="C424" s="235"/>
      <c r="D424" s="227" t="s">
        <v>137</v>
      </c>
      <c r="E424" s="236" t="s">
        <v>19</v>
      </c>
      <c r="F424" s="237" t="s">
        <v>553</v>
      </c>
      <c r="G424" s="235"/>
      <c r="H424" s="236" t="s">
        <v>19</v>
      </c>
      <c r="I424" s="238"/>
      <c r="J424" s="235"/>
      <c r="K424" s="235"/>
      <c r="L424" s="239"/>
      <c r="M424" s="240"/>
      <c r="N424" s="241"/>
      <c r="O424" s="241"/>
      <c r="P424" s="241"/>
      <c r="Q424" s="241"/>
      <c r="R424" s="241"/>
      <c r="S424" s="241"/>
      <c r="T424" s="24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3" t="s">
        <v>137</v>
      </c>
      <c r="AU424" s="243" t="s">
        <v>81</v>
      </c>
      <c r="AV424" s="13" t="s">
        <v>79</v>
      </c>
      <c r="AW424" s="13" t="s">
        <v>34</v>
      </c>
      <c r="AX424" s="13" t="s">
        <v>72</v>
      </c>
      <c r="AY424" s="243" t="s">
        <v>123</v>
      </c>
    </row>
    <row r="425" spans="1:51" s="14" customFormat="1" ht="12">
      <c r="A425" s="14"/>
      <c r="B425" s="244"/>
      <c r="C425" s="245"/>
      <c r="D425" s="227" t="s">
        <v>137</v>
      </c>
      <c r="E425" s="246" t="s">
        <v>19</v>
      </c>
      <c r="F425" s="247" t="s">
        <v>554</v>
      </c>
      <c r="G425" s="245"/>
      <c r="H425" s="248">
        <v>256</v>
      </c>
      <c r="I425" s="249"/>
      <c r="J425" s="245"/>
      <c r="K425" s="245"/>
      <c r="L425" s="250"/>
      <c r="M425" s="251"/>
      <c r="N425" s="252"/>
      <c r="O425" s="252"/>
      <c r="P425" s="252"/>
      <c r="Q425" s="252"/>
      <c r="R425" s="252"/>
      <c r="S425" s="252"/>
      <c r="T425" s="25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4" t="s">
        <v>137</v>
      </c>
      <c r="AU425" s="254" t="s">
        <v>81</v>
      </c>
      <c r="AV425" s="14" t="s">
        <v>81</v>
      </c>
      <c r="AW425" s="14" t="s">
        <v>34</v>
      </c>
      <c r="AX425" s="14" t="s">
        <v>72</v>
      </c>
      <c r="AY425" s="254" t="s">
        <v>123</v>
      </c>
    </row>
    <row r="426" spans="1:51" s="15" customFormat="1" ht="12">
      <c r="A426" s="15"/>
      <c r="B426" s="255"/>
      <c r="C426" s="256"/>
      <c r="D426" s="227" t="s">
        <v>137</v>
      </c>
      <c r="E426" s="257" t="s">
        <v>19</v>
      </c>
      <c r="F426" s="258" t="s">
        <v>141</v>
      </c>
      <c r="G426" s="256"/>
      <c r="H426" s="259">
        <v>6202</v>
      </c>
      <c r="I426" s="260"/>
      <c r="J426" s="256"/>
      <c r="K426" s="256"/>
      <c r="L426" s="261"/>
      <c r="M426" s="262"/>
      <c r="N426" s="263"/>
      <c r="O426" s="263"/>
      <c r="P426" s="263"/>
      <c r="Q426" s="263"/>
      <c r="R426" s="263"/>
      <c r="S426" s="263"/>
      <c r="T426" s="264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65" t="s">
        <v>137</v>
      </c>
      <c r="AU426" s="265" t="s">
        <v>81</v>
      </c>
      <c r="AV426" s="15" t="s">
        <v>131</v>
      </c>
      <c r="AW426" s="15" t="s">
        <v>34</v>
      </c>
      <c r="AX426" s="15" t="s">
        <v>79</v>
      </c>
      <c r="AY426" s="265" t="s">
        <v>123</v>
      </c>
    </row>
    <row r="427" spans="1:65" s="2" customFormat="1" ht="33" customHeight="1">
      <c r="A427" s="40"/>
      <c r="B427" s="41"/>
      <c r="C427" s="214" t="s">
        <v>580</v>
      </c>
      <c r="D427" s="214" t="s">
        <v>126</v>
      </c>
      <c r="E427" s="215" t="s">
        <v>581</v>
      </c>
      <c r="F427" s="216" t="s">
        <v>582</v>
      </c>
      <c r="G427" s="217" t="s">
        <v>129</v>
      </c>
      <c r="H427" s="218">
        <v>6202</v>
      </c>
      <c r="I427" s="219"/>
      <c r="J427" s="220">
        <f>ROUND(I427*H427,2)</f>
        <v>0</v>
      </c>
      <c r="K427" s="216" t="s">
        <v>130</v>
      </c>
      <c r="L427" s="46"/>
      <c r="M427" s="221" t="s">
        <v>19</v>
      </c>
      <c r="N427" s="222" t="s">
        <v>43</v>
      </c>
      <c r="O427" s="86"/>
      <c r="P427" s="223">
        <f>O427*H427</f>
        <v>0</v>
      </c>
      <c r="Q427" s="223">
        <v>0</v>
      </c>
      <c r="R427" s="223">
        <f>Q427*H427</f>
        <v>0</v>
      </c>
      <c r="S427" s="223">
        <v>0</v>
      </c>
      <c r="T427" s="224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25" t="s">
        <v>131</v>
      </c>
      <c r="AT427" s="225" t="s">
        <v>126</v>
      </c>
      <c r="AU427" s="225" t="s">
        <v>81</v>
      </c>
      <c r="AY427" s="19" t="s">
        <v>123</v>
      </c>
      <c r="BE427" s="226">
        <f>IF(N427="základní",J427,0)</f>
        <v>0</v>
      </c>
      <c r="BF427" s="226">
        <f>IF(N427="snížená",J427,0)</f>
        <v>0</v>
      </c>
      <c r="BG427" s="226">
        <f>IF(N427="zákl. přenesená",J427,0)</f>
        <v>0</v>
      </c>
      <c r="BH427" s="226">
        <f>IF(N427="sníž. přenesená",J427,0)</f>
        <v>0</v>
      </c>
      <c r="BI427" s="226">
        <f>IF(N427="nulová",J427,0)</f>
        <v>0</v>
      </c>
      <c r="BJ427" s="19" t="s">
        <v>79</v>
      </c>
      <c r="BK427" s="226">
        <f>ROUND(I427*H427,2)</f>
        <v>0</v>
      </c>
      <c r="BL427" s="19" t="s">
        <v>131</v>
      </c>
      <c r="BM427" s="225" t="s">
        <v>583</v>
      </c>
    </row>
    <row r="428" spans="1:47" s="2" customFormat="1" ht="12">
      <c r="A428" s="40"/>
      <c r="B428" s="41"/>
      <c r="C428" s="42"/>
      <c r="D428" s="227" t="s">
        <v>133</v>
      </c>
      <c r="E428" s="42"/>
      <c r="F428" s="228" t="s">
        <v>584</v>
      </c>
      <c r="G428" s="42"/>
      <c r="H428" s="42"/>
      <c r="I428" s="229"/>
      <c r="J428" s="42"/>
      <c r="K428" s="42"/>
      <c r="L428" s="46"/>
      <c r="M428" s="230"/>
      <c r="N428" s="231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133</v>
      </c>
      <c r="AU428" s="19" t="s">
        <v>81</v>
      </c>
    </row>
    <row r="429" spans="1:47" s="2" customFormat="1" ht="12">
      <c r="A429" s="40"/>
      <c r="B429" s="41"/>
      <c r="C429" s="42"/>
      <c r="D429" s="232" t="s">
        <v>135</v>
      </c>
      <c r="E429" s="42"/>
      <c r="F429" s="233" t="s">
        <v>585</v>
      </c>
      <c r="G429" s="42"/>
      <c r="H429" s="42"/>
      <c r="I429" s="229"/>
      <c r="J429" s="42"/>
      <c r="K429" s="42"/>
      <c r="L429" s="46"/>
      <c r="M429" s="230"/>
      <c r="N429" s="231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135</v>
      </c>
      <c r="AU429" s="19" t="s">
        <v>81</v>
      </c>
    </row>
    <row r="430" spans="1:51" s="13" customFormat="1" ht="12">
      <c r="A430" s="13"/>
      <c r="B430" s="234"/>
      <c r="C430" s="235"/>
      <c r="D430" s="227" t="s">
        <v>137</v>
      </c>
      <c r="E430" s="236" t="s">
        <v>19</v>
      </c>
      <c r="F430" s="237" t="s">
        <v>138</v>
      </c>
      <c r="G430" s="235"/>
      <c r="H430" s="236" t="s">
        <v>19</v>
      </c>
      <c r="I430" s="238"/>
      <c r="J430" s="235"/>
      <c r="K430" s="235"/>
      <c r="L430" s="239"/>
      <c r="M430" s="240"/>
      <c r="N430" s="241"/>
      <c r="O430" s="241"/>
      <c r="P430" s="241"/>
      <c r="Q430" s="241"/>
      <c r="R430" s="241"/>
      <c r="S430" s="241"/>
      <c r="T430" s="24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3" t="s">
        <v>137</v>
      </c>
      <c r="AU430" s="243" t="s">
        <v>81</v>
      </c>
      <c r="AV430" s="13" t="s">
        <v>79</v>
      </c>
      <c r="AW430" s="13" t="s">
        <v>34</v>
      </c>
      <c r="AX430" s="13" t="s">
        <v>72</v>
      </c>
      <c r="AY430" s="243" t="s">
        <v>123</v>
      </c>
    </row>
    <row r="431" spans="1:51" s="14" customFormat="1" ht="12">
      <c r="A431" s="14"/>
      <c r="B431" s="244"/>
      <c r="C431" s="245"/>
      <c r="D431" s="227" t="s">
        <v>137</v>
      </c>
      <c r="E431" s="246" t="s">
        <v>19</v>
      </c>
      <c r="F431" s="247" t="s">
        <v>562</v>
      </c>
      <c r="G431" s="245"/>
      <c r="H431" s="248">
        <v>5072</v>
      </c>
      <c r="I431" s="249"/>
      <c r="J431" s="245"/>
      <c r="K431" s="245"/>
      <c r="L431" s="250"/>
      <c r="M431" s="251"/>
      <c r="N431" s="252"/>
      <c r="O431" s="252"/>
      <c r="P431" s="252"/>
      <c r="Q431" s="252"/>
      <c r="R431" s="252"/>
      <c r="S431" s="252"/>
      <c r="T431" s="253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4" t="s">
        <v>137</v>
      </c>
      <c r="AU431" s="254" t="s">
        <v>81</v>
      </c>
      <c r="AV431" s="14" t="s">
        <v>81</v>
      </c>
      <c r="AW431" s="14" t="s">
        <v>34</v>
      </c>
      <c r="AX431" s="14" t="s">
        <v>72</v>
      </c>
      <c r="AY431" s="254" t="s">
        <v>123</v>
      </c>
    </row>
    <row r="432" spans="1:51" s="14" customFormat="1" ht="12">
      <c r="A432" s="14"/>
      <c r="B432" s="244"/>
      <c r="C432" s="245"/>
      <c r="D432" s="227" t="s">
        <v>137</v>
      </c>
      <c r="E432" s="246" t="s">
        <v>19</v>
      </c>
      <c r="F432" s="247" t="s">
        <v>563</v>
      </c>
      <c r="G432" s="245"/>
      <c r="H432" s="248">
        <v>438</v>
      </c>
      <c r="I432" s="249"/>
      <c r="J432" s="245"/>
      <c r="K432" s="245"/>
      <c r="L432" s="250"/>
      <c r="M432" s="251"/>
      <c r="N432" s="252"/>
      <c r="O432" s="252"/>
      <c r="P432" s="252"/>
      <c r="Q432" s="252"/>
      <c r="R432" s="252"/>
      <c r="S432" s="252"/>
      <c r="T432" s="253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4" t="s">
        <v>137</v>
      </c>
      <c r="AU432" s="254" t="s">
        <v>81</v>
      </c>
      <c r="AV432" s="14" t="s">
        <v>81</v>
      </c>
      <c r="AW432" s="14" t="s">
        <v>34</v>
      </c>
      <c r="AX432" s="14" t="s">
        <v>72</v>
      </c>
      <c r="AY432" s="254" t="s">
        <v>123</v>
      </c>
    </row>
    <row r="433" spans="1:51" s="13" customFormat="1" ht="12">
      <c r="A433" s="13"/>
      <c r="B433" s="234"/>
      <c r="C433" s="235"/>
      <c r="D433" s="227" t="s">
        <v>137</v>
      </c>
      <c r="E433" s="236" t="s">
        <v>19</v>
      </c>
      <c r="F433" s="237" t="s">
        <v>550</v>
      </c>
      <c r="G433" s="235"/>
      <c r="H433" s="236" t="s">
        <v>19</v>
      </c>
      <c r="I433" s="238"/>
      <c r="J433" s="235"/>
      <c r="K433" s="235"/>
      <c r="L433" s="239"/>
      <c r="M433" s="240"/>
      <c r="N433" s="241"/>
      <c r="O433" s="241"/>
      <c r="P433" s="241"/>
      <c r="Q433" s="241"/>
      <c r="R433" s="241"/>
      <c r="S433" s="241"/>
      <c r="T433" s="24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3" t="s">
        <v>137</v>
      </c>
      <c r="AU433" s="243" t="s">
        <v>81</v>
      </c>
      <c r="AV433" s="13" t="s">
        <v>79</v>
      </c>
      <c r="AW433" s="13" t="s">
        <v>34</v>
      </c>
      <c r="AX433" s="13" t="s">
        <v>72</v>
      </c>
      <c r="AY433" s="243" t="s">
        <v>123</v>
      </c>
    </row>
    <row r="434" spans="1:51" s="14" customFormat="1" ht="12">
      <c r="A434" s="14"/>
      <c r="B434" s="244"/>
      <c r="C434" s="245"/>
      <c r="D434" s="227" t="s">
        <v>137</v>
      </c>
      <c r="E434" s="246" t="s">
        <v>19</v>
      </c>
      <c r="F434" s="247" t="s">
        <v>533</v>
      </c>
      <c r="G434" s="245"/>
      <c r="H434" s="248">
        <v>391</v>
      </c>
      <c r="I434" s="249"/>
      <c r="J434" s="245"/>
      <c r="K434" s="245"/>
      <c r="L434" s="250"/>
      <c r="M434" s="251"/>
      <c r="N434" s="252"/>
      <c r="O434" s="252"/>
      <c r="P434" s="252"/>
      <c r="Q434" s="252"/>
      <c r="R434" s="252"/>
      <c r="S434" s="252"/>
      <c r="T434" s="25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4" t="s">
        <v>137</v>
      </c>
      <c r="AU434" s="254" t="s">
        <v>81</v>
      </c>
      <c r="AV434" s="14" t="s">
        <v>81</v>
      </c>
      <c r="AW434" s="14" t="s">
        <v>34</v>
      </c>
      <c r="AX434" s="14" t="s">
        <v>72</v>
      </c>
      <c r="AY434" s="254" t="s">
        <v>123</v>
      </c>
    </row>
    <row r="435" spans="1:51" s="13" customFormat="1" ht="12">
      <c r="A435" s="13"/>
      <c r="B435" s="234"/>
      <c r="C435" s="235"/>
      <c r="D435" s="227" t="s">
        <v>137</v>
      </c>
      <c r="E435" s="236" t="s">
        <v>19</v>
      </c>
      <c r="F435" s="237" t="s">
        <v>551</v>
      </c>
      <c r="G435" s="235"/>
      <c r="H435" s="236" t="s">
        <v>19</v>
      </c>
      <c r="I435" s="238"/>
      <c r="J435" s="235"/>
      <c r="K435" s="235"/>
      <c r="L435" s="239"/>
      <c r="M435" s="240"/>
      <c r="N435" s="241"/>
      <c r="O435" s="241"/>
      <c r="P435" s="241"/>
      <c r="Q435" s="241"/>
      <c r="R435" s="241"/>
      <c r="S435" s="241"/>
      <c r="T435" s="24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3" t="s">
        <v>137</v>
      </c>
      <c r="AU435" s="243" t="s">
        <v>81</v>
      </c>
      <c r="AV435" s="13" t="s">
        <v>79</v>
      </c>
      <c r="AW435" s="13" t="s">
        <v>34</v>
      </c>
      <c r="AX435" s="13" t="s">
        <v>72</v>
      </c>
      <c r="AY435" s="243" t="s">
        <v>123</v>
      </c>
    </row>
    <row r="436" spans="1:51" s="14" customFormat="1" ht="12">
      <c r="A436" s="14"/>
      <c r="B436" s="244"/>
      <c r="C436" s="245"/>
      <c r="D436" s="227" t="s">
        <v>137</v>
      </c>
      <c r="E436" s="246" t="s">
        <v>19</v>
      </c>
      <c r="F436" s="247" t="s">
        <v>552</v>
      </c>
      <c r="G436" s="245"/>
      <c r="H436" s="248">
        <v>45</v>
      </c>
      <c r="I436" s="249"/>
      <c r="J436" s="245"/>
      <c r="K436" s="245"/>
      <c r="L436" s="250"/>
      <c r="M436" s="251"/>
      <c r="N436" s="252"/>
      <c r="O436" s="252"/>
      <c r="P436" s="252"/>
      <c r="Q436" s="252"/>
      <c r="R436" s="252"/>
      <c r="S436" s="252"/>
      <c r="T436" s="253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4" t="s">
        <v>137</v>
      </c>
      <c r="AU436" s="254" t="s">
        <v>81</v>
      </c>
      <c r="AV436" s="14" t="s">
        <v>81</v>
      </c>
      <c r="AW436" s="14" t="s">
        <v>34</v>
      </c>
      <c r="AX436" s="14" t="s">
        <v>72</v>
      </c>
      <c r="AY436" s="254" t="s">
        <v>123</v>
      </c>
    </row>
    <row r="437" spans="1:51" s="13" customFormat="1" ht="12">
      <c r="A437" s="13"/>
      <c r="B437" s="234"/>
      <c r="C437" s="235"/>
      <c r="D437" s="227" t="s">
        <v>137</v>
      </c>
      <c r="E437" s="236" t="s">
        <v>19</v>
      </c>
      <c r="F437" s="237" t="s">
        <v>553</v>
      </c>
      <c r="G437" s="235"/>
      <c r="H437" s="236" t="s">
        <v>19</v>
      </c>
      <c r="I437" s="238"/>
      <c r="J437" s="235"/>
      <c r="K437" s="235"/>
      <c r="L437" s="239"/>
      <c r="M437" s="240"/>
      <c r="N437" s="241"/>
      <c r="O437" s="241"/>
      <c r="P437" s="241"/>
      <c r="Q437" s="241"/>
      <c r="R437" s="241"/>
      <c r="S437" s="241"/>
      <c r="T437" s="24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3" t="s">
        <v>137</v>
      </c>
      <c r="AU437" s="243" t="s">
        <v>81</v>
      </c>
      <c r="AV437" s="13" t="s">
        <v>79</v>
      </c>
      <c r="AW437" s="13" t="s">
        <v>34</v>
      </c>
      <c r="AX437" s="13" t="s">
        <v>72</v>
      </c>
      <c r="AY437" s="243" t="s">
        <v>123</v>
      </c>
    </row>
    <row r="438" spans="1:51" s="14" customFormat="1" ht="12">
      <c r="A438" s="14"/>
      <c r="B438" s="244"/>
      <c r="C438" s="245"/>
      <c r="D438" s="227" t="s">
        <v>137</v>
      </c>
      <c r="E438" s="246" t="s">
        <v>19</v>
      </c>
      <c r="F438" s="247" t="s">
        <v>554</v>
      </c>
      <c r="G438" s="245"/>
      <c r="H438" s="248">
        <v>256</v>
      </c>
      <c r="I438" s="249"/>
      <c r="J438" s="245"/>
      <c r="K438" s="245"/>
      <c r="L438" s="250"/>
      <c r="M438" s="251"/>
      <c r="N438" s="252"/>
      <c r="O438" s="252"/>
      <c r="P438" s="252"/>
      <c r="Q438" s="252"/>
      <c r="R438" s="252"/>
      <c r="S438" s="252"/>
      <c r="T438" s="253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4" t="s">
        <v>137</v>
      </c>
      <c r="AU438" s="254" t="s">
        <v>81</v>
      </c>
      <c r="AV438" s="14" t="s">
        <v>81</v>
      </c>
      <c r="AW438" s="14" t="s">
        <v>34</v>
      </c>
      <c r="AX438" s="14" t="s">
        <v>72</v>
      </c>
      <c r="AY438" s="254" t="s">
        <v>123</v>
      </c>
    </row>
    <row r="439" spans="1:51" s="15" customFormat="1" ht="12">
      <c r="A439" s="15"/>
      <c r="B439" s="255"/>
      <c r="C439" s="256"/>
      <c r="D439" s="227" t="s">
        <v>137</v>
      </c>
      <c r="E439" s="257" t="s">
        <v>19</v>
      </c>
      <c r="F439" s="258" t="s">
        <v>141</v>
      </c>
      <c r="G439" s="256"/>
      <c r="H439" s="259">
        <v>6202</v>
      </c>
      <c r="I439" s="260"/>
      <c r="J439" s="256"/>
      <c r="K439" s="256"/>
      <c r="L439" s="261"/>
      <c r="M439" s="262"/>
      <c r="N439" s="263"/>
      <c r="O439" s="263"/>
      <c r="P439" s="263"/>
      <c r="Q439" s="263"/>
      <c r="R439" s="263"/>
      <c r="S439" s="263"/>
      <c r="T439" s="264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65" t="s">
        <v>137</v>
      </c>
      <c r="AU439" s="265" t="s">
        <v>81</v>
      </c>
      <c r="AV439" s="15" t="s">
        <v>131</v>
      </c>
      <c r="AW439" s="15" t="s">
        <v>34</v>
      </c>
      <c r="AX439" s="15" t="s">
        <v>79</v>
      </c>
      <c r="AY439" s="265" t="s">
        <v>123</v>
      </c>
    </row>
    <row r="440" spans="1:65" s="2" customFormat="1" ht="37.8" customHeight="1">
      <c r="A440" s="40"/>
      <c r="B440" s="41"/>
      <c r="C440" s="214" t="s">
        <v>586</v>
      </c>
      <c r="D440" s="214" t="s">
        <v>126</v>
      </c>
      <c r="E440" s="215" t="s">
        <v>587</v>
      </c>
      <c r="F440" s="216" t="s">
        <v>588</v>
      </c>
      <c r="G440" s="217" t="s">
        <v>129</v>
      </c>
      <c r="H440" s="218">
        <v>221</v>
      </c>
      <c r="I440" s="219"/>
      <c r="J440" s="220">
        <f>ROUND(I440*H440,2)</f>
        <v>0</v>
      </c>
      <c r="K440" s="216" t="s">
        <v>130</v>
      </c>
      <c r="L440" s="46"/>
      <c r="M440" s="221" t="s">
        <v>19</v>
      </c>
      <c r="N440" s="222" t="s">
        <v>43</v>
      </c>
      <c r="O440" s="86"/>
      <c r="P440" s="223">
        <f>O440*H440</f>
        <v>0</v>
      </c>
      <c r="Q440" s="223">
        <v>0.11793</v>
      </c>
      <c r="R440" s="223">
        <f>Q440*H440</f>
        <v>26.06253</v>
      </c>
      <c r="S440" s="223">
        <v>0</v>
      </c>
      <c r="T440" s="224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25" t="s">
        <v>131</v>
      </c>
      <c r="AT440" s="225" t="s">
        <v>126</v>
      </c>
      <c r="AU440" s="225" t="s">
        <v>81</v>
      </c>
      <c r="AY440" s="19" t="s">
        <v>123</v>
      </c>
      <c r="BE440" s="226">
        <f>IF(N440="základní",J440,0)</f>
        <v>0</v>
      </c>
      <c r="BF440" s="226">
        <f>IF(N440="snížená",J440,0)</f>
        <v>0</v>
      </c>
      <c r="BG440" s="226">
        <f>IF(N440="zákl. přenesená",J440,0)</f>
        <v>0</v>
      </c>
      <c r="BH440" s="226">
        <f>IF(N440="sníž. přenesená",J440,0)</f>
        <v>0</v>
      </c>
      <c r="BI440" s="226">
        <f>IF(N440="nulová",J440,0)</f>
        <v>0</v>
      </c>
      <c r="BJ440" s="19" t="s">
        <v>79</v>
      </c>
      <c r="BK440" s="226">
        <f>ROUND(I440*H440,2)</f>
        <v>0</v>
      </c>
      <c r="BL440" s="19" t="s">
        <v>131</v>
      </c>
      <c r="BM440" s="225" t="s">
        <v>589</v>
      </c>
    </row>
    <row r="441" spans="1:47" s="2" customFormat="1" ht="12">
      <c r="A441" s="40"/>
      <c r="B441" s="41"/>
      <c r="C441" s="42"/>
      <c r="D441" s="227" t="s">
        <v>133</v>
      </c>
      <c r="E441" s="42"/>
      <c r="F441" s="228" t="s">
        <v>590</v>
      </c>
      <c r="G441" s="42"/>
      <c r="H441" s="42"/>
      <c r="I441" s="229"/>
      <c r="J441" s="42"/>
      <c r="K441" s="42"/>
      <c r="L441" s="46"/>
      <c r="M441" s="230"/>
      <c r="N441" s="231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133</v>
      </c>
      <c r="AU441" s="19" t="s">
        <v>81</v>
      </c>
    </row>
    <row r="442" spans="1:47" s="2" customFormat="1" ht="12">
      <c r="A442" s="40"/>
      <c r="B442" s="41"/>
      <c r="C442" s="42"/>
      <c r="D442" s="232" t="s">
        <v>135</v>
      </c>
      <c r="E442" s="42"/>
      <c r="F442" s="233" t="s">
        <v>591</v>
      </c>
      <c r="G442" s="42"/>
      <c r="H442" s="42"/>
      <c r="I442" s="229"/>
      <c r="J442" s="42"/>
      <c r="K442" s="42"/>
      <c r="L442" s="46"/>
      <c r="M442" s="230"/>
      <c r="N442" s="231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135</v>
      </c>
      <c r="AU442" s="19" t="s">
        <v>81</v>
      </c>
    </row>
    <row r="443" spans="1:51" s="13" customFormat="1" ht="12">
      <c r="A443" s="13"/>
      <c r="B443" s="234"/>
      <c r="C443" s="235"/>
      <c r="D443" s="227" t="s">
        <v>137</v>
      </c>
      <c r="E443" s="236" t="s">
        <v>19</v>
      </c>
      <c r="F443" s="237" t="s">
        <v>138</v>
      </c>
      <c r="G443" s="235"/>
      <c r="H443" s="236" t="s">
        <v>19</v>
      </c>
      <c r="I443" s="238"/>
      <c r="J443" s="235"/>
      <c r="K443" s="235"/>
      <c r="L443" s="239"/>
      <c r="M443" s="240"/>
      <c r="N443" s="241"/>
      <c r="O443" s="241"/>
      <c r="P443" s="241"/>
      <c r="Q443" s="241"/>
      <c r="R443" s="241"/>
      <c r="S443" s="241"/>
      <c r="T443" s="24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3" t="s">
        <v>137</v>
      </c>
      <c r="AU443" s="243" t="s">
        <v>81</v>
      </c>
      <c r="AV443" s="13" t="s">
        <v>79</v>
      </c>
      <c r="AW443" s="13" t="s">
        <v>34</v>
      </c>
      <c r="AX443" s="13" t="s">
        <v>72</v>
      </c>
      <c r="AY443" s="243" t="s">
        <v>123</v>
      </c>
    </row>
    <row r="444" spans="1:51" s="13" customFormat="1" ht="12">
      <c r="A444" s="13"/>
      <c r="B444" s="234"/>
      <c r="C444" s="235"/>
      <c r="D444" s="227" t="s">
        <v>137</v>
      </c>
      <c r="E444" s="236" t="s">
        <v>19</v>
      </c>
      <c r="F444" s="237" t="s">
        <v>592</v>
      </c>
      <c r="G444" s="235"/>
      <c r="H444" s="236" t="s">
        <v>19</v>
      </c>
      <c r="I444" s="238"/>
      <c r="J444" s="235"/>
      <c r="K444" s="235"/>
      <c r="L444" s="239"/>
      <c r="M444" s="240"/>
      <c r="N444" s="241"/>
      <c r="O444" s="241"/>
      <c r="P444" s="241"/>
      <c r="Q444" s="241"/>
      <c r="R444" s="241"/>
      <c r="S444" s="241"/>
      <c r="T444" s="24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3" t="s">
        <v>137</v>
      </c>
      <c r="AU444" s="243" t="s">
        <v>81</v>
      </c>
      <c r="AV444" s="13" t="s">
        <v>79</v>
      </c>
      <c r="AW444" s="13" t="s">
        <v>34</v>
      </c>
      <c r="AX444" s="13" t="s">
        <v>72</v>
      </c>
      <c r="AY444" s="243" t="s">
        <v>123</v>
      </c>
    </row>
    <row r="445" spans="1:51" s="14" customFormat="1" ht="12">
      <c r="A445" s="14"/>
      <c r="B445" s="244"/>
      <c r="C445" s="245"/>
      <c r="D445" s="227" t="s">
        <v>137</v>
      </c>
      <c r="E445" s="246" t="s">
        <v>19</v>
      </c>
      <c r="F445" s="247" t="s">
        <v>593</v>
      </c>
      <c r="G445" s="245"/>
      <c r="H445" s="248">
        <v>221</v>
      </c>
      <c r="I445" s="249"/>
      <c r="J445" s="245"/>
      <c r="K445" s="245"/>
      <c r="L445" s="250"/>
      <c r="M445" s="251"/>
      <c r="N445" s="252"/>
      <c r="O445" s="252"/>
      <c r="P445" s="252"/>
      <c r="Q445" s="252"/>
      <c r="R445" s="252"/>
      <c r="S445" s="252"/>
      <c r="T445" s="253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4" t="s">
        <v>137</v>
      </c>
      <c r="AU445" s="254" t="s">
        <v>81</v>
      </c>
      <c r="AV445" s="14" t="s">
        <v>81</v>
      </c>
      <c r="AW445" s="14" t="s">
        <v>34</v>
      </c>
      <c r="AX445" s="14" t="s">
        <v>72</v>
      </c>
      <c r="AY445" s="254" t="s">
        <v>123</v>
      </c>
    </row>
    <row r="446" spans="1:51" s="15" customFormat="1" ht="12">
      <c r="A446" s="15"/>
      <c r="B446" s="255"/>
      <c r="C446" s="256"/>
      <c r="D446" s="227" t="s">
        <v>137</v>
      </c>
      <c r="E446" s="257" t="s">
        <v>19</v>
      </c>
      <c r="F446" s="258" t="s">
        <v>141</v>
      </c>
      <c r="G446" s="256"/>
      <c r="H446" s="259">
        <v>221</v>
      </c>
      <c r="I446" s="260"/>
      <c r="J446" s="256"/>
      <c r="K446" s="256"/>
      <c r="L446" s="261"/>
      <c r="M446" s="262"/>
      <c r="N446" s="263"/>
      <c r="O446" s="263"/>
      <c r="P446" s="263"/>
      <c r="Q446" s="263"/>
      <c r="R446" s="263"/>
      <c r="S446" s="263"/>
      <c r="T446" s="264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65" t="s">
        <v>137</v>
      </c>
      <c r="AU446" s="265" t="s">
        <v>81</v>
      </c>
      <c r="AV446" s="15" t="s">
        <v>131</v>
      </c>
      <c r="AW446" s="15" t="s">
        <v>34</v>
      </c>
      <c r="AX446" s="15" t="s">
        <v>79</v>
      </c>
      <c r="AY446" s="265" t="s">
        <v>123</v>
      </c>
    </row>
    <row r="447" spans="1:65" s="2" customFormat="1" ht="16.5" customHeight="1">
      <c r="A447" s="40"/>
      <c r="B447" s="41"/>
      <c r="C447" s="267" t="s">
        <v>594</v>
      </c>
      <c r="D447" s="267" t="s">
        <v>234</v>
      </c>
      <c r="E447" s="268" t="s">
        <v>595</v>
      </c>
      <c r="F447" s="269" t="s">
        <v>596</v>
      </c>
      <c r="G447" s="270" t="s">
        <v>220</v>
      </c>
      <c r="H447" s="271">
        <v>45</v>
      </c>
      <c r="I447" s="272"/>
      <c r="J447" s="273">
        <f>ROUND(I447*H447,2)</f>
        <v>0</v>
      </c>
      <c r="K447" s="269" t="s">
        <v>130</v>
      </c>
      <c r="L447" s="274"/>
      <c r="M447" s="275" t="s">
        <v>19</v>
      </c>
      <c r="N447" s="276" t="s">
        <v>43</v>
      </c>
      <c r="O447" s="86"/>
      <c r="P447" s="223">
        <f>O447*H447</f>
        <v>0</v>
      </c>
      <c r="Q447" s="223">
        <v>3.094</v>
      </c>
      <c r="R447" s="223">
        <f>Q447*H447</f>
        <v>139.23</v>
      </c>
      <c r="S447" s="223">
        <v>0</v>
      </c>
      <c r="T447" s="224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25" t="s">
        <v>215</v>
      </c>
      <c r="AT447" s="225" t="s">
        <v>234</v>
      </c>
      <c r="AU447" s="225" t="s">
        <v>81</v>
      </c>
      <c r="AY447" s="19" t="s">
        <v>123</v>
      </c>
      <c r="BE447" s="226">
        <f>IF(N447="základní",J447,0)</f>
        <v>0</v>
      </c>
      <c r="BF447" s="226">
        <f>IF(N447="snížená",J447,0)</f>
        <v>0</v>
      </c>
      <c r="BG447" s="226">
        <f>IF(N447="zákl. přenesená",J447,0)</f>
        <v>0</v>
      </c>
      <c r="BH447" s="226">
        <f>IF(N447="sníž. přenesená",J447,0)</f>
        <v>0</v>
      </c>
      <c r="BI447" s="226">
        <f>IF(N447="nulová",J447,0)</f>
        <v>0</v>
      </c>
      <c r="BJ447" s="19" t="s">
        <v>79</v>
      </c>
      <c r="BK447" s="226">
        <f>ROUND(I447*H447,2)</f>
        <v>0</v>
      </c>
      <c r="BL447" s="19" t="s">
        <v>131</v>
      </c>
      <c r="BM447" s="225" t="s">
        <v>597</v>
      </c>
    </row>
    <row r="448" spans="1:47" s="2" customFormat="1" ht="12">
      <c r="A448" s="40"/>
      <c r="B448" s="41"/>
      <c r="C448" s="42"/>
      <c r="D448" s="227" t="s">
        <v>133</v>
      </c>
      <c r="E448" s="42"/>
      <c r="F448" s="228" t="s">
        <v>596</v>
      </c>
      <c r="G448" s="42"/>
      <c r="H448" s="42"/>
      <c r="I448" s="229"/>
      <c r="J448" s="42"/>
      <c r="K448" s="42"/>
      <c r="L448" s="46"/>
      <c r="M448" s="230"/>
      <c r="N448" s="231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133</v>
      </c>
      <c r="AU448" s="19" t="s">
        <v>81</v>
      </c>
    </row>
    <row r="449" spans="1:51" s="13" customFormat="1" ht="12">
      <c r="A449" s="13"/>
      <c r="B449" s="234"/>
      <c r="C449" s="235"/>
      <c r="D449" s="227" t="s">
        <v>137</v>
      </c>
      <c r="E449" s="236" t="s">
        <v>19</v>
      </c>
      <c r="F449" s="237" t="s">
        <v>598</v>
      </c>
      <c r="G449" s="235"/>
      <c r="H449" s="236" t="s">
        <v>19</v>
      </c>
      <c r="I449" s="238"/>
      <c r="J449" s="235"/>
      <c r="K449" s="235"/>
      <c r="L449" s="239"/>
      <c r="M449" s="240"/>
      <c r="N449" s="241"/>
      <c r="O449" s="241"/>
      <c r="P449" s="241"/>
      <c r="Q449" s="241"/>
      <c r="R449" s="241"/>
      <c r="S449" s="241"/>
      <c r="T449" s="24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3" t="s">
        <v>137</v>
      </c>
      <c r="AU449" s="243" t="s">
        <v>81</v>
      </c>
      <c r="AV449" s="13" t="s">
        <v>79</v>
      </c>
      <c r="AW449" s="13" t="s">
        <v>34</v>
      </c>
      <c r="AX449" s="13" t="s">
        <v>72</v>
      </c>
      <c r="AY449" s="243" t="s">
        <v>123</v>
      </c>
    </row>
    <row r="450" spans="1:51" s="13" customFormat="1" ht="12">
      <c r="A450" s="13"/>
      <c r="B450" s="234"/>
      <c r="C450" s="235"/>
      <c r="D450" s="227" t="s">
        <v>137</v>
      </c>
      <c r="E450" s="236" t="s">
        <v>19</v>
      </c>
      <c r="F450" s="237" t="s">
        <v>592</v>
      </c>
      <c r="G450" s="235"/>
      <c r="H450" s="236" t="s">
        <v>19</v>
      </c>
      <c r="I450" s="238"/>
      <c r="J450" s="235"/>
      <c r="K450" s="235"/>
      <c r="L450" s="239"/>
      <c r="M450" s="240"/>
      <c r="N450" s="241"/>
      <c r="O450" s="241"/>
      <c r="P450" s="241"/>
      <c r="Q450" s="241"/>
      <c r="R450" s="241"/>
      <c r="S450" s="241"/>
      <c r="T450" s="24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3" t="s">
        <v>137</v>
      </c>
      <c r="AU450" s="243" t="s">
        <v>81</v>
      </c>
      <c r="AV450" s="13" t="s">
        <v>79</v>
      </c>
      <c r="AW450" s="13" t="s">
        <v>34</v>
      </c>
      <c r="AX450" s="13" t="s">
        <v>72</v>
      </c>
      <c r="AY450" s="243" t="s">
        <v>123</v>
      </c>
    </row>
    <row r="451" spans="1:51" s="13" customFormat="1" ht="12">
      <c r="A451" s="13"/>
      <c r="B451" s="234"/>
      <c r="C451" s="235"/>
      <c r="D451" s="227" t="s">
        <v>137</v>
      </c>
      <c r="E451" s="236" t="s">
        <v>19</v>
      </c>
      <c r="F451" s="237" t="s">
        <v>599</v>
      </c>
      <c r="G451" s="235"/>
      <c r="H451" s="236" t="s">
        <v>19</v>
      </c>
      <c r="I451" s="238"/>
      <c r="J451" s="235"/>
      <c r="K451" s="235"/>
      <c r="L451" s="239"/>
      <c r="M451" s="240"/>
      <c r="N451" s="241"/>
      <c r="O451" s="241"/>
      <c r="P451" s="241"/>
      <c r="Q451" s="241"/>
      <c r="R451" s="241"/>
      <c r="S451" s="241"/>
      <c r="T451" s="24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3" t="s">
        <v>137</v>
      </c>
      <c r="AU451" s="243" t="s">
        <v>81</v>
      </c>
      <c r="AV451" s="13" t="s">
        <v>79</v>
      </c>
      <c r="AW451" s="13" t="s">
        <v>34</v>
      </c>
      <c r="AX451" s="13" t="s">
        <v>72</v>
      </c>
      <c r="AY451" s="243" t="s">
        <v>123</v>
      </c>
    </row>
    <row r="452" spans="1:51" s="13" customFormat="1" ht="12">
      <c r="A452" s="13"/>
      <c r="B452" s="234"/>
      <c r="C452" s="235"/>
      <c r="D452" s="227" t="s">
        <v>137</v>
      </c>
      <c r="E452" s="236" t="s">
        <v>19</v>
      </c>
      <c r="F452" s="237" t="s">
        <v>600</v>
      </c>
      <c r="G452" s="235"/>
      <c r="H452" s="236" t="s">
        <v>19</v>
      </c>
      <c r="I452" s="238"/>
      <c r="J452" s="235"/>
      <c r="K452" s="235"/>
      <c r="L452" s="239"/>
      <c r="M452" s="240"/>
      <c r="N452" s="241"/>
      <c r="O452" s="241"/>
      <c r="P452" s="241"/>
      <c r="Q452" s="241"/>
      <c r="R452" s="241"/>
      <c r="S452" s="241"/>
      <c r="T452" s="24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3" t="s">
        <v>137</v>
      </c>
      <c r="AU452" s="243" t="s">
        <v>81</v>
      </c>
      <c r="AV452" s="13" t="s">
        <v>79</v>
      </c>
      <c r="AW452" s="13" t="s">
        <v>34</v>
      </c>
      <c r="AX452" s="13" t="s">
        <v>72</v>
      </c>
      <c r="AY452" s="243" t="s">
        <v>123</v>
      </c>
    </row>
    <row r="453" spans="1:51" s="13" customFormat="1" ht="12">
      <c r="A453" s="13"/>
      <c r="B453" s="234"/>
      <c r="C453" s="235"/>
      <c r="D453" s="227" t="s">
        <v>137</v>
      </c>
      <c r="E453" s="236" t="s">
        <v>19</v>
      </c>
      <c r="F453" s="237" t="s">
        <v>601</v>
      </c>
      <c r="G453" s="235"/>
      <c r="H453" s="236" t="s">
        <v>19</v>
      </c>
      <c r="I453" s="238"/>
      <c r="J453" s="235"/>
      <c r="K453" s="235"/>
      <c r="L453" s="239"/>
      <c r="M453" s="240"/>
      <c r="N453" s="241"/>
      <c r="O453" s="241"/>
      <c r="P453" s="241"/>
      <c r="Q453" s="241"/>
      <c r="R453" s="241"/>
      <c r="S453" s="241"/>
      <c r="T453" s="24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3" t="s">
        <v>137</v>
      </c>
      <c r="AU453" s="243" t="s">
        <v>81</v>
      </c>
      <c r="AV453" s="13" t="s">
        <v>79</v>
      </c>
      <c r="AW453" s="13" t="s">
        <v>34</v>
      </c>
      <c r="AX453" s="13" t="s">
        <v>72</v>
      </c>
      <c r="AY453" s="243" t="s">
        <v>123</v>
      </c>
    </row>
    <row r="454" spans="1:51" s="14" customFormat="1" ht="12">
      <c r="A454" s="14"/>
      <c r="B454" s="244"/>
      <c r="C454" s="245"/>
      <c r="D454" s="227" t="s">
        <v>137</v>
      </c>
      <c r="E454" s="246" t="s">
        <v>19</v>
      </c>
      <c r="F454" s="247" t="s">
        <v>552</v>
      </c>
      <c r="G454" s="245"/>
      <c r="H454" s="248">
        <v>45</v>
      </c>
      <c r="I454" s="249"/>
      <c r="J454" s="245"/>
      <c r="K454" s="245"/>
      <c r="L454" s="250"/>
      <c r="M454" s="251"/>
      <c r="N454" s="252"/>
      <c r="O454" s="252"/>
      <c r="P454" s="252"/>
      <c r="Q454" s="252"/>
      <c r="R454" s="252"/>
      <c r="S454" s="252"/>
      <c r="T454" s="253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4" t="s">
        <v>137</v>
      </c>
      <c r="AU454" s="254" t="s">
        <v>81</v>
      </c>
      <c r="AV454" s="14" t="s">
        <v>81</v>
      </c>
      <c r="AW454" s="14" t="s">
        <v>34</v>
      </c>
      <c r="AX454" s="14" t="s">
        <v>72</v>
      </c>
      <c r="AY454" s="254" t="s">
        <v>123</v>
      </c>
    </row>
    <row r="455" spans="1:51" s="15" customFormat="1" ht="12">
      <c r="A455" s="15"/>
      <c r="B455" s="255"/>
      <c r="C455" s="256"/>
      <c r="D455" s="227" t="s">
        <v>137</v>
      </c>
      <c r="E455" s="257" t="s">
        <v>19</v>
      </c>
      <c r="F455" s="258" t="s">
        <v>141</v>
      </c>
      <c r="G455" s="256"/>
      <c r="H455" s="259">
        <v>45</v>
      </c>
      <c r="I455" s="260"/>
      <c r="J455" s="256"/>
      <c r="K455" s="256"/>
      <c r="L455" s="261"/>
      <c r="M455" s="262"/>
      <c r="N455" s="263"/>
      <c r="O455" s="263"/>
      <c r="P455" s="263"/>
      <c r="Q455" s="263"/>
      <c r="R455" s="263"/>
      <c r="S455" s="263"/>
      <c r="T455" s="264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65" t="s">
        <v>137</v>
      </c>
      <c r="AU455" s="265" t="s">
        <v>81</v>
      </c>
      <c r="AV455" s="15" t="s">
        <v>131</v>
      </c>
      <c r="AW455" s="15" t="s">
        <v>34</v>
      </c>
      <c r="AX455" s="15" t="s">
        <v>79</v>
      </c>
      <c r="AY455" s="265" t="s">
        <v>123</v>
      </c>
    </row>
    <row r="456" spans="1:63" s="12" customFormat="1" ht="22.8" customHeight="1">
      <c r="A456" s="12"/>
      <c r="B456" s="198"/>
      <c r="C456" s="199"/>
      <c r="D456" s="200" t="s">
        <v>71</v>
      </c>
      <c r="E456" s="212" t="s">
        <v>215</v>
      </c>
      <c r="F456" s="212" t="s">
        <v>216</v>
      </c>
      <c r="G456" s="199"/>
      <c r="H456" s="199"/>
      <c r="I456" s="202"/>
      <c r="J456" s="213">
        <f>BK456</f>
        <v>0</v>
      </c>
      <c r="K456" s="199"/>
      <c r="L456" s="204"/>
      <c r="M456" s="205"/>
      <c r="N456" s="206"/>
      <c r="O456" s="206"/>
      <c r="P456" s="207">
        <f>SUM(P457:P480)</f>
        <v>0</v>
      </c>
      <c r="Q456" s="206"/>
      <c r="R456" s="207">
        <f>SUM(R457:R480)</f>
        <v>3.5560599999999996</v>
      </c>
      <c r="S456" s="206"/>
      <c r="T456" s="208">
        <f>SUM(T457:T480)</f>
        <v>0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R456" s="209" t="s">
        <v>79</v>
      </c>
      <c r="AT456" s="210" t="s">
        <v>71</v>
      </c>
      <c r="AU456" s="210" t="s">
        <v>79</v>
      </c>
      <c r="AY456" s="209" t="s">
        <v>123</v>
      </c>
      <c r="BK456" s="211">
        <f>SUM(BK457:BK480)</f>
        <v>0</v>
      </c>
    </row>
    <row r="457" spans="1:65" s="2" customFormat="1" ht="24.15" customHeight="1">
      <c r="A457" s="40"/>
      <c r="B457" s="41"/>
      <c r="C457" s="214" t="s">
        <v>602</v>
      </c>
      <c r="D457" s="214" t="s">
        <v>126</v>
      </c>
      <c r="E457" s="215" t="s">
        <v>603</v>
      </c>
      <c r="F457" s="216" t="s">
        <v>604</v>
      </c>
      <c r="G457" s="217" t="s">
        <v>220</v>
      </c>
      <c r="H457" s="218">
        <v>8</v>
      </c>
      <c r="I457" s="219"/>
      <c r="J457" s="220">
        <f>ROUND(I457*H457,2)</f>
        <v>0</v>
      </c>
      <c r="K457" s="216" t="s">
        <v>130</v>
      </c>
      <c r="L457" s="46"/>
      <c r="M457" s="221" t="s">
        <v>19</v>
      </c>
      <c r="N457" s="222" t="s">
        <v>43</v>
      </c>
      <c r="O457" s="86"/>
      <c r="P457" s="223">
        <f>O457*H457</f>
        <v>0</v>
      </c>
      <c r="Q457" s="223">
        <v>0.01019</v>
      </c>
      <c r="R457" s="223">
        <f>Q457*H457</f>
        <v>0.08152</v>
      </c>
      <c r="S457" s="223">
        <v>0</v>
      </c>
      <c r="T457" s="224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25" t="s">
        <v>131</v>
      </c>
      <c r="AT457" s="225" t="s">
        <v>126</v>
      </c>
      <c r="AU457" s="225" t="s">
        <v>81</v>
      </c>
      <c r="AY457" s="19" t="s">
        <v>123</v>
      </c>
      <c r="BE457" s="226">
        <f>IF(N457="základní",J457,0)</f>
        <v>0</v>
      </c>
      <c r="BF457" s="226">
        <f>IF(N457="snížená",J457,0)</f>
        <v>0</v>
      </c>
      <c r="BG457" s="226">
        <f>IF(N457="zákl. přenesená",J457,0)</f>
        <v>0</v>
      </c>
      <c r="BH457" s="226">
        <f>IF(N457="sníž. přenesená",J457,0)</f>
        <v>0</v>
      </c>
      <c r="BI457" s="226">
        <f>IF(N457="nulová",J457,0)</f>
        <v>0</v>
      </c>
      <c r="BJ457" s="19" t="s">
        <v>79</v>
      </c>
      <c r="BK457" s="226">
        <f>ROUND(I457*H457,2)</f>
        <v>0</v>
      </c>
      <c r="BL457" s="19" t="s">
        <v>131</v>
      </c>
      <c r="BM457" s="225" t="s">
        <v>605</v>
      </c>
    </row>
    <row r="458" spans="1:47" s="2" customFormat="1" ht="12">
      <c r="A458" s="40"/>
      <c r="B458" s="41"/>
      <c r="C458" s="42"/>
      <c r="D458" s="227" t="s">
        <v>133</v>
      </c>
      <c r="E458" s="42"/>
      <c r="F458" s="228" t="s">
        <v>604</v>
      </c>
      <c r="G458" s="42"/>
      <c r="H458" s="42"/>
      <c r="I458" s="229"/>
      <c r="J458" s="42"/>
      <c r="K458" s="42"/>
      <c r="L458" s="46"/>
      <c r="M458" s="230"/>
      <c r="N458" s="231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133</v>
      </c>
      <c r="AU458" s="19" t="s">
        <v>81</v>
      </c>
    </row>
    <row r="459" spans="1:47" s="2" customFormat="1" ht="12">
      <c r="A459" s="40"/>
      <c r="B459" s="41"/>
      <c r="C459" s="42"/>
      <c r="D459" s="232" t="s">
        <v>135</v>
      </c>
      <c r="E459" s="42"/>
      <c r="F459" s="233" t="s">
        <v>606</v>
      </c>
      <c r="G459" s="42"/>
      <c r="H459" s="42"/>
      <c r="I459" s="229"/>
      <c r="J459" s="42"/>
      <c r="K459" s="42"/>
      <c r="L459" s="46"/>
      <c r="M459" s="230"/>
      <c r="N459" s="231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135</v>
      </c>
      <c r="AU459" s="19" t="s">
        <v>81</v>
      </c>
    </row>
    <row r="460" spans="1:51" s="13" customFormat="1" ht="12">
      <c r="A460" s="13"/>
      <c r="B460" s="234"/>
      <c r="C460" s="235"/>
      <c r="D460" s="227" t="s">
        <v>137</v>
      </c>
      <c r="E460" s="236" t="s">
        <v>19</v>
      </c>
      <c r="F460" s="237" t="s">
        <v>342</v>
      </c>
      <c r="G460" s="235"/>
      <c r="H460" s="236" t="s">
        <v>19</v>
      </c>
      <c r="I460" s="238"/>
      <c r="J460" s="235"/>
      <c r="K460" s="235"/>
      <c r="L460" s="239"/>
      <c r="M460" s="240"/>
      <c r="N460" s="241"/>
      <c r="O460" s="241"/>
      <c r="P460" s="241"/>
      <c r="Q460" s="241"/>
      <c r="R460" s="241"/>
      <c r="S460" s="241"/>
      <c r="T460" s="24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3" t="s">
        <v>137</v>
      </c>
      <c r="AU460" s="243" t="s">
        <v>81</v>
      </c>
      <c r="AV460" s="13" t="s">
        <v>79</v>
      </c>
      <c r="AW460" s="13" t="s">
        <v>34</v>
      </c>
      <c r="AX460" s="13" t="s">
        <v>72</v>
      </c>
      <c r="AY460" s="243" t="s">
        <v>123</v>
      </c>
    </row>
    <row r="461" spans="1:51" s="13" customFormat="1" ht="12">
      <c r="A461" s="13"/>
      <c r="B461" s="234"/>
      <c r="C461" s="235"/>
      <c r="D461" s="227" t="s">
        <v>137</v>
      </c>
      <c r="E461" s="236" t="s">
        <v>19</v>
      </c>
      <c r="F461" s="237" t="s">
        <v>607</v>
      </c>
      <c r="G461" s="235"/>
      <c r="H461" s="236" t="s">
        <v>19</v>
      </c>
      <c r="I461" s="238"/>
      <c r="J461" s="235"/>
      <c r="K461" s="235"/>
      <c r="L461" s="239"/>
      <c r="M461" s="240"/>
      <c r="N461" s="241"/>
      <c r="O461" s="241"/>
      <c r="P461" s="241"/>
      <c r="Q461" s="241"/>
      <c r="R461" s="241"/>
      <c r="S461" s="241"/>
      <c r="T461" s="24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3" t="s">
        <v>137</v>
      </c>
      <c r="AU461" s="243" t="s">
        <v>81</v>
      </c>
      <c r="AV461" s="13" t="s">
        <v>79</v>
      </c>
      <c r="AW461" s="13" t="s">
        <v>34</v>
      </c>
      <c r="AX461" s="13" t="s">
        <v>72</v>
      </c>
      <c r="AY461" s="243" t="s">
        <v>123</v>
      </c>
    </row>
    <row r="462" spans="1:51" s="14" customFormat="1" ht="12">
      <c r="A462" s="14"/>
      <c r="B462" s="244"/>
      <c r="C462" s="245"/>
      <c r="D462" s="227" t="s">
        <v>137</v>
      </c>
      <c r="E462" s="246" t="s">
        <v>19</v>
      </c>
      <c r="F462" s="247" t="s">
        <v>608</v>
      </c>
      <c r="G462" s="245"/>
      <c r="H462" s="248">
        <v>8</v>
      </c>
      <c r="I462" s="249"/>
      <c r="J462" s="245"/>
      <c r="K462" s="245"/>
      <c r="L462" s="250"/>
      <c r="M462" s="251"/>
      <c r="N462" s="252"/>
      <c r="O462" s="252"/>
      <c r="P462" s="252"/>
      <c r="Q462" s="252"/>
      <c r="R462" s="252"/>
      <c r="S462" s="252"/>
      <c r="T462" s="253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4" t="s">
        <v>137</v>
      </c>
      <c r="AU462" s="254" t="s">
        <v>81</v>
      </c>
      <c r="AV462" s="14" t="s">
        <v>81</v>
      </c>
      <c r="AW462" s="14" t="s">
        <v>34</v>
      </c>
      <c r="AX462" s="14" t="s">
        <v>72</v>
      </c>
      <c r="AY462" s="254" t="s">
        <v>123</v>
      </c>
    </row>
    <row r="463" spans="1:51" s="15" customFormat="1" ht="12">
      <c r="A463" s="15"/>
      <c r="B463" s="255"/>
      <c r="C463" s="256"/>
      <c r="D463" s="227" t="s">
        <v>137</v>
      </c>
      <c r="E463" s="257" t="s">
        <v>19</v>
      </c>
      <c r="F463" s="258" t="s">
        <v>141</v>
      </c>
      <c r="G463" s="256"/>
      <c r="H463" s="259">
        <v>8</v>
      </c>
      <c r="I463" s="260"/>
      <c r="J463" s="256"/>
      <c r="K463" s="256"/>
      <c r="L463" s="261"/>
      <c r="M463" s="262"/>
      <c r="N463" s="263"/>
      <c r="O463" s="263"/>
      <c r="P463" s="263"/>
      <c r="Q463" s="263"/>
      <c r="R463" s="263"/>
      <c r="S463" s="263"/>
      <c r="T463" s="264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65" t="s">
        <v>137</v>
      </c>
      <c r="AU463" s="265" t="s">
        <v>81</v>
      </c>
      <c r="AV463" s="15" t="s">
        <v>131</v>
      </c>
      <c r="AW463" s="15" t="s">
        <v>34</v>
      </c>
      <c r="AX463" s="15" t="s">
        <v>79</v>
      </c>
      <c r="AY463" s="265" t="s">
        <v>123</v>
      </c>
    </row>
    <row r="464" spans="1:65" s="2" customFormat="1" ht="16.5" customHeight="1">
      <c r="A464" s="40"/>
      <c r="B464" s="41"/>
      <c r="C464" s="267" t="s">
        <v>552</v>
      </c>
      <c r="D464" s="267" t="s">
        <v>234</v>
      </c>
      <c r="E464" s="268" t="s">
        <v>609</v>
      </c>
      <c r="F464" s="269" t="s">
        <v>610</v>
      </c>
      <c r="G464" s="270" t="s">
        <v>220</v>
      </c>
      <c r="H464" s="271">
        <v>8</v>
      </c>
      <c r="I464" s="272"/>
      <c r="J464" s="273">
        <f>ROUND(I464*H464,2)</f>
        <v>0</v>
      </c>
      <c r="K464" s="269" t="s">
        <v>130</v>
      </c>
      <c r="L464" s="274"/>
      <c r="M464" s="275" t="s">
        <v>19</v>
      </c>
      <c r="N464" s="276" t="s">
        <v>43</v>
      </c>
      <c r="O464" s="86"/>
      <c r="P464" s="223">
        <f>O464*H464</f>
        <v>0</v>
      </c>
      <c r="Q464" s="223">
        <v>0.37</v>
      </c>
      <c r="R464" s="223">
        <f>Q464*H464</f>
        <v>2.96</v>
      </c>
      <c r="S464" s="223">
        <v>0</v>
      </c>
      <c r="T464" s="224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25" t="s">
        <v>215</v>
      </c>
      <c r="AT464" s="225" t="s">
        <v>234</v>
      </c>
      <c r="AU464" s="225" t="s">
        <v>81</v>
      </c>
      <c r="AY464" s="19" t="s">
        <v>123</v>
      </c>
      <c r="BE464" s="226">
        <f>IF(N464="základní",J464,0)</f>
        <v>0</v>
      </c>
      <c r="BF464" s="226">
        <f>IF(N464="snížená",J464,0)</f>
        <v>0</v>
      </c>
      <c r="BG464" s="226">
        <f>IF(N464="zákl. přenesená",J464,0)</f>
        <v>0</v>
      </c>
      <c r="BH464" s="226">
        <f>IF(N464="sníž. přenesená",J464,0)</f>
        <v>0</v>
      </c>
      <c r="BI464" s="226">
        <f>IF(N464="nulová",J464,0)</f>
        <v>0</v>
      </c>
      <c r="BJ464" s="19" t="s">
        <v>79</v>
      </c>
      <c r="BK464" s="226">
        <f>ROUND(I464*H464,2)</f>
        <v>0</v>
      </c>
      <c r="BL464" s="19" t="s">
        <v>131</v>
      </c>
      <c r="BM464" s="225" t="s">
        <v>611</v>
      </c>
    </row>
    <row r="465" spans="1:47" s="2" customFormat="1" ht="12">
      <c r="A465" s="40"/>
      <c r="B465" s="41"/>
      <c r="C465" s="42"/>
      <c r="D465" s="227" t="s">
        <v>133</v>
      </c>
      <c r="E465" s="42"/>
      <c r="F465" s="228" t="s">
        <v>610</v>
      </c>
      <c r="G465" s="42"/>
      <c r="H465" s="42"/>
      <c r="I465" s="229"/>
      <c r="J465" s="42"/>
      <c r="K465" s="42"/>
      <c r="L465" s="46"/>
      <c r="M465" s="230"/>
      <c r="N465" s="231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133</v>
      </c>
      <c r="AU465" s="19" t="s">
        <v>81</v>
      </c>
    </row>
    <row r="466" spans="1:51" s="13" customFormat="1" ht="12">
      <c r="A466" s="13"/>
      <c r="B466" s="234"/>
      <c r="C466" s="235"/>
      <c r="D466" s="227" t="s">
        <v>137</v>
      </c>
      <c r="E466" s="236" t="s">
        <v>19</v>
      </c>
      <c r="F466" s="237" t="s">
        <v>612</v>
      </c>
      <c r="G466" s="235"/>
      <c r="H466" s="236" t="s">
        <v>19</v>
      </c>
      <c r="I466" s="238"/>
      <c r="J466" s="235"/>
      <c r="K466" s="235"/>
      <c r="L466" s="239"/>
      <c r="M466" s="240"/>
      <c r="N466" s="241"/>
      <c r="O466" s="241"/>
      <c r="P466" s="241"/>
      <c r="Q466" s="241"/>
      <c r="R466" s="241"/>
      <c r="S466" s="241"/>
      <c r="T466" s="24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3" t="s">
        <v>137</v>
      </c>
      <c r="AU466" s="243" t="s">
        <v>81</v>
      </c>
      <c r="AV466" s="13" t="s">
        <v>79</v>
      </c>
      <c r="AW466" s="13" t="s">
        <v>34</v>
      </c>
      <c r="AX466" s="13" t="s">
        <v>72</v>
      </c>
      <c r="AY466" s="243" t="s">
        <v>123</v>
      </c>
    </row>
    <row r="467" spans="1:51" s="14" customFormat="1" ht="12">
      <c r="A467" s="14"/>
      <c r="B467" s="244"/>
      <c r="C467" s="245"/>
      <c r="D467" s="227" t="s">
        <v>137</v>
      </c>
      <c r="E467" s="246" t="s">
        <v>19</v>
      </c>
      <c r="F467" s="247" t="s">
        <v>215</v>
      </c>
      <c r="G467" s="245"/>
      <c r="H467" s="248">
        <v>8</v>
      </c>
      <c r="I467" s="249"/>
      <c r="J467" s="245"/>
      <c r="K467" s="245"/>
      <c r="L467" s="250"/>
      <c r="M467" s="251"/>
      <c r="N467" s="252"/>
      <c r="O467" s="252"/>
      <c r="P467" s="252"/>
      <c r="Q467" s="252"/>
      <c r="R467" s="252"/>
      <c r="S467" s="252"/>
      <c r="T467" s="253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4" t="s">
        <v>137</v>
      </c>
      <c r="AU467" s="254" t="s">
        <v>81</v>
      </c>
      <c r="AV467" s="14" t="s">
        <v>81</v>
      </c>
      <c r="AW467" s="14" t="s">
        <v>34</v>
      </c>
      <c r="AX467" s="14" t="s">
        <v>72</v>
      </c>
      <c r="AY467" s="254" t="s">
        <v>123</v>
      </c>
    </row>
    <row r="468" spans="1:51" s="15" customFormat="1" ht="12">
      <c r="A468" s="15"/>
      <c r="B468" s="255"/>
      <c r="C468" s="256"/>
      <c r="D468" s="227" t="s">
        <v>137</v>
      </c>
      <c r="E468" s="257" t="s">
        <v>19</v>
      </c>
      <c r="F468" s="258" t="s">
        <v>141</v>
      </c>
      <c r="G468" s="256"/>
      <c r="H468" s="259">
        <v>8</v>
      </c>
      <c r="I468" s="260"/>
      <c r="J468" s="256"/>
      <c r="K468" s="256"/>
      <c r="L468" s="261"/>
      <c r="M468" s="262"/>
      <c r="N468" s="263"/>
      <c r="O468" s="263"/>
      <c r="P468" s="263"/>
      <c r="Q468" s="263"/>
      <c r="R468" s="263"/>
      <c r="S468" s="263"/>
      <c r="T468" s="264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65" t="s">
        <v>137</v>
      </c>
      <c r="AU468" s="265" t="s">
        <v>81</v>
      </c>
      <c r="AV468" s="15" t="s">
        <v>131</v>
      </c>
      <c r="AW468" s="15" t="s">
        <v>34</v>
      </c>
      <c r="AX468" s="15" t="s">
        <v>79</v>
      </c>
      <c r="AY468" s="265" t="s">
        <v>123</v>
      </c>
    </row>
    <row r="469" spans="1:65" s="2" customFormat="1" ht="24.15" customHeight="1">
      <c r="A469" s="40"/>
      <c r="B469" s="41"/>
      <c r="C469" s="214" t="s">
        <v>613</v>
      </c>
      <c r="D469" s="214" t="s">
        <v>126</v>
      </c>
      <c r="E469" s="215" t="s">
        <v>614</v>
      </c>
      <c r="F469" s="216" t="s">
        <v>615</v>
      </c>
      <c r="G469" s="217" t="s">
        <v>220</v>
      </c>
      <c r="H469" s="218">
        <v>2</v>
      </c>
      <c r="I469" s="219"/>
      <c r="J469" s="220">
        <f>ROUND(I469*H469,2)</f>
        <v>0</v>
      </c>
      <c r="K469" s="216" t="s">
        <v>130</v>
      </c>
      <c r="L469" s="46"/>
      <c r="M469" s="221" t="s">
        <v>19</v>
      </c>
      <c r="N469" s="222" t="s">
        <v>43</v>
      </c>
      <c r="O469" s="86"/>
      <c r="P469" s="223">
        <f>O469*H469</f>
        <v>0</v>
      </c>
      <c r="Q469" s="223">
        <v>0.03927</v>
      </c>
      <c r="R469" s="223">
        <f>Q469*H469</f>
        <v>0.07854</v>
      </c>
      <c r="S469" s="223">
        <v>0</v>
      </c>
      <c r="T469" s="224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25" t="s">
        <v>131</v>
      </c>
      <c r="AT469" s="225" t="s">
        <v>126</v>
      </c>
      <c r="AU469" s="225" t="s">
        <v>81</v>
      </c>
      <c r="AY469" s="19" t="s">
        <v>123</v>
      </c>
      <c r="BE469" s="226">
        <f>IF(N469="základní",J469,0)</f>
        <v>0</v>
      </c>
      <c r="BF469" s="226">
        <f>IF(N469="snížená",J469,0)</f>
        <v>0</v>
      </c>
      <c r="BG469" s="226">
        <f>IF(N469="zákl. přenesená",J469,0)</f>
        <v>0</v>
      </c>
      <c r="BH469" s="226">
        <f>IF(N469="sníž. přenesená",J469,0)</f>
        <v>0</v>
      </c>
      <c r="BI469" s="226">
        <f>IF(N469="nulová",J469,0)</f>
        <v>0</v>
      </c>
      <c r="BJ469" s="19" t="s">
        <v>79</v>
      </c>
      <c r="BK469" s="226">
        <f>ROUND(I469*H469,2)</f>
        <v>0</v>
      </c>
      <c r="BL469" s="19" t="s">
        <v>131</v>
      </c>
      <c r="BM469" s="225" t="s">
        <v>616</v>
      </c>
    </row>
    <row r="470" spans="1:47" s="2" customFormat="1" ht="12">
      <c r="A470" s="40"/>
      <c r="B470" s="41"/>
      <c r="C470" s="42"/>
      <c r="D470" s="227" t="s">
        <v>133</v>
      </c>
      <c r="E470" s="42"/>
      <c r="F470" s="228" t="s">
        <v>615</v>
      </c>
      <c r="G470" s="42"/>
      <c r="H470" s="42"/>
      <c r="I470" s="229"/>
      <c r="J470" s="42"/>
      <c r="K470" s="42"/>
      <c r="L470" s="46"/>
      <c r="M470" s="230"/>
      <c r="N470" s="231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133</v>
      </c>
      <c r="AU470" s="19" t="s">
        <v>81</v>
      </c>
    </row>
    <row r="471" spans="1:47" s="2" customFormat="1" ht="12">
      <c r="A471" s="40"/>
      <c r="B471" s="41"/>
      <c r="C471" s="42"/>
      <c r="D471" s="232" t="s">
        <v>135</v>
      </c>
      <c r="E471" s="42"/>
      <c r="F471" s="233" t="s">
        <v>617</v>
      </c>
      <c r="G471" s="42"/>
      <c r="H471" s="42"/>
      <c r="I471" s="229"/>
      <c r="J471" s="42"/>
      <c r="K471" s="42"/>
      <c r="L471" s="46"/>
      <c r="M471" s="230"/>
      <c r="N471" s="231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135</v>
      </c>
      <c r="AU471" s="19" t="s">
        <v>81</v>
      </c>
    </row>
    <row r="472" spans="1:51" s="13" customFormat="1" ht="12">
      <c r="A472" s="13"/>
      <c r="B472" s="234"/>
      <c r="C472" s="235"/>
      <c r="D472" s="227" t="s">
        <v>137</v>
      </c>
      <c r="E472" s="236" t="s">
        <v>19</v>
      </c>
      <c r="F472" s="237" t="s">
        <v>342</v>
      </c>
      <c r="G472" s="235"/>
      <c r="H472" s="236" t="s">
        <v>19</v>
      </c>
      <c r="I472" s="238"/>
      <c r="J472" s="235"/>
      <c r="K472" s="235"/>
      <c r="L472" s="239"/>
      <c r="M472" s="240"/>
      <c r="N472" s="241"/>
      <c r="O472" s="241"/>
      <c r="P472" s="241"/>
      <c r="Q472" s="241"/>
      <c r="R472" s="241"/>
      <c r="S472" s="241"/>
      <c r="T472" s="24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3" t="s">
        <v>137</v>
      </c>
      <c r="AU472" s="243" t="s">
        <v>81</v>
      </c>
      <c r="AV472" s="13" t="s">
        <v>79</v>
      </c>
      <c r="AW472" s="13" t="s">
        <v>34</v>
      </c>
      <c r="AX472" s="13" t="s">
        <v>72</v>
      </c>
      <c r="AY472" s="243" t="s">
        <v>123</v>
      </c>
    </row>
    <row r="473" spans="1:51" s="13" customFormat="1" ht="12">
      <c r="A473" s="13"/>
      <c r="B473" s="234"/>
      <c r="C473" s="235"/>
      <c r="D473" s="227" t="s">
        <v>137</v>
      </c>
      <c r="E473" s="236" t="s">
        <v>19</v>
      </c>
      <c r="F473" s="237" t="s">
        <v>618</v>
      </c>
      <c r="G473" s="235"/>
      <c r="H473" s="236" t="s">
        <v>19</v>
      </c>
      <c r="I473" s="238"/>
      <c r="J473" s="235"/>
      <c r="K473" s="235"/>
      <c r="L473" s="239"/>
      <c r="M473" s="240"/>
      <c r="N473" s="241"/>
      <c r="O473" s="241"/>
      <c r="P473" s="241"/>
      <c r="Q473" s="241"/>
      <c r="R473" s="241"/>
      <c r="S473" s="241"/>
      <c r="T473" s="24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3" t="s">
        <v>137</v>
      </c>
      <c r="AU473" s="243" t="s">
        <v>81</v>
      </c>
      <c r="AV473" s="13" t="s">
        <v>79</v>
      </c>
      <c r="AW473" s="13" t="s">
        <v>34</v>
      </c>
      <c r="AX473" s="13" t="s">
        <v>72</v>
      </c>
      <c r="AY473" s="243" t="s">
        <v>123</v>
      </c>
    </row>
    <row r="474" spans="1:51" s="14" customFormat="1" ht="12">
      <c r="A474" s="14"/>
      <c r="B474" s="244"/>
      <c r="C474" s="245"/>
      <c r="D474" s="227" t="s">
        <v>137</v>
      </c>
      <c r="E474" s="246" t="s">
        <v>19</v>
      </c>
      <c r="F474" s="247" t="s">
        <v>81</v>
      </c>
      <c r="G474" s="245"/>
      <c r="H474" s="248">
        <v>2</v>
      </c>
      <c r="I474" s="249"/>
      <c r="J474" s="245"/>
      <c r="K474" s="245"/>
      <c r="L474" s="250"/>
      <c r="M474" s="251"/>
      <c r="N474" s="252"/>
      <c r="O474" s="252"/>
      <c r="P474" s="252"/>
      <c r="Q474" s="252"/>
      <c r="R474" s="252"/>
      <c r="S474" s="252"/>
      <c r="T474" s="253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4" t="s">
        <v>137</v>
      </c>
      <c r="AU474" s="254" t="s">
        <v>81</v>
      </c>
      <c r="AV474" s="14" t="s">
        <v>81</v>
      </c>
      <c r="AW474" s="14" t="s">
        <v>34</v>
      </c>
      <c r="AX474" s="14" t="s">
        <v>72</v>
      </c>
      <c r="AY474" s="254" t="s">
        <v>123</v>
      </c>
    </row>
    <row r="475" spans="1:51" s="15" customFormat="1" ht="12">
      <c r="A475" s="15"/>
      <c r="B475" s="255"/>
      <c r="C475" s="256"/>
      <c r="D475" s="227" t="s">
        <v>137</v>
      </c>
      <c r="E475" s="257" t="s">
        <v>19</v>
      </c>
      <c r="F475" s="258" t="s">
        <v>141</v>
      </c>
      <c r="G475" s="256"/>
      <c r="H475" s="259">
        <v>2</v>
      </c>
      <c r="I475" s="260"/>
      <c r="J475" s="256"/>
      <c r="K475" s="256"/>
      <c r="L475" s="261"/>
      <c r="M475" s="262"/>
      <c r="N475" s="263"/>
      <c r="O475" s="263"/>
      <c r="P475" s="263"/>
      <c r="Q475" s="263"/>
      <c r="R475" s="263"/>
      <c r="S475" s="263"/>
      <c r="T475" s="264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65" t="s">
        <v>137</v>
      </c>
      <c r="AU475" s="265" t="s">
        <v>81</v>
      </c>
      <c r="AV475" s="15" t="s">
        <v>131</v>
      </c>
      <c r="AW475" s="15" t="s">
        <v>34</v>
      </c>
      <c r="AX475" s="15" t="s">
        <v>79</v>
      </c>
      <c r="AY475" s="265" t="s">
        <v>123</v>
      </c>
    </row>
    <row r="476" spans="1:65" s="2" customFormat="1" ht="21.75" customHeight="1">
      <c r="A476" s="40"/>
      <c r="B476" s="41"/>
      <c r="C476" s="267" t="s">
        <v>619</v>
      </c>
      <c r="D476" s="267" t="s">
        <v>234</v>
      </c>
      <c r="E476" s="268" t="s">
        <v>620</v>
      </c>
      <c r="F476" s="269" t="s">
        <v>621</v>
      </c>
      <c r="G476" s="270" t="s">
        <v>220</v>
      </c>
      <c r="H476" s="271">
        <v>2</v>
      </c>
      <c r="I476" s="272"/>
      <c r="J476" s="273">
        <f>ROUND(I476*H476,2)</f>
        <v>0</v>
      </c>
      <c r="K476" s="269" t="s">
        <v>130</v>
      </c>
      <c r="L476" s="274"/>
      <c r="M476" s="275" t="s">
        <v>19</v>
      </c>
      <c r="N476" s="276" t="s">
        <v>43</v>
      </c>
      <c r="O476" s="86"/>
      <c r="P476" s="223">
        <f>O476*H476</f>
        <v>0</v>
      </c>
      <c r="Q476" s="223">
        <v>0.218</v>
      </c>
      <c r="R476" s="223">
        <f>Q476*H476</f>
        <v>0.436</v>
      </c>
      <c r="S476" s="223">
        <v>0</v>
      </c>
      <c r="T476" s="224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25" t="s">
        <v>215</v>
      </c>
      <c r="AT476" s="225" t="s">
        <v>234</v>
      </c>
      <c r="AU476" s="225" t="s">
        <v>81</v>
      </c>
      <c r="AY476" s="19" t="s">
        <v>123</v>
      </c>
      <c r="BE476" s="226">
        <f>IF(N476="základní",J476,0)</f>
        <v>0</v>
      </c>
      <c r="BF476" s="226">
        <f>IF(N476="snížená",J476,0)</f>
        <v>0</v>
      </c>
      <c r="BG476" s="226">
        <f>IF(N476="zákl. přenesená",J476,0)</f>
        <v>0</v>
      </c>
      <c r="BH476" s="226">
        <f>IF(N476="sníž. přenesená",J476,0)</f>
        <v>0</v>
      </c>
      <c r="BI476" s="226">
        <f>IF(N476="nulová",J476,0)</f>
        <v>0</v>
      </c>
      <c r="BJ476" s="19" t="s">
        <v>79</v>
      </c>
      <c r="BK476" s="226">
        <f>ROUND(I476*H476,2)</f>
        <v>0</v>
      </c>
      <c r="BL476" s="19" t="s">
        <v>131</v>
      </c>
      <c r="BM476" s="225" t="s">
        <v>622</v>
      </c>
    </row>
    <row r="477" spans="1:47" s="2" customFormat="1" ht="12">
      <c r="A477" s="40"/>
      <c r="B477" s="41"/>
      <c r="C477" s="42"/>
      <c r="D477" s="227" t="s">
        <v>133</v>
      </c>
      <c r="E477" s="42"/>
      <c r="F477" s="228" t="s">
        <v>621</v>
      </c>
      <c r="G477" s="42"/>
      <c r="H477" s="42"/>
      <c r="I477" s="229"/>
      <c r="J477" s="42"/>
      <c r="K477" s="42"/>
      <c r="L477" s="46"/>
      <c r="M477" s="230"/>
      <c r="N477" s="231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133</v>
      </c>
      <c r="AU477" s="19" t="s">
        <v>81</v>
      </c>
    </row>
    <row r="478" spans="1:51" s="13" customFormat="1" ht="12">
      <c r="A478" s="13"/>
      <c r="B478" s="234"/>
      <c r="C478" s="235"/>
      <c r="D478" s="227" t="s">
        <v>137</v>
      </c>
      <c r="E478" s="236" t="s">
        <v>19</v>
      </c>
      <c r="F478" s="237" t="s">
        <v>623</v>
      </c>
      <c r="G478" s="235"/>
      <c r="H478" s="236" t="s">
        <v>19</v>
      </c>
      <c r="I478" s="238"/>
      <c r="J478" s="235"/>
      <c r="K478" s="235"/>
      <c r="L478" s="239"/>
      <c r="M478" s="240"/>
      <c r="N478" s="241"/>
      <c r="O478" s="241"/>
      <c r="P478" s="241"/>
      <c r="Q478" s="241"/>
      <c r="R478" s="241"/>
      <c r="S478" s="241"/>
      <c r="T478" s="24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3" t="s">
        <v>137</v>
      </c>
      <c r="AU478" s="243" t="s">
        <v>81</v>
      </c>
      <c r="AV478" s="13" t="s">
        <v>79</v>
      </c>
      <c r="AW478" s="13" t="s">
        <v>34</v>
      </c>
      <c r="AX478" s="13" t="s">
        <v>72</v>
      </c>
      <c r="AY478" s="243" t="s">
        <v>123</v>
      </c>
    </row>
    <row r="479" spans="1:51" s="14" customFormat="1" ht="12">
      <c r="A479" s="14"/>
      <c r="B479" s="244"/>
      <c r="C479" s="245"/>
      <c r="D479" s="227" t="s">
        <v>137</v>
      </c>
      <c r="E479" s="246" t="s">
        <v>19</v>
      </c>
      <c r="F479" s="247" t="s">
        <v>81</v>
      </c>
      <c r="G479" s="245"/>
      <c r="H479" s="248">
        <v>2</v>
      </c>
      <c r="I479" s="249"/>
      <c r="J479" s="245"/>
      <c r="K479" s="245"/>
      <c r="L479" s="250"/>
      <c r="M479" s="251"/>
      <c r="N479" s="252"/>
      <c r="O479" s="252"/>
      <c r="P479" s="252"/>
      <c r="Q479" s="252"/>
      <c r="R479" s="252"/>
      <c r="S479" s="252"/>
      <c r="T479" s="253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4" t="s">
        <v>137</v>
      </c>
      <c r="AU479" s="254" t="s">
        <v>81</v>
      </c>
      <c r="AV479" s="14" t="s">
        <v>81</v>
      </c>
      <c r="AW479" s="14" t="s">
        <v>34</v>
      </c>
      <c r="AX479" s="14" t="s">
        <v>72</v>
      </c>
      <c r="AY479" s="254" t="s">
        <v>123</v>
      </c>
    </row>
    <row r="480" spans="1:51" s="15" customFormat="1" ht="12">
      <c r="A480" s="15"/>
      <c r="B480" s="255"/>
      <c r="C480" s="256"/>
      <c r="D480" s="227" t="s">
        <v>137</v>
      </c>
      <c r="E480" s="257" t="s">
        <v>19</v>
      </c>
      <c r="F480" s="258" t="s">
        <v>141</v>
      </c>
      <c r="G480" s="256"/>
      <c r="H480" s="259">
        <v>2</v>
      </c>
      <c r="I480" s="260"/>
      <c r="J480" s="256"/>
      <c r="K480" s="256"/>
      <c r="L480" s="261"/>
      <c r="M480" s="262"/>
      <c r="N480" s="263"/>
      <c r="O480" s="263"/>
      <c r="P480" s="263"/>
      <c r="Q480" s="263"/>
      <c r="R480" s="263"/>
      <c r="S480" s="263"/>
      <c r="T480" s="264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65" t="s">
        <v>137</v>
      </c>
      <c r="AU480" s="265" t="s">
        <v>81</v>
      </c>
      <c r="AV480" s="15" t="s">
        <v>131</v>
      </c>
      <c r="AW480" s="15" t="s">
        <v>34</v>
      </c>
      <c r="AX480" s="15" t="s">
        <v>79</v>
      </c>
      <c r="AY480" s="265" t="s">
        <v>123</v>
      </c>
    </row>
    <row r="481" spans="1:63" s="12" customFormat="1" ht="22.8" customHeight="1">
      <c r="A481" s="12"/>
      <c r="B481" s="198"/>
      <c r="C481" s="199"/>
      <c r="D481" s="200" t="s">
        <v>71</v>
      </c>
      <c r="E481" s="212" t="s">
        <v>149</v>
      </c>
      <c r="F481" s="212" t="s">
        <v>225</v>
      </c>
      <c r="G481" s="199"/>
      <c r="H481" s="199"/>
      <c r="I481" s="202"/>
      <c r="J481" s="213">
        <f>BK481</f>
        <v>0</v>
      </c>
      <c r="K481" s="199"/>
      <c r="L481" s="204"/>
      <c r="M481" s="205"/>
      <c r="N481" s="206"/>
      <c r="O481" s="206"/>
      <c r="P481" s="207">
        <f>SUM(P482:P521)</f>
        <v>0</v>
      </c>
      <c r="Q481" s="206"/>
      <c r="R481" s="207">
        <f>SUM(R482:R521)</f>
        <v>32.515936249999996</v>
      </c>
      <c r="S481" s="206"/>
      <c r="T481" s="208">
        <f>SUM(T482:T521)</f>
        <v>45.839200000000005</v>
      </c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R481" s="209" t="s">
        <v>79</v>
      </c>
      <c r="AT481" s="210" t="s">
        <v>71</v>
      </c>
      <c r="AU481" s="210" t="s">
        <v>79</v>
      </c>
      <c r="AY481" s="209" t="s">
        <v>123</v>
      </c>
      <c r="BK481" s="211">
        <f>SUM(BK482:BK521)</f>
        <v>0</v>
      </c>
    </row>
    <row r="482" spans="1:65" s="2" customFormat="1" ht="24.15" customHeight="1">
      <c r="A482" s="40"/>
      <c r="B482" s="41"/>
      <c r="C482" s="214" t="s">
        <v>624</v>
      </c>
      <c r="D482" s="214" t="s">
        <v>126</v>
      </c>
      <c r="E482" s="215" t="s">
        <v>625</v>
      </c>
      <c r="F482" s="216" t="s">
        <v>626</v>
      </c>
      <c r="G482" s="217" t="s">
        <v>303</v>
      </c>
      <c r="H482" s="218">
        <v>12.307</v>
      </c>
      <c r="I482" s="219"/>
      <c r="J482" s="220">
        <f>ROUND(I482*H482,2)</f>
        <v>0</v>
      </c>
      <c r="K482" s="216" t="s">
        <v>130</v>
      </c>
      <c r="L482" s="46"/>
      <c r="M482" s="221" t="s">
        <v>19</v>
      </c>
      <c r="N482" s="222" t="s">
        <v>43</v>
      </c>
      <c r="O482" s="86"/>
      <c r="P482" s="223">
        <f>O482*H482</f>
        <v>0</v>
      </c>
      <c r="Q482" s="223">
        <v>2.51225</v>
      </c>
      <c r="R482" s="223">
        <f>Q482*H482</f>
        <v>30.918260749999998</v>
      </c>
      <c r="S482" s="223">
        <v>0</v>
      </c>
      <c r="T482" s="224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25" t="s">
        <v>131</v>
      </c>
      <c r="AT482" s="225" t="s">
        <v>126</v>
      </c>
      <c r="AU482" s="225" t="s">
        <v>81</v>
      </c>
      <c r="AY482" s="19" t="s">
        <v>123</v>
      </c>
      <c r="BE482" s="226">
        <f>IF(N482="základní",J482,0)</f>
        <v>0</v>
      </c>
      <c r="BF482" s="226">
        <f>IF(N482="snížená",J482,0)</f>
        <v>0</v>
      </c>
      <c r="BG482" s="226">
        <f>IF(N482="zákl. přenesená",J482,0)</f>
        <v>0</v>
      </c>
      <c r="BH482" s="226">
        <f>IF(N482="sníž. přenesená",J482,0)</f>
        <v>0</v>
      </c>
      <c r="BI482" s="226">
        <f>IF(N482="nulová",J482,0)</f>
        <v>0</v>
      </c>
      <c r="BJ482" s="19" t="s">
        <v>79</v>
      </c>
      <c r="BK482" s="226">
        <f>ROUND(I482*H482,2)</f>
        <v>0</v>
      </c>
      <c r="BL482" s="19" t="s">
        <v>131</v>
      </c>
      <c r="BM482" s="225" t="s">
        <v>627</v>
      </c>
    </row>
    <row r="483" spans="1:47" s="2" customFormat="1" ht="12">
      <c r="A483" s="40"/>
      <c r="B483" s="41"/>
      <c r="C483" s="42"/>
      <c r="D483" s="227" t="s">
        <v>133</v>
      </c>
      <c r="E483" s="42"/>
      <c r="F483" s="228" t="s">
        <v>628</v>
      </c>
      <c r="G483" s="42"/>
      <c r="H483" s="42"/>
      <c r="I483" s="229"/>
      <c r="J483" s="42"/>
      <c r="K483" s="42"/>
      <c r="L483" s="46"/>
      <c r="M483" s="230"/>
      <c r="N483" s="231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133</v>
      </c>
      <c r="AU483" s="19" t="s">
        <v>81</v>
      </c>
    </row>
    <row r="484" spans="1:47" s="2" customFormat="1" ht="12">
      <c r="A484" s="40"/>
      <c r="B484" s="41"/>
      <c r="C484" s="42"/>
      <c r="D484" s="232" t="s">
        <v>135</v>
      </c>
      <c r="E484" s="42"/>
      <c r="F484" s="233" t="s">
        <v>629</v>
      </c>
      <c r="G484" s="42"/>
      <c r="H484" s="42"/>
      <c r="I484" s="229"/>
      <c r="J484" s="42"/>
      <c r="K484" s="42"/>
      <c r="L484" s="46"/>
      <c r="M484" s="230"/>
      <c r="N484" s="231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9" t="s">
        <v>135</v>
      </c>
      <c r="AU484" s="19" t="s">
        <v>81</v>
      </c>
    </row>
    <row r="485" spans="1:51" s="13" customFormat="1" ht="12">
      <c r="A485" s="13"/>
      <c r="B485" s="234"/>
      <c r="C485" s="235"/>
      <c r="D485" s="227" t="s">
        <v>137</v>
      </c>
      <c r="E485" s="236" t="s">
        <v>19</v>
      </c>
      <c r="F485" s="237" t="s">
        <v>467</v>
      </c>
      <c r="G485" s="235"/>
      <c r="H485" s="236" t="s">
        <v>19</v>
      </c>
      <c r="I485" s="238"/>
      <c r="J485" s="235"/>
      <c r="K485" s="235"/>
      <c r="L485" s="239"/>
      <c r="M485" s="240"/>
      <c r="N485" s="241"/>
      <c r="O485" s="241"/>
      <c r="P485" s="241"/>
      <c r="Q485" s="241"/>
      <c r="R485" s="241"/>
      <c r="S485" s="241"/>
      <c r="T485" s="24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3" t="s">
        <v>137</v>
      </c>
      <c r="AU485" s="243" t="s">
        <v>81</v>
      </c>
      <c r="AV485" s="13" t="s">
        <v>79</v>
      </c>
      <c r="AW485" s="13" t="s">
        <v>34</v>
      </c>
      <c r="AX485" s="13" t="s">
        <v>72</v>
      </c>
      <c r="AY485" s="243" t="s">
        <v>123</v>
      </c>
    </row>
    <row r="486" spans="1:51" s="14" customFormat="1" ht="12">
      <c r="A486" s="14"/>
      <c r="B486" s="244"/>
      <c r="C486" s="245"/>
      <c r="D486" s="227" t="s">
        <v>137</v>
      </c>
      <c r="E486" s="246" t="s">
        <v>19</v>
      </c>
      <c r="F486" s="247" t="s">
        <v>630</v>
      </c>
      <c r="G486" s="245"/>
      <c r="H486" s="248">
        <v>12.307</v>
      </c>
      <c r="I486" s="249"/>
      <c r="J486" s="245"/>
      <c r="K486" s="245"/>
      <c r="L486" s="250"/>
      <c r="M486" s="251"/>
      <c r="N486" s="252"/>
      <c r="O486" s="252"/>
      <c r="P486" s="252"/>
      <c r="Q486" s="252"/>
      <c r="R486" s="252"/>
      <c r="S486" s="252"/>
      <c r="T486" s="253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4" t="s">
        <v>137</v>
      </c>
      <c r="AU486" s="254" t="s">
        <v>81</v>
      </c>
      <c r="AV486" s="14" t="s">
        <v>81</v>
      </c>
      <c r="AW486" s="14" t="s">
        <v>34</v>
      </c>
      <c r="AX486" s="14" t="s">
        <v>72</v>
      </c>
      <c r="AY486" s="254" t="s">
        <v>123</v>
      </c>
    </row>
    <row r="487" spans="1:51" s="15" customFormat="1" ht="12">
      <c r="A487" s="15"/>
      <c r="B487" s="255"/>
      <c r="C487" s="256"/>
      <c r="D487" s="227" t="s">
        <v>137</v>
      </c>
      <c r="E487" s="257" t="s">
        <v>19</v>
      </c>
      <c r="F487" s="258" t="s">
        <v>141</v>
      </c>
      <c r="G487" s="256"/>
      <c r="H487" s="259">
        <v>12.307</v>
      </c>
      <c r="I487" s="260"/>
      <c r="J487" s="256"/>
      <c r="K487" s="256"/>
      <c r="L487" s="261"/>
      <c r="M487" s="262"/>
      <c r="N487" s="263"/>
      <c r="O487" s="263"/>
      <c r="P487" s="263"/>
      <c r="Q487" s="263"/>
      <c r="R487" s="263"/>
      <c r="S487" s="263"/>
      <c r="T487" s="264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65" t="s">
        <v>137</v>
      </c>
      <c r="AU487" s="265" t="s">
        <v>81</v>
      </c>
      <c r="AV487" s="15" t="s">
        <v>131</v>
      </c>
      <c r="AW487" s="15" t="s">
        <v>34</v>
      </c>
      <c r="AX487" s="15" t="s">
        <v>79</v>
      </c>
      <c r="AY487" s="265" t="s">
        <v>123</v>
      </c>
    </row>
    <row r="488" spans="1:65" s="2" customFormat="1" ht="33" customHeight="1">
      <c r="A488" s="40"/>
      <c r="B488" s="41"/>
      <c r="C488" s="214" t="s">
        <v>631</v>
      </c>
      <c r="D488" s="214" t="s">
        <v>126</v>
      </c>
      <c r="E488" s="215" t="s">
        <v>632</v>
      </c>
      <c r="F488" s="216" t="s">
        <v>633</v>
      </c>
      <c r="G488" s="217" t="s">
        <v>164</v>
      </c>
      <c r="H488" s="218">
        <v>10.7</v>
      </c>
      <c r="I488" s="219"/>
      <c r="J488" s="220">
        <f>ROUND(I488*H488,2)</f>
        <v>0</v>
      </c>
      <c r="K488" s="216" t="s">
        <v>130</v>
      </c>
      <c r="L488" s="46"/>
      <c r="M488" s="221" t="s">
        <v>19</v>
      </c>
      <c r="N488" s="222" t="s">
        <v>43</v>
      </c>
      <c r="O488" s="86"/>
      <c r="P488" s="223">
        <f>O488*H488</f>
        <v>0</v>
      </c>
      <c r="Q488" s="223">
        <v>0</v>
      </c>
      <c r="R488" s="223">
        <f>Q488*H488</f>
        <v>0</v>
      </c>
      <c r="S488" s="223">
        <v>0</v>
      </c>
      <c r="T488" s="224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25" t="s">
        <v>131</v>
      </c>
      <c r="AT488" s="225" t="s">
        <v>126</v>
      </c>
      <c r="AU488" s="225" t="s">
        <v>81</v>
      </c>
      <c r="AY488" s="19" t="s">
        <v>123</v>
      </c>
      <c r="BE488" s="226">
        <f>IF(N488="základní",J488,0)</f>
        <v>0</v>
      </c>
      <c r="BF488" s="226">
        <f>IF(N488="snížená",J488,0)</f>
        <v>0</v>
      </c>
      <c r="BG488" s="226">
        <f>IF(N488="zákl. přenesená",J488,0)</f>
        <v>0</v>
      </c>
      <c r="BH488" s="226">
        <f>IF(N488="sníž. přenesená",J488,0)</f>
        <v>0</v>
      </c>
      <c r="BI488" s="226">
        <f>IF(N488="nulová",J488,0)</f>
        <v>0</v>
      </c>
      <c r="BJ488" s="19" t="s">
        <v>79</v>
      </c>
      <c r="BK488" s="226">
        <f>ROUND(I488*H488,2)</f>
        <v>0</v>
      </c>
      <c r="BL488" s="19" t="s">
        <v>131</v>
      </c>
      <c r="BM488" s="225" t="s">
        <v>634</v>
      </c>
    </row>
    <row r="489" spans="1:47" s="2" customFormat="1" ht="12">
      <c r="A489" s="40"/>
      <c r="B489" s="41"/>
      <c r="C489" s="42"/>
      <c r="D489" s="227" t="s">
        <v>133</v>
      </c>
      <c r="E489" s="42"/>
      <c r="F489" s="228" t="s">
        <v>635</v>
      </c>
      <c r="G489" s="42"/>
      <c r="H489" s="42"/>
      <c r="I489" s="229"/>
      <c r="J489" s="42"/>
      <c r="K489" s="42"/>
      <c r="L489" s="46"/>
      <c r="M489" s="230"/>
      <c r="N489" s="231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133</v>
      </c>
      <c r="AU489" s="19" t="s">
        <v>81</v>
      </c>
    </row>
    <row r="490" spans="1:47" s="2" customFormat="1" ht="12">
      <c r="A490" s="40"/>
      <c r="B490" s="41"/>
      <c r="C490" s="42"/>
      <c r="D490" s="232" t="s">
        <v>135</v>
      </c>
      <c r="E490" s="42"/>
      <c r="F490" s="233" t="s">
        <v>636</v>
      </c>
      <c r="G490" s="42"/>
      <c r="H490" s="42"/>
      <c r="I490" s="229"/>
      <c r="J490" s="42"/>
      <c r="K490" s="42"/>
      <c r="L490" s="46"/>
      <c r="M490" s="230"/>
      <c r="N490" s="231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135</v>
      </c>
      <c r="AU490" s="19" t="s">
        <v>81</v>
      </c>
    </row>
    <row r="491" spans="1:51" s="13" customFormat="1" ht="12">
      <c r="A491" s="13"/>
      <c r="B491" s="234"/>
      <c r="C491" s="235"/>
      <c r="D491" s="227" t="s">
        <v>137</v>
      </c>
      <c r="E491" s="236" t="s">
        <v>19</v>
      </c>
      <c r="F491" s="237" t="s">
        <v>467</v>
      </c>
      <c r="G491" s="235"/>
      <c r="H491" s="236" t="s">
        <v>19</v>
      </c>
      <c r="I491" s="238"/>
      <c r="J491" s="235"/>
      <c r="K491" s="235"/>
      <c r="L491" s="239"/>
      <c r="M491" s="240"/>
      <c r="N491" s="241"/>
      <c r="O491" s="241"/>
      <c r="P491" s="241"/>
      <c r="Q491" s="241"/>
      <c r="R491" s="241"/>
      <c r="S491" s="241"/>
      <c r="T491" s="24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3" t="s">
        <v>137</v>
      </c>
      <c r="AU491" s="243" t="s">
        <v>81</v>
      </c>
      <c r="AV491" s="13" t="s">
        <v>79</v>
      </c>
      <c r="AW491" s="13" t="s">
        <v>34</v>
      </c>
      <c r="AX491" s="13" t="s">
        <v>72</v>
      </c>
      <c r="AY491" s="243" t="s">
        <v>123</v>
      </c>
    </row>
    <row r="492" spans="1:51" s="14" customFormat="1" ht="12">
      <c r="A492" s="14"/>
      <c r="B492" s="244"/>
      <c r="C492" s="245"/>
      <c r="D492" s="227" t="s">
        <v>137</v>
      </c>
      <c r="E492" s="246" t="s">
        <v>19</v>
      </c>
      <c r="F492" s="247" t="s">
        <v>637</v>
      </c>
      <c r="G492" s="245"/>
      <c r="H492" s="248">
        <v>10.7</v>
      </c>
      <c r="I492" s="249"/>
      <c r="J492" s="245"/>
      <c r="K492" s="245"/>
      <c r="L492" s="250"/>
      <c r="M492" s="251"/>
      <c r="N492" s="252"/>
      <c r="O492" s="252"/>
      <c r="P492" s="252"/>
      <c r="Q492" s="252"/>
      <c r="R492" s="252"/>
      <c r="S492" s="252"/>
      <c r="T492" s="253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4" t="s">
        <v>137</v>
      </c>
      <c r="AU492" s="254" t="s">
        <v>81</v>
      </c>
      <c r="AV492" s="14" t="s">
        <v>81</v>
      </c>
      <c r="AW492" s="14" t="s">
        <v>34</v>
      </c>
      <c r="AX492" s="14" t="s">
        <v>72</v>
      </c>
      <c r="AY492" s="254" t="s">
        <v>123</v>
      </c>
    </row>
    <row r="493" spans="1:51" s="15" customFormat="1" ht="12">
      <c r="A493" s="15"/>
      <c r="B493" s="255"/>
      <c r="C493" s="256"/>
      <c r="D493" s="227" t="s">
        <v>137</v>
      </c>
      <c r="E493" s="257" t="s">
        <v>19</v>
      </c>
      <c r="F493" s="258" t="s">
        <v>141</v>
      </c>
      <c r="G493" s="256"/>
      <c r="H493" s="259">
        <v>10.7</v>
      </c>
      <c r="I493" s="260"/>
      <c r="J493" s="256"/>
      <c r="K493" s="256"/>
      <c r="L493" s="261"/>
      <c r="M493" s="262"/>
      <c r="N493" s="263"/>
      <c r="O493" s="263"/>
      <c r="P493" s="263"/>
      <c r="Q493" s="263"/>
      <c r="R493" s="263"/>
      <c r="S493" s="263"/>
      <c r="T493" s="264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65" t="s">
        <v>137</v>
      </c>
      <c r="AU493" s="265" t="s">
        <v>81</v>
      </c>
      <c r="AV493" s="15" t="s">
        <v>131</v>
      </c>
      <c r="AW493" s="15" t="s">
        <v>34</v>
      </c>
      <c r="AX493" s="15" t="s">
        <v>79</v>
      </c>
      <c r="AY493" s="265" t="s">
        <v>123</v>
      </c>
    </row>
    <row r="494" spans="1:65" s="2" customFormat="1" ht="24.15" customHeight="1">
      <c r="A494" s="40"/>
      <c r="B494" s="41"/>
      <c r="C494" s="267" t="s">
        <v>638</v>
      </c>
      <c r="D494" s="267" t="s">
        <v>234</v>
      </c>
      <c r="E494" s="268" t="s">
        <v>639</v>
      </c>
      <c r="F494" s="269" t="s">
        <v>640</v>
      </c>
      <c r="G494" s="270" t="s">
        <v>164</v>
      </c>
      <c r="H494" s="271">
        <v>10.861</v>
      </c>
      <c r="I494" s="272"/>
      <c r="J494" s="273">
        <f>ROUND(I494*H494,2)</f>
        <v>0</v>
      </c>
      <c r="K494" s="269" t="s">
        <v>130</v>
      </c>
      <c r="L494" s="274"/>
      <c r="M494" s="275" t="s">
        <v>19</v>
      </c>
      <c r="N494" s="276" t="s">
        <v>43</v>
      </c>
      <c r="O494" s="86"/>
      <c r="P494" s="223">
        <f>O494*H494</f>
        <v>0</v>
      </c>
      <c r="Q494" s="223">
        <v>0.0675</v>
      </c>
      <c r="R494" s="223">
        <f>Q494*H494</f>
        <v>0.7331175000000001</v>
      </c>
      <c r="S494" s="223">
        <v>0</v>
      </c>
      <c r="T494" s="224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25" t="s">
        <v>215</v>
      </c>
      <c r="AT494" s="225" t="s">
        <v>234</v>
      </c>
      <c r="AU494" s="225" t="s">
        <v>81</v>
      </c>
      <c r="AY494" s="19" t="s">
        <v>123</v>
      </c>
      <c r="BE494" s="226">
        <f>IF(N494="základní",J494,0)</f>
        <v>0</v>
      </c>
      <c r="BF494" s="226">
        <f>IF(N494="snížená",J494,0)</f>
        <v>0</v>
      </c>
      <c r="BG494" s="226">
        <f>IF(N494="zákl. přenesená",J494,0)</f>
        <v>0</v>
      </c>
      <c r="BH494" s="226">
        <f>IF(N494="sníž. přenesená",J494,0)</f>
        <v>0</v>
      </c>
      <c r="BI494" s="226">
        <f>IF(N494="nulová",J494,0)</f>
        <v>0</v>
      </c>
      <c r="BJ494" s="19" t="s">
        <v>79</v>
      </c>
      <c r="BK494" s="226">
        <f>ROUND(I494*H494,2)</f>
        <v>0</v>
      </c>
      <c r="BL494" s="19" t="s">
        <v>131</v>
      </c>
      <c r="BM494" s="225" t="s">
        <v>641</v>
      </c>
    </row>
    <row r="495" spans="1:47" s="2" customFormat="1" ht="12">
      <c r="A495" s="40"/>
      <c r="B495" s="41"/>
      <c r="C495" s="42"/>
      <c r="D495" s="227" t="s">
        <v>133</v>
      </c>
      <c r="E495" s="42"/>
      <c r="F495" s="228" t="s">
        <v>640</v>
      </c>
      <c r="G495" s="42"/>
      <c r="H495" s="42"/>
      <c r="I495" s="229"/>
      <c r="J495" s="42"/>
      <c r="K495" s="42"/>
      <c r="L495" s="46"/>
      <c r="M495" s="230"/>
      <c r="N495" s="231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133</v>
      </c>
      <c r="AU495" s="19" t="s">
        <v>81</v>
      </c>
    </row>
    <row r="496" spans="1:51" s="13" customFormat="1" ht="12">
      <c r="A496" s="13"/>
      <c r="B496" s="234"/>
      <c r="C496" s="235"/>
      <c r="D496" s="227" t="s">
        <v>137</v>
      </c>
      <c r="E496" s="236" t="s">
        <v>19</v>
      </c>
      <c r="F496" s="237" t="s">
        <v>642</v>
      </c>
      <c r="G496" s="235"/>
      <c r="H496" s="236" t="s">
        <v>19</v>
      </c>
      <c r="I496" s="238"/>
      <c r="J496" s="235"/>
      <c r="K496" s="235"/>
      <c r="L496" s="239"/>
      <c r="M496" s="240"/>
      <c r="N496" s="241"/>
      <c r="O496" s="241"/>
      <c r="P496" s="241"/>
      <c r="Q496" s="241"/>
      <c r="R496" s="241"/>
      <c r="S496" s="241"/>
      <c r="T496" s="24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3" t="s">
        <v>137</v>
      </c>
      <c r="AU496" s="243" t="s">
        <v>81</v>
      </c>
      <c r="AV496" s="13" t="s">
        <v>79</v>
      </c>
      <c r="AW496" s="13" t="s">
        <v>34</v>
      </c>
      <c r="AX496" s="13" t="s">
        <v>72</v>
      </c>
      <c r="AY496" s="243" t="s">
        <v>123</v>
      </c>
    </row>
    <row r="497" spans="1:51" s="13" customFormat="1" ht="12">
      <c r="A497" s="13"/>
      <c r="B497" s="234"/>
      <c r="C497" s="235"/>
      <c r="D497" s="227" t="s">
        <v>137</v>
      </c>
      <c r="E497" s="236" t="s">
        <v>19</v>
      </c>
      <c r="F497" s="237" t="s">
        <v>239</v>
      </c>
      <c r="G497" s="235"/>
      <c r="H497" s="236" t="s">
        <v>19</v>
      </c>
      <c r="I497" s="238"/>
      <c r="J497" s="235"/>
      <c r="K497" s="235"/>
      <c r="L497" s="239"/>
      <c r="M497" s="240"/>
      <c r="N497" s="241"/>
      <c r="O497" s="241"/>
      <c r="P497" s="241"/>
      <c r="Q497" s="241"/>
      <c r="R497" s="241"/>
      <c r="S497" s="241"/>
      <c r="T497" s="24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3" t="s">
        <v>137</v>
      </c>
      <c r="AU497" s="243" t="s">
        <v>81</v>
      </c>
      <c r="AV497" s="13" t="s">
        <v>79</v>
      </c>
      <c r="AW497" s="13" t="s">
        <v>34</v>
      </c>
      <c r="AX497" s="13" t="s">
        <v>72</v>
      </c>
      <c r="AY497" s="243" t="s">
        <v>123</v>
      </c>
    </row>
    <row r="498" spans="1:51" s="14" customFormat="1" ht="12">
      <c r="A498" s="14"/>
      <c r="B498" s="244"/>
      <c r="C498" s="245"/>
      <c r="D498" s="227" t="s">
        <v>137</v>
      </c>
      <c r="E498" s="246" t="s">
        <v>19</v>
      </c>
      <c r="F498" s="247" t="s">
        <v>637</v>
      </c>
      <c r="G498" s="245"/>
      <c r="H498" s="248">
        <v>10.7</v>
      </c>
      <c r="I498" s="249"/>
      <c r="J498" s="245"/>
      <c r="K498" s="245"/>
      <c r="L498" s="250"/>
      <c r="M498" s="251"/>
      <c r="N498" s="252"/>
      <c r="O498" s="252"/>
      <c r="P498" s="252"/>
      <c r="Q498" s="252"/>
      <c r="R498" s="252"/>
      <c r="S498" s="252"/>
      <c r="T498" s="253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4" t="s">
        <v>137</v>
      </c>
      <c r="AU498" s="254" t="s">
        <v>81</v>
      </c>
      <c r="AV498" s="14" t="s">
        <v>81</v>
      </c>
      <c r="AW498" s="14" t="s">
        <v>34</v>
      </c>
      <c r="AX498" s="14" t="s">
        <v>72</v>
      </c>
      <c r="AY498" s="254" t="s">
        <v>123</v>
      </c>
    </row>
    <row r="499" spans="1:51" s="15" customFormat="1" ht="12">
      <c r="A499" s="15"/>
      <c r="B499" s="255"/>
      <c r="C499" s="256"/>
      <c r="D499" s="227" t="s">
        <v>137</v>
      </c>
      <c r="E499" s="257" t="s">
        <v>19</v>
      </c>
      <c r="F499" s="258" t="s">
        <v>141</v>
      </c>
      <c r="G499" s="256"/>
      <c r="H499" s="259">
        <v>10.7</v>
      </c>
      <c r="I499" s="260"/>
      <c r="J499" s="256"/>
      <c r="K499" s="256"/>
      <c r="L499" s="261"/>
      <c r="M499" s="262"/>
      <c r="N499" s="263"/>
      <c r="O499" s="263"/>
      <c r="P499" s="263"/>
      <c r="Q499" s="263"/>
      <c r="R499" s="263"/>
      <c r="S499" s="263"/>
      <c r="T499" s="264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65" t="s">
        <v>137</v>
      </c>
      <c r="AU499" s="265" t="s">
        <v>81</v>
      </c>
      <c r="AV499" s="15" t="s">
        <v>131</v>
      </c>
      <c r="AW499" s="15" t="s">
        <v>34</v>
      </c>
      <c r="AX499" s="15" t="s">
        <v>79</v>
      </c>
      <c r="AY499" s="265" t="s">
        <v>123</v>
      </c>
    </row>
    <row r="500" spans="1:51" s="14" customFormat="1" ht="12">
      <c r="A500" s="14"/>
      <c r="B500" s="244"/>
      <c r="C500" s="245"/>
      <c r="D500" s="227" t="s">
        <v>137</v>
      </c>
      <c r="E500" s="245"/>
      <c r="F500" s="247" t="s">
        <v>643</v>
      </c>
      <c r="G500" s="245"/>
      <c r="H500" s="248">
        <v>10.861</v>
      </c>
      <c r="I500" s="249"/>
      <c r="J500" s="245"/>
      <c r="K500" s="245"/>
      <c r="L500" s="250"/>
      <c r="M500" s="251"/>
      <c r="N500" s="252"/>
      <c r="O500" s="252"/>
      <c r="P500" s="252"/>
      <c r="Q500" s="252"/>
      <c r="R500" s="252"/>
      <c r="S500" s="252"/>
      <c r="T500" s="253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4" t="s">
        <v>137</v>
      </c>
      <c r="AU500" s="254" t="s">
        <v>81</v>
      </c>
      <c r="AV500" s="14" t="s">
        <v>81</v>
      </c>
      <c r="AW500" s="14" t="s">
        <v>4</v>
      </c>
      <c r="AX500" s="14" t="s">
        <v>79</v>
      </c>
      <c r="AY500" s="254" t="s">
        <v>123</v>
      </c>
    </row>
    <row r="501" spans="1:65" s="2" customFormat="1" ht="16.5" customHeight="1">
      <c r="A501" s="40"/>
      <c r="B501" s="41"/>
      <c r="C501" s="214" t="s">
        <v>644</v>
      </c>
      <c r="D501" s="214" t="s">
        <v>126</v>
      </c>
      <c r="E501" s="215" t="s">
        <v>645</v>
      </c>
      <c r="F501" s="216" t="s">
        <v>646</v>
      </c>
      <c r="G501" s="217" t="s">
        <v>303</v>
      </c>
      <c r="H501" s="218">
        <v>7.2</v>
      </c>
      <c r="I501" s="219"/>
      <c r="J501" s="220">
        <f>ROUND(I501*H501,2)</f>
        <v>0</v>
      </c>
      <c r="K501" s="216" t="s">
        <v>130</v>
      </c>
      <c r="L501" s="46"/>
      <c r="M501" s="221" t="s">
        <v>19</v>
      </c>
      <c r="N501" s="222" t="s">
        <v>43</v>
      </c>
      <c r="O501" s="86"/>
      <c r="P501" s="223">
        <f>O501*H501</f>
        <v>0</v>
      </c>
      <c r="Q501" s="223">
        <v>0.12</v>
      </c>
      <c r="R501" s="223">
        <f>Q501*H501</f>
        <v>0.864</v>
      </c>
      <c r="S501" s="223">
        <v>2.2</v>
      </c>
      <c r="T501" s="224">
        <f>S501*H501</f>
        <v>15.840000000000002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25" t="s">
        <v>131</v>
      </c>
      <c r="AT501" s="225" t="s">
        <v>126</v>
      </c>
      <c r="AU501" s="225" t="s">
        <v>81</v>
      </c>
      <c r="AY501" s="19" t="s">
        <v>123</v>
      </c>
      <c r="BE501" s="226">
        <f>IF(N501="základní",J501,0)</f>
        <v>0</v>
      </c>
      <c r="BF501" s="226">
        <f>IF(N501="snížená",J501,0)</f>
        <v>0</v>
      </c>
      <c r="BG501" s="226">
        <f>IF(N501="zákl. přenesená",J501,0)</f>
        <v>0</v>
      </c>
      <c r="BH501" s="226">
        <f>IF(N501="sníž. přenesená",J501,0)</f>
        <v>0</v>
      </c>
      <c r="BI501" s="226">
        <f>IF(N501="nulová",J501,0)</f>
        <v>0</v>
      </c>
      <c r="BJ501" s="19" t="s">
        <v>79</v>
      </c>
      <c r="BK501" s="226">
        <f>ROUND(I501*H501,2)</f>
        <v>0</v>
      </c>
      <c r="BL501" s="19" t="s">
        <v>131</v>
      </c>
      <c r="BM501" s="225" t="s">
        <v>647</v>
      </c>
    </row>
    <row r="502" spans="1:47" s="2" customFormat="1" ht="12">
      <c r="A502" s="40"/>
      <c r="B502" s="41"/>
      <c r="C502" s="42"/>
      <c r="D502" s="227" t="s">
        <v>133</v>
      </c>
      <c r="E502" s="42"/>
      <c r="F502" s="228" t="s">
        <v>648</v>
      </c>
      <c r="G502" s="42"/>
      <c r="H502" s="42"/>
      <c r="I502" s="229"/>
      <c r="J502" s="42"/>
      <c r="K502" s="42"/>
      <c r="L502" s="46"/>
      <c r="M502" s="230"/>
      <c r="N502" s="231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133</v>
      </c>
      <c r="AU502" s="19" t="s">
        <v>81</v>
      </c>
    </row>
    <row r="503" spans="1:47" s="2" customFormat="1" ht="12">
      <c r="A503" s="40"/>
      <c r="B503" s="41"/>
      <c r="C503" s="42"/>
      <c r="D503" s="232" t="s">
        <v>135</v>
      </c>
      <c r="E503" s="42"/>
      <c r="F503" s="233" t="s">
        <v>649</v>
      </c>
      <c r="G503" s="42"/>
      <c r="H503" s="42"/>
      <c r="I503" s="229"/>
      <c r="J503" s="42"/>
      <c r="K503" s="42"/>
      <c r="L503" s="46"/>
      <c r="M503" s="230"/>
      <c r="N503" s="231"/>
      <c r="O503" s="86"/>
      <c r="P503" s="86"/>
      <c r="Q503" s="86"/>
      <c r="R503" s="86"/>
      <c r="S503" s="86"/>
      <c r="T503" s="87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T503" s="19" t="s">
        <v>135</v>
      </c>
      <c r="AU503" s="19" t="s">
        <v>81</v>
      </c>
    </row>
    <row r="504" spans="1:51" s="13" customFormat="1" ht="12">
      <c r="A504" s="13"/>
      <c r="B504" s="234"/>
      <c r="C504" s="235"/>
      <c r="D504" s="227" t="s">
        <v>137</v>
      </c>
      <c r="E504" s="236" t="s">
        <v>19</v>
      </c>
      <c r="F504" s="237" t="s">
        <v>342</v>
      </c>
      <c r="G504" s="235"/>
      <c r="H504" s="236" t="s">
        <v>19</v>
      </c>
      <c r="I504" s="238"/>
      <c r="J504" s="235"/>
      <c r="K504" s="235"/>
      <c r="L504" s="239"/>
      <c r="M504" s="240"/>
      <c r="N504" s="241"/>
      <c r="O504" s="241"/>
      <c r="P504" s="241"/>
      <c r="Q504" s="241"/>
      <c r="R504" s="241"/>
      <c r="S504" s="241"/>
      <c r="T504" s="24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3" t="s">
        <v>137</v>
      </c>
      <c r="AU504" s="243" t="s">
        <v>81</v>
      </c>
      <c r="AV504" s="13" t="s">
        <v>79</v>
      </c>
      <c r="AW504" s="13" t="s">
        <v>34</v>
      </c>
      <c r="AX504" s="13" t="s">
        <v>72</v>
      </c>
      <c r="AY504" s="243" t="s">
        <v>123</v>
      </c>
    </row>
    <row r="505" spans="1:51" s="13" customFormat="1" ht="12">
      <c r="A505" s="13"/>
      <c r="B505" s="234"/>
      <c r="C505" s="235"/>
      <c r="D505" s="227" t="s">
        <v>137</v>
      </c>
      <c r="E505" s="236" t="s">
        <v>19</v>
      </c>
      <c r="F505" s="237" t="s">
        <v>650</v>
      </c>
      <c r="G505" s="235"/>
      <c r="H505" s="236" t="s">
        <v>19</v>
      </c>
      <c r="I505" s="238"/>
      <c r="J505" s="235"/>
      <c r="K505" s="235"/>
      <c r="L505" s="239"/>
      <c r="M505" s="240"/>
      <c r="N505" s="241"/>
      <c r="O505" s="241"/>
      <c r="P505" s="241"/>
      <c r="Q505" s="241"/>
      <c r="R505" s="241"/>
      <c r="S505" s="241"/>
      <c r="T505" s="24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3" t="s">
        <v>137</v>
      </c>
      <c r="AU505" s="243" t="s">
        <v>81</v>
      </c>
      <c r="AV505" s="13" t="s">
        <v>79</v>
      </c>
      <c r="AW505" s="13" t="s">
        <v>34</v>
      </c>
      <c r="AX505" s="13" t="s">
        <v>72</v>
      </c>
      <c r="AY505" s="243" t="s">
        <v>123</v>
      </c>
    </row>
    <row r="506" spans="1:51" s="14" customFormat="1" ht="12">
      <c r="A506" s="14"/>
      <c r="B506" s="244"/>
      <c r="C506" s="245"/>
      <c r="D506" s="227" t="s">
        <v>137</v>
      </c>
      <c r="E506" s="246" t="s">
        <v>19</v>
      </c>
      <c r="F506" s="247" t="s">
        <v>651</v>
      </c>
      <c r="G506" s="245"/>
      <c r="H506" s="248">
        <v>7.2</v>
      </c>
      <c r="I506" s="249"/>
      <c r="J506" s="245"/>
      <c r="K506" s="245"/>
      <c r="L506" s="250"/>
      <c r="M506" s="251"/>
      <c r="N506" s="252"/>
      <c r="O506" s="252"/>
      <c r="P506" s="252"/>
      <c r="Q506" s="252"/>
      <c r="R506" s="252"/>
      <c r="S506" s="252"/>
      <c r="T506" s="253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4" t="s">
        <v>137</v>
      </c>
      <c r="AU506" s="254" t="s">
        <v>81</v>
      </c>
      <c r="AV506" s="14" t="s">
        <v>81</v>
      </c>
      <c r="AW506" s="14" t="s">
        <v>34</v>
      </c>
      <c r="AX506" s="14" t="s">
        <v>72</v>
      </c>
      <c r="AY506" s="254" t="s">
        <v>123</v>
      </c>
    </row>
    <row r="507" spans="1:51" s="15" customFormat="1" ht="12">
      <c r="A507" s="15"/>
      <c r="B507" s="255"/>
      <c r="C507" s="256"/>
      <c r="D507" s="227" t="s">
        <v>137</v>
      </c>
      <c r="E507" s="257" t="s">
        <v>19</v>
      </c>
      <c r="F507" s="258" t="s">
        <v>141</v>
      </c>
      <c r="G507" s="256"/>
      <c r="H507" s="259">
        <v>7.2</v>
      </c>
      <c r="I507" s="260"/>
      <c r="J507" s="256"/>
      <c r="K507" s="256"/>
      <c r="L507" s="261"/>
      <c r="M507" s="262"/>
      <c r="N507" s="263"/>
      <c r="O507" s="263"/>
      <c r="P507" s="263"/>
      <c r="Q507" s="263"/>
      <c r="R507" s="263"/>
      <c r="S507" s="263"/>
      <c r="T507" s="264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65" t="s">
        <v>137</v>
      </c>
      <c r="AU507" s="265" t="s">
        <v>81</v>
      </c>
      <c r="AV507" s="15" t="s">
        <v>131</v>
      </c>
      <c r="AW507" s="15" t="s">
        <v>34</v>
      </c>
      <c r="AX507" s="15" t="s">
        <v>79</v>
      </c>
      <c r="AY507" s="265" t="s">
        <v>123</v>
      </c>
    </row>
    <row r="508" spans="1:65" s="2" customFormat="1" ht="21.75" customHeight="1">
      <c r="A508" s="40"/>
      <c r="B508" s="41"/>
      <c r="C508" s="214" t="s">
        <v>652</v>
      </c>
      <c r="D508" s="214" t="s">
        <v>126</v>
      </c>
      <c r="E508" s="215" t="s">
        <v>653</v>
      </c>
      <c r="F508" s="216" t="s">
        <v>654</v>
      </c>
      <c r="G508" s="217" t="s">
        <v>164</v>
      </c>
      <c r="H508" s="218">
        <v>9.8</v>
      </c>
      <c r="I508" s="219"/>
      <c r="J508" s="220">
        <f>ROUND(I508*H508,2)</f>
        <v>0</v>
      </c>
      <c r="K508" s="216" t="s">
        <v>130</v>
      </c>
      <c r="L508" s="46"/>
      <c r="M508" s="221" t="s">
        <v>19</v>
      </c>
      <c r="N508" s="222" t="s">
        <v>43</v>
      </c>
      <c r="O508" s="86"/>
      <c r="P508" s="223">
        <f>O508*H508</f>
        <v>0</v>
      </c>
      <c r="Q508" s="223">
        <v>0</v>
      </c>
      <c r="R508" s="223">
        <f>Q508*H508</f>
        <v>0</v>
      </c>
      <c r="S508" s="223">
        <v>3.06</v>
      </c>
      <c r="T508" s="224">
        <f>S508*H508</f>
        <v>29.988000000000003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25" t="s">
        <v>131</v>
      </c>
      <c r="AT508" s="225" t="s">
        <v>126</v>
      </c>
      <c r="AU508" s="225" t="s">
        <v>81</v>
      </c>
      <c r="AY508" s="19" t="s">
        <v>123</v>
      </c>
      <c r="BE508" s="226">
        <f>IF(N508="základní",J508,0)</f>
        <v>0</v>
      </c>
      <c r="BF508" s="226">
        <f>IF(N508="snížená",J508,0)</f>
        <v>0</v>
      </c>
      <c r="BG508" s="226">
        <f>IF(N508="zákl. přenesená",J508,0)</f>
        <v>0</v>
      </c>
      <c r="BH508" s="226">
        <f>IF(N508="sníž. přenesená",J508,0)</f>
        <v>0</v>
      </c>
      <c r="BI508" s="226">
        <f>IF(N508="nulová",J508,0)</f>
        <v>0</v>
      </c>
      <c r="BJ508" s="19" t="s">
        <v>79</v>
      </c>
      <c r="BK508" s="226">
        <f>ROUND(I508*H508,2)</f>
        <v>0</v>
      </c>
      <c r="BL508" s="19" t="s">
        <v>131</v>
      </c>
      <c r="BM508" s="225" t="s">
        <v>655</v>
      </c>
    </row>
    <row r="509" spans="1:47" s="2" customFormat="1" ht="12">
      <c r="A509" s="40"/>
      <c r="B509" s="41"/>
      <c r="C509" s="42"/>
      <c r="D509" s="227" t="s">
        <v>133</v>
      </c>
      <c r="E509" s="42"/>
      <c r="F509" s="228" t="s">
        <v>656</v>
      </c>
      <c r="G509" s="42"/>
      <c r="H509" s="42"/>
      <c r="I509" s="229"/>
      <c r="J509" s="42"/>
      <c r="K509" s="42"/>
      <c r="L509" s="46"/>
      <c r="M509" s="230"/>
      <c r="N509" s="231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133</v>
      </c>
      <c r="AU509" s="19" t="s">
        <v>81</v>
      </c>
    </row>
    <row r="510" spans="1:47" s="2" customFormat="1" ht="12">
      <c r="A510" s="40"/>
      <c r="B510" s="41"/>
      <c r="C510" s="42"/>
      <c r="D510" s="232" t="s">
        <v>135</v>
      </c>
      <c r="E510" s="42"/>
      <c r="F510" s="233" t="s">
        <v>657</v>
      </c>
      <c r="G510" s="42"/>
      <c r="H510" s="42"/>
      <c r="I510" s="229"/>
      <c r="J510" s="42"/>
      <c r="K510" s="42"/>
      <c r="L510" s="46"/>
      <c r="M510" s="230"/>
      <c r="N510" s="231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135</v>
      </c>
      <c r="AU510" s="19" t="s">
        <v>81</v>
      </c>
    </row>
    <row r="511" spans="1:51" s="13" customFormat="1" ht="12">
      <c r="A511" s="13"/>
      <c r="B511" s="234"/>
      <c r="C511" s="235"/>
      <c r="D511" s="227" t="s">
        <v>137</v>
      </c>
      <c r="E511" s="236" t="s">
        <v>19</v>
      </c>
      <c r="F511" s="237" t="s">
        <v>342</v>
      </c>
      <c r="G511" s="235"/>
      <c r="H511" s="236" t="s">
        <v>19</v>
      </c>
      <c r="I511" s="238"/>
      <c r="J511" s="235"/>
      <c r="K511" s="235"/>
      <c r="L511" s="239"/>
      <c r="M511" s="240"/>
      <c r="N511" s="241"/>
      <c r="O511" s="241"/>
      <c r="P511" s="241"/>
      <c r="Q511" s="241"/>
      <c r="R511" s="241"/>
      <c r="S511" s="241"/>
      <c r="T511" s="24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3" t="s">
        <v>137</v>
      </c>
      <c r="AU511" s="243" t="s">
        <v>81</v>
      </c>
      <c r="AV511" s="13" t="s">
        <v>79</v>
      </c>
      <c r="AW511" s="13" t="s">
        <v>34</v>
      </c>
      <c r="AX511" s="13" t="s">
        <v>72</v>
      </c>
      <c r="AY511" s="243" t="s">
        <v>123</v>
      </c>
    </row>
    <row r="512" spans="1:51" s="13" customFormat="1" ht="12">
      <c r="A512" s="13"/>
      <c r="B512" s="234"/>
      <c r="C512" s="235"/>
      <c r="D512" s="227" t="s">
        <v>137</v>
      </c>
      <c r="E512" s="236" t="s">
        <v>19</v>
      </c>
      <c r="F512" s="237" t="s">
        <v>658</v>
      </c>
      <c r="G512" s="235"/>
      <c r="H512" s="236" t="s">
        <v>19</v>
      </c>
      <c r="I512" s="238"/>
      <c r="J512" s="235"/>
      <c r="K512" s="235"/>
      <c r="L512" s="239"/>
      <c r="M512" s="240"/>
      <c r="N512" s="241"/>
      <c r="O512" s="241"/>
      <c r="P512" s="241"/>
      <c r="Q512" s="241"/>
      <c r="R512" s="241"/>
      <c r="S512" s="241"/>
      <c r="T512" s="24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3" t="s">
        <v>137</v>
      </c>
      <c r="AU512" s="243" t="s">
        <v>81</v>
      </c>
      <c r="AV512" s="13" t="s">
        <v>79</v>
      </c>
      <c r="AW512" s="13" t="s">
        <v>34</v>
      </c>
      <c r="AX512" s="13" t="s">
        <v>72</v>
      </c>
      <c r="AY512" s="243" t="s">
        <v>123</v>
      </c>
    </row>
    <row r="513" spans="1:51" s="14" customFormat="1" ht="12">
      <c r="A513" s="14"/>
      <c r="B513" s="244"/>
      <c r="C513" s="245"/>
      <c r="D513" s="227" t="s">
        <v>137</v>
      </c>
      <c r="E513" s="246" t="s">
        <v>19</v>
      </c>
      <c r="F513" s="247" t="s">
        <v>659</v>
      </c>
      <c r="G513" s="245"/>
      <c r="H513" s="248">
        <v>9.8</v>
      </c>
      <c r="I513" s="249"/>
      <c r="J513" s="245"/>
      <c r="K513" s="245"/>
      <c r="L513" s="250"/>
      <c r="M513" s="251"/>
      <c r="N513" s="252"/>
      <c r="O513" s="252"/>
      <c r="P513" s="252"/>
      <c r="Q513" s="252"/>
      <c r="R513" s="252"/>
      <c r="S513" s="252"/>
      <c r="T513" s="253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4" t="s">
        <v>137</v>
      </c>
      <c r="AU513" s="254" t="s">
        <v>81</v>
      </c>
      <c r="AV513" s="14" t="s">
        <v>81</v>
      </c>
      <c r="AW513" s="14" t="s">
        <v>34</v>
      </c>
      <c r="AX513" s="14" t="s">
        <v>72</v>
      </c>
      <c r="AY513" s="254" t="s">
        <v>123</v>
      </c>
    </row>
    <row r="514" spans="1:51" s="15" customFormat="1" ht="12">
      <c r="A514" s="15"/>
      <c r="B514" s="255"/>
      <c r="C514" s="256"/>
      <c r="D514" s="227" t="s">
        <v>137</v>
      </c>
      <c r="E514" s="257" t="s">
        <v>19</v>
      </c>
      <c r="F514" s="258" t="s">
        <v>141</v>
      </c>
      <c r="G514" s="256"/>
      <c r="H514" s="259">
        <v>9.8</v>
      </c>
      <c r="I514" s="260"/>
      <c r="J514" s="256"/>
      <c r="K514" s="256"/>
      <c r="L514" s="261"/>
      <c r="M514" s="262"/>
      <c r="N514" s="263"/>
      <c r="O514" s="263"/>
      <c r="P514" s="263"/>
      <c r="Q514" s="263"/>
      <c r="R514" s="263"/>
      <c r="S514" s="263"/>
      <c r="T514" s="264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65" t="s">
        <v>137</v>
      </c>
      <c r="AU514" s="265" t="s">
        <v>81</v>
      </c>
      <c r="AV514" s="15" t="s">
        <v>131</v>
      </c>
      <c r="AW514" s="15" t="s">
        <v>34</v>
      </c>
      <c r="AX514" s="15" t="s">
        <v>79</v>
      </c>
      <c r="AY514" s="265" t="s">
        <v>123</v>
      </c>
    </row>
    <row r="515" spans="1:65" s="2" customFormat="1" ht="24.15" customHeight="1">
      <c r="A515" s="40"/>
      <c r="B515" s="41"/>
      <c r="C515" s="214" t="s">
        <v>660</v>
      </c>
      <c r="D515" s="214" t="s">
        <v>126</v>
      </c>
      <c r="E515" s="215" t="s">
        <v>661</v>
      </c>
      <c r="F515" s="216" t="s">
        <v>662</v>
      </c>
      <c r="G515" s="217" t="s">
        <v>164</v>
      </c>
      <c r="H515" s="218">
        <v>0.2</v>
      </c>
      <c r="I515" s="219"/>
      <c r="J515" s="220">
        <f>ROUND(I515*H515,2)</f>
        <v>0</v>
      </c>
      <c r="K515" s="216" t="s">
        <v>130</v>
      </c>
      <c r="L515" s="46"/>
      <c r="M515" s="221" t="s">
        <v>19</v>
      </c>
      <c r="N515" s="222" t="s">
        <v>43</v>
      </c>
      <c r="O515" s="86"/>
      <c r="P515" s="223">
        <f>O515*H515</f>
        <v>0</v>
      </c>
      <c r="Q515" s="223">
        <v>0.00279</v>
      </c>
      <c r="R515" s="223">
        <f>Q515*H515</f>
        <v>0.000558</v>
      </c>
      <c r="S515" s="223">
        <v>0.056</v>
      </c>
      <c r="T515" s="224">
        <f>S515*H515</f>
        <v>0.011200000000000002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25" t="s">
        <v>131</v>
      </c>
      <c r="AT515" s="225" t="s">
        <v>126</v>
      </c>
      <c r="AU515" s="225" t="s">
        <v>81</v>
      </c>
      <c r="AY515" s="19" t="s">
        <v>123</v>
      </c>
      <c r="BE515" s="226">
        <f>IF(N515="základní",J515,0)</f>
        <v>0</v>
      </c>
      <c r="BF515" s="226">
        <f>IF(N515="snížená",J515,0)</f>
        <v>0</v>
      </c>
      <c r="BG515" s="226">
        <f>IF(N515="zákl. přenesená",J515,0)</f>
        <v>0</v>
      </c>
      <c r="BH515" s="226">
        <f>IF(N515="sníž. přenesená",J515,0)</f>
        <v>0</v>
      </c>
      <c r="BI515" s="226">
        <f>IF(N515="nulová",J515,0)</f>
        <v>0</v>
      </c>
      <c r="BJ515" s="19" t="s">
        <v>79</v>
      </c>
      <c r="BK515" s="226">
        <f>ROUND(I515*H515,2)</f>
        <v>0</v>
      </c>
      <c r="BL515" s="19" t="s">
        <v>131</v>
      </c>
      <c r="BM515" s="225" t="s">
        <v>663</v>
      </c>
    </row>
    <row r="516" spans="1:47" s="2" customFormat="1" ht="12">
      <c r="A516" s="40"/>
      <c r="B516" s="41"/>
      <c r="C516" s="42"/>
      <c r="D516" s="227" t="s">
        <v>133</v>
      </c>
      <c r="E516" s="42"/>
      <c r="F516" s="228" t="s">
        <v>664</v>
      </c>
      <c r="G516" s="42"/>
      <c r="H516" s="42"/>
      <c r="I516" s="229"/>
      <c r="J516" s="42"/>
      <c r="K516" s="42"/>
      <c r="L516" s="46"/>
      <c r="M516" s="230"/>
      <c r="N516" s="231"/>
      <c r="O516" s="86"/>
      <c r="P516" s="86"/>
      <c r="Q516" s="86"/>
      <c r="R516" s="86"/>
      <c r="S516" s="86"/>
      <c r="T516" s="87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T516" s="19" t="s">
        <v>133</v>
      </c>
      <c r="AU516" s="19" t="s">
        <v>81</v>
      </c>
    </row>
    <row r="517" spans="1:47" s="2" customFormat="1" ht="12">
      <c r="A517" s="40"/>
      <c r="B517" s="41"/>
      <c r="C517" s="42"/>
      <c r="D517" s="232" t="s">
        <v>135</v>
      </c>
      <c r="E517" s="42"/>
      <c r="F517" s="233" t="s">
        <v>665</v>
      </c>
      <c r="G517" s="42"/>
      <c r="H517" s="42"/>
      <c r="I517" s="229"/>
      <c r="J517" s="42"/>
      <c r="K517" s="42"/>
      <c r="L517" s="46"/>
      <c r="M517" s="230"/>
      <c r="N517" s="231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9" t="s">
        <v>135</v>
      </c>
      <c r="AU517" s="19" t="s">
        <v>81</v>
      </c>
    </row>
    <row r="518" spans="1:51" s="13" customFormat="1" ht="12">
      <c r="A518" s="13"/>
      <c r="B518" s="234"/>
      <c r="C518" s="235"/>
      <c r="D518" s="227" t="s">
        <v>137</v>
      </c>
      <c r="E518" s="236" t="s">
        <v>19</v>
      </c>
      <c r="F518" s="237" t="s">
        <v>138</v>
      </c>
      <c r="G518" s="235"/>
      <c r="H518" s="236" t="s">
        <v>19</v>
      </c>
      <c r="I518" s="238"/>
      <c r="J518" s="235"/>
      <c r="K518" s="235"/>
      <c r="L518" s="239"/>
      <c r="M518" s="240"/>
      <c r="N518" s="241"/>
      <c r="O518" s="241"/>
      <c r="P518" s="241"/>
      <c r="Q518" s="241"/>
      <c r="R518" s="241"/>
      <c r="S518" s="241"/>
      <c r="T518" s="24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3" t="s">
        <v>137</v>
      </c>
      <c r="AU518" s="243" t="s">
        <v>81</v>
      </c>
      <c r="AV518" s="13" t="s">
        <v>79</v>
      </c>
      <c r="AW518" s="13" t="s">
        <v>34</v>
      </c>
      <c r="AX518" s="13" t="s">
        <v>72</v>
      </c>
      <c r="AY518" s="243" t="s">
        <v>123</v>
      </c>
    </row>
    <row r="519" spans="1:51" s="13" customFormat="1" ht="12">
      <c r="A519" s="13"/>
      <c r="B519" s="234"/>
      <c r="C519" s="235"/>
      <c r="D519" s="227" t="s">
        <v>137</v>
      </c>
      <c r="E519" s="236" t="s">
        <v>19</v>
      </c>
      <c r="F519" s="237" t="s">
        <v>666</v>
      </c>
      <c r="G519" s="235"/>
      <c r="H519" s="236" t="s">
        <v>19</v>
      </c>
      <c r="I519" s="238"/>
      <c r="J519" s="235"/>
      <c r="K519" s="235"/>
      <c r="L519" s="239"/>
      <c r="M519" s="240"/>
      <c r="N519" s="241"/>
      <c r="O519" s="241"/>
      <c r="P519" s="241"/>
      <c r="Q519" s="241"/>
      <c r="R519" s="241"/>
      <c r="S519" s="241"/>
      <c r="T519" s="24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3" t="s">
        <v>137</v>
      </c>
      <c r="AU519" s="243" t="s">
        <v>81</v>
      </c>
      <c r="AV519" s="13" t="s">
        <v>79</v>
      </c>
      <c r="AW519" s="13" t="s">
        <v>34</v>
      </c>
      <c r="AX519" s="13" t="s">
        <v>72</v>
      </c>
      <c r="AY519" s="243" t="s">
        <v>123</v>
      </c>
    </row>
    <row r="520" spans="1:51" s="14" customFormat="1" ht="12">
      <c r="A520" s="14"/>
      <c r="B520" s="244"/>
      <c r="C520" s="245"/>
      <c r="D520" s="227" t="s">
        <v>137</v>
      </c>
      <c r="E520" s="246" t="s">
        <v>19</v>
      </c>
      <c r="F520" s="247" t="s">
        <v>667</v>
      </c>
      <c r="G520" s="245"/>
      <c r="H520" s="248">
        <v>0.2</v>
      </c>
      <c r="I520" s="249"/>
      <c r="J520" s="245"/>
      <c r="K520" s="245"/>
      <c r="L520" s="250"/>
      <c r="M520" s="251"/>
      <c r="N520" s="252"/>
      <c r="O520" s="252"/>
      <c r="P520" s="252"/>
      <c r="Q520" s="252"/>
      <c r="R520" s="252"/>
      <c r="S520" s="252"/>
      <c r="T520" s="253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4" t="s">
        <v>137</v>
      </c>
      <c r="AU520" s="254" t="s">
        <v>81</v>
      </c>
      <c r="AV520" s="14" t="s">
        <v>81</v>
      </c>
      <c r="AW520" s="14" t="s">
        <v>34</v>
      </c>
      <c r="AX520" s="14" t="s">
        <v>72</v>
      </c>
      <c r="AY520" s="254" t="s">
        <v>123</v>
      </c>
    </row>
    <row r="521" spans="1:51" s="15" customFormat="1" ht="12">
      <c r="A521" s="15"/>
      <c r="B521" s="255"/>
      <c r="C521" s="256"/>
      <c r="D521" s="227" t="s">
        <v>137</v>
      </c>
      <c r="E521" s="257" t="s">
        <v>19</v>
      </c>
      <c r="F521" s="258" t="s">
        <v>141</v>
      </c>
      <c r="G521" s="256"/>
      <c r="H521" s="259">
        <v>0.2</v>
      </c>
      <c r="I521" s="260"/>
      <c r="J521" s="256"/>
      <c r="K521" s="256"/>
      <c r="L521" s="261"/>
      <c r="M521" s="262"/>
      <c r="N521" s="263"/>
      <c r="O521" s="263"/>
      <c r="P521" s="263"/>
      <c r="Q521" s="263"/>
      <c r="R521" s="263"/>
      <c r="S521" s="263"/>
      <c r="T521" s="264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65" t="s">
        <v>137</v>
      </c>
      <c r="AU521" s="265" t="s">
        <v>81</v>
      </c>
      <c r="AV521" s="15" t="s">
        <v>131</v>
      </c>
      <c r="AW521" s="15" t="s">
        <v>34</v>
      </c>
      <c r="AX521" s="15" t="s">
        <v>79</v>
      </c>
      <c r="AY521" s="265" t="s">
        <v>123</v>
      </c>
    </row>
    <row r="522" spans="1:63" s="12" customFormat="1" ht="22.8" customHeight="1">
      <c r="A522" s="12"/>
      <c r="B522" s="198"/>
      <c r="C522" s="199"/>
      <c r="D522" s="200" t="s">
        <v>71</v>
      </c>
      <c r="E522" s="212" t="s">
        <v>246</v>
      </c>
      <c r="F522" s="212" t="s">
        <v>247</v>
      </c>
      <c r="G522" s="199"/>
      <c r="H522" s="199"/>
      <c r="I522" s="202"/>
      <c r="J522" s="213">
        <f>BK522</f>
        <v>0</v>
      </c>
      <c r="K522" s="199"/>
      <c r="L522" s="204"/>
      <c r="M522" s="205"/>
      <c r="N522" s="206"/>
      <c r="O522" s="206"/>
      <c r="P522" s="207">
        <f>SUM(P523:P542)</f>
        <v>0</v>
      </c>
      <c r="Q522" s="206"/>
      <c r="R522" s="207">
        <f>SUM(R523:R542)</f>
        <v>0</v>
      </c>
      <c r="S522" s="206"/>
      <c r="T522" s="208">
        <f>SUM(T523:T542)</f>
        <v>0</v>
      </c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R522" s="209" t="s">
        <v>79</v>
      </c>
      <c r="AT522" s="210" t="s">
        <v>71</v>
      </c>
      <c r="AU522" s="210" t="s">
        <v>79</v>
      </c>
      <c r="AY522" s="209" t="s">
        <v>123</v>
      </c>
      <c r="BK522" s="211">
        <f>SUM(BK523:BK542)</f>
        <v>0</v>
      </c>
    </row>
    <row r="523" spans="1:65" s="2" customFormat="1" ht="16.5" customHeight="1">
      <c r="A523" s="40"/>
      <c r="B523" s="41"/>
      <c r="C523" s="214" t="s">
        <v>668</v>
      </c>
      <c r="D523" s="214" t="s">
        <v>126</v>
      </c>
      <c r="E523" s="215" t="s">
        <v>669</v>
      </c>
      <c r="F523" s="216" t="s">
        <v>670</v>
      </c>
      <c r="G523" s="217" t="s">
        <v>250</v>
      </c>
      <c r="H523" s="218">
        <v>45.828</v>
      </c>
      <c r="I523" s="219"/>
      <c r="J523" s="220">
        <f>ROUND(I523*H523,2)</f>
        <v>0</v>
      </c>
      <c r="K523" s="216" t="s">
        <v>130</v>
      </c>
      <c r="L523" s="46"/>
      <c r="M523" s="221" t="s">
        <v>19</v>
      </c>
      <c r="N523" s="222" t="s">
        <v>43</v>
      </c>
      <c r="O523" s="86"/>
      <c r="P523" s="223">
        <f>O523*H523</f>
        <v>0</v>
      </c>
      <c r="Q523" s="223">
        <v>0</v>
      </c>
      <c r="R523" s="223">
        <f>Q523*H523</f>
        <v>0</v>
      </c>
      <c r="S523" s="223">
        <v>0</v>
      </c>
      <c r="T523" s="224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25" t="s">
        <v>131</v>
      </c>
      <c r="AT523" s="225" t="s">
        <v>126</v>
      </c>
      <c r="AU523" s="225" t="s">
        <v>81</v>
      </c>
      <c r="AY523" s="19" t="s">
        <v>123</v>
      </c>
      <c r="BE523" s="226">
        <f>IF(N523="základní",J523,0)</f>
        <v>0</v>
      </c>
      <c r="BF523" s="226">
        <f>IF(N523="snížená",J523,0)</f>
        <v>0</v>
      </c>
      <c r="BG523" s="226">
        <f>IF(N523="zákl. přenesená",J523,0)</f>
        <v>0</v>
      </c>
      <c r="BH523" s="226">
        <f>IF(N523="sníž. přenesená",J523,0)</f>
        <v>0</v>
      </c>
      <c r="BI523" s="226">
        <f>IF(N523="nulová",J523,0)</f>
        <v>0</v>
      </c>
      <c r="BJ523" s="19" t="s">
        <v>79</v>
      </c>
      <c r="BK523" s="226">
        <f>ROUND(I523*H523,2)</f>
        <v>0</v>
      </c>
      <c r="BL523" s="19" t="s">
        <v>131</v>
      </c>
      <c r="BM523" s="225" t="s">
        <v>671</v>
      </c>
    </row>
    <row r="524" spans="1:47" s="2" customFormat="1" ht="12">
      <c r="A524" s="40"/>
      <c r="B524" s="41"/>
      <c r="C524" s="42"/>
      <c r="D524" s="227" t="s">
        <v>133</v>
      </c>
      <c r="E524" s="42"/>
      <c r="F524" s="228" t="s">
        <v>672</v>
      </c>
      <c r="G524" s="42"/>
      <c r="H524" s="42"/>
      <c r="I524" s="229"/>
      <c r="J524" s="42"/>
      <c r="K524" s="42"/>
      <c r="L524" s="46"/>
      <c r="M524" s="230"/>
      <c r="N524" s="231"/>
      <c r="O524" s="86"/>
      <c r="P524" s="86"/>
      <c r="Q524" s="86"/>
      <c r="R524" s="86"/>
      <c r="S524" s="86"/>
      <c r="T524" s="87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T524" s="19" t="s">
        <v>133</v>
      </c>
      <c r="AU524" s="19" t="s">
        <v>81</v>
      </c>
    </row>
    <row r="525" spans="1:47" s="2" customFormat="1" ht="12">
      <c r="A525" s="40"/>
      <c r="B525" s="41"/>
      <c r="C525" s="42"/>
      <c r="D525" s="232" t="s">
        <v>135</v>
      </c>
      <c r="E525" s="42"/>
      <c r="F525" s="233" t="s">
        <v>673</v>
      </c>
      <c r="G525" s="42"/>
      <c r="H525" s="42"/>
      <c r="I525" s="229"/>
      <c r="J525" s="42"/>
      <c r="K525" s="42"/>
      <c r="L525" s="46"/>
      <c r="M525" s="230"/>
      <c r="N525" s="231"/>
      <c r="O525" s="86"/>
      <c r="P525" s="86"/>
      <c r="Q525" s="86"/>
      <c r="R525" s="86"/>
      <c r="S525" s="86"/>
      <c r="T525" s="87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9" t="s">
        <v>135</v>
      </c>
      <c r="AU525" s="19" t="s">
        <v>81</v>
      </c>
    </row>
    <row r="526" spans="1:51" s="13" customFormat="1" ht="12">
      <c r="A526" s="13"/>
      <c r="B526" s="234"/>
      <c r="C526" s="235"/>
      <c r="D526" s="227" t="s">
        <v>137</v>
      </c>
      <c r="E526" s="236" t="s">
        <v>19</v>
      </c>
      <c r="F526" s="237" t="s">
        <v>138</v>
      </c>
      <c r="G526" s="235"/>
      <c r="H526" s="236" t="s">
        <v>19</v>
      </c>
      <c r="I526" s="238"/>
      <c r="J526" s="235"/>
      <c r="K526" s="235"/>
      <c r="L526" s="239"/>
      <c r="M526" s="240"/>
      <c r="N526" s="241"/>
      <c r="O526" s="241"/>
      <c r="P526" s="241"/>
      <c r="Q526" s="241"/>
      <c r="R526" s="241"/>
      <c r="S526" s="241"/>
      <c r="T526" s="242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3" t="s">
        <v>137</v>
      </c>
      <c r="AU526" s="243" t="s">
        <v>81</v>
      </c>
      <c r="AV526" s="13" t="s">
        <v>79</v>
      </c>
      <c r="AW526" s="13" t="s">
        <v>34</v>
      </c>
      <c r="AX526" s="13" t="s">
        <v>72</v>
      </c>
      <c r="AY526" s="243" t="s">
        <v>123</v>
      </c>
    </row>
    <row r="527" spans="1:51" s="13" customFormat="1" ht="12">
      <c r="A527" s="13"/>
      <c r="B527" s="234"/>
      <c r="C527" s="235"/>
      <c r="D527" s="227" t="s">
        <v>137</v>
      </c>
      <c r="E527" s="236" t="s">
        <v>19</v>
      </c>
      <c r="F527" s="237" t="s">
        <v>396</v>
      </c>
      <c r="G527" s="235"/>
      <c r="H527" s="236" t="s">
        <v>19</v>
      </c>
      <c r="I527" s="238"/>
      <c r="J527" s="235"/>
      <c r="K527" s="235"/>
      <c r="L527" s="239"/>
      <c r="M527" s="240"/>
      <c r="N527" s="241"/>
      <c r="O527" s="241"/>
      <c r="P527" s="241"/>
      <c r="Q527" s="241"/>
      <c r="R527" s="241"/>
      <c r="S527" s="241"/>
      <c r="T527" s="24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3" t="s">
        <v>137</v>
      </c>
      <c r="AU527" s="243" t="s">
        <v>81</v>
      </c>
      <c r="AV527" s="13" t="s">
        <v>79</v>
      </c>
      <c r="AW527" s="13" t="s">
        <v>34</v>
      </c>
      <c r="AX527" s="13" t="s">
        <v>72</v>
      </c>
      <c r="AY527" s="243" t="s">
        <v>123</v>
      </c>
    </row>
    <row r="528" spans="1:51" s="14" customFormat="1" ht="12">
      <c r="A528" s="14"/>
      <c r="B528" s="244"/>
      <c r="C528" s="245"/>
      <c r="D528" s="227" t="s">
        <v>137</v>
      </c>
      <c r="E528" s="246" t="s">
        <v>19</v>
      </c>
      <c r="F528" s="247" t="s">
        <v>674</v>
      </c>
      <c r="G528" s="245"/>
      <c r="H528" s="248">
        <v>45.828</v>
      </c>
      <c r="I528" s="249"/>
      <c r="J528" s="245"/>
      <c r="K528" s="245"/>
      <c r="L528" s="250"/>
      <c r="M528" s="251"/>
      <c r="N528" s="252"/>
      <c r="O528" s="252"/>
      <c r="P528" s="252"/>
      <c r="Q528" s="252"/>
      <c r="R528" s="252"/>
      <c r="S528" s="252"/>
      <c r="T528" s="253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4" t="s">
        <v>137</v>
      </c>
      <c r="AU528" s="254" t="s">
        <v>81</v>
      </c>
      <c r="AV528" s="14" t="s">
        <v>81</v>
      </c>
      <c r="AW528" s="14" t="s">
        <v>34</v>
      </c>
      <c r="AX528" s="14" t="s">
        <v>72</v>
      </c>
      <c r="AY528" s="254" t="s">
        <v>123</v>
      </c>
    </row>
    <row r="529" spans="1:51" s="15" customFormat="1" ht="12">
      <c r="A529" s="15"/>
      <c r="B529" s="255"/>
      <c r="C529" s="256"/>
      <c r="D529" s="227" t="s">
        <v>137</v>
      </c>
      <c r="E529" s="257" t="s">
        <v>19</v>
      </c>
      <c r="F529" s="258" t="s">
        <v>141</v>
      </c>
      <c r="G529" s="256"/>
      <c r="H529" s="259">
        <v>45.828</v>
      </c>
      <c r="I529" s="260"/>
      <c r="J529" s="256"/>
      <c r="K529" s="256"/>
      <c r="L529" s="261"/>
      <c r="M529" s="262"/>
      <c r="N529" s="263"/>
      <c r="O529" s="263"/>
      <c r="P529" s="263"/>
      <c r="Q529" s="263"/>
      <c r="R529" s="263"/>
      <c r="S529" s="263"/>
      <c r="T529" s="264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65" t="s">
        <v>137</v>
      </c>
      <c r="AU529" s="265" t="s">
        <v>81</v>
      </c>
      <c r="AV529" s="15" t="s">
        <v>131</v>
      </c>
      <c r="AW529" s="15" t="s">
        <v>34</v>
      </c>
      <c r="AX529" s="15" t="s">
        <v>79</v>
      </c>
      <c r="AY529" s="265" t="s">
        <v>123</v>
      </c>
    </row>
    <row r="530" spans="1:65" s="2" customFormat="1" ht="24.15" customHeight="1">
      <c r="A530" s="40"/>
      <c r="B530" s="41"/>
      <c r="C530" s="214" t="s">
        <v>675</v>
      </c>
      <c r="D530" s="214" t="s">
        <v>126</v>
      </c>
      <c r="E530" s="215" t="s">
        <v>676</v>
      </c>
      <c r="F530" s="216" t="s">
        <v>677</v>
      </c>
      <c r="G530" s="217" t="s">
        <v>250</v>
      </c>
      <c r="H530" s="218">
        <v>641.592</v>
      </c>
      <c r="I530" s="219"/>
      <c r="J530" s="220">
        <f>ROUND(I530*H530,2)</f>
        <v>0</v>
      </c>
      <c r="K530" s="216" t="s">
        <v>130</v>
      </c>
      <c r="L530" s="46"/>
      <c r="M530" s="221" t="s">
        <v>19</v>
      </c>
      <c r="N530" s="222" t="s">
        <v>43</v>
      </c>
      <c r="O530" s="86"/>
      <c r="P530" s="223">
        <f>O530*H530</f>
        <v>0</v>
      </c>
      <c r="Q530" s="223">
        <v>0</v>
      </c>
      <c r="R530" s="223">
        <f>Q530*H530</f>
        <v>0</v>
      </c>
      <c r="S530" s="223">
        <v>0</v>
      </c>
      <c r="T530" s="224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25" t="s">
        <v>131</v>
      </c>
      <c r="AT530" s="225" t="s">
        <v>126</v>
      </c>
      <c r="AU530" s="225" t="s">
        <v>81</v>
      </c>
      <c r="AY530" s="19" t="s">
        <v>123</v>
      </c>
      <c r="BE530" s="226">
        <f>IF(N530="základní",J530,0)</f>
        <v>0</v>
      </c>
      <c r="BF530" s="226">
        <f>IF(N530="snížená",J530,0)</f>
        <v>0</v>
      </c>
      <c r="BG530" s="226">
        <f>IF(N530="zákl. přenesená",J530,0)</f>
        <v>0</v>
      </c>
      <c r="BH530" s="226">
        <f>IF(N530="sníž. přenesená",J530,0)</f>
        <v>0</v>
      </c>
      <c r="BI530" s="226">
        <f>IF(N530="nulová",J530,0)</f>
        <v>0</v>
      </c>
      <c r="BJ530" s="19" t="s">
        <v>79</v>
      </c>
      <c r="BK530" s="226">
        <f>ROUND(I530*H530,2)</f>
        <v>0</v>
      </c>
      <c r="BL530" s="19" t="s">
        <v>131</v>
      </c>
      <c r="BM530" s="225" t="s">
        <v>678</v>
      </c>
    </row>
    <row r="531" spans="1:47" s="2" customFormat="1" ht="12">
      <c r="A531" s="40"/>
      <c r="B531" s="41"/>
      <c r="C531" s="42"/>
      <c r="D531" s="227" t="s">
        <v>133</v>
      </c>
      <c r="E531" s="42"/>
      <c r="F531" s="228" t="s">
        <v>679</v>
      </c>
      <c r="G531" s="42"/>
      <c r="H531" s="42"/>
      <c r="I531" s="229"/>
      <c r="J531" s="42"/>
      <c r="K531" s="42"/>
      <c r="L531" s="46"/>
      <c r="M531" s="230"/>
      <c r="N531" s="231"/>
      <c r="O531" s="86"/>
      <c r="P531" s="86"/>
      <c r="Q531" s="86"/>
      <c r="R531" s="86"/>
      <c r="S531" s="86"/>
      <c r="T531" s="87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T531" s="19" t="s">
        <v>133</v>
      </c>
      <c r="AU531" s="19" t="s">
        <v>81</v>
      </c>
    </row>
    <row r="532" spans="1:47" s="2" customFormat="1" ht="12">
      <c r="A532" s="40"/>
      <c r="B532" s="41"/>
      <c r="C532" s="42"/>
      <c r="D532" s="232" t="s">
        <v>135</v>
      </c>
      <c r="E532" s="42"/>
      <c r="F532" s="233" t="s">
        <v>680</v>
      </c>
      <c r="G532" s="42"/>
      <c r="H532" s="42"/>
      <c r="I532" s="229"/>
      <c r="J532" s="42"/>
      <c r="K532" s="42"/>
      <c r="L532" s="46"/>
      <c r="M532" s="230"/>
      <c r="N532" s="231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135</v>
      </c>
      <c r="AU532" s="19" t="s">
        <v>81</v>
      </c>
    </row>
    <row r="533" spans="1:51" s="13" customFormat="1" ht="12">
      <c r="A533" s="13"/>
      <c r="B533" s="234"/>
      <c r="C533" s="235"/>
      <c r="D533" s="227" t="s">
        <v>137</v>
      </c>
      <c r="E533" s="236" t="s">
        <v>19</v>
      </c>
      <c r="F533" s="237" t="s">
        <v>138</v>
      </c>
      <c r="G533" s="235"/>
      <c r="H533" s="236" t="s">
        <v>19</v>
      </c>
      <c r="I533" s="238"/>
      <c r="J533" s="235"/>
      <c r="K533" s="235"/>
      <c r="L533" s="239"/>
      <c r="M533" s="240"/>
      <c r="N533" s="241"/>
      <c r="O533" s="241"/>
      <c r="P533" s="241"/>
      <c r="Q533" s="241"/>
      <c r="R533" s="241"/>
      <c r="S533" s="241"/>
      <c r="T533" s="24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3" t="s">
        <v>137</v>
      </c>
      <c r="AU533" s="243" t="s">
        <v>81</v>
      </c>
      <c r="AV533" s="13" t="s">
        <v>79</v>
      </c>
      <c r="AW533" s="13" t="s">
        <v>34</v>
      </c>
      <c r="AX533" s="13" t="s">
        <v>72</v>
      </c>
      <c r="AY533" s="243" t="s">
        <v>123</v>
      </c>
    </row>
    <row r="534" spans="1:51" s="13" customFormat="1" ht="12">
      <c r="A534" s="13"/>
      <c r="B534" s="234"/>
      <c r="C534" s="235"/>
      <c r="D534" s="227" t="s">
        <v>137</v>
      </c>
      <c r="E534" s="236" t="s">
        <v>19</v>
      </c>
      <c r="F534" s="237" t="s">
        <v>681</v>
      </c>
      <c r="G534" s="235"/>
      <c r="H534" s="236" t="s">
        <v>19</v>
      </c>
      <c r="I534" s="238"/>
      <c r="J534" s="235"/>
      <c r="K534" s="235"/>
      <c r="L534" s="239"/>
      <c r="M534" s="240"/>
      <c r="N534" s="241"/>
      <c r="O534" s="241"/>
      <c r="P534" s="241"/>
      <c r="Q534" s="241"/>
      <c r="R534" s="241"/>
      <c r="S534" s="241"/>
      <c r="T534" s="242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3" t="s">
        <v>137</v>
      </c>
      <c r="AU534" s="243" t="s">
        <v>81</v>
      </c>
      <c r="AV534" s="13" t="s">
        <v>79</v>
      </c>
      <c r="AW534" s="13" t="s">
        <v>34</v>
      </c>
      <c r="AX534" s="13" t="s">
        <v>72</v>
      </c>
      <c r="AY534" s="243" t="s">
        <v>123</v>
      </c>
    </row>
    <row r="535" spans="1:51" s="14" customFormat="1" ht="12">
      <c r="A535" s="14"/>
      <c r="B535" s="244"/>
      <c r="C535" s="245"/>
      <c r="D535" s="227" t="s">
        <v>137</v>
      </c>
      <c r="E535" s="246" t="s">
        <v>19</v>
      </c>
      <c r="F535" s="247" t="s">
        <v>682</v>
      </c>
      <c r="G535" s="245"/>
      <c r="H535" s="248">
        <v>641.592</v>
      </c>
      <c r="I535" s="249"/>
      <c r="J535" s="245"/>
      <c r="K535" s="245"/>
      <c r="L535" s="250"/>
      <c r="M535" s="251"/>
      <c r="N535" s="252"/>
      <c r="O535" s="252"/>
      <c r="P535" s="252"/>
      <c r="Q535" s="252"/>
      <c r="R535" s="252"/>
      <c r="S535" s="252"/>
      <c r="T535" s="253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4" t="s">
        <v>137</v>
      </c>
      <c r="AU535" s="254" t="s">
        <v>81</v>
      </c>
      <c r="AV535" s="14" t="s">
        <v>81</v>
      </c>
      <c r="AW535" s="14" t="s">
        <v>34</v>
      </c>
      <c r="AX535" s="14" t="s">
        <v>72</v>
      </c>
      <c r="AY535" s="254" t="s">
        <v>123</v>
      </c>
    </row>
    <row r="536" spans="1:51" s="15" customFormat="1" ht="12">
      <c r="A536" s="15"/>
      <c r="B536" s="255"/>
      <c r="C536" s="256"/>
      <c r="D536" s="227" t="s">
        <v>137</v>
      </c>
      <c r="E536" s="257" t="s">
        <v>19</v>
      </c>
      <c r="F536" s="258" t="s">
        <v>141</v>
      </c>
      <c r="G536" s="256"/>
      <c r="H536" s="259">
        <v>641.592</v>
      </c>
      <c r="I536" s="260"/>
      <c r="J536" s="256"/>
      <c r="K536" s="256"/>
      <c r="L536" s="261"/>
      <c r="M536" s="262"/>
      <c r="N536" s="263"/>
      <c r="O536" s="263"/>
      <c r="P536" s="263"/>
      <c r="Q536" s="263"/>
      <c r="R536" s="263"/>
      <c r="S536" s="263"/>
      <c r="T536" s="264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65" t="s">
        <v>137</v>
      </c>
      <c r="AU536" s="265" t="s">
        <v>81</v>
      </c>
      <c r="AV536" s="15" t="s">
        <v>131</v>
      </c>
      <c r="AW536" s="15" t="s">
        <v>34</v>
      </c>
      <c r="AX536" s="15" t="s">
        <v>79</v>
      </c>
      <c r="AY536" s="265" t="s">
        <v>123</v>
      </c>
    </row>
    <row r="537" spans="1:65" s="2" customFormat="1" ht="37.8" customHeight="1">
      <c r="A537" s="40"/>
      <c r="B537" s="41"/>
      <c r="C537" s="214" t="s">
        <v>683</v>
      </c>
      <c r="D537" s="214" t="s">
        <v>126</v>
      </c>
      <c r="E537" s="215" t="s">
        <v>684</v>
      </c>
      <c r="F537" s="216" t="s">
        <v>685</v>
      </c>
      <c r="G537" s="217" t="s">
        <v>250</v>
      </c>
      <c r="H537" s="218">
        <v>45.828</v>
      </c>
      <c r="I537" s="219"/>
      <c r="J537" s="220">
        <f>ROUND(I537*H537,2)</f>
        <v>0</v>
      </c>
      <c r="K537" s="216" t="s">
        <v>130</v>
      </c>
      <c r="L537" s="46"/>
      <c r="M537" s="221" t="s">
        <v>19</v>
      </c>
      <c r="N537" s="222" t="s">
        <v>43</v>
      </c>
      <c r="O537" s="86"/>
      <c r="P537" s="223">
        <f>O537*H537</f>
        <v>0</v>
      </c>
      <c r="Q537" s="223">
        <v>0</v>
      </c>
      <c r="R537" s="223">
        <f>Q537*H537</f>
        <v>0</v>
      </c>
      <c r="S537" s="223">
        <v>0</v>
      </c>
      <c r="T537" s="224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25" t="s">
        <v>131</v>
      </c>
      <c r="AT537" s="225" t="s">
        <v>126</v>
      </c>
      <c r="AU537" s="225" t="s">
        <v>81</v>
      </c>
      <c r="AY537" s="19" t="s">
        <v>123</v>
      </c>
      <c r="BE537" s="226">
        <f>IF(N537="základní",J537,0)</f>
        <v>0</v>
      </c>
      <c r="BF537" s="226">
        <f>IF(N537="snížená",J537,0)</f>
        <v>0</v>
      </c>
      <c r="BG537" s="226">
        <f>IF(N537="zákl. přenesená",J537,0)</f>
        <v>0</v>
      </c>
      <c r="BH537" s="226">
        <f>IF(N537="sníž. přenesená",J537,0)</f>
        <v>0</v>
      </c>
      <c r="BI537" s="226">
        <f>IF(N537="nulová",J537,0)</f>
        <v>0</v>
      </c>
      <c r="BJ537" s="19" t="s">
        <v>79</v>
      </c>
      <c r="BK537" s="226">
        <f>ROUND(I537*H537,2)</f>
        <v>0</v>
      </c>
      <c r="BL537" s="19" t="s">
        <v>131</v>
      </c>
      <c r="BM537" s="225" t="s">
        <v>686</v>
      </c>
    </row>
    <row r="538" spans="1:47" s="2" customFormat="1" ht="12">
      <c r="A538" s="40"/>
      <c r="B538" s="41"/>
      <c r="C538" s="42"/>
      <c r="D538" s="227" t="s">
        <v>133</v>
      </c>
      <c r="E538" s="42"/>
      <c r="F538" s="228" t="s">
        <v>687</v>
      </c>
      <c r="G538" s="42"/>
      <c r="H538" s="42"/>
      <c r="I538" s="229"/>
      <c r="J538" s="42"/>
      <c r="K538" s="42"/>
      <c r="L538" s="46"/>
      <c r="M538" s="230"/>
      <c r="N538" s="231"/>
      <c r="O538" s="86"/>
      <c r="P538" s="86"/>
      <c r="Q538" s="86"/>
      <c r="R538" s="86"/>
      <c r="S538" s="86"/>
      <c r="T538" s="87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T538" s="19" t="s">
        <v>133</v>
      </c>
      <c r="AU538" s="19" t="s">
        <v>81</v>
      </c>
    </row>
    <row r="539" spans="1:47" s="2" customFormat="1" ht="12">
      <c r="A539" s="40"/>
      <c r="B539" s="41"/>
      <c r="C539" s="42"/>
      <c r="D539" s="232" t="s">
        <v>135</v>
      </c>
      <c r="E539" s="42"/>
      <c r="F539" s="233" t="s">
        <v>688</v>
      </c>
      <c r="G539" s="42"/>
      <c r="H539" s="42"/>
      <c r="I539" s="229"/>
      <c r="J539" s="42"/>
      <c r="K539" s="42"/>
      <c r="L539" s="46"/>
      <c r="M539" s="230"/>
      <c r="N539" s="231"/>
      <c r="O539" s="86"/>
      <c r="P539" s="86"/>
      <c r="Q539" s="86"/>
      <c r="R539" s="86"/>
      <c r="S539" s="86"/>
      <c r="T539" s="87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T539" s="19" t="s">
        <v>135</v>
      </c>
      <c r="AU539" s="19" t="s">
        <v>81</v>
      </c>
    </row>
    <row r="540" spans="1:51" s="13" customFormat="1" ht="12">
      <c r="A540" s="13"/>
      <c r="B540" s="234"/>
      <c r="C540" s="235"/>
      <c r="D540" s="227" t="s">
        <v>137</v>
      </c>
      <c r="E540" s="236" t="s">
        <v>19</v>
      </c>
      <c r="F540" s="237" t="s">
        <v>138</v>
      </c>
      <c r="G540" s="235"/>
      <c r="H540" s="236" t="s">
        <v>19</v>
      </c>
      <c r="I540" s="238"/>
      <c r="J540" s="235"/>
      <c r="K540" s="235"/>
      <c r="L540" s="239"/>
      <c r="M540" s="240"/>
      <c r="N540" s="241"/>
      <c r="O540" s="241"/>
      <c r="P540" s="241"/>
      <c r="Q540" s="241"/>
      <c r="R540" s="241"/>
      <c r="S540" s="241"/>
      <c r="T540" s="24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3" t="s">
        <v>137</v>
      </c>
      <c r="AU540" s="243" t="s">
        <v>81</v>
      </c>
      <c r="AV540" s="13" t="s">
        <v>79</v>
      </c>
      <c r="AW540" s="13" t="s">
        <v>34</v>
      </c>
      <c r="AX540" s="13" t="s">
        <v>72</v>
      </c>
      <c r="AY540" s="243" t="s">
        <v>123</v>
      </c>
    </row>
    <row r="541" spans="1:51" s="14" customFormat="1" ht="12">
      <c r="A541" s="14"/>
      <c r="B541" s="244"/>
      <c r="C541" s="245"/>
      <c r="D541" s="227" t="s">
        <v>137</v>
      </c>
      <c r="E541" s="246" t="s">
        <v>19</v>
      </c>
      <c r="F541" s="247" t="s">
        <v>689</v>
      </c>
      <c r="G541" s="245"/>
      <c r="H541" s="248">
        <v>45.828</v>
      </c>
      <c r="I541" s="249"/>
      <c r="J541" s="245"/>
      <c r="K541" s="245"/>
      <c r="L541" s="250"/>
      <c r="M541" s="251"/>
      <c r="N541" s="252"/>
      <c r="O541" s="252"/>
      <c r="P541" s="252"/>
      <c r="Q541" s="252"/>
      <c r="R541" s="252"/>
      <c r="S541" s="252"/>
      <c r="T541" s="253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4" t="s">
        <v>137</v>
      </c>
      <c r="AU541" s="254" t="s">
        <v>81</v>
      </c>
      <c r="AV541" s="14" t="s">
        <v>81</v>
      </c>
      <c r="AW541" s="14" t="s">
        <v>34</v>
      </c>
      <c r="AX541" s="14" t="s">
        <v>72</v>
      </c>
      <c r="AY541" s="254" t="s">
        <v>123</v>
      </c>
    </row>
    <row r="542" spans="1:51" s="15" customFormat="1" ht="12">
      <c r="A542" s="15"/>
      <c r="B542" s="255"/>
      <c r="C542" s="256"/>
      <c r="D542" s="227" t="s">
        <v>137</v>
      </c>
      <c r="E542" s="257" t="s">
        <v>19</v>
      </c>
      <c r="F542" s="258" t="s">
        <v>141</v>
      </c>
      <c r="G542" s="256"/>
      <c r="H542" s="259">
        <v>45.828</v>
      </c>
      <c r="I542" s="260"/>
      <c r="J542" s="256"/>
      <c r="K542" s="256"/>
      <c r="L542" s="261"/>
      <c r="M542" s="262"/>
      <c r="N542" s="263"/>
      <c r="O542" s="263"/>
      <c r="P542" s="263"/>
      <c r="Q542" s="263"/>
      <c r="R542" s="263"/>
      <c r="S542" s="263"/>
      <c r="T542" s="264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65" t="s">
        <v>137</v>
      </c>
      <c r="AU542" s="265" t="s">
        <v>81</v>
      </c>
      <c r="AV542" s="15" t="s">
        <v>131</v>
      </c>
      <c r="AW542" s="15" t="s">
        <v>34</v>
      </c>
      <c r="AX542" s="15" t="s">
        <v>79</v>
      </c>
      <c r="AY542" s="265" t="s">
        <v>123</v>
      </c>
    </row>
    <row r="543" spans="1:63" s="12" customFormat="1" ht="22.8" customHeight="1">
      <c r="A543" s="12"/>
      <c r="B543" s="198"/>
      <c r="C543" s="199"/>
      <c r="D543" s="200" t="s">
        <v>71</v>
      </c>
      <c r="E543" s="212" t="s">
        <v>284</v>
      </c>
      <c r="F543" s="212" t="s">
        <v>285</v>
      </c>
      <c r="G543" s="199"/>
      <c r="H543" s="199"/>
      <c r="I543" s="202"/>
      <c r="J543" s="213">
        <f>BK543</f>
        <v>0</v>
      </c>
      <c r="K543" s="199"/>
      <c r="L543" s="204"/>
      <c r="M543" s="205"/>
      <c r="N543" s="206"/>
      <c r="O543" s="206"/>
      <c r="P543" s="207">
        <f>SUM(P544:P546)</f>
        <v>0</v>
      </c>
      <c r="Q543" s="206"/>
      <c r="R543" s="207">
        <f>SUM(R544:R546)</f>
        <v>0</v>
      </c>
      <c r="S543" s="206"/>
      <c r="T543" s="208">
        <f>SUM(T544:T546)</f>
        <v>0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209" t="s">
        <v>79</v>
      </c>
      <c r="AT543" s="210" t="s">
        <v>71</v>
      </c>
      <c r="AU543" s="210" t="s">
        <v>79</v>
      </c>
      <c r="AY543" s="209" t="s">
        <v>123</v>
      </c>
      <c r="BK543" s="211">
        <f>SUM(BK544:BK546)</f>
        <v>0</v>
      </c>
    </row>
    <row r="544" spans="1:65" s="2" customFormat="1" ht="33" customHeight="1">
      <c r="A544" s="40"/>
      <c r="B544" s="41"/>
      <c r="C544" s="214" t="s">
        <v>690</v>
      </c>
      <c r="D544" s="214" t="s">
        <v>126</v>
      </c>
      <c r="E544" s="215" t="s">
        <v>286</v>
      </c>
      <c r="F544" s="216" t="s">
        <v>287</v>
      </c>
      <c r="G544" s="217" t="s">
        <v>250</v>
      </c>
      <c r="H544" s="218">
        <v>1622.482</v>
      </c>
      <c r="I544" s="219"/>
      <c r="J544" s="220">
        <f>ROUND(I544*H544,2)</f>
        <v>0</v>
      </c>
      <c r="K544" s="216" t="s">
        <v>130</v>
      </c>
      <c r="L544" s="46"/>
      <c r="M544" s="221" t="s">
        <v>19</v>
      </c>
      <c r="N544" s="222" t="s">
        <v>43</v>
      </c>
      <c r="O544" s="86"/>
      <c r="P544" s="223">
        <f>O544*H544</f>
        <v>0</v>
      </c>
      <c r="Q544" s="223">
        <v>0</v>
      </c>
      <c r="R544" s="223">
        <f>Q544*H544</f>
        <v>0</v>
      </c>
      <c r="S544" s="223">
        <v>0</v>
      </c>
      <c r="T544" s="224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25" t="s">
        <v>131</v>
      </c>
      <c r="AT544" s="225" t="s">
        <v>126</v>
      </c>
      <c r="AU544" s="225" t="s">
        <v>81</v>
      </c>
      <c r="AY544" s="19" t="s">
        <v>123</v>
      </c>
      <c r="BE544" s="226">
        <f>IF(N544="základní",J544,0)</f>
        <v>0</v>
      </c>
      <c r="BF544" s="226">
        <f>IF(N544="snížená",J544,0)</f>
        <v>0</v>
      </c>
      <c r="BG544" s="226">
        <f>IF(N544="zákl. přenesená",J544,0)</f>
        <v>0</v>
      </c>
      <c r="BH544" s="226">
        <f>IF(N544="sníž. přenesená",J544,0)</f>
        <v>0</v>
      </c>
      <c r="BI544" s="226">
        <f>IF(N544="nulová",J544,0)</f>
        <v>0</v>
      </c>
      <c r="BJ544" s="19" t="s">
        <v>79</v>
      </c>
      <c r="BK544" s="226">
        <f>ROUND(I544*H544,2)</f>
        <v>0</v>
      </c>
      <c r="BL544" s="19" t="s">
        <v>131</v>
      </c>
      <c r="BM544" s="225" t="s">
        <v>691</v>
      </c>
    </row>
    <row r="545" spans="1:47" s="2" customFormat="1" ht="12">
      <c r="A545" s="40"/>
      <c r="B545" s="41"/>
      <c r="C545" s="42"/>
      <c r="D545" s="227" t="s">
        <v>133</v>
      </c>
      <c r="E545" s="42"/>
      <c r="F545" s="228" t="s">
        <v>289</v>
      </c>
      <c r="G545" s="42"/>
      <c r="H545" s="42"/>
      <c r="I545" s="229"/>
      <c r="J545" s="42"/>
      <c r="K545" s="42"/>
      <c r="L545" s="46"/>
      <c r="M545" s="230"/>
      <c r="N545" s="231"/>
      <c r="O545" s="86"/>
      <c r="P545" s="86"/>
      <c r="Q545" s="86"/>
      <c r="R545" s="86"/>
      <c r="S545" s="86"/>
      <c r="T545" s="87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T545" s="19" t="s">
        <v>133</v>
      </c>
      <c r="AU545" s="19" t="s">
        <v>81</v>
      </c>
    </row>
    <row r="546" spans="1:47" s="2" customFormat="1" ht="12">
      <c r="A546" s="40"/>
      <c r="B546" s="41"/>
      <c r="C546" s="42"/>
      <c r="D546" s="232" t="s">
        <v>135</v>
      </c>
      <c r="E546" s="42"/>
      <c r="F546" s="233" t="s">
        <v>290</v>
      </c>
      <c r="G546" s="42"/>
      <c r="H546" s="42"/>
      <c r="I546" s="229"/>
      <c r="J546" s="42"/>
      <c r="K546" s="42"/>
      <c r="L546" s="46"/>
      <c r="M546" s="277"/>
      <c r="N546" s="278"/>
      <c r="O546" s="279"/>
      <c r="P546" s="279"/>
      <c r="Q546" s="279"/>
      <c r="R546" s="279"/>
      <c r="S546" s="279"/>
      <c r="T546" s="28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T546" s="19" t="s">
        <v>135</v>
      </c>
      <c r="AU546" s="19" t="s">
        <v>81</v>
      </c>
    </row>
    <row r="547" spans="1:31" s="2" customFormat="1" ht="6.95" customHeight="1">
      <c r="A547" s="40"/>
      <c r="B547" s="61"/>
      <c r="C547" s="62"/>
      <c r="D547" s="62"/>
      <c r="E547" s="62"/>
      <c r="F547" s="62"/>
      <c r="G547" s="62"/>
      <c r="H547" s="62"/>
      <c r="I547" s="62"/>
      <c r="J547" s="62"/>
      <c r="K547" s="62"/>
      <c r="L547" s="46"/>
      <c r="M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</row>
  </sheetData>
  <sheetProtection password="CC35" sheet="1" objects="1" scenarios="1" formatColumns="0" formatRows="0" autoFilter="0"/>
  <autoFilter ref="C93:K54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hyperlinks>
    <hyperlink ref="F99" r:id="rId1" display="https://podminky.urs.cz/item/CS_URS_2024_01/113107151"/>
    <hyperlink ref="F106" r:id="rId2" display="https://podminky.urs.cz/item/CS_URS_2024_01/122252206"/>
    <hyperlink ref="F117" r:id="rId3" display="https://podminky.urs.cz/item/CS_URS_2024_01/129001101"/>
    <hyperlink ref="F124" r:id="rId4" display="https://podminky.urs.cz/item/CS_URS_2024_01/131251100"/>
    <hyperlink ref="F133" r:id="rId5" display="https://podminky.urs.cz/item/CS_URS_2024_01/132251104"/>
    <hyperlink ref="F140" r:id="rId6" display="https://podminky.urs.cz/item/CS_URS_2024_01/133251101"/>
    <hyperlink ref="F147" r:id="rId7" display="https://podminky.urs.cz/item/CS_URS_2024_01/162351104"/>
    <hyperlink ref="F156" r:id="rId8" display="https://podminky.urs.cz/item/CS_URS_2024_01/162751117"/>
    <hyperlink ref="F166" r:id="rId9" display="https://podminky.urs.cz/item/CS_URS_2024_01/162751119"/>
    <hyperlink ref="F173" r:id="rId10" display="https://podminky.urs.cz/item/CS_URS_2024_01/167151111"/>
    <hyperlink ref="F184" r:id="rId11" display="https://podminky.urs.cz/item/CS_URS_2024_01/171201201"/>
    <hyperlink ref="F191" r:id="rId12" display="https://podminky.urs.cz/item/CS_URS_2024_01/171201231"/>
    <hyperlink ref="F198" r:id="rId13" display="https://podminky.urs.cz/item/CS_URS_2024_01/174101101"/>
    <hyperlink ref="F207" r:id="rId14" display="https://podminky.urs.cz/item/CS_URS_2024_01/181451122"/>
    <hyperlink ref="F219" r:id="rId15" display="https://podminky.urs.cz/item/CS_URS_2024_01/181951112"/>
    <hyperlink ref="F226" r:id="rId16" display="https://podminky.urs.cz/item/CS_URS_2024_01/182351133"/>
    <hyperlink ref="F234" r:id="rId17" display="https://podminky.urs.cz/item/CS_URS_2024_01/212752112"/>
    <hyperlink ref="F240" r:id="rId18" display="https://podminky.urs.cz/item/CS_URS_2024_01/213141112"/>
    <hyperlink ref="F252" r:id="rId19" display="https://podminky.urs.cz/item/CS_URS_2024_01/213311131"/>
    <hyperlink ref="F274" r:id="rId20" display="https://podminky.urs.cz/item/CS_URS_2024_01/451314211"/>
    <hyperlink ref="F281" r:id="rId21" display="https://podminky.urs.cz/item/CS_URS_2024_01/451541111"/>
    <hyperlink ref="F288" r:id="rId22" display="https://podminky.urs.cz/item/CS_URS_2024_01/452311161"/>
    <hyperlink ref="F295" r:id="rId23" display="https://podminky.urs.cz/item/CS_URS_2024_01/452318510"/>
    <hyperlink ref="F302" r:id="rId24" display="https://podminky.urs.cz/item/CS_URS_2024_01/452368211"/>
    <hyperlink ref="F309" r:id="rId25" display="https://podminky.urs.cz/item/CS_URS_2024_01/452384111"/>
    <hyperlink ref="F316" r:id="rId26" display="https://podminky.urs.cz/item/CS_URS_2024_01/462511161"/>
    <hyperlink ref="F323" r:id="rId27" display="https://podminky.urs.cz/item/CS_URS_2024_01/462511169"/>
    <hyperlink ref="F330" r:id="rId28" display="https://podminky.urs.cz/item/CS_URS_2024_01/465513127"/>
    <hyperlink ref="F338" r:id="rId29" display="https://podminky.urs.cz/item/CS_URS_2024_01/561081131"/>
    <hyperlink ref="F354" r:id="rId30" display="https://podminky.urs.cz/item/CS_URS_2024_01/564851111"/>
    <hyperlink ref="F367" r:id="rId31" display="https://podminky.urs.cz/item/CS_URS_2024_01/564861111"/>
    <hyperlink ref="F383" r:id="rId32" display="https://podminky.urs.cz/item/CS_URS_2024_01/565135121"/>
    <hyperlink ref="F396" r:id="rId33" display="https://podminky.urs.cz/item/CS_URS_2024_01/569831111"/>
    <hyperlink ref="F403" r:id="rId34" display="https://podminky.urs.cz/item/CS_URS_2024_01/573111115"/>
    <hyperlink ref="F416" r:id="rId35" display="https://podminky.urs.cz/item/CS_URS_2024_01/573211107"/>
    <hyperlink ref="F429" r:id="rId36" display="https://podminky.urs.cz/item/CS_URS_2024_01/577134221"/>
    <hyperlink ref="F442" r:id="rId37" display="https://podminky.urs.cz/item/CS_URS_2024_01/584921111"/>
    <hyperlink ref="F459" r:id="rId38" display="https://podminky.urs.cz/item/CS_URS_2024_01/894411311"/>
    <hyperlink ref="F471" r:id="rId39" display="https://podminky.urs.cz/item/CS_URS_2024_01/894414211"/>
    <hyperlink ref="F484" r:id="rId40" display="https://podminky.urs.cz/item/CS_URS_2024_01/919535561"/>
    <hyperlink ref="F490" r:id="rId41" display="https://podminky.urs.cz/item/CS_URS_2024_01/919551118"/>
    <hyperlink ref="F503" r:id="rId42" display="https://podminky.urs.cz/item/CS_URS_2024_01/962041211"/>
    <hyperlink ref="F510" r:id="rId43" display="https://podminky.urs.cz/item/CS_URS_2024_01/966008114"/>
    <hyperlink ref="F517" r:id="rId44" display="https://podminky.urs.cz/item/CS_URS_2024_01/977151124"/>
    <hyperlink ref="F525" r:id="rId45" display="https://podminky.urs.cz/item/CS_URS_2024_01/997221571"/>
    <hyperlink ref="F532" r:id="rId46" display="https://podminky.urs.cz/item/CS_URS_2024_01/997221579"/>
    <hyperlink ref="F539" r:id="rId47" display="https://podminky.urs.cz/item/CS_URS_2024_01/997221862"/>
    <hyperlink ref="F546" r:id="rId48" display="https://podminky.urs.cz/item/CS_URS_2024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92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26.25" customHeight="1">
      <c r="B7" s="22"/>
      <c r="E7" s="145" t="str">
        <f>'Rekapitulace stavby'!K6</f>
        <v>Hlavní polní cesta HC3 a výsadba LBC Háje, LBK 769703-2 a IP3 v k.ú. Třebětice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93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692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18. 1. 2024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tr">
        <f>IF('Rekapitulace stavby'!AN10="","",'Rekapitulace stavby'!AN10)</f>
        <v/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tr">
        <f>IF('Rekapitulace stavby'!E11="","",'Rekapitulace stavby'!E11)</f>
        <v xml:space="preserve"> </v>
      </c>
      <c r="F15" s="40"/>
      <c r="G15" s="40"/>
      <c r="H15" s="40"/>
      <c r="I15" s="144" t="s">
        <v>28</v>
      </c>
      <c r="J15" s="135" t="str">
        <f>IF('Rekapitulace stavby'!AN11="","",'Rekapitulace stavby'!AN11)</f>
        <v/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32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4" t="s">
        <v>28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35</v>
      </c>
      <c r="E23" s="40"/>
      <c r="F23" s="40"/>
      <c r="G23" s="40"/>
      <c r="H23" s="40"/>
      <c r="I23" s="144" t="s">
        <v>26</v>
      </c>
      <c r="J23" s="135" t="s">
        <v>32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33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ROUND(J84,2)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ROUND((SUM(BE84:BE139)),2)</f>
        <v>0</v>
      </c>
      <c r="G33" s="40"/>
      <c r="H33" s="40"/>
      <c r="I33" s="159">
        <v>0.21</v>
      </c>
      <c r="J33" s="158">
        <f>ROUND(((SUM(BE84:BE139))*I33),2)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44</v>
      </c>
      <c r="F34" s="158">
        <f>ROUND((SUM(BF84:BF139)),2)</f>
        <v>0</v>
      </c>
      <c r="G34" s="40"/>
      <c r="H34" s="40"/>
      <c r="I34" s="159">
        <v>0.15</v>
      </c>
      <c r="J34" s="158">
        <f>ROUND(((SUM(BF84:BF139))*I34),2)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45</v>
      </c>
      <c r="F35" s="158">
        <f>ROUND((SUM(BG84:BG139)),2)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46</v>
      </c>
      <c r="F36" s="158">
        <f>ROUND((SUM(BH84:BH139)),2)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47</v>
      </c>
      <c r="F37" s="158">
        <f>ROUND((SUM(BI84:BI139)),2)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97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71" t="str">
        <f>E7</f>
        <v>Hlavní polní cesta HC3 a výsadba LBC Háje, LBK 769703-2 a IP3 v k.ú. Třebětice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93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VRN-101 - Vedlejší rozpočtové náklady SO 101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k.ú. Třebětice</v>
      </c>
      <c r="G52" s="42"/>
      <c r="H52" s="42"/>
      <c r="I52" s="34" t="s">
        <v>23</v>
      </c>
      <c r="J52" s="74" t="str">
        <f>IF(J12="","",J12)</f>
        <v>18. 1. 2024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>AGPOL s.r.o., Jungmannova 153/12, 77900 Olomouc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AGPOL s.r.o., Jungmannova 153/12, 77900 Olomouc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98</v>
      </c>
      <c r="D57" s="173"/>
      <c r="E57" s="173"/>
      <c r="F57" s="173"/>
      <c r="G57" s="173"/>
      <c r="H57" s="173"/>
      <c r="I57" s="173"/>
      <c r="J57" s="174" t="s">
        <v>99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100</v>
      </c>
    </row>
    <row r="60" spans="1:31" s="9" customFormat="1" ht="24.95" customHeight="1">
      <c r="A60" s="9"/>
      <c r="B60" s="176"/>
      <c r="C60" s="177"/>
      <c r="D60" s="178" t="s">
        <v>693</v>
      </c>
      <c r="E60" s="179"/>
      <c r="F60" s="179"/>
      <c r="G60" s="179"/>
      <c r="H60" s="179"/>
      <c r="I60" s="179"/>
      <c r="J60" s="180">
        <f>J85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694</v>
      </c>
      <c r="E61" s="184"/>
      <c r="F61" s="184"/>
      <c r="G61" s="184"/>
      <c r="H61" s="184"/>
      <c r="I61" s="184"/>
      <c r="J61" s="185">
        <f>J86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695</v>
      </c>
      <c r="E62" s="184"/>
      <c r="F62" s="184"/>
      <c r="G62" s="184"/>
      <c r="H62" s="184"/>
      <c r="I62" s="184"/>
      <c r="J62" s="185">
        <f>J106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696</v>
      </c>
      <c r="E63" s="184"/>
      <c r="F63" s="184"/>
      <c r="G63" s="184"/>
      <c r="H63" s="184"/>
      <c r="I63" s="184"/>
      <c r="J63" s="185">
        <f>J121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697</v>
      </c>
      <c r="E64" s="184"/>
      <c r="F64" s="184"/>
      <c r="G64" s="184"/>
      <c r="H64" s="184"/>
      <c r="I64" s="184"/>
      <c r="J64" s="185">
        <f>J129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4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108</v>
      </c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6.25" customHeight="1">
      <c r="A74" s="40"/>
      <c r="B74" s="41"/>
      <c r="C74" s="42"/>
      <c r="D74" s="42"/>
      <c r="E74" s="171" t="str">
        <f>E7</f>
        <v>Hlavní polní cesta HC3 a výsadba LBC Háje, LBK 769703-2 a IP3 v k.ú. Třebětice</v>
      </c>
      <c r="F74" s="34"/>
      <c r="G74" s="34"/>
      <c r="H74" s="34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93</v>
      </c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VRN-101 - Vedlejší rozpočtové náklady SO 101</v>
      </c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k.ú. Třebětice</v>
      </c>
      <c r="G78" s="42"/>
      <c r="H78" s="42"/>
      <c r="I78" s="34" t="s">
        <v>23</v>
      </c>
      <c r="J78" s="74" t="str">
        <f>IF(J12="","",J12)</f>
        <v>18. 1. 2024</v>
      </c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25</v>
      </c>
      <c r="D80" s="42"/>
      <c r="E80" s="42"/>
      <c r="F80" s="29" t="str">
        <f>E15</f>
        <v xml:space="preserve"> </v>
      </c>
      <c r="G80" s="42"/>
      <c r="H80" s="42"/>
      <c r="I80" s="34" t="s">
        <v>31</v>
      </c>
      <c r="J80" s="38" t="str">
        <f>E21</f>
        <v>AGPOL s.r.o., Jungmannova 153/12, 77900 Olomouc</v>
      </c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35</v>
      </c>
      <c r="J81" s="38" t="str">
        <f>E24</f>
        <v>AGPOL s.r.o., Jungmannova 153/12, 77900 Olomouc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87"/>
      <c r="B83" s="188"/>
      <c r="C83" s="189" t="s">
        <v>109</v>
      </c>
      <c r="D83" s="190" t="s">
        <v>57</v>
      </c>
      <c r="E83" s="190" t="s">
        <v>53</v>
      </c>
      <c r="F83" s="190" t="s">
        <v>54</v>
      </c>
      <c r="G83" s="190" t="s">
        <v>110</v>
      </c>
      <c r="H83" s="190" t="s">
        <v>111</v>
      </c>
      <c r="I83" s="190" t="s">
        <v>112</v>
      </c>
      <c r="J83" s="190" t="s">
        <v>99</v>
      </c>
      <c r="K83" s="191" t="s">
        <v>113</v>
      </c>
      <c r="L83" s="192"/>
      <c r="M83" s="94" t="s">
        <v>19</v>
      </c>
      <c r="N83" s="95" t="s">
        <v>42</v>
      </c>
      <c r="O83" s="95" t="s">
        <v>114</v>
      </c>
      <c r="P83" s="95" t="s">
        <v>115</v>
      </c>
      <c r="Q83" s="95" t="s">
        <v>116</v>
      </c>
      <c r="R83" s="95" t="s">
        <v>117</v>
      </c>
      <c r="S83" s="95" t="s">
        <v>118</v>
      </c>
      <c r="T83" s="96" t="s">
        <v>119</v>
      </c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63" s="2" customFormat="1" ht="22.8" customHeight="1">
      <c r="A84" s="40"/>
      <c r="B84" s="41"/>
      <c r="C84" s="101" t="s">
        <v>120</v>
      </c>
      <c r="D84" s="42"/>
      <c r="E84" s="42"/>
      <c r="F84" s="42"/>
      <c r="G84" s="42"/>
      <c r="H84" s="42"/>
      <c r="I84" s="42"/>
      <c r="J84" s="193">
        <f>BK84</f>
        <v>0</v>
      </c>
      <c r="K84" s="42"/>
      <c r="L84" s="46"/>
      <c r="M84" s="97"/>
      <c r="N84" s="194"/>
      <c r="O84" s="98"/>
      <c r="P84" s="195">
        <f>P85</f>
        <v>0</v>
      </c>
      <c r="Q84" s="98"/>
      <c r="R84" s="195">
        <f>R85</f>
        <v>0</v>
      </c>
      <c r="S84" s="98"/>
      <c r="T84" s="196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100</v>
      </c>
      <c r="BK84" s="197">
        <f>BK85</f>
        <v>0</v>
      </c>
    </row>
    <row r="85" spans="1:63" s="12" customFormat="1" ht="25.9" customHeight="1">
      <c r="A85" s="12"/>
      <c r="B85" s="198"/>
      <c r="C85" s="199"/>
      <c r="D85" s="200" t="s">
        <v>71</v>
      </c>
      <c r="E85" s="201" t="s">
        <v>698</v>
      </c>
      <c r="F85" s="201" t="s">
        <v>699</v>
      </c>
      <c r="G85" s="199"/>
      <c r="H85" s="199"/>
      <c r="I85" s="202"/>
      <c r="J85" s="203">
        <f>BK85</f>
        <v>0</v>
      </c>
      <c r="K85" s="199"/>
      <c r="L85" s="204"/>
      <c r="M85" s="205"/>
      <c r="N85" s="206"/>
      <c r="O85" s="206"/>
      <c r="P85" s="207">
        <f>P86+P106+P121+P129</f>
        <v>0</v>
      </c>
      <c r="Q85" s="206"/>
      <c r="R85" s="207">
        <f>R86+R106+R121+R129</f>
        <v>0</v>
      </c>
      <c r="S85" s="206"/>
      <c r="T85" s="208">
        <f>T86+T106+T121+T129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9" t="s">
        <v>178</v>
      </c>
      <c r="AT85" s="210" t="s">
        <v>71</v>
      </c>
      <c r="AU85" s="210" t="s">
        <v>72</v>
      </c>
      <c r="AY85" s="209" t="s">
        <v>123</v>
      </c>
      <c r="BK85" s="211">
        <f>BK86+BK106+BK121+BK129</f>
        <v>0</v>
      </c>
    </row>
    <row r="86" spans="1:63" s="12" customFormat="1" ht="22.8" customHeight="1">
      <c r="A86" s="12"/>
      <c r="B86" s="198"/>
      <c r="C86" s="199"/>
      <c r="D86" s="200" t="s">
        <v>71</v>
      </c>
      <c r="E86" s="212" t="s">
        <v>700</v>
      </c>
      <c r="F86" s="212" t="s">
        <v>701</v>
      </c>
      <c r="G86" s="199"/>
      <c r="H86" s="199"/>
      <c r="I86" s="202"/>
      <c r="J86" s="213">
        <f>BK86</f>
        <v>0</v>
      </c>
      <c r="K86" s="199"/>
      <c r="L86" s="204"/>
      <c r="M86" s="205"/>
      <c r="N86" s="206"/>
      <c r="O86" s="206"/>
      <c r="P86" s="207">
        <f>SUM(P87:P105)</f>
        <v>0</v>
      </c>
      <c r="Q86" s="206"/>
      <c r="R86" s="207">
        <f>SUM(R87:R105)</f>
        <v>0</v>
      </c>
      <c r="S86" s="206"/>
      <c r="T86" s="208">
        <f>SUM(T87:T105)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9" t="s">
        <v>178</v>
      </c>
      <c r="AT86" s="210" t="s">
        <v>71</v>
      </c>
      <c r="AU86" s="210" t="s">
        <v>79</v>
      </c>
      <c r="AY86" s="209" t="s">
        <v>123</v>
      </c>
      <c r="BK86" s="211">
        <f>SUM(BK87:BK105)</f>
        <v>0</v>
      </c>
    </row>
    <row r="87" spans="1:65" s="2" customFormat="1" ht="16.5" customHeight="1">
      <c r="A87" s="40"/>
      <c r="B87" s="41"/>
      <c r="C87" s="214" t="s">
        <v>79</v>
      </c>
      <c r="D87" s="214" t="s">
        <v>126</v>
      </c>
      <c r="E87" s="215" t="s">
        <v>702</v>
      </c>
      <c r="F87" s="216" t="s">
        <v>703</v>
      </c>
      <c r="G87" s="217" t="s">
        <v>704</v>
      </c>
      <c r="H87" s="218">
        <v>1</v>
      </c>
      <c r="I87" s="219"/>
      <c r="J87" s="220">
        <f>ROUND(I87*H87,2)</f>
        <v>0</v>
      </c>
      <c r="K87" s="216" t="s">
        <v>19</v>
      </c>
      <c r="L87" s="46"/>
      <c r="M87" s="221" t="s">
        <v>19</v>
      </c>
      <c r="N87" s="222" t="s">
        <v>43</v>
      </c>
      <c r="O87" s="86"/>
      <c r="P87" s="223">
        <f>O87*H87</f>
        <v>0</v>
      </c>
      <c r="Q87" s="223">
        <v>0</v>
      </c>
      <c r="R87" s="223">
        <f>Q87*H87</f>
        <v>0</v>
      </c>
      <c r="S87" s="223">
        <v>0</v>
      </c>
      <c r="T87" s="224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25" t="s">
        <v>705</v>
      </c>
      <c r="AT87" s="225" t="s">
        <v>126</v>
      </c>
      <c r="AU87" s="225" t="s">
        <v>81</v>
      </c>
      <c r="AY87" s="19" t="s">
        <v>123</v>
      </c>
      <c r="BE87" s="226">
        <f>IF(N87="základní",J87,0)</f>
        <v>0</v>
      </c>
      <c r="BF87" s="226">
        <f>IF(N87="snížená",J87,0)</f>
        <v>0</v>
      </c>
      <c r="BG87" s="226">
        <f>IF(N87="zákl. přenesená",J87,0)</f>
        <v>0</v>
      </c>
      <c r="BH87" s="226">
        <f>IF(N87="sníž. přenesená",J87,0)</f>
        <v>0</v>
      </c>
      <c r="BI87" s="226">
        <f>IF(N87="nulová",J87,0)</f>
        <v>0</v>
      </c>
      <c r="BJ87" s="19" t="s">
        <v>79</v>
      </c>
      <c r="BK87" s="226">
        <f>ROUND(I87*H87,2)</f>
        <v>0</v>
      </c>
      <c r="BL87" s="19" t="s">
        <v>705</v>
      </c>
      <c r="BM87" s="225" t="s">
        <v>706</v>
      </c>
    </row>
    <row r="88" spans="1:47" s="2" customFormat="1" ht="12">
      <c r="A88" s="40"/>
      <c r="B88" s="41"/>
      <c r="C88" s="42"/>
      <c r="D88" s="227" t="s">
        <v>133</v>
      </c>
      <c r="E88" s="42"/>
      <c r="F88" s="228" t="s">
        <v>703</v>
      </c>
      <c r="G88" s="42"/>
      <c r="H88" s="42"/>
      <c r="I88" s="229"/>
      <c r="J88" s="42"/>
      <c r="K88" s="42"/>
      <c r="L88" s="46"/>
      <c r="M88" s="230"/>
      <c r="N88" s="231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133</v>
      </c>
      <c r="AU88" s="19" t="s">
        <v>81</v>
      </c>
    </row>
    <row r="89" spans="1:51" s="14" customFormat="1" ht="12">
      <c r="A89" s="14"/>
      <c r="B89" s="244"/>
      <c r="C89" s="245"/>
      <c r="D89" s="227" t="s">
        <v>137</v>
      </c>
      <c r="E89" s="246" t="s">
        <v>19</v>
      </c>
      <c r="F89" s="247" t="s">
        <v>79</v>
      </c>
      <c r="G89" s="245"/>
      <c r="H89" s="248">
        <v>1</v>
      </c>
      <c r="I89" s="249"/>
      <c r="J89" s="245"/>
      <c r="K89" s="245"/>
      <c r="L89" s="250"/>
      <c r="M89" s="251"/>
      <c r="N89" s="252"/>
      <c r="O89" s="252"/>
      <c r="P89" s="252"/>
      <c r="Q89" s="252"/>
      <c r="R89" s="252"/>
      <c r="S89" s="252"/>
      <c r="T89" s="253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4" t="s">
        <v>137</v>
      </c>
      <c r="AU89" s="254" t="s">
        <v>81</v>
      </c>
      <c r="AV89" s="14" t="s">
        <v>81</v>
      </c>
      <c r="AW89" s="14" t="s">
        <v>34</v>
      </c>
      <c r="AX89" s="14" t="s">
        <v>79</v>
      </c>
      <c r="AY89" s="254" t="s">
        <v>123</v>
      </c>
    </row>
    <row r="90" spans="1:65" s="2" customFormat="1" ht="16.5" customHeight="1">
      <c r="A90" s="40"/>
      <c r="B90" s="41"/>
      <c r="C90" s="214" t="s">
        <v>81</v>
      </c>
      <c r="D90" s="214" t="s">
        <v>126</v>
      </c>
      <c r="E90" s="215" t="s">
        <v>707</v>
      </c>
      <c r="F90" s="216" t="s">
        <v>708</v>
      </c>
      <c r="G90" s="217" t="s">
        <v>704</v>
      </c>
      <c r="H90" s="218">
        <v>1</v>
      </c>
      <c r="I90" s="219"/>
      <c r="J90" s="220">
        <f>ROUND(I90*H90,2)</f>
        <v>0</v>
      </c>
      <c r="K90" s="216" t="s">
        <v>19</v>
      </c>
      <c r="L90" s="46"/>
      <c r="M90" s="221" t="s">
        <v>19</v>
      </c>
      <c r="N90" s="222" t="s">
        <v>43</v>
      </c>
      <c r="O90" s="86"/>
      <c r="P90" s="223">
        <f>O90*H90</f>
        <v>0</v>
      </c>
      <c r="Q90" s="223">
        <v>0</v>
      </c>
      <c r="R90" s="223">
        <f>Q90*H90</f>
        <v>0</v>
      </c>
      <c r="S90" s="223">
        <v>0</v>
      </c>
      <c r="T90" s="224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5" t="s">
        <v>705</v>
      </c>
      <c r="AT90" s="225" t="s">
        <v>126</v>
      </c>
      <c r="AU90" s="225" t="s">
        <v>81</v>
      </c>
      <c r="AY90" s="19" t="s">
        <v>123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9" t="s">
        <v>79</v>
      </c>
      <c r="BK90" s="226">
        <f>ROUND(I90*H90,2)</f>
        <v>0</v>
      </c>
      <c r="BL90" s="19" t="s">
        <v>705</v>
      </c>
      <c r="BM90" s="225" t="s">
        <v>709</v>
      </c>
    </row>
    <row r="91" spans="1:47" s="2" customFormat="1" ht="12">
      <c r="A91" s="40"/>
      <c r="B91" s="41"/>
      <c r="C91" s="42"/>
      <c r="D91" s="227" t="s">
        <v>133</v>
      </c>
      <c r="E91" s="42"/>
      <c r="F91" s="228" t="s">
        <v>708</v>
      </c>
      <c r="G91" s="42"/>
      <c r="H91" s="42"/>
      <c r="I91" s="229"/>
      <c r="J91" s="42"/>
      <c r="K91" s="42"/>
      <c r="L91" s="46"/>
      <c r="M91" s="230"/>
      <c r="N91" s="231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133</v>
      </c>
      <c r="AU91" s="19" t="s">
        <v>81</v>
      </c>
    </row>
    <row r="92" spans="1:47" s="2" customFormat="1" ht="12">
      <c r="A92" s="40"/>
      <c r="B92" s="41"/>
      <c r="C92" s="42"/>
      <c r="D92" s="227" t="s">
        <v>223</v>
      </c>
      <c r="E92" s="42"/>
      <c r="F92" s="266" t="s">
        <v>710</v>
      </c>
      <c r="G92" s="42"/>
      <c r="H92" s="42"/>
      <c r="I92" s="229"/>
      <c r="J92" s="42"/>
      <c r="K92" s="42"/>
      <c r="L92" s="46"/>
      <c r="M92" s="230"/>
      <c r="N92" s="231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223</v>
      </c>
      <c r="AU92" s="19" t="s">
        <v>81</v>
      </c>
    </row>
    <row r="93" spans="1:51" s="14" customFormat="1" ht="12">
      <c r="A93" s="14"/>
      <c r="B93" s="244"/>
      <c r="C93" s="245"/>
      <c r="D93" s="227" t="s">
        <v>137</v>
      </c>
      <c r="E93" s="246" t="s">
        <v>19</v>
      </c>
      <c r="F93" s="247" t="s">
        <v>79</v>
      </c>
      <c r="G93" s="245"/>
      <c r="H93" s="248">
        <v>1</v>
      </c>
      <c r="I93" s="249"/>
      <c r="J93" s="245"/>
      <c r="K93" s="245"/>
      <c r="L93" s="250"/>
      <c r="M93" s="251"/>
      <c r="N93" s="252"/>
      <c r="O93" s="252"/>
      <c r="P93" s="252"/>
      <c r="Q93" s="252"/>
      <c r="R93" s="252"/>
      <c r="S93" s="252"/>
      <c r="T93" s="25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4" t="s">
        <v>137</v>
      </c>
      <c r="AU93" s="254" t="s">
        <v>81</v>
      </c>
      <c r="AV93" s="14" t="s">
        <v>81</v>
      </c>
      <c r="AW93" s="14" t="s">
        <v>34</v>
      </c>
      <c r="AX93" s="14" t="s">
        <v>79</v>
      </c>
      <c r="AY93" s="254" t="s">
        <v>123</v>
      </c>
    </row>
    <row r="94" spans="1:65" s="2" customFormat="1" ht="16.5" customHeight="1">
      <c r="A94" s="40"/>
      <c r="B94" s="41"/>
      <c r="C94" s="214" t="s">
        <v>313</v>
      </c>
      <c r="D94" s="214" t="s">
        <v>126</v>
      </c>
      <c r="E94" s="215" t="s">
        <v>711</v>
      </c>
      <c r="F94" s="216" t="s">
        <v>712</v>
      </c>
      <c r="G94" s="217" t="s">
        <v>704</v>
      </c>
      <c r="H94" s="218">
        <v>1</v>
      </c>
      <c r="I94" s="219"/>
      <c r="J94" s="220">
        <f>ROUND(I94*H94,2)</f>
        <v>0</v>
      </c>
      <c r="K94" s="216" t="s">
        <v>19</v>
      </c>
      <c r="L94" s="46"/>
      <c r="M94" s="221" t="s">
        <v>19</v>
      </c>
      <c r="N94" s="222" t="s">
        <v>43</v>
      </c>
      <c r="O94" s="86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5" t="s">
        <v>705</v>
      </c>
      <c r="AT94" s="225" t="s">
        <v>126</v>
      </c>
      <c r="AU94" s="225" t="s">
        <v>81</v>
      </c>
      <c r="AY94" s="19" t="s">
        <v>123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9" t="s">
        <v>79</v>
      </c>
      <c r="BK94" s="226">
        <f>ROUND(I94*H94,2)</f>
        <v>0</v>
      </c>
      <c r="BL94" s="19" t="s">
        <v>705</v>
      </c>
      <c r="BM94" s="225" t="s">
        <v>713</v>
      </c>
    </row>
    <row r="95" spans="1:47" s="2" customFormat="1" ht="12">
      <c r="A95" s="40"/>
      <c r="B95" s="41"/>
      <c r="C95" s="42"/>
      <c r="D95" s="227" t="s">
        <v>133</v>
      </c>
      <c r="E95" s="42"/>
      <c r="F95" s="228" t="s">
        <v>714</v>
      </c>
      <c r="G95" s="42"/>
      <c r="H95" s="42"/>
      <c r="I95" s="229"/>
      <c r="J95" s="42"/>
      <c r="K95" s="42"/>
      <c r="L95" s="46"/>
      <c r="M95" s="230"/>
      <c r="N95" s="231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133</v>
      </c>
      <c r="AU95" s="19" t="s">
        <v>81</v>
      </c>
    </row>
    <row r="96" spans="1:47" s="2" customFormat="1" ht="12">
      <c r="A96" s="40"/>
      <c r="B96" s="41"/>
      <c r="C96" s="42"/>
      <c r="D96" s="227" t="s">
        <v>223</v>
      </c>
      <c r="E96" s="42"/>
      <c r="F96" s="266" t="s">
        <v>715</v>
      </c>
      <c r="G96" s="42"/>
      <c r="H96" s="42"/>
      <c r="I96" s="229"/>
      <c r="J96" s="42"/>
      <c r="K96" s="42"/>
      <c r="L96" s="46"/>
      <c r="M96" s="230"/>
      <c r="N96" s="231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223</v>
      </c>
      <c r="AU96" s="19" t="s">
        <v>81</v>
      </c>
    </row>
    <row r="97" spans="1:51" s="14" customFormat="1" ht="12">
      <c r="A97" s="14"/>
      <c r="B97" s="244"/>
      <c r="C97" s="245"/>
      <c r="D97" s="227" t="s">
        <v>137</v>
      </c>
      <c r="E97" s="246" t="s">
        <v>19</v>
      </c>
      <c r="F97" s="247" t="s">
        <v>79</v>
      </c>
      <c r="G97" s="245"/>
      <c r="H97" s="248">
        <v>1</v>
      </c>
      <c r="I97" s="249"/>
      <c r="J97" s="245"/>
      <c r="K97" s="245"/>
      <c r="L97" s="250"/>
      <c r="M97" s="251"/>
      <c r="N97" s="252"/>
      <c r="O97" s="252"/>
      <c r="P97" s="252"/>
      <c r="Q97" s="252"/>
      <c r="R97" s="252"/>
      <c r="S97" s="252"/>
      <c r="T97" s="25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4" t="s">
        <v>137</v>
      </c>
      <c r="AU97" s="254" t="s">
        <v>81</v>
      </c>
      <c r="AV97" s="14" t="s">
        <v>81</v>
      </c>
      <c r="AW97" s="14" t="s">
        <v>34</v>
      </c>
      <c r="AX97" s="14" t="s">
        <v>79</v>
      </c>
      <c r="AY97" s="254" t="s">
        <v>123</v>
      </c>
    </row>
    <row r="98" spans="1:65" s="2" customFormat="1" ht="16.5" customHeight="1">
      <c r="A98" s="40"/>
      <c r="B98" s="41"/>
      <c r="C98" s="214" t="s">
        <v>131</v>
      </c>
      <c r="D98" s="214" t="s">
        <v>126</v>
      </c>
      <c r="E98" s="215" t="s">
        <v>716</v>
      </c>
      <c r="F98" s="216" t="s">
        <v>717</v>
      </c>
      <c r="G98" s="217" t="s">
        <v>704</v>
      </c>
      <c r="H98" s="218">
        <v>1</v>
      </c>
      <c r="I98" s="219"/>
      <c r="J98" s="220">
        <f>ROUND(I98*H98,2)</f>
        <v>0</v>
      </c>
      <c r="K98" s="216" t="s">
        <v>19</v>
      </c>
      <c r="L98" s="46"/>
      <c r="M98" s="221" t="s">
        <v>19</v>
      </c>
      <c r="N98" s="222" t="s">
        <v>43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705</v>
      </c>
      <c r="AT98" s="225" t="s">
        <v>126</v>
      </c>
      <c r="AU98" s="225" t="s">
        <v>81</v>
      </c>
      <c r="AY98" s="19" t="s">
        <v>123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79</v>
      </c>
      <c r="BK98" s="226">
        <f>ROUND(I98*H98,2)</f>
        <v>0</v>
      </c>
      <c r="BL98" s="19" t="s">
        <v>705</v>
      </c>
      <c r="BM98" s="225" t="s">
        <v>718</v>
      </c>
    </row>
    <row r="99" spans="1:47" s="2" customFormat="1" ht="12">
      <c r="A99" s="40"/>
      <c r="B99" s="41"/>
      <c r="C99" s="42"/>
      <c r="D99" s="227" t="s">
        <v>133</v>
      </c>
      <c r="E99" s="42"/>
      <c r="F99" s="228" t="s">
        <v>717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133</v>
      </c>
      <c r="AU99" s="19" t="s">
        <v>81</v>
      </c>
    </row>
    <row r="100" spans="1:47" s="2" customFormat="1" ht="12">
      <c r="A100" s="40"/>
      <c r="B100" s="41"/>
      <c r="C100" s="42"/>
      <c r="D100" s="227" t="s">
        <v>223</v>
      </c>
      <c r="E100" s="42"/>
      <c r="F100" s="266" t="s">
        <v>719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223</v>
      </c>
      <c r="AU100" s="19" t="s">
        <v>81</v>
      </c>
    </row>
    <row r="101" spans="1:51" s="14" customFormat="1" ht="12">
      <c r="A101" s="14"/>
      <c r="B101" s="244"/>
      <c r="C101" s="245"/>
      <c r="D101" s="227" t="s">
        <v>137</v>
      </c>
      <c r="E101" s="246" t="s">
        <v>19</v>
      </c>
      <c r="F101" s="247" t="s">
        <v>79</v>
      </c>
      <c r="G101" s="245"/>
      <c r="H101" s="248">
        <v>1</v>
      </c>
      <c r="I101" s="249"/>
      <c r="J101" s="245"/>
      <c r="K101" s="245"/>
      <c r="L101" s="250"/>
      <c r="M101" s="251"/>
      <c r="N101" s="252"/>
      <c r="O101" s="252"/>
      <c r="P101" s="252"/>
      <c r="Q101" s="252"/>
      <c r="R101" s="252"/>
      <c r="S101" s="252"/>
      <c r="T101" s="25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4" t="s">
        <v>137</v>
      </c>
      <c r="AU101" s="254" t="s">
        <v>81</v>
      </c>
      <c r="AV101" s="14" t="s">
        <v>81</v>
      </c>
      <c r="AW101" s="14" t="s">
        <v>34</v>
      </c>
      <c r="AX101" s="14" t="s">
        <v>79</v>
      </c>
      <c r="AY101" s="254" t="s">
        <v>123</v>
      </c>
    </row>
    <row r="102" spans="1:65" s="2" customFormat="1" ht="16.5" customHeight="1">
      <c r="A102" s="40"/>
      <c r="B102" s="41"/>
      <c r="C102" s="214" t="s">
        <v>178</v>
      </c>
      <c r="D102" s="214" t="s">
        <v>126</v>
      </c>
      <c r="E102" s="215" t="s">
        <v>720</v>
      </c>
      <c r="F102" s="216" t="s">
        <v>721</v>
      </c>
      <c r="G102" s="217" t="s">
        <v>704</v>
      </c>
      <c r="H102" s="218">
        <v>1</v>
      </c>
      <c r="I102" s="219"/>
      <c r="J102" s="220">
        <f>ROUND(I102*H102,2)</f>
        <v>0</v>
      </c>
      <c r="K102" s="216" t="s">
        <v>19</v>
      </c>
      <c r="L102" s="46"/>
      <c r="M102" s="221" t="s">
        <v>19</v>
      </c>
      <c r="N102" s="222" t="s">
        <v>43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705</v>
      </c>
      <c r="AT102" s="225" t="s">
        <v>126</v>
      </c>
      <c r="AU102" s="225" t="s">
        <v>81</v>
      </c>
      <c r="AY102" s="19" t="s">
        <v>123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79</v>
      </c>
      <c r="BK102" s="226">
        <f>ROUND(I102*H102,2)</f>
        <v>0</v>
      </c>
      <c r="BL102" s="19" t="s">
        <v>705</v>
      </c>
      <c r="BM102" s="225" t="s">
        <v>722</v>
      </c>
    </row>
    <row r="103" spans="1:47" s="2" customFormat="1" ht="12">
      <c r="A103" s="40"/>
      <c r="B103" s="41"/>
      <c r="C103" s="42"/>
      <c r="D103" s="227" t="s">
        <v>133</v>
      </c>
      <c r="E103" s="42"/>
      <c r="F103" s="228" t="s">
        <v>723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133</v>
      </c>
      <c r="AU103" s="19" t="s">
        <v>81</v>
      </c>
    </row>
    <row r="104" spans="1:47" s="2" customFormat="1" ht="12">
      <c r="A104" s="40"/>
      <c r="B104" s="41"/>
      <c r="C104" s="42"/>
      <c r="D104" s="227" t="s">
        <v>223</v>
      </c>
      <c r="E104" s="42"/>
      <c r="F104" s="266" t="s">
        <v>724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223</v>
      </c>
      <c r="AU104" s="19" t="s">
        <v>81</v>
      </c>
    </row>
    <row r="105" spans="1:51" s="14" customFormat="1" ht="12">
      <c r="A105" s="14"/>
      <c r="B105" s="244"/>
      <c r="C105" s="245"/>
      <c r="D105" s="227" t="s">
        <v>137</v>
      </c>
      <c r="E105" s="246" t="s">
        <v>19</v>
      </c>
      <c r="F105" s="247" t="s">
        <v>79</v>
      </c>
      <c r="G105" s="245"/>
      <c r="H105" s="248">
        <v>1</v>
      </c>
      <c r="I105" s="249"/>
      <c r="J105" s="245"/>
      <c r="K105" s="245"/>
      <c r="L105" s="250"/>
      <c r="M105" s="251"/>
      <c r="N105" s="252"/>
      <c r="O105" s="252"/>
      <c r="P105" s="252"/>
      <c r="Q105" s="252"/>
      <c r="R105" s="252"/>
      <c r="S105" s="252"/>
      <c r="T105" s="25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4" t="s">
        <v>137</v>
      </c>
      <c r="AU105" s="254" t="s">
        <v>81</v>
      </c>
      <c r="AV105" s="14" t="s">
        <v>81</v>
      </c>
      <c r="AW105" s="14" t="s">
        <v>34</v>
      </c>
      <c r="AX105" s="14" t="s">
        <v>79</v>
      </c>
      <c r="AY105" s="254" t="s">
        <v>123</v>
      </c>
    </row>
    <row r="106" spans="1:63" s="12" customFormat="1" ht="22.8" customHeight="1">
      <c r="A106" s="12"/>
      <c r="B106" s="198"/>
      <c r="C106" s="199"/>
      <c r="D106" s="200" t="s">
        <v>71</v>
      </c>
      <c r="E106" s="212" t="s">
        <v>725</v>
      </c>
      <c r="F106" s="212" t="s">
        <v>726</v>
      </c>
      <c r="G106" s="199"/>
      <c r="H106" s="199"/>
      <c r="I106" s="202"/>
      <c r="J106" s="213">
        <f>BK106</f>
        <v>0</v>
      </c>
      <c r="K106" s="199"/>
      <c r="L106" s="204"/>
      <c r="M106" s="205"/>
      <c r="N106" s="206"/>
      <c r="O106" s="206"/>
      <c r="P106" s="207">
        <f>SUM(P107:P120)</f>
        <v>0</v>
      </c>
      <c r="Q106" s="206"/>
      <c r="R106" s="207">
        <f>SUM(R107:R120)</f>
        <v>0</v>
      </c>
      <c r="S106" s="206"/>
      <c r="T106" s="208">
        <f>SUM(T107:T120)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9" t="s">
        <v>178</v>
      </c>
      <c r="AT106" s="210" t="s">
        <v>71</v>
      </c>
      <c r="AU106" s="210" t="s">
        <v>79</v>
      </c>
      <c r="AY106" s="209" t="s">
        <v>123</v>
      </c>
      <c r="BK106" s="211">
        <f>SUM(BK107:BK120)</f>
        <v>0</v>
      </c>
    </row>
    <row r="107" spans="1:65" s="2" customFormat="1" ht="16.5" customHeight="1">
      <c r="A107" s="40"/>
      <c r="B107" s="41"/>
      <c r="C107" s="214" t="s">
        <v>258</v>
      </c>
      <c r="D107" s="214" t="s">
        <v>126</v>
      </c>
      <c r="E107" s="215" t="s">
        <v>727</v>
      </c>
      <c r="F107" s="216" t="s">
        <v>728</v>
      </c>
      <c r="G107" s="217" t="s">
        <v>704</v>
      </c>
      <c r="H107" s="218">
        <v>1</v>
      </c>
      <c r="I107" s="219"/>
      <c r="J107" s="220">
        <f>ROUND(I107*H107,2)</f>
        <v>0</v>
      </c>
      <c r="K107" s="216" t="s">
        <v>19</v>
      </c>
      <c r="L107" s="46"/>
      <c r="M107" s="221" t="s">
        <v>19</v>
      </c>
      <c r="N107" s="222" t="s">
        <v>43</v>
      </c>
      <c r="O107" s="86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705</v>
      </c>
      <c r="AT107" s="225" t="s">
        <v>126</v>
      </c>
      <c r="AU107" s="225" t="s">
        <v>81</v>
      </c>
      <c r="AY107" s="19" t="s">
        <v>123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79</v>
      </c>
      <c r="BK107" s="226">
        <f>ROUND(I107*H107,2)</f>
        <v>0</v>
      </c>
      <c r="BL107" s="19" t="s">
        <v>705</v>
      </c>
      <c r="BM107" s="225" t="s">
        <v>729</v>
      </c>
    </row>
    <row r="108" spans="1:47" s="2" customFormat="1" ht="12">
      <c r="A108" s="40"/>
      <c r="B108" s="41"/>
      <c r="C108" s="42"/>
      <c r="D108" s="227" t="s">
        <v>133</v>
      </c>
      <c r="E108" s="42"/>
      <c r="F108" s="228" t="s">
        <v>730</v>
      </c>
      <c r="G108" s="42"/>
      <c r="H108" s="42"/>
      <c r="I108" s="229"/>
      <c r="J108" s="42"/>
      <c r="K108" s="42"/>
      <c r="L108" s="46"/>
      <c r="M108" s="230"/>
      <c r="N108" s="231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133</v>
      </c>
      <c r="AU108" s="19" t="s">
        <v>81</v>
      </c>
    </row>
    <row r="109" spans="1:47" s="2" customFormat="1" ht="12">
      <c r="A109" s="40"/>
      <c r="B109" s="41"/>
      <c r="C109" s="42"/>
      <c r="D109" s="227" t="s">
        <v>223</v>
      </c>
      <c r="E109" s="42"/>
      <c r="F109" s="266" t="s">
        <v>731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223</v>
      </c>
      <c r="AU109" s="19" t="s">
        <v>81</v>
      </c>
    </row>
    <row r="110" spans="1:51" s="14" customFormat="1" ht="12">
      <c r="A110" s="14"/>
      <c r="B110" s="244"/>
      <c r="C110" s="245"/>
      <c r="D110" s="227" t="s">
        <v>137</v>
      </c>
      <c r="E110" s="246" t="s">
        <v>19</v>
      </c>
      <c r="F110" s="247" t="s">
        <v>79</v>
      </c>
      <c r="G110" s="245"/>
      <c r="H110" s="248">
        <v>1</v>
      </c>
      <c r="I110" s="249"/>
      <c r="J110" s="245"/>
      <c r="K110" s="245"/>
      <c r="L110" s="250"/>
      <c r="M110" s="251"/>
      <c r="N110" s="252"/>
      <c r="O110" s="252"/>
      <c r="P110" s="252"/>
      <c r="Q110" s="252"/>
      <c r="R110" s="252"/>
      <c r="S110" s="252"/>
      <c r="T110" s="25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4" t="s">
        <v>137</v>
      </c>
      <c r="AU110" s="254" t="s">
        <v>81</v>
      </c>
      <c r="AV110" s="14" t="s">
        <v>81</v>
      </c>
      <c r="AW110" s="14" t="s">
        <v>34</v>
      </c>
      <c r="AX110" s="14" t="s">
        <v>79</v>
      </c>
      <c r="AY110" s="254" t="s">
        <v>123</v>
      </c>
    </row>
    <row r="111" spans="1:65" s="2" customFormat="1" ht="16.5" customHeight="1">
      <c r="A111" s="40"/>
      <c r="B111" s="41"/>
      <c r="C111" s="214" t="s">
        <v>345</v>
      </c>
      <c r="D111" s="214" t="s">
        <v>126</v>
      </c>
      <c r="E111" s="215" t="s">
        <v>732</v>
      </c>
      <c r="F111" s="216" t="s">
        <v>733</v>
      </c>
      <c r="G111" s="217" t="s">
        <v>704</v>
      </c>
      <c r="H111" s="218">
        <v>1</v>
      </c>
      <c r="I111" s="219"/>
      <c r="J111" s="220">
        <f>ROUND(I111*H111,2)</f>
        <v>0</v>
      </c>
      <c r="K111" s="216" t="s">
        <v>19</v>
      </c>
      <c r="L111" s="46"/>
      <c r="M111" s="221" t="s">
        <v>19</v>
      </c>
      <c r="N111" s="222" t="s">
        <v>43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705</v>
      </c>
      <c r="AT111" s="225" t="s">
        <v>126</v>
      </c>
      <c r="AU111" s="225" t="s">
        <v>81</v>
      </c>
      <c r="AY111" s="19" t="s">
        <v>123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79</v>
      </c>
      <c r="BK111" s="226">
        <f>ROUND(I111*H111,2)</f>
        <v>0</v>
      </c>
      <c r="BL111" s="19" t="s">
        <v>705</v>
      </c>
      <c r="BM111" s="225" t="s">
        <v>734</v>
      </c>
    </row>
    <row r="112" spans="1:47" s="2" customFormat="1" ht="12">
      <c r="A112" s="40"/>
      <c r="B112" s="41"/>
      <c r="C112" s="42"/>
      <c r="D112" s="227" t="s">
        <v>133</v>
      </c>
      <c r="E112" s="42"/>
      <c r="F112" s="228" t="s">
        <v>735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133</v>
      </c>
      <c r="AU112" s="19" t="s">
        <v>81</v>
      </c>
    </row>
    <row r="113" spans="1:51" s="14" customFormat="1" ht="12">
      <c r="A113" s="14"/>
      <c r="B113" s="244"/>
      <c r="C113" s="245"/>
      <c r="D113" s="227" t="s">
        <v>137</v>
      </c>
      <c r="E113" s="246" t="s">
        <v>19</v>
      </c>
      <c r="F113" s="247" t="s">
        <v>79</v>
      </c>
      <c r="G113" s="245"/>
      <c r="H113" s="248">
        <v>1</v>
      </c>
      <c r="I113" s="249"/>
      <c r="J113" s="245"/>
      <c r="K113" s="245"/>
      <c r="L113" s="250"/>
      <c r="M113" s="251"/>
      <c r="N113" s="252"/>
      <c r="O113" s="252"/>
      <c r="P113" s="252"/>
      <c r="Q113" s="252"/>
      <c r="R113" s="252"/>
      <c r="S113" s="252"/>
      <c r="T113" s="25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4" t="s">
        <v>137</v>
      </c>
      <c r="AU113" s="254" t="s">
        <v>81</v>
      </c>
      <c r="AV113" s="14" t="s">
        <v>81</v>
      </c>
      <c r="AW113" s="14" t="s">
        <v>34</v>
      </c>
      <c r="AX113" s="14" t="s">
        <v>79</v>
      </c>
      <c r="AY113" s="254" t="s">
        <v>123</v>
      </c>
    </row>
    <row r="114" spans="1:65" s="2" customFormat="1" ht="16.5" customHeight="1">
      <c r="A114" s="40"/>
      <c r="B114" s="41"/>
      <c r="C114" s="214" t="s">
        <v>215</v>
      </c>
      <c r="D114" s="214" t="s">
        <v>126</v>
      </c>
      <c r="E114" s="215" t="s">
        <v>736</v>
      </c>
      <c r="F114" s="216" t="s">
        <v>737</v>
      </c>
      <c r="G114" s="217" t="s">
        <v>704</v>
      </c>
      <c r="H114" s="218">
        <v>1</v>
      </c>
      <c r="I114" s="219"/>
      <c r="J114" s="220">
        <f>ROUND(I114*H114,2)</f>
        <v>0</v>
      </c>
      <c r="K114" s="216" t="s">
        <v>19</v>
      </c>
      <c r="L114" s="46"/>
      <c r="M114" s="221" t="s">
        <v>19</v>
      </c>
      <c r="N114" s="222" t="s">
        <v>43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705</v>
      </c>
      <c r="AT114" s="225" t="s">
        <v>126</v>
      </c>
      <c r="AU114" s="225" t="s">
        <v>81</v>
      </c>
      <c r="AY114" s="19" t="s">
        <v>123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79</v>
      </c>
      <c r="BK114" s="226">
        <f>ROUND(I114*H114,2)</f>
        <v>0</v>
      </c>
      <c r="BL114" s="19" t="s">
        <v>705</v>
      </c>
      <c r="BM114" s="225" t="s">
        <v>738</v>
      </c>
    </row>
    <row r="115" spans="1:47" s="2" customFormat="1" ht="12">
      <c r="A115" s="40"/>
      <c r="B115" s="41"/>
      <c r="C115" s="42"/>
      <c r="D115" s="227" t="s">
        <v>133</v>
      </c>
      <c r="E115" s="42"/>
      <c r="F115" s="228" t="s">
        <v>739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133</v>
      </c>
      <c r="AU115" s="19" t="s">
        <v>81</v>
      </c>
    </row>
    <row r="116" spans="1:51" s="14" customFormat="1" ht="12">
      <c r="A116" s="14"/>
      <c r="B116" s="244"/>
      <c r="C116" s="245"/>
      <c r="D116" s="227" t="s">
        <v>137</v>
      </c>
      <c r="E116" s="246" t="s">
        <v>19</v>
      </c>
      <c r="F116" s="247" t="s">
        <v>79</v>
      </c>
      <c r="G116" s="245"/>
      <c r="H116" s="248">
        <v>1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4" t="s">
        <v>137</v>
      </c>
      <c r="AU116" s="254" t="s">
        <v>81</v>
      </c>
      <c r="AV116" s="14" t="s">
        <v>81</v>
      </c>
      <c r="AW116" s="14" t="s">
        <v>34</v>
      </c>
      <c r="AX116" s="14" t="s">
        <v>79</v>
      </c>
      <c r="AY116" s="254" t="s">
        <v>123</v>
      </c>
    </row>
    <row r="117" spans="1:65" s="2" customFormat="1" ht="16.5" customHeight="1">
      <c r="A117" s="40"/>
      <c r="B117" s="41"/>
      <c r="C117" s="214" t="s">
        <v>149</v>
      </c>
      <c r="D117" s="214" t="s">
        <v>126</v>
      </c>
      <c r="E117" s="215" t="s">
        <v>740</v>
      </c>
      <c r="F117" s="216" t="s">
        <v>741</v>
      </c>
      <c r="G117" s="217" t="s">
        <v>704</v>
      </c>
      <c r="H117" s="218">
        <v>1</v>
      </c>
      <c r="I117" s="219"/>
      <c r="J117" s="220">
        <f>ROUND(I117*H117,2)</f>
        <v>0</v>
      </c>
      <c r="K117" s="216" t="s">
        <v>19</v>
      </c>
      <c r="L117" s="46"/>
      <c r="M117" s="221" t="s">
        <v>19</v>
      </c>
      <c r="N117" s="222" t="s">
        <v>43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705</v>
      </c>
      <c r="AT117" s="225" t="s">
        <v>126</v>
      </c>
      <c r="AU117" s="225" t="s">
        <v>81</v>
      </c>
      <c r="AY117" s="19" t="s">
        <v>123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79</v>
      </c>
      <c r="BK117" s="226">
        <f>ROUND(I117*H117,2)</f>
        <v>0</v>
      </c>
      <c r="BL117" s="19" t="s">
        <v>705</v>
      </c>
      <c r="BM117" s="225" t="s">
        <v>742</v>
      </c>
    </row>
    <row r="118" spans="1:47" s="2" customFormat="1" ht="12">
      <c r="A118" s="40"/>
      <c r="B118" s="41"/>
      <c r="C118" s="42"/>
      <c r="D118" s="227" t="s">
        <v>133</v>
      </c>
      <c r="E118" s="42"/>
      <c r="F118" s="228" t="s">
        <v>743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133</v>
      </c>
      <c r="AU118" s="19" t="s">
        <v>81</v>
      </c>
    </row>
    <row r="119" spans="1:47" s="2" customFormat="1" ht="12">
      <c r="A119" s="40"/>
      <c r="B119" s="41"/>
      <c r="C119" s="42"/>
      <c r="D119" s="227" t="s">
        <v>223</v>
      </c>
      <c r="E119" s="42"/>
      <c r="F119" s="266" t="s">
        <v>744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223</v>
      </c>
      <c r="AU119" s="19" t="s">
        <v>81</v>
      </c>
    </row>
    <row r="120" spans="1:51" s="14" customFormat="1" ht="12">
      <c r="A120" s="14"/>
      <c r="B120" s="244"/>
      <c r="C120" s="245"/>
      <c r="D120" s="227" t="s">
        <v>137</v>
      </c>
      <c r="E120" s="246" t="s">
        <v>19</v>
      </c>
      <c r="F120" s="247" t="s">
        <v>79</v>
      </c>
      <c r="G120" s="245"/>
      <c r="H120" s="248">
        <v>1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4" t="s">
        <v>137</v>
      </c>
      <c r="AU120" s="254" t="s">
        <v>81</v>
      </c>
      <c r="AV120" s="14" t="s">
        <v>81</v>
      </c>
      <c r="AW120" s="14" t="s">
        <v>34</v>
      </c>
      <c r="AX120" s="14" t="s">
        <v>79</v>
      </c>
      <c r="AY120" s="254" t="s">
        <v>123</v>
      </c>
    </row>
    <row r="121" spans="1:63" s="12" customFormat="1" ht="22.8" customHeight="1">
      <c r="A121" s="12"/>
      <c r="B121" s="198"/>
      <c r="C121" s="199"/>
      <c r="D121" s="200" t="s">
        <v>71</v>
      </c>
      <c r="E121" s="212" t="s">
        <v>745</v>
      </c>
      <c r="F121" s="212" t="s">
        <v>746</v>
      </c>
      <c r="G121" s="199"/>
      <c r="H121" s="199"/>
      <c r="I121" s="202"/>
      <c r="J121" s="213">
        <f>BK121</f>
        <v>0</v>
      </c>
      <c r="K121" s="199"/>
      <c r="L121" s="204"/>
      <c r="M121" s="205"/>
      <c r="N121" s="206"/>
      <c r="O121" s="206"/>
      <c r="P121" s="207">
        <f>SUM(P122:P128)</f>
        <v>0</v>
      </c>
      <c r="Q121" s="206"/>
      <c r="R121" s="207">
        <f>SUM(R122:R128)</f>
        <v>0</v>
      </c>
      <c r="S121" s="206"/>
      <c r="T121" s="208">
        <f>SUM(T122:T128)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9" t="s">
        <v>178</v>
      </c>
      <c r="AT121" s="210" t="s">
        <v>71</v>
      </c>
      <c r="AU121" s="210" t="s">
        <v>79</v>
      </c>
      <c r="AY121" s="209" t="s">
        <v>123</v>
      </c>
      <c r="BK121" s="211">
        <f>SUM(BK122:BK128)</f>
        <v>0</v>
      </c>
    </row>
    <row r="122" spans="1:65" s="2" customFormat="1" ht="16.5" customHeight="1">
      <c r="A122" s="40"/>
      <c r="B122" s="41"/>
      <c r="C122" s="214" t="s">
        <v>156</v>
      </c>
      <c r="D122" s="214" t="s">
        <v>126</v>
      </c>
      <c r="E122" s="215" t="s">
        <v>747</v>
      </c>
      <c r="F122" s="216" t="s">
        <v>748</v>
      </c>
      <c r="G122" s="217" t="s">
        <v>704</v>
      </c>
      <c r="H122" s="218">
        <v>1</v>
      </c>
      <c r="I122" s="219"/>
      <c r="J122" s="220">
        <f>ROUND(I122*H122,2)</f>
        <v>0</v>
      </c>
      <c r="K122" s="216" t="s">
        <v>19</v>
      </c>
      <c r="L122" s="46"/>
      <c r="M122" s="221" t="s">
        <v>19</v>
      </c>
      <c r="N122" s="222" t="s">
        <v>43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705</v>
      </c>
      <c r="AT122" s="225" t="s">
        <v>126</v>
      </c>
      <c r="AU122" s="225" t="s">
        <v>81</v>
      </c>
      <c r="AY122" s="19" t="s">
        <v>123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79</v>
      </c>
      <c r="BK122" s="226">
        <f>ROUND(I122*H122,2)</f>
        <v>0</v>
      </c>
      <c r="BL122" s="19" t="s">
        <v>705</v>
      </c>
      <c r="BM122" s="225" t="s">
        <v>749</v>
      </c>
    </row>
    <row r="123" spans="1:47" s="2" customFormat="1" ht="12">
      <c r="A123" s="40"/>
      <c r="B123" s="41"/>
      <c r="C123" s="42"/>
      <c r="D123" s="227" t="s">
        <v>133</v>
      </c>
      <c r="E123" s="42"/>
      <c r="F123" s="228" t="s">
        <v>748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133</v>
      </c>
      <c r="AU123" s="19" t="s">
        <v>81</v>
      </c>
    </row>
    <row r="124" spans="1:51" s="14" customFormat="1" ht="12">
      <c r="A124" s="14"/>
      <c r="B124" s="244"/>
      <c r="C124" s="245"/>
      <c r="D124" s="227" t="s">
        <v>137</v>
      </c>
      <c r="E124" s="246" t="s">
        <v>19</v>
      </c>
      <c r="F124" s="247" t="s">
        <v>79</v>
      </c>
      <c r="G124" s="245"/>
      <c r="H124" s="248">
        <v>1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4" t="s">
        <v>137</v>
      </c>
      <c r="AU124" s="254" t="s">
        <v>81</v>
      </c>
      <c r="AV124" s="14" t="s">
        <v>81</v>
      </c>
      <c r="AW124" s="14" t="s">
        <v>34</v>
      </c>
      <c r="AX124" s="14" t="s">
        <v>79</v>
      </c>
      <c r="AY124" s="254" t="s">
        <v>123</v>
      </c>
    </row>
    <row r="125" spans="1:65" s="2" customFormat="1" ht="16.5" customHeight="1">
      <c r="A125" s="40"/>
      <c r="B125" s="41"/>
      <c r="C125" s="214" t="s">
        <v>125</v>
      </c>
      <c r="D125" s="214" t="s">
        <v>126</v>
      </c>
      <c r="E125" s="215" t="s">
        <v>750</v>
      </c>
      <c r="F125" s="216" t="s">
        <v>751</v>
      </c>
      <c r="G125" s="217" t="s">
        <v>704</v>
      </c>
      <c r="H125" s="218">
        <v>1</v>
      </c>
      <c r="I125" s="219"/>
      <c r="J125" s="220">
        <f>ROUND(I125*H125,2)</f>
        <v>0</v>
      </c>
      <c r="K125" s="216" t="s">
        <v>19</v>
      </c>
      <c r="L125" s="46"/>
      <c r="M125" s="221" t="s">
        <v>19</v>
      </c>
      <c r="N125" s="222" t="s">
        <v>43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705</v>
      </c>
      <c r="AT125" s="225" t="s">
        <v>126</v>
      </c>
      <c r="AU125" s="225" t="s">
        <v>81</v>
      </c>
      <c r="AY125" s="19" t="s">
        <v>123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79</v>
      </c>
      <c r="BK125" s="226">
        <f>ROUND(I125*H125,2)</f>
        <v>0</v>
      </c>
      <c r="BL125" s="19" t="s">
        <v>705</v>
      </c>
      <c r="BM125" s="225" t="s">
        <v>752</v>
      </c>
    </row>
    <row r="126" spans="1:47" s="2" customFormat="1" ht="12">
      <c r="A126" s="40"/>
      <c r="B126" s="41"/>
      <c r="C126" s="42"/>
      <c r="D126" s="227" t="s">
        <v>133</v>
      </c>
      <c r="E126" s="42"/>
      <c r="F126" s="228" t="s">
        <v>751</v>
      </c>
      <c r="G126" s="42"/>
      <c r="H126" s="42"/>
      <c r="I126" s="229"/>
      <c r="J126" s="42"/>
      <c r="K126" s="42"/>
      <c r="L126" s="46"/>
      <c r="M126" s="230"/>
      <c r="N126" s="231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133</v>
      </c>
      <c r="AU126" s="19" t="s">
        <v>81</v>
      </c>
    </row>
    <row r="127" spans="1:47" s="2" customFormat="1" ht="12">
      <c r="A127" s="40"/>
      <c r="B127" s="41"/>
      <c r="C127" s="42"/>
      <c r="D127" s="227" t="s">
        <v>223</v>
      </c>
      <c r="E127" s="42"/>
      <c r="F127" s="266" t="s">
        <v>753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223</v>
      </c>
      <c r="AU127" s="19" t="s">
        <v>81</v>
      </c>
    </row>
    <row r="128" spans="1:51" s="14" customFormat="1" ht="12">
      <c r="A128" s="14"/>
      <c r="B128" s="244"/>
      <c r="C128" s="245"/>
      <c r="D128" s="227" t="s">
        <v>137</v>
      </c>
      <c r="E128" s="246" t="s">
        <v>19</v>
      </c>
      <c r="F128" s="247" t="s">
        <v>79</v>
      </c>
      <c r="G128" s="245"/>
      <c r="H128" s="248">
        <v>1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4" t="s">
        <v>137</v>
      </c>
      <c r="AU128" s="254" t="s">
        <v>81</v>
      </c>
      <c r="AV128" s="14" t="s">
        <v>81</v>
      </c>
      <c r="AW128" s="14" t="s">
        <v>34</v>
      </c>
      <c r="AX128" s="14" t="s">
        <v>79</v>
      </c>
      <c r="AY128" s="254" t="s">
        <v>123</v>
      </c>
    </row>
    <row r="129" spans="1:63" s="12" customFormat="1" ht="22.8" customHeight="1">
      <c r="A129" s="12"/>
      <c r="B129" s="198"/>
      <c r="C129" s="199"/>
      <c r="D129" s="200" t="s">
        <v>71</v>
      </c>
      <c r="E129" s="212" t="s">
        <v>754</v>
      </c>
      <c r="F129" s="212" t="s">
        <v>755</v>
      </c>
      <c r="G129" s="199"/>
      <c r="H129" s="199"/>
      <c r="I129" s="202"/>
      <c r="J129" s="213">
        <f>BK129</f>
        <v>0</v>
      </c>
      <c r="K129" s="199"/>
      <c r="L129" s="204"/>
      <c r="M129" s="205"/>
      <c r="N129" s="206"/>
      <c r="O129" s="206"/>
      <c r="P129" s="207">
        <f>SUM(P130:P139)</f>
        <v>0</v>
      </c>
      <c r="Q129" s="206"/>
      <c r="R129" s="207">
        <f>SUM(R130:R139)</f>
        <v>0</v>
      </c>
      <c r="S129" s="206"/>
      <c r="T129" s="208">
        <f>SUM(T130:T139)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9" t="s">
        <v>178</v>
      </c>
      <c r="AT129" s="210" t="s">
        <v>71</v>
      </c>
      <c r="AU129" s="210" t="s">
        <v>79</v>
      </c>
      <c r="AY129" s="209" t="s">
        <v>123</v>
      </c>
      <c r="BK129" s="211">
        <f>SUM(BK130:BK139)</f>
        <v>0</v>
      </c>
    </row>
    <row r="130" spans="1:65" s="2" customFormat="1" ht="16.5" customHeight="1">
      <c r="A130" s="40"/>
      <c r="B130" s="41"/>
      <c r="C130" s="214" t="s">
        <v>142</v>
      </c>
      <c r="D130" s="214" t="s">
        <v>126</v>
      </c>
      <c r="E130" s="215" t="s">
        <v>756</v>
      </c>
      <c r="F130" s="216" t="s">
        <v>757</v>
      </c>
      <c r="G130" s="217" t="s">
        <v>704</v>
      </c>
      <c r="H130" s="218">
        <v>1</v>
      </c>
      <c r="I130" s="219"/>
      <c r="J130" s="220">
        <f>ROUND(I130*H130,2)</f>
        <v>0</v>
      </c>
      <c r="K130" s="216" t="s">
        <v>19</v>
      </c>
      <c r="L130" s="46"/>
      <c r="M130" s="221" t="s">
        <v>19</v>
      </c>
      <c r="N130" s="222" t="s">
        <v>43</v>
      </c>
      <c r="O130" s="86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705</v>
      </c>
      <c r="AT130" s="225" t="s">
        <v>126</v>
      </c>
      <c r="AU130" s="225" t="s">
        <v>81</v>
      </c>
      <c r="AY130" s="19" t="s">
        <v>123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79</v>
      </c>
      <c r="BK130" s="226">
        <f>ROUND(I130*H130,2)</f>
        <v>0</v>
      </c>
      <c r="BL130" s="19" t="s">
        <v>705</v>
      </c>
      <c r="BM130" s="225" t="s">
        <v>758</v>
      </c>
    </row>
    <row r="131" spans="1:47" s="2" customFormat="1" ht="12">
      <c r="A131" s="40"/>
      <c r="B131" s="41"/>
      <c r="C131" s="42"/>
      <c r="D131" s="227" t="s">
        <v>133</v>
      </c>
      <c r="E131" s="42"/>
      <c r="F131" s="228" t="s">
        <v>759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133</v>
      </c>
      <c r="AU131" s="19" t="s">
        <v>81</v>
      </c>
    </row>
    <row r="132" spans="1:51" s="14" customFormat="1" ht="12">
      <c r="A132" s="14"/>
      <c r="B132" s="244"/>
      <c r="C132" s="245"/>
      <c r="D132" s="227" t="s">
        <v>137</v>
      </c>
      <c r="E132" s="246" t="s">
        <v>19</v>
      </c>
      <c r="F132" s="247" t="s">
        <v>79</v>
      </c>
      <c r="G132" s="245"/>
      <c r="H132" s="248">
        <v>1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4" t="s">
        <v>137</v>
      </c>
      <c r="AU132" s="254" t="s">
        <v>81</v>
      </c>
      <c r="AV132" s="14" t="s">
        <v>81</v>
      </c>
      <c r="AW132" s="14" t="s">
        <v>34</v>
      </c>
      <c r="AX132" s="14" t="s">
        <v>79</v>
      </c>
      <c r="AY132" s="254" t="s">
        <v>123</v>
      </c>
    </row>
    <row r="133" spans="1:65" s="2" customFormat="1" ht="16.5" customHeight="1">
      <c r="A133" s="40"/>
      <c r="B133" s="41"/>
      <c r="C133" s="214" t="s">
        <v>278</v>
      </c>
      <c r="D133" s="214" t="s">
        <v>126</v>
      </c>
      <c r="E133" s="215" t="s">
        <v>760</v>
      </c>
      <c r="F133" s="216" t="s">
        <v>761</v>
      </c>
      <c r="G133" s="217" t="s">
        <v>704</v>
      </c>
      <c r="H133" s="218">
        <v>1</v>
      </c>
      <c r="I133" s="219"/>
      <c r="J133" s="220">
        <f>ROUND(I133*H133,2)</f>
        <v>0</v>
      </c>
      <c r="K133" s="216" t="s">
        <v>19</v>
      </c>
      <c r="L133" s="46"/>
      <c r="M133" s="221" t="s">
        <v>19</v>
      </c>
      <c r="N133" s="222" t="s">
        <v>43</v>
      </c>
      <c r="O133" s="86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705</v>
      </c>
      <c r="AT133" s="225" t="s">
        <v>126</v>
      </c>
      <c r="AU133" s="225" t="s">
        <v>81</v>
      </c>
      <c r="AY133" s="19" t="s">
        <v>123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79</v>
      </c>
      <c r="BK133" s="226">
        <f>ROUND(I133*H133,2)</f>
        <v>0</v>
      </c>
      <c r="BL133" s="19" t="s">
        <v>705</v>
      </c>
      <c r="BM133" s="225" t="s">
        <v>762</v>
      </c>
    </row>
    <row r="134" spans="1:47" s="2" customFormat="1" ht="12">
      <c r="A134" s="40"/>
      <c r="B134" s="41"/>
      <c r="C134" s="42"/>
      <c r="D134" s="227" t="s">
        <v>133</v>
      </c>
      <c r="E134" s="42"/>
      <c r="F134" s="228" t="s">
        <v>763</v>
      </c>
      <c r="G134" s="42"/>
      <c r="H134" s="42"/>
      <c r="I134" s="229"/>
      <c r="J134" s="42"/>
      <c r="K134" s="42"/>
      <c r="L134" s="46"/>
      <c r="M134" s="230"/>
      <c r="N134" s="231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133</v>
      </c>
      <c r="AU134" s="19" t="s">
        <v>81</v>
      </c>
    </row>
    <row r="135" spans="1:51" s="14" customFormat="1" ht="12">
      <c r="A135" s="14"/>
      <c r="B135" s="244"/>
      <c r="C135" s="245"/>
      <c r="D135" s="227" t="s">
        <v>137</v>
      </c>
      <c r="E135" s="246" t="s">
        <v>19</v>
      </c>
      <c r="F135" s="247" t="s">
        <v>79</v>
      </c>
      <c r="G135" s="245"/>
      <c r="H135" s="248">
        <v>1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4" t="s">
        <v>137</v>
      </c>
      <c r="AU135" s="254" t="s">
        <v>81</v>
      </c>
      <c r="AV135" s="14" t="s">
        <v>81</v>
      </c>
      <c r="AW135" s="14" t="s">
        <v>34</v>
      </c>
      <c r="AX135" s="14" t="s">
        <v>79</v>
      </c>
      <c r="AY135" s="254" t="s">
        <v>123</v>
      </c>
    </row>
    <row r="136" spans="1:65" s="2" customFormat="1" ht="16.5" customHeight="1">
      <c r="A136" s="40"/>
      <c r="B136" s="41"/>
      <c r="C136" s="214" t="s">
        <v>272</v>
      </c>
      <c r="D136" s="214" t="s">
        <v>126</v>
      </c>
      <c r="E136" s="215" t="s">
        <v>764</v>
      </c>
      <c r="F136" s="216" t="s">
        <v>765</v>
      </c>
      <c r="G136" s="217" t="s">
        <v>704</v>
      </c>
      <c r="H136" s="218">
        <v>1</v>
      </c>
      <c r="I136" s="219"/>
      <c r="J136" s="220">
        <f>ROUND(I136*H136,2)</f>
        <v>0</v>
      </c>
      <c r="K136" s="216" t="s">
        <v>19</v>
      </c>
      <c r="L136" s="46"/>
      <c r="M136" s="221" t="s">
        <v>19</v>
      </c>
      <c r="N136" s="222" t="s">
        <v>43</v>
      </c>
      <c r="O136" s="86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705</v>
      </c>
      <c r="AT136" s="225" t="s">
        <v>126</v>
      </c>
      <c r="AU136" s="225" t="s">
        <v>81</v>
      </c>
      <c r="AY136" s="19" t="s">
        <v>123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79</v>
      </c>
      <c r="BK136" s="226">
        <f>ROUND(I136*H136,2)</f>
        <v>0</v>
      </c>
      <c r="BL136" s="19" t="s">
        <v>705</v>
      </c>
      <c r="BM136" s="225" t="s">
        <v>766</v>
      </c>
    </row>
    <row r="137" spans="1:47" s="2" customFormat="1" ht="12">
      <c r="A137" s="40"/>
      <c r="B137" s="41"/>
      <c r="C137" s="42"/>
      <c r="D137" s="227" t="s">
        <v>133</v>
      </c>
      <c r="E137" s="42"/>
      <c r="F137" s="228" t="s">
        <v>765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133</v>
      </c>
      <c r="AU137" s="19" t="s">
        <v>81</v>
      </c>
    </row>
    <row r="138" spans="1:47" s="2" customFormat="1" ht="12">
      <c r="A138" s="40"/>
      <c r="B138" s="41"/>
      <c r="C138" s="42"/>
      <c r="D138" s="227" t="s">
        <v>223</v>
      </c>
      <c r="E138" s="42"/>
      <c r="F138" s="266" t="s">
        <v>767</v>
      </c>
      <c r="G138" s="42"/>
      <c r="H138" s="42"/>
      <c r="I138" s="229"/>
      <c r="J138" s="42"/>
      <c r="K138" s="42"/>
      <c r="L138" s="46"/>
      <c r="M138" s="230"/>
      <c r="N138" s="231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223</v>
      </c>
      <c r="AU138" s="19" t="s">
        <v>81</v>
      </c>
    </row>
    <row r="139" spans="1:51" s="14" customFormat="1" ht="12">
      <c r="A139" s="14"/>
      <c r="B139" s="244"/>
      <c r="C139" s="245"/>
      <c r="D139" s="227" t="s">
        <v>137</v>
      </c>
      <c r="E139" s="246" t="s">
        <v>19</v>
      </c>
      <c r="F139" s="247" t="s">
        <v>79</v>
      </c>
      <c r="G139" s="245"/>
      <c r="H139" s="248">
        <v>1</v>
      </c>
      <c r="I139" s="249"/>
      <c r="J139" s="245"/>
      <c r="K139" s="245"/>
      <c r="L139" s="250"/>
      <c r="M139" s="281"/>
      <c r="N139" s="282"/>
      <c r="O139" s="282"/>
      <c r="P139" s="282"/>
      <c r="Q139" s="282"/>
      <c r="R139" s="282"/>
      <c r="S139" s="282"/>
      <c r="T139" s="28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4" t="s">
        <v>137</v>
      </c>
      <c r="AU139" s="254" t="s">
        <v>81</v>
      </c>
      <c r="AV139" s="14" t="s">
        <v>81</v>
      </c>
      <c r="AW139" s="14" t="s">
        <v>34</v>
      </c>
      <c r="AX139" s="14" t="s">
        <v>79</v>
      </c>
      <c r="AY139" s="254" t="s">
        <v>123</v>
      </c>
    </row>
    <row r="140" spans="1:31" s="2" customFormat="1" ht="6.95" customHeight="1">
      <c r="A140" s="40"/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46"/>
      <c r="M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</sheetData>
  <sheetProtection password="CC35" sheet="1" objects="1" scenarios="1" formatColumns="0" formatRows="0" autoFilter="0"/>
  <autoFilter ref="C83:K13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84" customWidth="1"/>
    <col min="2" max="2" width="1.7109375" style="284" customWidth="1"/>
    <col min="3" max="4" width="5.00390625" style="284" customWidth="1"/>
    <col min="5" max="5" width="11.7109375" style="284" customWidth="1"/>
    <col min="6" max="6" width="9.140625" style="284" customWidth="1"/>
    <col min="7" max="7" width="5.00390625" style="284" customWidth="1"/>
    <col min="8" max="8" width="77.8515625" style="284" customWidth="1"/>
    <col min="9" max="10" width="20.00390625" style="284" customWidth="1"/>
    <col min="11" max="11" width="1.7109375" style="284" customWidth="1"/>
  </cols>
  <sheetData>
    <row r="1" s="1" customFormat="1" ht="37.5" customHeight="1"/>
    <row r="2" spans="2:11" s="1" customFormat="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6" customFormat="1" ht="45" customHeight="1">
      <c r="B3" s="288"/>
      <c r="C3" s="289" t="s">
        <v>768</v>
      </c>
      <c r="D3" s="289"/>
      <c r="E3" s="289"/>
      <c r="F3" s="289"/>
      <c r="G3" s="289"/>
      <c r="H3" s="289"/>
      <c r="I3" s="289"/>
      <c r="J3" s="289"/>
      <c r="K3" s="290"/>
    </row>
    <row r="4" spans="2:11" s="1" customFormat="1" ht="25.5" customHeight="1">
      <c r="B4" s="291"/>
      <c r="C4" s="292" t="s">
        <v>769</v>
      </c>
      <c r="D4" s="292"/>
      <c r="E4" s="292"/>
      <c r="F4" s="292"/>
      <c r="G4" s="292"/>
      <c r="H4" s="292"/>
      <c r="I4" s="292"/>
      <c r="J4" s="292"/>
      <c r="K4" s="293"/>
    </row>
    <row r="5" spans="2:11" s="1" customFormat="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pans="2:11" s="1" customFormat="1" ht="15" customHeight="1">
      <c r="B6" s="291"/>
      <c r="C6" s="295" t="s">
        <v>770</v>
      </c>
      <c r="D6" s="295"/>
      <c r="E6" s="295"/>
      <c r="F6" s="295"/>
      <c r="G6" s="295"/>
      <c r="H6" s="295"/>
      <c r="I6" s="295"/>
      <c r="J6" s="295"/>
      <c r="K6" s="293"/>
    </row>
    <row r="7" spans="2:11" s="1" customFormat="1" ht="15" customHeight="1">
      <c r="B7" s="296"/>
      <c r="C7" s="295" t="s">
        <v>771</v>
      </c>
      <c r="D7" s="295"/>
      <c r="E7" s="295"/>
      <c r="F7" s="295"/>
      <c r="G7" s="295"/>
      <c r="H7" s="295"/>
      <c r="I7" s="295"/>
      <c r="J7" s="295"/>
      <c r="K7" s="293"/>
    </row>
    <row r="8" spans="2:11" s="1" customFormat="1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spans="2:11" s="1" customFormat="1" ht="15" customHeight="1">
      <c r="B9" s="296"/>
      <c r="C9" s="295" t="s">
        <v>772</v>
      </c>
      <c r="D9" s="295"/>
      <c r="E9" s="295"/>
      <c r="F9" s="295"/>
      <c r="G9" s="295"/>
      <c r="H9" s="295"/>
      <c r="I9" s="295"/>
      <c r="J9" s="295"/>
      <c r="K9" s="293"/>
    </row>
    <row r="10" spans="2:11" s="1" customFormat="1" ht="15" customHeight="1">
      <c r="B10" s="296"/>
      <c r="C10" s="295"/>
      <c r="D10" s="295" t="s">
        <v>773</v>
      </c>
      <c r="E10" s="295"/>
      <c r="F10" s="295"/>
      <c r="G10" s="295"/>
      <c r="H10" s="295"/>
      <c r="I10" s="295"/>
      <c r="J10" s="295"/>
      <c r="K10" s="293"/>
    </row>
    <row r="11" spans="2:11" s="1" customFormat="1" ht="15" customHeight="1">
      <c r="B11" s="296"/>
      <c r="C11" s="297"/>
      <c r="D11" s="295" t="s">
        <v>774</v>
      </c>
      <c r="E11" s="295"/>
      <c r="F11" s="295"/>
      <c r="G11" s="295"/>
      <c r="H11" s="295"/>
      <c r="I11" s="295"/>
      <c r="J11" s="295"/>
      <c r="K11" s="293"/>
    </row>
    <row r="12" spans="2:11" s="1" customFormat="1" ht="15" customHeight="1">
      <c r="B12" s="296"/>
      <c r="C12" s="297"/>
      <c r="D12" s="295"/>
      <c r="E12" s="295"/>
      <c r="F12" s="295"/>
      <c r="G12" s="295"/>
      <c r="H12" s="295"/>
      <c r="I12" s="295"/>
      <c r="J12" s="295"/>
      <c r="K12" s="293"/>
    </row>
    <row r="13" spans="2:11" s="1" customFormat="1" ht="15" customHeight="1">
      <c r="B13" s="296"/>
      <c r="C13" s="297"/>
      <c r="D13" s="298" t="s">
        <v>775</v>
      </c>
      <c r="E13" s="295"/>
      <c r="F13" s="295"/>
      <c r="G13" s="295"/>
      <c r="H13" s="295"/>
      <c r="I13" s="295"/>
      <c r="J13" s="295"/>
      <c r="K13" s="293"/>
    </row>
    <row r="14" spans="2:11" s="1" customFormat="1" ht="12.75" customHeight="1">
      <c r="B14" s="296"/>
      <c r="C14" s="297"/>
      <c r="D14" s="297"/>
      <c r="E14" s="297"/>
      <c r="F14" s="297"/>
      <c r="G14" s="297"/>
      <c r="H14" s="297"/>
      <c r="I14" s="297"/>
      <c r="J14" s="297"/>
      <c r="K14" s="293"/>
    </row>
    <row r="15" spans="2:11" s="1" customFormat="1" ht="15" customHeight="1">
      <c r="B15" s="296"/>
      <c r="C15" s="297"/>
      <c r="D15" s="295" t="s">
        <v>776</v>
      </c>
      <c r="E15" s="295"/>
      <c r="F15" s="295"/>
      <c r="G15" s="295"/>
      <c r="H15" s="295"/>
      <c r="I15" s="295"/>
      <c r="J15" s="295"/>
      <c r="K15" s="293"/>
    </row>
    <row r="16" spans="2:11" s="1" customFormat="1" ht="15" customHeight="1">
      <c r="B16" s="296"/>
      <c r="C16" s="297"/>
      <c r="D16" s="295" t="s">
        <v>777</v>
      </c>
      <c r="E16" s="295"/>
      <c r="F16" s="295"/>
      <c r="G16" s="295"/>
      <c r="H16" s="295"/>
      <c r="I16" s="295"/>
      <c r="J16" s="295"/>
      <c r="K16" s="293"/>
    </row>
    <row r="17" spans="2:11" s="1" customFormat="1" ht="15" customHeight="1">
      <c r="B17" s="296"/>
      <c r="C17" s="297"/>
      <c r="D17" s="295" t="s">
        <v>778</v>
      </c>
      <c r="E17" s="295"/>
      <c r="F17" s="295"/>
      <c r="G17" s="295"/>
      <c r="H17" s="295"/>
      <c r="I17" s="295"/>
      <c r="J17" s="295"/>
      <c r="K17" s="293"/>
    </row>
    <row r="18" spans="2:11" s="1" customFormat="1" ht="15" customHeight="1">
      <c r="B18" s="296"/>
      <c r="C18" s="297"/>
      <c r="D18" s="297"/>
      <c r="E18" s="299" t="s">
        <v>78</v>
      </c>
      <c r="F18" s="295" t="s">
        <v>779</v>
      </c>
      <c r="G18" s="295"/>
      <c r="H18" s="295"/>
      <c r="I18" s="295"/>
      <c r="J18" s="295"/>
      <c r="K18" s="293"/>
    </row>
    <row r="19" spans="2:11" s="1" customFormat="1" ht="15" customHeight="1">
      <c r="B19" s="296"/>
      <c r="C19" s="297"/>
      <c r="D19" s="297"/>
      <c r="E19" s="299" t="s">
        <v>780</v>
      </c>
      <c r="F19" s="295" t="s">
        <v>781</v>
      </c>
      <c r="G19" s="295"/>
      <c r="H19" s="295"/>
      <c r="I19" s="295"/>
      <c r="J19" s="295"/>
      <c r="K19" s="293"/>
    </row>
    <row r="20" spans="2:11" s="1" customFormat="1" ht="15" customHeight="1">
      <c r="B20" s="296"/>
      <c r="C20" s="297"/>
      <c r="D20" s="297"/>
      <c r="E20" s="299" t="s">
        <v>782</v>
      </c>
      <c r="F20" s="295" t="s">
        <v>783</v>
      </c>
      <c r="G20" s="295"/>
      <c r="H20" s="295"/>
      <c r="I20" s="295"/>
      <c r="J20" s="295"/>
      <c r="K20" s="293"/>
    </row>
    <row r="21" spans="2:11" s="1" customFormat="1" ht="15" customHeight="1">
      <c r="B21" s="296"/>
      <c r="C21" s="297"/>
      <c r="D21" s="297"/>
      <c r="E21" s="299" t="s">
        <v>784</v>
      </c>
      <c r="F21" s="295" t="s">
        <v>785</v>
      </c>
      <c r="G21" s="295"/>
      <c r="H21" s="295"/>
      <c r="I21" s="295"/>
      <c r="J21" s="295"/>
      <c r="K21" s="293"/>
    </row>
    <row r="22" spans="2:11" s="1" customFormat="1" ht="15" customHeight="1">
      <c r="B22" s="296"/>
      <c r="C22" s="297"/>
      <c r="D22" s="297"/>
      <c r="E22" s="299" t="s">
        <v>786</v>
      </c>
      <c r="F22" s="295" t="s">
        <v>787</v>
      </c>
      <c r="G22" s="295"/>
      <c r="H22" s="295"/>
      <c r="I22" s="295"/>
      <c r="J22" s="295"/>
      <c r="K22" s="293"/>
    </row>
    <row r="23" spans="2:11" s="1" customFormat="1" ht="15" customHeight="1">
      <c r="B23" s="296"/>
      <c r="C23" s="297"/>
      <c r="D23" s="297"/>
      <c r="E23" s="299" t="s">
        <v>85</v>
      </c>
      <c r="F23" s="295" t="s">
        <v>788</v>
      </c>
      <c r="G23" s="295"/>
      <c r="H23" s="295"/>
      <c r="I23" s="295"/>
      <c r="J23" s="295"/>
      <c r="K23" s="293"/>
    </row>
    <row r="24" spans="2:11" s="1" customFormat="1" ht="12.75" customHeight="1">
      <c r="B24" s="296"/>
      <c r="C24" s="297"/>
      <c r="D24" s="297"/>
      <c r="E24" s="297"/>
      <c r="F24" s="297"/>
      <c r="G24" s="297"/>
      <c r="H24" s="297"/>
      <c r="I24" s="297"/>
      <c r="J24" s="297"/>
      <c r="K24" s="293"/>
    </row>
    <row r="25" spans="2:11" s="1" customFormat="1" ht="15" customHeight="1">
      <c r="B25" s="296"/>
      <c r="C25" s="295" t="s">
        <v>789</v>
      </c>
      <c r="D25" s="295"/>
      <c r="E25" s="295"/>
      <c r="F25" s="295"/>
      <c r="G25" s="295"/>
      <c r="H25" s="295"/>
      <c r="I25" s="295"/>
      <c r="J25" s="295"/>
      <c r="K25" s="293"/>
    </row>
    <row r="26" spans="2:11" s="1" customFormat="1" ht="15" customHeight="1">
      <c r="B26" s="296"/>
      <c r="C26" s="295" t="s">
        <v>790</v>
      </c>
      <c r="D26" s="295"/>
      <c r="E26" s="295"/>
      <c r="F26" s="295"/>
      <c r="G26" s="295"/>
      <c r="H26" s="295"/>
      <c r="I26" s="295"/>
      <c r="J26" s="295"/>
      <c r="K26" s="293"/>
    </row>
    <row r="27" spans="2:11" s="1" customFormat="1" ht="15" customHeight="1">
      <c r="B27" s="296"/>
      <c r="C27" s="295"/>
      <c r="D27" s="295" t="s">
        <v>791</v>
      </c>
      <c r="E27" s="295"/>
      <c r="F27" s="295"/>
      <c r="G27" s="295"/>
      <c r="H27" s="295"/>
      <c r="I27" s="295"/>
      <c r="J27" s="295"/>
      <c r="K27" s="293"/>
    </row>
    <row r="28" spans="2:11" s="1" customFormat="1" ht="15" customHeight="1">
      <c r="B28" s="296"/>
      <c r="C28" s="297"/>
      <c r="D28" s="295" t="s">
        <v>792</v>
      </c>
      <c r="E28" s="295"/>
      <c r="F28" s="295"/>
      <c r="G28" s="295"/>
      <c r="H28" s="295"/>
      <c r="I28" s="295"/>
      <c r="J28" s="295"/>
      <c r="K28" s="293"/>
    </row>
    <row r="29" spans="2:11" s="1" customFormat="1" ht="12.75" customHeight="1">
      <c r="B29" s="296"/>
      <c r="C29" s="297"/>
      <c r="D29" s="297"/>
      <c r="E29" s="297"/>
      <c r="F29" s="297"/>
      <c r="G29" s="297"/>
      <c r="H29" s="297"/>
      <c r="I29" s="297"/>
      <c r="J29" s="297"/>
      <c r="K29" s="293"/>
    </row>
    <row r="30" spans="2:11" s="1" customFormat="1" ht="15" customHeight="1">
      <c r="B30" s="296"/>
      <c r="C30" s="297"/>
      <c r="D30" s="295" t="s">
        <v>793</v>
      </c>
      <c r="E30" s="295"/>
      <c r="F30" s="295"/>
      <c r="G30" s="295"/>
      <c r="H30" s="295"/>
      <c r="I30" s="295"/>
      <c r="J30" s="295"/>
      <c r="K30" s="293"/>
    </row>
    <row r="31" spans="2:11" s="1" customFormat="1" ht="15" customHeight="1">
      <c r="B31" s="296"/>
      <c r="C31" s="297"/>
      <c r="D31" s="295" t="s">
        <v>794</v>
      </c>
      <c r="E31" s="295"/>
      <c r="F31" s="295"/>
      <c r="G31" s="295"/>
      <c r="H31" s="295"/>
      <c r="I31" s="295"/>
      <c r="J31" s="295"/>
      <c r="K31" s="293"/>
    </row>
    <row r="32" spans="2:11" s="1" customFormat="1" ht="12.75" customHeight="1">
      <c r="B32" s="296"/>
      <c r="C32" s="297"/>
      <c r="D32" s="297"/>
      <c r="E32" s="297"/>
      <c r="F32" s="297"/>
      <c r="G32" s="297"/>
      <c r="H32" s="297"/>
      <c r="I32" s="297"/>
      <c r="J32" s="297"/>
      <c r="K32" s="293"/>
    </row>
    <row r="33" spans="2:11" s="1" customFormat="1" ht="15" customHeight="1">
      <c r="B33" s="296"/>
      <c r="C33" s="297"/>
      <c r="D33" s="295" t="s">
        <v>795</v>
      </c>
      <c r="E33" s="295"/>
      <c r="F33" s="295"/>
      <c r="G33" s="295"/>
      <c r="H33" s="295"/>
      <c r="I33" s="295"/>
      <c r="J33" s="295"/>
      <c r="K33" s="293"/>
    </row>
    <row r="34" spans="2:11" s="1" customFormat="1" ht="15" customHeight="1">
      <c r="B34" s="296"/>
      <c r="C34" s="297"/>
      <c r="D34" s="295" t="s">
        <v>796</v>
      </c>
      <c r="E34" s="295"/>
      <c r="F34" s="295"/>
      <c r="G34" s="295"/>
      <c r="H34" s="295"/>
      <c r="I34" s="295"/>
      <c r="J34" s="295"/>
      <c r="K34" s="293"/>
    </row>
    <row r="35" spans="2:11" s="1" customFormat="1" ht="15" customHeight="1">
      <c r="B35" s="296"/>
      <c r="C35" s="297"/>
      <c r="D35" s="295" t="s">
        <v>797</v>
      </c>
      <c r="E35" s="295"/>
      <c r="F35" s="295"/>
      <c r="G35" s="295"/>
      <c r="H35" s="295"/>
      <c r="I35" s="295"/>
      <c r="J35" s="295"/>
      <c r="K35" s="293"/>
    </row>
    <row r="36" spans="2:11" s="1" customFormat="1" ht="15" customHeight="1">
      <c r="B36" s="296"/>
      <c r="C36" s="297"/>
      <c r="D36" s="295"/>
      <c r="E36" s="298" t="s">
        <v>109</v>
      </c>
      <c r="F36" s="295"/>
      <c r="G36" s="295" t="s">
        <v>798</v>
      </c>
      <c r="H36" s="295"/>
      <c r="I36" s="295"/>
      <c r="J36" s="295"/>
      <c r="K36" s="293"/>
    </row>
    <row r="37" spans="2:11" s="1" customFormat="1" ht="30.75" customHeight="1">
      <c r="B37" s="296"/>
      <c r="C37" s="297"/>
      <c r="D37" s="295"/>
      <c r="E37" s="298" t="s">
        <v>799</v>
      </c>
      <c r="F37" s="295"/>
      <c r="G37" s="295" t="s">
        <v>800</v>
      </c>
      <c r="H37" s="295"/>
      <c r="I37" s="295"/>
      <c r="J37" s="295"/>
      <c r="K37" s="293"/>
    </row>
    <row r="38" spans="2:11" s="1" customFormat="1" ht="15" customHeight="1">
      <c r="B38" s="296"/>
      <c r="C38" s="297"/>
      <c r="D38" s="295"/>
      <c r="E38" s="298" t="s">
        <v>53</v>
      </c>
      <c r="F38" s="295"/>
      <c r="G38" s="295" t="s">
        <v>801</v>
      </c>
      <c r="H38" s="295"/>
      <c r="I38" s="295"/>
      <c r="J38" s="295"/>
      <c r="K38" s="293"/>
    </row>
    <row r="39" spans="2:11" s="1" customFormat="1" ht="15" customHeight="1">
      <c r="B39" s="296"/>
      <c r="C39" s="297"/>
      <c r="D39" s="295"/>
      <c r="E39" s="298" t="s">
        <v>54</v>
      </c>
      <c r="F39" s="295"/>
      <c r="G39" s="295" t="s">
        <v>802</v>
      </c>
      <c r="H39" s="295"/>
      <c r="I39" s="295"/>
      <c r="J39" s="295"/>
      <c r="K39" s="293"/>
    </row>
    <row r="40" spans="2:11" s="1" customFormat="1" ht="15" customHeight="1">
      <c r="B40" s="296"/>
      <c r="C40" s="297"/>
      <c r="D40" s="295"/>
      <c r="E40" s="298" t="s">
        <v>110</v>
      </c>
      <c r="F40" s="295"/>
      <c r="G40" s="295" t="s">
        <v>803</v>
      </c>
      <c r="H40" s="295"/>
      <c r="I40" s="295"/>
      <c r="J40" s="295"/>
      <c r="K40" s="293"/>
    </row>
    <row r="41" spans="2:11" s="1" customFormat="1" ht="15" customHeight="1">
      <c r="B41" s="296"/>
      <c r="C41" s="297"/>
      <c r="D41" s="295"/>
      <c r="E41" s="298" t="s">
        <v>111</v>
      </c>
      <c r="F41" s="295"/>
      <c r="G41" s="295" t="s">
        <v>804</v>
      </c>
      <c r="H41" s="295"/>
      <c r="I41" s="295"/>
      <c r="J41" s="295"/>
      <c r="K41" s="293"/>
    </row>
    <row r="42" spans="2:11" s="1" customFormat="1" ht="15" customHeight="1">
      <c r="B42" s="296"/>
      <c r="C42" s="297"/>
      <c r="D42" s="295"/>
      <c r="E42" s="298" t="s">
        <v>805</v>
      </c>
      <c r="F42" s="295"/>
      <c r="G42" s="295" t="s">
        <v>806</v>
      </c>
      <c r="H42" s="295"/>
      <c r="I42" s="295"/>
      <c r="J42" s="295"/>
      <c r="K42" s="293"/>
    </row>
    <row r="43" spans="2:11" s="1" customFormat="1" ht="15" customHeight="1">
      <c r="B43" s="296"/>
      <c r="C43" s="297"/>
      <c r="D43" s="295"/>
      <c r="E43" s="298"/>
      <c r="F43" s="295"/>
      <c r="G43" s="295" t="s">
        <v>807</v>
      </c>
      <c r="H43" s="295"/>
      <c r="I43" s="295"/>
      <c r="J43" s="295"/>
      <c r="K43" s="293"/>
    </row>
    <row r="44" spans="2:11" s="1" customFormat="1" ht="15" customHeight="1">
      <c r="B44" s="296"/>
      <c r="C44" s="297"/>
      <c r="D44" s="295"/>
      <c r="E44" s="298" t="s">
        <v>808</v>
      </c>
      <c r="F44" s="295"/>
      <c r="G44" s="295" t="s">
        <v>809</v>
      </c>
      <c r="H44" s="295"/>
      <c r="I44" s="295"/>
      <c r="J44" s="295"/>
      <c r="K44" s="293"/>
    </row>
    <row r="45" spans="2:11" s="1" customFormat="1" ht="15" customHeight="1">
      <c r="B45" s="296"/>
      <c r="C45" s="297"/>
      <c r="D45" s="295"/>
      <c r="E45" s="298" t="s">
        <v>113</v>
      </c>
      <c r="F45" s="295"/>
      <c r="G45" s="295" t="s">
        <v>810</v>
      </c>
      <c r="H45" s="295"/>
      <c r="I45" s="295"/>
      <c r="J45" s="295"/>
      <c r="K45" s="293"/>
    </row>
    <row r="46" spans="2:11" s="1" customFormat="1" ht="12.75" customHeight="1">
      <c r="B46" s="296"/>
      <c r="C46" s="297"/>
      <c r="D46" s="295"/>
      <c r="E46" s="295"/>
      <c r="F46" s="295"/>
      <c r="G46" s="295"/>
      <c r="H46" s="295"/>
      <c r="I46" s="295"/>
      <c r="J46" s="295"/>
      <c r="K46" s="293"/>
    </row>
    <row r="47" spans="2:11" s="1" customFormat="1" ht="15" customHeight="1">
      <c r="B47" s="296"/>
      <c r="C47" s="297"/>
      <c r="D47" s="295" t="s">
        <v>811</v>
      </c>
      <c r="E47" s="295"/>
      <c r="F47" s="295"/>
      <c r="G47" s="295"/>
      <c r="H47" s="295"/>
      <c r="I47" s="295"/>
      <c r="J47" s="295"/>
      <c r="K47" s="293"/>
    </row>
    <row r="48" spans="2:11" s="1" customFormat="1" ht="15" customHeight="1">
      <c r="B48" s="296"/>
      <c r="C48" s="297"/>
      <c r="D48" s="297"/>
      <c r="E48" s="295" t="s">
        <v>812</v>
      </c>
      <c r="F48" s="295"/>
      <c r="G48" s="295"/>
      <c r="H48" s="295"/>
      <c r="I48" s="295"/>
      <c r="J48" s="295"/>
      <c r="K48" s="293"/>
    </row>
    <row r="49" spans="2:11" s="1" customFormat="1" ht="15" customHeight="1">
      <c r="B49" s="296"/>
      <c r="C49" s="297"/>
      <c r="D49" s="297"/>
      <c r="E49" s="295" t="s">
        <v>813</v>
      </c>
      <c r="F49" s="295"/>
      <c r="G49" s="295"/>
      <c r="H49" s="295"/>
      <c r="I49" s="295"/>
      <c r="J49" s="295"/>
      <c r="K49" s="293"/>
    </row>
    <row r="50" spans="2:11" s="1" customFormat="1" ht="15" customHeight="1">
      <c r="B50" s="296"/>
      <c r="C50" s="297"/>
      <c r="D50" s="297"/>
      <c r="E50" s="295" t="s">
        <v>814</v>
      </c>
      <c r="F50" s="295"/>
      <c r="G50" s="295"/>
      <c r="H50" s="295"/>
      <c r="I50" s="295"/>
      <c r="J50" s="295"/>
      <c r="K50" s="293"/>
    </row>
    <row r="51" spans="2:11" s="1" customFormat="1" ht="15" customHeight="1">
      <c r="B51" s="296"/>
      <c r="C51" s="297"/>
      <c r="D51" s="295" t="s">
        <v>815</v>
      </c>
      <c r="E51" s="295"/>
      <c r="F51" s="295"/>
      <c r="G51" s="295"/>
      <c r="H51" s="295"/>
      <c r="I51" s="295"/>
      <c r="J51" s="295"/>
      <c r="K51" s="293"/>
    </row>
    <row r="52" spans="2:11" s="1" customFormat="1" ht="25.5" customHeight="1">
      <c r="B52" s="291"/>
      <c r="C52" s="292" t="s">
        <v>816</v>
      </c>
      <c r="D52" s="292"/>
      <c r="E52" s="292"/>
      <c r="F52" s="292"/>
      <c r="G52" s="292"/>
      <c r="H52" s="292"/>
      <c r="I52" s="292"/>
      <c r="J52" s="292"/>
      <c r="K52" s="293"/>
    </row>
    <row r="53" spans="2:11" s="1" customFormat="1" ht="5.25" customHeight="1">
      <c r="B53" s="291"/>
      <c r="C53" s="294"/>
      <c r="D53" s="294"/>
      <c r="E53" s="294"/>
      <c r="F53" s="294"/>
      <c r="G53" s="294"/>
      <c r="H53" s="294"/>
      <c r="I53" s="294"/>
      <c r="J53" s="294"/>
      <c r="K53" s="293"/>
    </row>
    <row r="54" spans="2:11" s="1" customFormat="1" ht="15" customHeight="1">
      <c r="B54" s="291"/>
      <c r="C54" s="295" t="s">
        <v>817</v>
      </c>
      <c r="D54" s="295"/>
      <c r="E54" s="295"/>
      <c r="F54" s="295"/>
      <c r="G54" s="295"/>
      <c r="H54" s="295"/>
      <c r="I54" s="295"/>
      <c r="J54" s="295"/>
      <c r="K54" s="293"/>
    </row>
    <row r="55" spans="2:11" s="1" customFormat="1" ht="15" customHeight="1">
      <c r="B55" s="291"/>
      <c r="C55" s="295" t="s">
        <v>818</v>
      </c>
      <c r="D55" s="295"/>
      <c r="E55" s="295"/>
      <c r="F55" s="295"/>
      <c r="G55" s="295"/>
      <c r="H55" s="295"/>
      <c r="I55" s="295"/>
      <c r="J55" s="295"/>
      <c r="K55" s="293"/>
    </row>
    <row r="56" spans="2:11" s="1" customFormat="1" ht="12.75" customHeight="1">
      <c r="B56" s="291"/>
      <c r="C56" s="295"/>
      <c r="D56" s="295"/>
      <c r="E56" s="295"/>
      <c r="F56" s="295"/>
      <c r="G56" s="295"/>
      <c r="H56" s="295"/>
      <c r="I56" s="295"/>
      <c r="J56" s="295"/>
      <c r="K56" s="293"/>
    </row>
    <row r="57" spans="2:11" s="1" customFormat="1" ht="15" customHeight="1">
      <c r="B57" s="291"/>
      <c r="C57" s="295" t="s">
        <v>819</v>
      </c>
      <c r="D57" s="295"/>
      <c r="E57" s="295"/>
      <c r="F57" s="295"/>
      <c r="G57" s="295"/>
      <c r="H57" s="295"/>
      <c r="I57" s="295"/>
      <c r="J57" s="295"/>
      <c r="K57" s="293"/>
    </row>
    <row r="58" spans="2:11" s="1" customFormat="1" ht="15" customHeight="1">
      <c r="B58" s="291"/>
      <c r="C58" s="297"/>
      <c r="D58" s="295" t="s">
        <v>820</v>
      </c>
      <c r="E58" s="295"/>
      <c r="F58" s="295"/>
      <c r="G58" s="295"/>
      <c r="H58" s="295"/>
      <c r="I58" s="295"/>
      <c r="J58" s="295"/>
      <c r="K58" s="293"/>
    </row>
    <row r="59" spans="2:11" s="1" customFormat="1" ht="15" customHeight="1">
      <c r="B59" s="291"/>
      <c r="C59" s="297"/>
      <c r="D59" s="295" t="s">
        <v>821</v>
      </c>
      <c r="E59" s="295"/>
      <c r="F59" s="295"/>
      <c r="G59" s="295"/>
      <c r="H59" s="295"/>
      <c r="I59" s="295"/>
      <c r="J59" s="295"/>
      <c r="K59" s="293"/>
    </row>
    <row r="60" spans="2:11" s="1" customFormat="1" ht="15" customHeight="1">
      <c r="B60" s="291"/>
      <c r="C60" s="297"/>
      <c r="D60" s="295" t="s">
        <v>822</v>
      </c>
      <c r="E60" s="295"/>
      <c r="F60" s="295"/>
      <c r="G60" s="295"/>
      <c r="H60" s="295"/>
      <c r="I60" s="295"/>
      <c r="J60" s="295"/>
      <c r="K60" s="293"/>
    </row>
    <row r="61" spans="2:11" s="1" customFormat="1" ht="15" customHeight="1">
      <c r="B61" s="291"/>
      <c r="C61" s="297"/>
      <c r="D61" s="295" t="s">
        <v>823</v>
      </c>
      <c r="E61" s="295"/>
      <c r="F61" s="295"/>
      <c r="G61" s="295"/>
      <c r="H61" s="295"/>
      <c r="I61" s="295"/>
      <c r="J61" s="295"/>
      <c r="K61" s="293"/>
    </row>
    <row r="62" spans="2:11" s="1" customFormat="1" ht="15" customHeight="1">
      <c r="B62" s="291"/>
      <c r="C62" s="297"/>
      <c r="D62" s="300" t="s">
        <v>824</v>
      </c>
      <c r="E62" s="300"/>
      <c r="F62" s="300"/>
      <c r="G62" s="300"/>
      <c r="H62" s="300"/>
      <c r="I62" s="300"/>
      <c r="J62" s="300"/>
      <c r="K62" s="293"/>
    </row>
    <row r="63" spans="2:11" s="1" customFormat="1" ht="15" customHeight="1">
      <c r="B63" s="291"/>
      <c r="C63" s="297"/>
      <c r="D63" s="295" t="s">
        <v>825</v>
      </c>
      <c r="E63" s="295"/>
      <c r="F63" s="295"/>
      <c r="G63" s="295"/>
      <c r="H63" s="295"/>
      <c r="I63" s="295"/>
      <c r="J63" s="295"/>
      <c r="K63" s="293"/>
    </row>
    <row r="64" spans="2:11" s="1" customFormat="1" ht="12.75" customHeight="1">
      <c r="B64" s="291"/>
      <c r="C64" s="297"/>
      <c r="D64" s="297"/>
      <c r="E64" s="301"/>
      <c r="F64" s="297"/>
      <c r="G64" s="297"/>
      <c r="H64" s="297"/>
      <c r="I64" s="297"/>
      <c r="J64" s="297"/>
      <c r="K64" s="293"/>
    </row>
    <row r="65" spans="2:11" s="1" customFormat="1" ht="15" customHeight="1">
      <c r="B65" s="291"/>
      <c r="C65" s="297"/>
      <c r="D65" s="295" t="s">
        <v>826</v>
      </c>
      <c r="E65" s="295"/>
      <c r="F65" s="295"/>
      <c r="G65" s="295"/>
      <c r="H65" s="295"/>
      <c r="I65" s="295"/>
      <c r="J65" s="295"/>
      <c r="K65" s="293"/>
    </row>
    <row r="66" spans="2:11" s="1" customFormat="1" ht="15" customHeight="1">
      <c r="B66" s="291"/>
      <c r="C66" s="297"/>
      <c r="D66" s="300" t="s">
        <v>827</v>
      </c>
      <c r="E66" s="300"/>
      <c r="F66" s="300"/>
      <c r="G66" s="300"/>
      <c r="H66" s="300"/>
      <c r="I66" s="300"/>
      <c r="J66" s="300"/>
      <c r="K66" s="293"/>
    </row>
    <row r="67" spans="2:11" s="1" customFormat="1" ht="15" customHeight="1">
      <c r="B67" s="291"/>
      <c r="C67" s="297"/>
      <c r="D67" s="295" t="s">
        <v>828</v>
      </c>
      <c r="E67" s="295"/>
      <c r="F67" s="295"/>
      <c r="G67" s="295"/>
      <c r="H67" s="295"/>
      <c r="I67" s="295"/>
      <c r="J67" s="295"/>
      <c r="K67" s="293"/>
    </row>
    <row r="68" spans="2:11" s="1" customFormat="1" ht="15" customHeight="1">
      <c r="B68" s="291"/>
      <c r="C68" s="297"/>
      <c r="D68" s="295" t="s">
        <v>829</v>
      </c>
      <c r="E68" s="295"/>
      <c r="F68" s="295"/>
      <c r="G68" s="295"/>
      <c r="H68" s="295"/>
      <c r="I68" s="295"/>
      <c r="J68" s="295"/>
      <c r="K68" s="293"/>
    </row>
    <row r="69" spans="2:11" s="1" customFormat="1" ht="15" customHeight="1">
      <c r="B69" s="291"/>
      <c r="C69" s="297"/>
      <c r="D69" s="295" t="s">
        <v>830</v>
      </c>
      <c r="E69" s="295"/>
      <c r="F69" s="295"/>
      <c r="G69" s="295"/>
      <c r="H69" s="295"/>
      <c r="I69" s="295"/>
      <c r="J69" s="295"/>
      <c r="K69" s="293"/>
    </row>
    <row r="70" spans="2:11" s="1" customFormat="1" ht="15" customHeight="1">
      <c r="B70" s="291"/>
      <c r="C70" s="297"/>
      <c r="D70" s="295" t="s">
        <v>831</v>
      </c>
      <c r="E70" s="295"/>
      <c r="F70" s="295"/>
      <c r="G70" s="295"/>
      <c r="H70" s="295"/>
      <c r="I70" s="295"/>
      <c r="J70" s="295"/>
      <c r="K70" s="293"/>
    </row>
    <row r="71" spans="2:11" s="1" customFormat="1" ht="12.75" customHeight="1">
      <c r="B71" s="302"/>
      <c r="C71" s="303"/>
      <c r="D71" s="303"/>
      <c r="E71" s="303"/>
      <c r="F71" s="303"/>
      <c r="G71" s="303"/>
      <c r="H71" s="303"/>
      <c r="I71" s="303"/>
      <c r="J71" s="303"/>
      <c r="K71" s="304"/>
    </row>
    <row r="72" spans="2:11" s="1" customFormat="1" ht="18.75" customHeight="1">
      <c r="B72" s="305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s="1" customFormat="1" ht="18.75" customHeight="1">
      <c r="B73" s="306"/>
      <c r="C73" s="306"/>
      <c r="D73" s="306"/>
      <c r="E73" s="306"/>
      <c r="F73" s="306"/>
      <c r="G73" s="306"/>
      <c r="H73" s="306"/>
      <c r="I73" s="306"/>
      <c r="J73" s="306"/>
      <c r="K73" s="306"/>
    </row>
    <row r="74" spans="2:11" s="1" customFormat="1" ht="7.5" customHeight="1">
      <c r="B74" s="307"/>
      <c r="C74" s="308"/>
      <c r="D74" s="308"/>
      <c r="E74" s="308"/>
      <c r="F74" s="308"/>
      <c r="G74" s="308"/>
      <c r="H74" s="308"/>
      <c r="I74" s="308"/>
      <c r="J74" s="308"/>
      <c r="K74" s="309"/>
    </row>
    <row r="75" spans="2:11" s="1" customFormat="1" ht="45" customHeight="1">
      <c r="B75" s="310"/>
      <c r="C75" s="311" t="s">
        <v>832</v>
      </c>
      <c r="D75" s="311"/>
      <c r="E75" s="311"/>
      <c r="F75" s="311"/>
      <c r="G75" s="311"/>
      <c r="H75" s="311"/>
      <c r="I75" s="311"/>
      <c r="J75" s="311"/>
      <c r="K75" s="312"/>
    </row>
    <row r="76" spans="2:11" s="1" customFormat="1" ht="17.25" customHeight="1">
      <c r="B76" s="310"/>
      <c r="C76" s="313" t="s">
        <v>833</v>
      </c>
      <c r="D76" s="313"/>
      <c r="E76" s="313"/>
      <c r="F76" s="313" t="s">
        <v>834</v>
      </c>
      <c r="G76" s="314"/>
      <c r="H76" s="313" t="s">
        <v>54</v>
      </c>
      <c r="I76" s="313" t="s">
        <v>57</v>
      </c>
      <c r="J76" s="313" t="s">
        <v>835</v>
      </c>
      <c r="K76" s="312"/>
    </row>
    <row r="77" spans="2:11" s="1" customFormat="1" ht="17.25" customHeight="1">
      <c r="B77" s="310"/>
      <c r="C77" s="315" t="s">
        <v>836</v>
      </c>
      <c r="D77" s="315"/>
      <c r="E77" s="315"/>
      <c r="F77" s="316" t="s">
        <v>837</v>
      </c>
      <c r="G77" s="317"/>
      <c r="H77" s="315"/>
      <c r="I77" s="315"/>
      <c r="J77" s="315" t="s">
        <v>838</v>
      </c>
      <c r="K77" s="312"/>
    </row>
    <row r="78" spans="2:11" s="1" customFormat="1" ht="5.25" customHeight="1">
      <c r="B78" s="310"/>
      <c r="C78" s="318"/>
      <c r="D78" s="318"/>
      <c r="E78" s="318"/>
      <c r="F78" s="318"/>
      <c r="G78" s="319"/>
      <c r="H78" s="318"/>
      <c r="I78" s="318"/>
      <c r="J78" s="318"/>
      <c r="K78" s="312"/>
    </row>
    <row r="79" spans="2:11" s="1" customFormat="1" ht="15" customHeight="1">
      <c r="B79" s="310"/>
      <c r="C79" s="298" t="s">
        <v>53</v>
      </c>
      <c r="D79" s="320"/>
      <c r="E79" s="320"/>
      <c r="F79" s="321" t="s">
        <v>839</v>
      </c>
      <c r="G79" s="322"/>
      <c r="H79" s="298" t="s">
        <v>840</v>
      </c>
      <c r="I79" s="298" t="s">
        <v>841</v>
      </c>
      <c r="J79" s="298">
        <v>20</v>
      </c>
      <c r="K79" s="312"/>
    </row>
    <row r="80" spans="2:11" s="1" customFormat="1" ht="15" customHeight="1">
      <c r="B80" s="310"/>
      <c r="C80" s="298" t="s">
        <v>842</v>
      </c>
      <c r="D80" s="298"/>
      <c r="E80" s="298"/>
      <c r="F80" s="321" t="s">
        <v>839</v>
      </c>
      <c r="G80" s="322"/>
      <c r="H80" s="298" t="s">
        <v>843</v>
      </c>
      <c r="I80" s="298" t="s">
        <v>841</v>
      </c>
      <c r="J80" s="298">
        <v>120</v>
      </c>
      <c r="K80" s="312"/>
    </row>
    <row r="81" spans="2:11" s="1" customFormat="1" ht="15" customHeight="1">
      <c r="B81" s="323"/>
      <c r="C81" s="298" t="s">
        <v>844</v>
      </c>
      <c r="D81" s="298"/>
      <c r="E81" s="298"/>
      <c r="F81" s="321" t="s">
        <v>845</v>
      </c>
      <c r="G81" s="322"/>
      <c r="H81" s="298" t="s">
        <v>846</v>
      </c>
      <c r="I81" s="298" t="s">
        <v>841</v>
      </c>
      <c r="J81" s="298">
        <v>50</v>
      </c>
      <c r="K81" s="312"/>
    </row>
    <row r="82" spans="2:11" s="1" customFormat="1" ht="15" customHeight="1">
      <c r="B82" s="323"/>
      <c r="C82" s="298" t="s">
        <v>847</v>
      </c>
      <c r="D82" s="298"/>
      <c r="E82" s="298"/>
      <c r="F82" s="321" t="s">
        <v>839</v>
      </c>
      <c r="G82" s="322"/>
      <c r="H82" s="298" t="s">
        <v>848</v>
      </c>
      <c r="I82" s="298" t="s">
        <v>849</v>
      </c>
      <c r="J82" s="298"/>
      <c r="K82" s="312"/>
    </row>
    <row r="83" spans="2:11" s="1" customFormat="1" ht="15" customHeight="1">
      <c r="B83" s="323"/>
      <c r="C83" s="324" t="s">
        <v>850</v>
      </c>
      <c r="D83" s="324"/>
      <c r="E83" s="324"/>
      <c r="F83" s="325" t="s">
        <v>845</v>
      </c>
      <c r="G83" s="324"/>
      <c r="H83" s="324" t="s">
        <v>851</v>
      </c>
      <c r="I83" s="324" t="s">
        <v>841</v>
      </c>
      <c r="J83" s="324">
        <v>15</v>
      </c>
      <c r="K83" s="312"/>
    </row>
    <row r="84" spans="2:11" s="1" customFormat="1" ht="15" customHeight="1">
      <c r="B84" s="323"/>
      <c r="C84" s="324" t="s">
        <v>852</v>
      </c>
      <c r="D84" s="324"/>
      <c r="E84" s="324"/>
      <c r="F84" s="325" t="s">
        <v>845</v>
      </c>
      <c r="G84" s="324"/>
      <c r="H84" s="324" t="s">
        <v>853</v>
      </c>
      <c r="I84" s="324" t="s">
        <v>841</v>
      </c>
      <c r="J84" s="324">
        <v>15</v>
      </c>
      <c r="K84" s="312"/>
    </row>
    <row r="85" spans="2:11" s="1" customFormat="1" ht="15" customHeight="1">
      <c r="B85" s="323"/>
      <c r="C85" s="324" t="s">
        <v>854</v>
      </c>
      <c r="D85" s="324"/>
      <c r="E85" s="324"/>
      <c r="F85" s="325" t="s">
        <v>845</v>
      </c>
      <c r="G85" s="324"/>
      <c r="H85" s="324" t="s">
        <v>855</v>
      </c>
      <c r="I85" s="324" t="s">
        <v>841</v>
      </c>
      <c r="J85" s="324">
        <v>20</v>
      </c>
      <c r="K85" s="312"/>
    </row>
    <row r="86" spans="2:11" s="1" customFormat="1" ht="15" customHeight="1">
      <c r="B86" s="323"/>
      <c r="C86" s="324" t="s">
        <v>856</v>
      </c>
      <c r="D86" s="324"/>
      <c r="E86" s="324"/>
      <c r="F86" s="325" t="s">
        <v>845</v>
      </c>
      <c r="G86" s="324"/>
      <c r="H86" s="324" t="s">
        <v>857</v>
      </c>
      <c r="I86" s="324" t="s">
        <v>841</v>
      </c>
      <c r="J86" s="324">
        <v>20</v>
      </c>
      <c r="K86" s="312"/>
    </row>
    <row r="87" spans="2:11" s="1" customFormat="1" ht="15" customHeight="1">
      <c r="B87" s="323"/>
      <c r="C87" s="298" t="s">
        <v>858</v>
      </c>
      <c r="D87" s="298"/>
      <c r="E87" s="298"/>
      <c r="F87" s="321" t="s">
        <v>845</v>
      </c>
      <c r="G87" s="322"/>
      <c r="H87" s="298" t="s">
        <v>859</v>
      </c>
      <c r="I87" s="298" t="s">
        <v>841</v>
      </c>
      <c r="J87" s="298">
        <v>50</v>
      </c>
      <c r="K87" s="312"/>
    </row>
    <row r="88" spans="2:11" s="1" customFormat="1" ht="15" customHeight="1">
      <c r="B88" s="323"/>
      <c r="C88" s="298" t="s">
        <v>860</v>
      </c>
      <c r="D88" s="298"/>
      <c r="E88" s="298"/>
      <c r="F88" s="321" t="s">
        <v>845</v>
      </c>
      <c r="G88" s="322"/>
      <c r="H88" s="298" t="s">
        <v>861</v>
      </c>
      <c r="I88" s="298" t="s">
        <v>841</v>
      </c>
      <c r="J88" s="298">
        <v>20</v>
      </c>
      <c r="K88" s="312"/>
    </row>
    <row r="89" spans="2:11" s="1" customFormat="1" ht="15" customHeight="1">
      <c r="B89" s="323"/>
      <c r="C89" s="298" t="s">
        <v>862</v>
      </c>
      <c r="D89" s="298"/>
      <c r="E89" s="298"/>
      <c r="F89" s="321" t="s">
        <v>845</v>
      </c>
      <c r="G89" s="322"/>
      <c r="H89" s="298" t="s">
        <v>863</v>
      </c>
      <c r="I89" s="298" t="s">
        <v>841</v>
      </c>
      <c r="J89" s="298">
        <v>20</v>
      </c>
      <c r="K89" s="312"/>
    </row>
    <row r="90" spans="2:11" s="1" customFormat="1" ht="15" customHeight="1">
      <c r="B90" s="323"/>
      <c r="C90" s="298" t="s">
        <v>864</v>
      </c>
      <c r="D90" s="298"/>
      <c r="E90" s="298"/>
      <c r="F90" s="321" t="s">
        <v>845</v>
      </c>
      <c r="G90" s="322"/>
      <c r="H90" s="298" t="s">
        <v>865</v>
      </c>
      <c r="I90" s="298" t="s">
        <v>841</v>
      </c>
      <c r="J90" s="298">
        <v>50</v>
      </c>
      <c r="K90" s="312"/>
    </row>
    <row r="91" spans="2:11" s="1" customFormat="1" ht="15" customHeight="1">
      <c r="B91" s="323"/>
      <c r="C91" s="298" t="s">
        <v>866</v>
      </c>
      <c r="D91" s="298"/>
      <c r="E91" s="298"/>
      <c r="F91" s="321" t="s">
        <v>845</v>
      </c>
      <c r="G91" s="322"/>
      <c r="H91" s="298" t="s">
        <v>866</v>
      </c>
      <c r="I91" s="298" t="s">
        <v>841</v>
      </c>
      <c r="J91" s="298">
        <v>50</v>
      </c>
      <c r="K91" s="312"/>
    </row>
    <row r="92" spans="2:11" s="1" customFormat="1" ht="15" customHeight="1">
      <c r="B92" s="323"/>
      <c r="C92" s="298" t="s">
        <v>867</v>
      </c>
      <c r="D92" s="298"/>
      <c r="E92" s="298"/>
      <c r="F92" s="321" t="s">
        <v>845</v>
      </c>
      <c r="G92" s="322"/>
      <c r="H92" s="298" t="s">
        <v>868</v>
      </c>
      <c r="I92" s="298" t="s">
        <v>841</v>
      </c>
      <c r="J92" s="298">
        <v>255</v>
      </c>
      <c r="K92" s="312"/>
    </row>
    <row r="93" spans="2:11" s="1" customFormat="1" ht="15" customHeight="1">
      <c r="B93" s="323"/>
      <c r="C93" s="298" t="s">
        <v>869</v>
      </c>
      <c r="D93" s="298"/>
      <c r="E93" s="298"/>
      <c r="F93" s="321" t="s">
        <v>839</v>
      </c>
      <c r="G93" s="322"/>
      <c r="H93" s="298" t="s">
        <v>870</v>
      </c>
      <c r="I93" s="298" t="s">
        <v>871</v>
      </c>
      <c r="J93" s="298"/>
      <c r="K93" s="312"/>
    </row>
    <row r="94" spans="2:11" s="1" customFormat="1" ht="15" customHeight="1">
      <c r="B94" s="323"/>
      <c r="C94" s="298" t="s">
        <v>872</v>
      </c>
      <c r="D94" s="298"/>
      <c r="E94" s="298"/>
      <c r="F94" s="321" t="s">
        <v>839</v>
      </c>
      <c r="G94" s="322"/>
      <c r="H94" s="298" t="s">
        <v>873</v>
      </c>
      <c r="I94" s="298" t="s">
        <v>874</v>
      </c>
      <c r="J94" s="298"/>
      <c r="K94" s="312"/>
    </row>
    <row r="95" spans="2:11" s="1" customFormat="1" ht="15" customHeight="1">
      <c r="B95" s="323"/>
      <c r="C95" s="298" t="s">
        <v>875</v>
      </c>
      <c r="D95" s="298"/>
      <c r="E95" s="298"/>
      <c r="F95" s="321" t="s">
        <v>839</v>
      </c>
      <c r="G95" s="322"/>
      <c r="H95" s="298" t="s">
        <v>875</v>
      </c>
      <c r="I95" s="298" t="s">
        <v>874</v>
      </c>
      <c r="J95" s="298"/>
      <c r="K95" s="312"/>
    </row>
    <row r="96" spans="2:11" s="1" customFormat="1" ht="15" customHeight="1">
      <c r="B96" s="323"/>
      <c r="C96" s="298" t="s">
        <v>38</v>
      </c>
      <c r="D96" s="298"/>
      <c r="E96" s="298"/>
      <c r="F96" s="321" t="s">
        <v>839</v>
      </c>
      <c r="G96" s="322"/>
      <c r="H96" s="298" t="s">
        <v>876</v>
      </c>
      <c r="I96" s="298" t="s">
        <v>874</v>
      </c>
      <c r="J96" s="298"/>
      <c r="K96" s="312"/>
    </row>
    <row r="97" spans="2:11" s="1" customFormat="1" ht="15" customHeight="1">
      <c r="B97" s="323"/>
      <c r="C97" s="298" t="s">
        <v>48</v>
      </c>
      <c r="D97" s="298"/>
      <c r="E97" s="298"/>
      <c r="F97" s="321" t="s">
        <v>839</v>
      </c>
      <c r="G97" s="322"/>
      <c r="H97" s="298" t="s">
        <v>877</v>
      </c>
      <c r="I97" s="298" t="s">
        <v>874</v>
      </c>
      <c r="J97" s="298"/>
      <c r="K97" s="312"/>
    </row>
    <row r="98" spans="2:11" s="1" customFormat="1" ht="15" customHeight="1">
      <c r="B98" s="326"/>
      <c r="C98" s="327"/>
      <c r="D98" s="327"/>
      <c r="E98" s="327"/>
      <c r="F98" s="327"/>
      <c r="G98" s="327"/>
      <c r="H98" s="327"/>
      <c r="I98" s="327"/>
      <c r="J98" s="327"/>
      <c r="K98" s="328"/>
    </row>
    <row r="99" spans="2:11" s="1" customFormat="1" ht="18.7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29"/>
    </row>
    <row r="100" spans="2:11" s="1" customFormat="1" ht="18.75" customHeight="1"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</row>
    <row r="101" spans="2:11" s="1" customFormat="1" ht="7.5" customHeight="1">
      <c r="B101" s="307"/>
      <c r="C101" s="308"/>
      <c r="D101" s="308"/>
      <c r="E101" s="308"/>
      <c r="F101" s="308"/>
      <c r="G101" s="308"/>
      <c r="H101" s="308"/>
      <c r="I101" s="308"/>
      <c r="J101" s="308"/>
      <c r="K101" s="309"/>
    </row>
    <row r="102" spans="2:11" s="1" customFormat="1" ht="45" customHeight="1">
      <c r="B102" s="310"/>
      <c r="C102" s="311" t="s">
        <v>878</v>
      </c>
      <c r="D102" s="311"/>
      <c r="E102" s="311"/>
      <c r="F102" s="311"/>
      <c r="G102" s="311"/>
      <c r="H102" s="311"/>
      <c r="I102" s="311"/>
      <c r="J102" s="311"/>
      <c r="K102" s="312"/>
    </row>
    <row r="103" spans="2:11" s="1" customFormat="1" ht="17.25" customHeight="1">
      <c r="B103" s="310"/>
      <c r="C103" s="313" t="s">
        <v>833</v>
      </c>
      <c r="D103" s="313"/>
      <c r="E103" s="313"/>
      <c r="F103" s="313" t="s">
        <v>834</v>
      </c>
      <c r="G103" s="314"/>
      <c r="H103" s="313" t="s">
        <v>54</v>
      </c>
      <c r="I103" s="313" t="s">
        <v>57</v>
      </c>
      <c r="J103" s="313" t="s">
        <v>835</v>
      </c>
      <c r="K103" s="312"/>
    </row>
    <row r="104" spans="2:11" s="1" customFormat="1" ht="17.25" customHeight="1">
      <c r="B104" s="310"/>
      <c r="C104" s="315" t="s">
        <v>836</v>
      </c>
      <c r="D104" s="315"/>
      <c r="E104" s="315"/>
      <c r="F104" s="316" t="s">
        <v>837</v>
      </c>
      <c r="G104" s="317"/>
      <c r="H104" s="315"/>
      <c r="I104" s="315"/>
      <c r="J104" s="315" t="s">
        <v>838</v>
      </c>
      <c r="K104" s="312"/>
    </row>
    <row r="105" spans="2:11" s="1" customFormat="1" ht="5.25" customHeight="1">
      <c r="B105" s="310"/>
      <c r="C105" s="313"/>
      <c r="D105" s="313"/>
      <c r="E105" s="313"/>
      <c r="F105" s="313"/>
      <c r="G105" s="331"/>
      <c r="H105" s="313"/>
      <c r="I105" s="313"/>
      <c r="J105" s="313"/>
      <c r="K105" s="312"/>
    </row>
    <row r="106" spans="2:11" s="1" customFormat="1" ht="15" customHeight="1">
      <c r="B106" s="310"/>
      <c r="C106" s="298" t="s">
        <v>53</v>
      </c>
      <c r="D106" s="320"/>
      <c r="E106" s="320"/>
      <c r="F106" s="321" t="s">
        <v>839</v>
      </c>
      <c r="G106" s="298"/>
      <c r="H106" s="298" t="s">
        <v>879</v>
      </c>
      <c r="I106" s="298" t="s">
        <v>841</v>
      </c>
      <c r="J106" s="298">
        <v>20</v>
      </c>
      <c r="K106" s="312"/>
    </row>
    <row r="107" spans="2:11" s="1" customFormat="1" ht="15" customHeight="1">
      <c r="B107" s="310"/>
      <c r="C107" s="298" t="s">
        <v>842</v>
      </c>
      <c r="D107" s="298"/>
      <c r="E107" s="298"/>
      <c r="F107" s="321" t="s">
        <v>839</v>
      </c>
      <c r="G107" s="298"/>
      <c r="H107" s="298" t="s">
        <v>879</v>
      </c>
      <c r="I107" s="298" t="s">
        <v>841</v>
      </c>
      <c r="J107" s="298">
        <v>120</v>
      </c>
      <c r="K107" s="312"/>
    </row>
    <row r="108" spans="2:11" s="1" customFormat="1" ht="15" customHeight="1">
      <c r="B108" s="323"/>
      <c r="C108" s="298" t="s">
        <v>844</v>
      </c>
      <c r="D108" s="298"/>
      <c r="E108" s="298"/>
      <c r="F108" s="321" t="s">
        <v>845</v>
      </c>
      <c r="G108" s="298"/>
      <c r="H108" s="298" t="s">
        <v>879</v>
      </c>
      <c r="I108" s="298" t="s">
        <v>841</v>
      </c>
      <c r="J108" s="298">
        <v>50</v>
      </c>
      <c r="K108" s="312"/>
    </row>
    <row r="109" spans="2:11" s="1" customFormat="1" ht="15" customHeight="1">
      <c r="B109" s="323"/>
      <c r="C109" s="298" t="s">
        <v>847</v>
      </c>
      <c r="D109" s="298"/>
      <c r="E109" s="298"/>
      <c r="F109" s="321" t="s">
        <v>839</v>
      </c>
      <c r="G109" s="298"/>
      <c r="H109" s="298" t="s">
        <v>879</v>
      </c>
      <c r="I109" s="298" t="s">
        <v>849</v>
      </c>
      <c r="J109" s="298"/>
      <c r="K109" s="312"/>
    </row>
    <row r="110" spans="2:11" s="1" customFormat="1" ht="15" customHeight="1">
      <c r="B110" s="323"/>
      <c r="C110" s="298" t="s">
        <v>858</v>
      </c>
      <c r="D110" s="298"/>
      <c r="E110" s="298"/>
      <c r="F110" s="321" t="s">
        <v>845</v>
      </c>
      <c r="G110" s="298"/>
      <c r="H110" s="298" t="s">
        <v>879</v>
      </c>
      <c r="I110" s="298" t="s">
        <v>841</v>
      </c>
      <c r="J110" s="298">
        <v>50</v>
      </c>
      <c r="K110" s="312"/>
    </row>
    <row r="111" spans="2:11" s="1" customFormat="1" ht="15" customHeight="1">
      <c r="B111" s="323"/>
      <c r="C111" s="298" t="s">
        <v>866</v>
      </c>
      <c r="D111" s="298"/>
      <c r="E111" s="298"/>
      <c r="F111" s="321" t="s">
        <v>845</v>
      </c>
      <c r="G111" s="298"/>
      <c r="H111" s="298" t="s">
        <v>879</v>
      </c>
      <c r="I111" s="298" t="s">
        <v>841</v>
      </c>
      <c r="J111" s="298">
        <v>50</v>
      </c>
      <c r="K111" s="312"/>
    </row>
    <row r="112" spans="2:11" s="1" customFormat="1" ht="15" customHeight="1">
      <c r="B112" s="323"/>
      <c r="C112" s="298" t="s">
        <v>864</v>
      </c>
      <c r="D112" s="298"/>
      <c r="E112" s="298"/>
      <c r="F112" s="321" t="s">
        <v>845</v>
      </c>
      <c r="G112" s="298"/>
      <c r="H112" s="298" t="s">
        <v>879</v>
      </c>
      <c r="I112" s="298" t="s">
        <v>841</v>
      </c>
      <c r="J112" s="298">
        <v>50</v>
      </c>
      <c r="K112" s="312"/>
    </row>
    <row r="113" spans="2:11" s="1" customFormat="1" ht="15" customHeight="1">
      <c r="B113" s="323"/>
      <c r="C113" s="298" t="s">
        <v>53</v>
      </c>
      <c r="D113" s="298"/>
      <c r="E113" s="298"/>
      <c r="F113" s="321" t="s">
        <v>839</v>
      </c>
      <c r="G113" s="298"/>
      <c r="H113" s="298" t="s">
        <v>880</v>
      </c>
      <c r="I113" s="298" t="s">
        <v>841</v>
      </c>
      <c r="J113" s="298">
        <v>20</v>
      </c>
      <c r="K113" s="312"/>
    </row>
    <row r="114" spans="2:11" s="1" customFormat="1" ht="15" customHeight="1">
      <c r="B114" s="323"/>
      <c r="C114" s="298" t="s">
        <v>881</v>
      </c>
      <c r="D114" s="298"/>
      <c r="E114" s="298"/>
      <c r="F114" s="321" t="s">
        <v>839</v>
      </c>
      <c r="G114" s="298"/>
      <c r="H114" s="298" t="s">
        <v>882</v>
      </c>
      <c r="I114" s="298" t="s">
        <v>841</v>
      </c>
      <c r="J114" s="298">
        <v>120</v>
      </c>
      <c r="K114" s="312"/>
    </row>
    <row r="115" spans="2:11" s="1" customFormat="1" ht="15" customHeight="1">
      <c r="B115" s="323"/>
      <c r="C115" s="298" t="s">
        <v>38</v>
      </c>
      <c r="D115" s="298"/>
      <c r="E115" s="298"/>
      <c r="F115" s="321" t="s">
        <v>839</v>
      </c>
      <c r="G115" s="298"/>
      <c r="H115" s="298" t="s">
        <v>883</v>
      </c>
      <c r="I115" s="298" t="s">
        <v>874</v>
      </c>
      <c r="J115" s="298"/>
      <c r="K115" s="312"/>
    </row>
    <row r="116" spans="2:11" s="1" customFormat="1" ht="15" customHeight="1">
      <c r="B116" s="323"/>
      <c r="C116" s="298" t="s">
        <v>48</v>
      </c>
      <c r="D116" s="298"/>
      <c r="E116" s="298"/>
      <c r="F116" s="321" t="s">
        <v>839</v>
      </c>
      <c r="G116" s="298"/>
      <c r="H116" s="298" t="s">
        <v>884</v>
      </c>
      <c r="I116" s="298" t="s">
        <v>874</v>
      </c>
      <c r="J116" s="298"/>
      <c r="K116" s="312"/>
    </row>
    <row r="117" spans="2:11" s="1" customFormat="1" ht="15" customHeight="1">
      <c r="B117" s="323"/>
      <c r="C117" s="298" t="s">
        <v>57</v>
      </c>
      <c r="D117" s="298"/>
      <c r="E117" s="298"/>
      <c r="F117" s="321" t="s">
        <v>839</v>
      </c>
      <c r="G117" s="298"/>
      <c r="H117" s="298" t="s">
        <v>885</v>
      </c>
      <c r="I117" s="298" t="s">
        <v>886</v>
      </c>
      <c r="J117" s="298"/>
      <c r="K117" s="312"/>
    </row>
    <row r="118" spans="2:11" s="1" customFormat="1" ht="15" customHeight="1">
      <c r="B118" s="326"/>
      <c r="C118" s="332"/>
      <c r="D118" s="332"/>
      <c r="E118" s="332"/>
      <c r="F118" s="332"/>
      <c r="G118" s="332"/>
      <c r="H118" s="332"/>
      <c r="I118" s="332"/>
      <c r="J118" s="332"/>
      <c r="K118" s="328"/>
    </row>
    <row r="119" spans="2:11" s="1" customFormat="1" ht="18.75" customHeight="1">
      <c r="B119" s="333"/>
      <c r="C119" s="334"/>
      <c r="D119" s="334"/>
      <c r="E119" s="334"/>
      <c r="F119" s="335"/>
      <c r="G119" s="334"/>
      <c r="H119" s="334"/>
      <c r="I119" s="334"/>
      <c r="J119" s="334"/>
      <c r="K119" s="333"/>
    </row>
    <row r="120" spans="2:11" s="1" customFormat="1" ht="18.75" customHeight="1"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</row>
    <row r="121" spans="2:11" s="1" customFormat="1" ht="7.5" customHeight="1">
      <c r="B121" s="336"/>
      <c r="C121" s="337"/>
      <c r="D121" s="337"/>
      <c r="E121" s="337"/>
      <c r="F121" s="337"/>
      <c r="G121" s="337"/>
      <c r="H121" s="337"/>
      <c r="I121" s="337"/>
      <c r="J121" s="337"/>
      <c r="K121" s="338"/>
    </row>
    <row r="122" spans="2:11" s="1" customFormat="1" ht="45" customHeight="1">
      <c r="B122" s="339"/>
      <c r="C122" s="289" t="s">
        <v>887</v>
      </c>
      <c r="D122" s="289"/>
      <c r="E122" s="289"/>
      <c r="F122" s="289"/>
      <c r="G122" s="289"/>
      <c r="H122" s="289"/>
      <c r="I122" s="289"/>
      <c r="J122" s="289"/>
      <c r="K122" s="340"/>
    </row>
    <row r="123" spans="2:11" s="1" customFormat="1" ht="17.25" customHeight="1">
      <c r="B123" s="341"/>
      <c r="C123" s="313" t="s">
        <v>833</v>
      </c>
      <c r="D123" s="313"/>
      <c r="E123" s="313"/>
      <c r="F123" s="313" t="s">
        <v>834</v>
      </c>
      <c r="G123" s="314"/>
      <c r="H123" s="313" t="s">
        <v>54</v>
      </c>
      <c r="I123" s="313" t="s">
        <v>57</v>
      </c>
      <c r="J123" s="313" t="s">
        <v>835</v>
      </c>
      <c r="K123" s="342"/>
    </row>
    <row r="124" spans="2:11" s="1" customFormat="1" ht="17.25" customHeight="1">
      <c r="B124" s="341"/>
      <c r="C124" s="315" t="s">
        <v>836</v>
      </c>
      <c r="D124" s="315"/>
      <c r="E124" s="315"/>
      <c r="F124" s="316" t="s">
        <v>837</v>
      </c>
      <c r="G124" s="317"/>
      <c r="H124" s="315"/>
      <c r="I124" s="315"/>
      <c r="J124" s="315" t="s">
        <v>838</v>
      </c>
      <c r="K124" s="342"/>
    </row>
    <row r="125" spans="2:11" s="1" customFormat="1" ht="5.25" customHeight="1">
      <c r="B125" s="343"/>
      <c r="C125" s="318"/>
      <c r="D125" s="318"/>
      <c r="E125" s="318"/>
      <c r="F125" s="318"/>
      <c r="G125" s="344"/>
      <c r="H125" s="318"/>
      <c r="I125" s="318"/>
      <c r="J125" s="318"/>
      <c r="K125" s="345"/>
    </row>
    <row r="126" spans="2:11" s="1" customFormat="1" ht="15" customHeight="1">
      <c r="B126" s="343"/>
      <c r="C126" s="298" t="s">
        <v>842</v>
      </c>
      <c r="D126" s="320"/>
      <c r="E126" s="320"/>
      <c r="F126" s="321" t="s">
        <v>839</v>
      </c>
      <c r="G126" s="298"/>
      <c r="H126" s="298" t="s">
        <v>879</v>
      </c>
      <c r="I126" s="298" t="s">
        <v>841</v>
      </c>
      <c r="J126" s="298">
        <v>120</v>
      </c>
      <c r="K126" s="346"/>
    </row>
    <row r="127" spans="2:11" s="1" customFormat="1" ht="15" customHeight="1">
      <c r="B127" s="343"/>
      <c r="C127" s="298" t="s">
        <v>888</v>
      </c>
      <c r="D127" s="298"/>
      <c r="E127" s="298"/>
      <c r="F127" s="321" t="s">
        <v>839</v>
      </c>
      <c r="G127" s="298"/>
      <c r="H127" s="298" t="s">
        <v>889</v>
      </c>
      <c r="I127" s="298" t="s">
        <v>841</v>
      </c>
      <c r="J127" s="298" t="s">
        <v>890</v>
      </c>
      <c r="K127" s="346"/>
    </row>
    <row r="128" spans="2:11" s="1" customFormat="1" ht="15" customHeight="1">
      <c r="B128" s="343"/>
      <c r="C128" s="298" t="s">
        <v>85</v>
      </c>
      <c r="D128" s="298"/>
      <c r="E128" s="298"/>
      <c r="F128" s="321" t="s">
        <v>839</v>
      </c>
      <c r="G128" s="298"/>
      <c r="H128" s="298" t="s">
        <v>891</v>
      </c>
      <c r="I128" s="298" t="s">
        <v>841</v>
      </c>
      <c r="J128" s="298" t="s">
        <v>890</v>
      </c>
      <c r="K128" s="346"/>
    </row>
    <row r="129" spans="2:11" s="1" customFormat="1" ht="15" customHeight="1">
      <c r="B129" s="343"/>
      <c r="C129" s="298" t="s">
        <v>850</v>
      </c>
      <c r="D129" s="298"/>
      <c r="E129" s="298"/>
      <c r="F129" s="321" t="s">
        <v>845</v>
      </c>
      <c r="G129" s="298"/>
      <c r="H129" s="298" t="s">
        <v>851</v>
      </c>
      <c r="I129" s="298" t="s">
        <v>841</v>
      </c>
      <c r="J129" s="298">
        <v>15</v>
      </c>
      <c r="K129" s="346"/>
    </row>
    <row r="130" spans="2:11" s="1" customFormat="1" ht="15" customHeight="1">
      <c r="B130" s="343"/>
      <c r="C130" s="324" t="s">
        <v>852</v>
      </c>
      <c r="D130" s="324"/>
      <c r="E130" s="324"/>
      <c r="F130" s="325" t="s">
        <v>845</v>
      </c>
      <c r="G130" s="324"/>
      <c r="H130" s="324" t="s">
        <v>853</v>
      </c>
      <c r="I130" s="324" t="s">
        <v>841</v>
      </c>
      <c r="J130" s="324">
        <v>15</v>
      </c>
      <c r="K130" s="346"/>
    </row>
    <row r="131" spans="2:11" s="1" customFormat="1" ht="15" customHeight="1">
      <c r="B131" s="343"/>
      <c r="C131" s="324" t="s">
        <v>854</v>
      </c>
      <c r="D131" s="324"/>
      <c r="E131" s="324"/>
      <c r="F131" s="325" t="s">
        <v>845</v>
      </c>
      <c r="G131" s="324"/>
      <c r="H131" s="324" t="s">
        <v>855</v>
      </c>
      <c r="I131" s="324" t="s">
        <v>841</v>
      </c>
      <c r="J131" s="324">
        <v>20</v>
      </c>
      <c r="K131" s="346"/>
    </row>
    <row r="132" spans="2:11" s="1" customFormat="1" ht="15" customHeight="1">
      <c r="B132" s="343"/>
      <c r="C132" s="324" t="s">
        <v>856</v>
      </c>
      <c r="D132" s="324"/>
      <c r="E132" s="324"/>
      <c r="F132" s="325" t="s">
        <v>845</v>
      </c>
      <c r="G132" s="324"/>
      <c r="H132" s="324" t="s">
        <v>857</v>
      </c>
      <c r="I132" s="324" t="s">
        <v>841</v>
      </c>
      <c r="J132" s="324">
        <v>20</v>
      </c>
      <c r="K132" s="346"/>
    </row>
    <row r="133" spans="2:11" s="1" customFormat="1" ht="15" customHeight="1">
      <c r="B133" s="343"/>
      <c r="C133" s="298" t="s">
        <v>844</v>
      </c>
      <c r="D133" s="298"/>
      <c r="E133" s="298"/>
      <c r="F133" s="321" t="s">
        <v>845</v>
      </c>
      <c r="G133" s="298"/>
      <c r="H133" s="298" t="s">
        <v>879</v>
      </c>
      <c r="I133" s="298" t="s">
        <v>841</v>
      </c>
      <c r="J133" s="298">
        <v>50</v>
      </c>
      <c r="K133" s="346"/>
    </row>
    <row r="134" spans="2:11" s="1" customFormat="1" ht="15" customHeight="1">
      <c r="B134" s="343"/>
      <c r="C134" s="298" t="s">
        <v>858</v>
      </c>
      <c r="D134" s="298"/>
      <c r="E134" s="298"/>
      <c r="F134" s="321" t="s">
        <v>845</v>
      </c>
      <c r="G134" s="298"/>
      <c r="H134" s="298" t="s">
        <v>879</v>
      </c>
      <c r="I134" s="298" t="s">
        <v>841</v>
      </c>
      <c r="J134" s="298">
        <v>50</v>
      </c>
      <c r="K134" s="346"/>
    </row>
    <row r="135" spans="2:11" s="1" customFormat="1" ht="15" customHeight="1">
      <c r="B135" s="343"/>
      <c r="C135" s="298" t="s">
        <v>864</v>
      </c>
      <c r="D135" s="298"/>
      <c r="E135" s="298"/>
      <c r="F135" s="321" t="s">
        <v>845</v>
      </c>
      <c r="G135" s="298"/>
      <c r="H135" s="298" t="s">
        <v>879</v>
      </c>
      <c r="I135" s="298" t="s">
        <v>841</v>
      </c>
      <c r="J135" s="298">
        <v>50</v>
      </c>
      <c r="K135" s="346"/>
    </row>
    <row r="136" spans="2:11" s="1" customFormat="1" ht="15" customHeight="1">
      <c r="B136" s="343"/>
      <c r="C136" s="298" t="s">
        <v>866</v>
      </c>
      <c r="D136" s="298"/>
      <c r="E136" s="298"/>
      <c r="F136" s="321" t="s">
        <v>845</v>
      </c>
      <c r="G136" s="298"/>
      <c r="H136" s="298" t="s">
        <v>879</v>
      </c>
      <c r="I136" s="298" t="s">
        <v>841</v>
      </c>
      <c r="J136" s="298">
        <v>50</v>
      </c>
      <c r="K136" s="346"/>
    </row>
    <row r="137" spans="2:11" s="1" customFormat="1" ht="15" customHeight="1">
      <c r="B137" s="343"/>
      <c r="C137" s="298" t="s">
        <v>867</v>
      </c>
      <c r="D137" s="298"/>
      <c r="E137" s="298"/>
      <c r="F137" s="321" t="s">
        <v>845</v>
      </c>
      <c r="G137" s="298"/>
      <c r="H137" s="298" t="s">
        <v>892</v>
      </c>
      <c r="I137" s="298" t="s">
        <v>841</v>
      </c>
      <c r="J137" s="298">
        <v>255</v>
      </c>
      <c r="K137" s="346"/>
    </row>
    <row r="138" spans="2:11" s="1" customFormat="1" ht="15" customHeight="1">
      <c r="B138" s="343"/>
      <c r="C138" s="298" t="s">
        <v>869</v>
      </c>
      <c r="D138" s="298"/>
      <c r="E138" s="298"/>
      <c r="F138" s="321" t="s">
        <v>839</v>
      </c>
      <c r="G138" s="298"/>
      <c r="H138" s="298" t="s">
        <v>893</v>
      </c>
      <c r="I138" s="298" t="s">
        <v>871</v>
      </c>
      <c r="J138" s="298"/>
      <c r="K138" s="346"/>
    </row>
    <row r="139" spans="2:11" s="1" customFormat="1" ht="15" customHeight="1">
      <c r="B139" s="343"/>
      <c r="C139" s="298" t="s">
        <v>872</v>
      </c>
      <c r="D139" s="298"/>
      <c r="E139" s="298"/>
      <c r="F139" s="321" t="s">
        <v>839</v>
      </c>
      <c r="G139" s="298"/>
      <c r="H139" s="298" t="s">
        <v>894</v>
      </c>
      <c r="I139" s="298" t="s">
        <v>874</v>
      </c>
      <c r="J139" s="298"/>
      <c r="K139" s="346"/>
    </row>
    <row r="140" spans="2:11" s="1" customFormat="1" ht="15" customHeight="1">
      <c r="B140" s="343"/>
      <c r="C140" s="298" t="s">
        <v>875</v>
      </c>
      <c r="D140" s="298"/>
      <c r="E140" s="298"/>
      <c r="F140" s="321" t="s">
        <v>839</v>
      </c>
      <c r="G140" s="298"/>
      <c r="H140" s="298" t="s">
        <v>875</v>
      </c>
      <c r="I140" s="298" t="s">
        <v>874</v>
      </c>
      <c r="J140" s="298"/>
      <c r="K140" s="346"/>
    </row>
    <row r="141" spans="2:11" s="1" customFormat="1" ht="15" customHeight="1">
      <c r="B141" s="343"/>
      <c r="C141" s="298" t="s">
        <v>38</v>
      </c>
      <c r="D141" s="298"/>
      <c r="E141" s="298"/>
      <c r="F141" s="321" t="s">
        <v>839</v>
      </c>
      <c r="G141" s="298"/>
      <c r="H141" s="298" t="s">
        <v>895</v>
      </c>
      <c r="I141" s="298" t="s">
        <v>874</v>
      </c>
      <c r="J141" s="298"/>
      <c r="K141" s="346"/>
    </row>
    <row r="142" spans="2:11" s="1" customFormat="1" ht="15" customHeight="1">
      <c r="B142" s="343"/>
      <c r="C142" s="298" t="s">
        <v>896</v>
      </c>
      <c r="D142" s="298"/>
      <c r="E142" s="298"/>
      <c r="F142" s="321" t="s">
        <v>839</v>
      </c>
      <c r="G142" s="298"/>
      <c r="H142" s="298" t="s">
        <v>897</v>
      </c>
      <c r="I142" s="298" t="s">
        <v>874</v>
      </c>
      <c r="J142" s="298"/>
      <c r="K142" s="346"/>
    </row>
    <row r="143" spans="2:11" s="1" customFormat="1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spans="2:11" s="1" customFormat="1" ht="18.75" customHeight="1">
      <c r="B144" s="334"/>
      <c r="C144" s="334"/>
      <c r="D144" s="334"/>
      <c r="E144" s="334"/>
      <c r="F144" s="335"/>
      <c r="G144" s="334"/>
      <c r="H144" s="334"/>
      <c r="I144" s="334"/>
      <c r="J144" s="334"/>
      <c r="K144" s="334"/>
    </row>
    <row r="145" spans="2:11" s="1" customFormat="1" ht="18.75" customHeight="1"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</row>
    <row r="146" spans="2:11" s="1" customFormat="1" ht="7.5" customHeight="1">
      <c r="B146" s="307"/>
      <c r="C146" s="308"/>
      <c r="D146" s="308"/>
      <c r="E146" s="308"/>
      <c r="F146" s="308"/>
      <c r="G146" s="308"/>
      <c r="H146" s="308"/>
      <c r="I146" s="308"/>
      <c r="J146" s="308"/>
      <c r="K146" s="309"/>
    </row>
    <row r="147" spans="2:11" s="1" customFormat="1" ht="45" customHeight="1">
      <c r="B147" s="310"/>
      <c r="C147" s="311" t="s">
        <v>898</v>
      </c>
      <c r="D147" s="311"/>
      <c r="E147" s="311"/>
      <c r="F147" s="311"/>
      <c r="G147" s="311"/>
      <c r="H147" s="311"/>
      <c r="I147" s="311"/>
      <c r="J147" s="311"/>
      <c r="K147" s="312"/>
    </row>
    <row r="148" spans="2:11" s="1" customFormat="1" ht="17.25" customHeight="1">
      <c r="B148" s="310"/>
      <c r="C148" s="313" t="s">
        <v>833</v>
      </c>
      <c r="D148" s="313"/>
      <c r="E148" s="313"/>
      <c r="F148" s="313" t="s">
        <v>834</v>
      </c>
      <c r="G148" s="314"/>
      <c r="H148" s="313" t="s">
        <v>54</v>
      </c>
      <c r="I148" s="313" t="s">
        <v>57</v>
      </c>
      <c r="J148" s="313" t="s">
        <v>835</v>
      </c>
      <c r="K148" s="312"/>
    </row>
    <row r="149" spans="2:11" s="1" customFormat="1" ht="17.25" customHeight="1">
      <c r="B149" s="310"/>
      <c r="C149" s="315" t="s">
        <v>836</v>
      </c>
      <c r="D149" s="315"/>
      <c r="E149" s="315"/>
      <c r="F149" s="316" t="s">
        <v>837</v>
      </c>
      <c r="G149" s="317"/>
      <c r="H149" s="315"/>
      <c r="I149" s="315"/>
      <c r="J149" s="315" t="s">
        <v>838</v>
      </c>
      <c r="K149" s="312"/>
    </row>
    <row r="150" spans="2:11" s="1" customFormat="1" ht="5.25" customHeight="1">
      <c r="B150" s="323"/>
      <c r="C150" s="318"/>
      <c r="D150" s="318"/>
      <c r="E150" s="318"/>
      <c r="F150" s="318"/>
      <c r="G150" s="319"/>
      <c r="H150" s="318"/>
      <c r="I150" s="318"/>
      <c r="J150" s="318"/>
      <c r="K150" s="346"/>
    </row>
    <row r="151" spans="2:11" s="1" customFormat="1" ht="15" customHeight="1">
      <c r="B151" s="323"/>
      <c r="C151" s="350" t="s">
        <v>842</v>
      </c>
      <c r="D151" s="298"/>
      <c r="E151" s="298"/>
      <c r="F151" s="351" t="s">
        <v>839</v>
      </c>
      <c r="G151" s="298"/>
      <c r="H151" s="350" t="s">
        <v>879</v>
      </c>
      <c r="I151" s="350" t="s">
        <v>841</v>
      </c>
      <c r="J151" s="350">
        <v>120</v>
      </c>
      <c r="K151" s="346"/>
    </row>
    <row r="152" spans="2:11" s="1" customFormat="1" ht="15" customHeight="1">
      <c r="B152" s="323"/>
      <c r="C152" s="350" t="s">
        <v>888</v>
      </c>
      <c r="D152" s="298"/>
      <c r="E152" s="298"/>
      <c r="F152" s="351" t="s">
        <v>839</v>
      </c>
      <c r="G152" s="298"/>
      <c r="H152" s="350" t="s">
        <v>899</v>
      </c>
      <c r="I152" s="350" t="s">
        <v>841</v>
      </c>
      <c r="J152" s="350" t="s">
        <v>890</v>
      </c>
      <c r="K152" s="346"/>
    </row>
    <row r="153" spans="2:11" s="1" customFormat="1" ht="15" customHeight="1">
      <c r="B153" s="323"/>
      <c r="C153" s="350" t="s">
        <v>85</v>
      </c>
      <c r="D153" s="298"/>
      <c r="E153" s="298"/>
      <c r="F153" s="351" t="s">
        <v>839</v>
      </c>
      <c r="G153" s="298"/>
      <c r="H153" s="350" t="s">
        <v>900</v>
      </c>
      <c r="I153" s="350" t="s">
        <v>841</v>
      </c>
      <c r="J153" s="350" t="s">
        <v>890</v>
      </c>
      <c r="K153" s="346"/>
    </row>
    <row r="154" spans="2:11" s="1" customFormat="1" ht="15" customHeight="1">
      <c r="B154" s="323"/>
      <c r="C154" s="350" t="s">
        <v>844</v>
      </c>
      <c r="D154" s="298"/>
      <c r="E154" s="298"/>
      <c r="F154" s="351" t="s">
        <v>845</v>
      </c>
      <c r="G154" s="298"/>
      <c r="H154" s="350" t="s">
        <v>879</v>
      </c>
      <c r="I154" s="350" t="s">
        <v>841</v>
      </c>
      <c r="J154" s="350">
        <v>50</v>
      </c>
      <c r="K154" s="346"/>
    </row>
    <row r="155" spans="2:11" s="1" customFormat="1" ht="15" customHeight="1">
      <c r="B155" s="323"/>
      <c r="C155" s="350" t="s">
        <v>847</v>
      </c>
      <c r="D155" s="298"/>
      <c r="E155" s="298"/>
      <c r="F155" s="351" t="s">
        <v>839</v>
      </c>
      <c r="G155" s="298"/>
      <c r="H155" s="350" t="s">
        <v>879</v>
      </c>
      <c r="I155" s="350" t="s">
        <v>849</v>
      </c>
      <c r="J155" s="350"/>
      <c r="K155" s="346"/>
    </row>
    <row r="156" spans="2:11" s="1" customFormat="1" ht="15" customHeight="1">
      <c r="B156" s="323"/>
      <c r="C156" s="350" t="s">
        <v>858</v>
      </c>
      <c r="D156" s="298"/>
      <c r="E156" s="298"/>
      <c r="F156" s="351" t="s">
        <v>845</v>
      </c>
      <c r="G156" s="298"/>
      <c r="H156" s="350" t="s">
        <v>879</v>
      </c>
      <c r="I156" s="350" t="s">
        <v>841</v>
      </c>
      <c r="J156" s="350">
        <v>50</v>
      </c>
      <c r="K156" s="346"/>
    </row>
    <row r="157" spans="2:11" s="1" customFormat="1" ht="15" customHeight="1">
      <c r="B157" s="323"/>
      <c r="C157" s="350" t="s">
        <v>866</v>
      </c>
      <c r="D157" s="298"/>
      <c r="E157" s="298"/>
      <c r="F157" s="351" t="s">
        <v>845</v>
      </c>
      <c r="G157" s="298"/>
      <c r="H157" s="350" t="s">
        <v>879</v>
      </c>
      <c r="I157" s="350" t="s">
        <v>841</v>
      </c>
      <c r="J157" s="350">
        <v>50</v>
      </c>
      <c r="K157" s="346"/>
    </row>
    <row r="158" spans="2:11" s="1" customFormat="1" ht="15" customHeight="1">
      <c r="B158" s="323"/>
      <c r="C158" s="350" t="s">
        <v>864</v>
      </c>
      <c r="D158" s="298"/>
      <c r="E158" s="298"/>
      <c r="F158" s="351" t="s">
        <v>845</v>
      </c>
      <c r="G158" s="298"/>
      <c r="H158" s="350" t="s">
        <v>879</v>
      </c>
      <c r="I158" s="350" t="s">
        <v>841</v>
      </c>
      <c r="J158" s="350">
        <v>50</v>
      </c>
      <c r="K158" s="346"/>
    </row>
    <row r="159" spans="2:11" s="1" customFormat="1" ht="15" customHeight="1">
      <c r="B159" s="323"/>
      <c r="C159" s="350" t="s">
        <v>98</v>
      </c>
      <c r="D159" s="298"/>
      <c r="E159" s="298"/>
      <c r="F159" s="351" t="s">
        <v>839</v>
      </c>
      <c r="G159" s="298"/>
      <c r="H159" s="350" t="s">
        <v>901</v>
      </c>
      <c r="I159" s="350" t="s">
        <v>841</v>
      </c>
      <c r="J159" s="350" t="s">
        <v>902</v>
      </c>
      <c r="K159" s="346"/>
    </row>
    <row r="160" spans="2:11" s="1" customFormat="1" ht="15" customHeight="1">
      <c r="B160" s="323"/>
      <c r="C160" s="350" t="s">
        <v>903</v>
      </c>
      <c r="D160" s="298"/>
      <c r="E160" s="298"/>
      <c r="F160" s="351" t="s">
        <v>839</v>
      </c>
      <c r="G160" s="298"/>
      <c r="H160" s="350" t="s">
        <v>904</v>
      </c>
      <c r="I160" s="350" t="s">
        <v>874</v>
      </c>
      <c r="J160" s="350"/>
      <c r="K160" s="346"/>
    </row>
    <row r="161" spans="2:11" s="1" customFormat="1" ht="15" customHeight="1">
      <c r="B161" s="352"/>
      <c r="C161" s="332"/>
      <c r="D161" s="332"/>
      <c r="E161" s="332"/>
      <c r="F161" s="332"/>
      <c r="G161" s="332"/>
      <c r="H161" s="332"/>
      <c r="I161" s="332"/>
      <c r="J161" s="332"/>
      <c r="K161" s="353"/>
    </row>
    <row r="162" spans="2:11" s="1" customFormat="1" ht="18.75" customHeight="1">
      <c r="B162" s="334"/>
      <c r="C162" s="344"/>
      <c r="D162" s="344"/>
      <c r="E162" s="344"/>
      <c r="F162" s="354"/>
      <c r="G162" s="344"/>
      <c r="H162" s="344"/>
      <c r="I162" s="344"/>
      <c r="J162" s="344"/>
      <c r="K162" s="334"/>
    </row>
    <row r="163" spans="2:11" s="1" customFormat="1" ht="18.75" customHeight="1"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</row>
    <row r="164" spans="2:11" s="1" customFormat="1" ht="7.5" customHeight="1">
      <c r="B164" s="285"/>
      <c r="C164" s="286"/>
      <c r="D164" s="286"/>
      <c r="E164" s="286"/>
      <c r="F164" s="286"/>
      <c r="G164" s="286"/>
      <c r="H164" s="286"/>
      <c r="I164" s="286"/>
      <c r="J164" s="286"/>
      <c r="K164" s="287"/>
    </row>
    <row r="165" spans="2:11" s="1" customFormat="1" ht="45" customHeight="1">
      <c r="B165" s="288"/>
      <c r="C165" s="289" t="s">
        <v>905</v>
      </c>
      <c r="D165" s="289"/>
      <c r="E165" s="289"/>
      <c r="F165" s="289"/>
      <c r="G165" s="289"/>
      <c r="H165" s="289"/>
      <c r="I165" s="289"/>
      <c r="J165" s="289"/>
      <c r="K165" s="290"/>
    </row>
    <row r="166" spans="2:11" s="1" customFormat="1" ht="17.25" customHeight="1">
      <c r="B166" s="288"/>
      <c r="C166" s="313" t="s">
        <v>833</v>
      </c>
      <c r="D166" s="313"/>
      <c r="E166" s="313"/>
      <c r="F166" s="313" t="s">
        <v>834</v>
      </c>
      <c r="G166" s="355"/>
      <c r="H166" s="356" t="s">
        <v>54</v>
      </c>
      <c r="I166" s="356" t="s">
        <v>57</v>
      </c>
      <c r="J166" s="313" t="s">
        <v>835</v>
      </c>
      <c r="K166" s="290"/>
    </row>
    <row r="167" spans="2:11" s="1" customFormat="1" ht="17.25" customHeight="1">
      <c r="B167" s="291"/>
      <c r="C167" s="315" t="s">
        <v>836</v>
      </c>
      <c r="D167" s="315"/>
      <c r="E167" s="315"/>
      <c r="F167" s="316" t="s">
        <v>837</v>
      </c>
      <c r="G167" s="357"/>
      <c r="H167" s="358"/>
      <c r="I167" s="358"/>
      <c r="J167" s="315" t="s">
        <v>838</v>
      </c>
      <c r="K167" s="293"/>
    </row>
    <row r="168" spans="2:11" s="1" customFormat="1" ht="5.25" customHeight="1">
      <c r="B168" s="323"/>
      <c r="C168" s="318"/>
      <c r="D168" s="318"/>
      <c r="E168" s="318"/>
      <c r="F168" s="318"/>
      <c r="G168" s="319"/>
      <c r="H168" s="318"/>
      <c r="I168" s="318"/>
      <c r="J168" s="318"/>
      <c r="K168" s="346"/>
    </row>
    <row r="169" spans="2:11" s="1" customFormat="1" ht="15" customHeight="1">
      <c r="B169" s="323"/>
      <c r="C169" s="298" t="s">
        <v>842</v>
      </c>
      <c r="D169" s="298"/>
      <c r="E169" s="298"/>
      <c r="F169" s="321" t="s">
        <v>839</v>
      </c>
      <c r="G169" s="298"/>
      <c r="H169" s="298" t="s">
        <v>879</v>
      </c>
      <c r="I169" s="298" t="s">
        <v>841</v>
      </c>
      <c r="J169" s="298">
        <v>120</v>
      </c>
      <c r="K169" s="346"/>
    </row>
    <row r="170" spans="2:11" s="1" customFormat="1" ht="15" customHeight="1">
      <c r="B170" s="323"/>
      <c r="C170" s="298" t="s">
        <v>888</v>
      </c>
      <c r="D170" s="298"/>
      <c r="E170" s="298"/>
      <c r="F170" s="321" t="s">
        <v>839</v>
      </c>
      <c r="G170" s="298"/>
      <c r="H170" s="298" t="s">
        <v>889</v>
      </c>
      <c r="I170" s="298" t="s">
        <v>841</v>
      </c>
      <c r="J170" s="298" t="s">
        <v>890</v>
      </c>
      <c r="K170" s="346"/>
    </row>
    <row r="171" spans="2:11" s="1" customFormat="1" ht="15" customHeight="1">
      <c r="B171" s="323"/>
      <c r="C171" s="298" t="s">
        <v>85</v>
      </c>
      <c r="D171" s="298"/>
      <c r="E171" s="298"/>
      <c r="F171" s="321" t="s">
        <v>839</v>
      </c>
      <c r="G171" s="298"/>
      <c r="H171" s="298" t="s">
        <v>906</v>
      </c>
      <c r="I171" s="298" t="s">
        <v>841</v>
      </c>
      <c r="J171" s="298" t="s">
        <v>890</v>
      </c>
      <c r="K171" s="346"/>
    </row>
    <row r="172" spans="2:11" s="1" customFormat="1" ht="15" customHeight="1">
      <c r="B172" s="323"/>
      <c r="C172" s="298" t="s">
        <v>844</v>
      </c>
      <c r="D172" s="298"/>
      <c r="E172" s="298"/>
      <c r="F172" s="321" t="s">
        <v>845</v>
      </c>
      <c r="G172" s="298"/>
      <c r="H172" s="298" t="s">
        <v>906</v>
      </c>
      <c r="I172" s="298" t="s">
        <v>841</v>
      </c>
      <c r="J172" s="298">
        <v>50</v>
      </c>
      <c r="K172" s="346"/>
    </row>
    <row r="173" spans="2:11" s="1" customFormat="1" ht="15" customHeight="1">
      <c r="B173" s="323"/>
      <c r="C173" s="298" t="s">
        <v>847</v>
      </c>
      <c r="D173" s="298"/>
      <c r="E173" s="298"/>
      <c r="F173" s="321" t="s">
        <v>839</v>
      </c>
      <c r="G173" s="298"/>
      <c r="H173" s="298" t="s">
        <v>906</v>
      </c>
      <c r="I173" s="298" t="s">
        <v>849</v>
      </c>
      <c r="J173" s="298"/>
      <c r="K173" s="346"/>
    </row>
    <row r="174" spans="2:11" s="1" customFormat="1" ht="15" customHeight="1">
      <c r="B174" s="323"/>
      <c r="C174" s="298" t="s">
        <v>858</v>
      </c>
      <c r="D174" s="298"/>
      <c r="E174" s="298"/>
      <c r="F174" s="321" t="s">
        <v>845</v>
      </c>
      <c r="G174" s="298"/>
      <c r="H174" s="298" t="s">
        <v>906</v>
      </c>
      <c r="I174" s="298" t="s">
        <v>841</v>
      </c>
      <c r="J174" s="298">
        <v>50</v>
      </c>
      <c r="K174" s="346"/>
    </row>
    <row r="175" spans="2:11" s="1" customFormat="1" ht="15" customHeight="1">
      <c r="B175" s="323"/>
      <c r="C175" s="298" t="s">
        <v>866</v>
      </c>
      <c r="D175" s="298"/>
      <c r="E175" s="298"/>
      <c r="F175" s="321" t="s">
        <v>845</v>
      </c>
      <c r="G175" s="298"/>
      <c r="H175" s="298" t="s">
        <v>906</v>
      </c>
      <c r="I175" s="298" t="s">
        <v>841</v>
      </c>
      <c r="J175" s="298">
        <v>50</v>
      </c>
      <c r="K175" s="346"/>
    </row>
    <row r="176" spans="2:11" s="1" customFormat="1" ht="15" customHeight="1">
      <c r="B176" s="323"/>
      <c r="C176" s="298" t="s">
        <v>864</v>
      </c>
      <c r="D176" s="298"/>
      <c r="E176" s="298"/>
      <c r="F176" s="321" t="s">
        <v>845</v>
      </c>
      <c r="G176" s="298"/>
      <c r="H176" s="298" t="s">
        <v>906</v>
      </c>
      <c r="I176" s="298" t="s">
        <v>841</v>
      </c>
      <c r="J176" s="298">
        <v>50</v>
      </c>
      <c r="K176" s="346"/>
    </row>
    <row r="177" spans="2:11" s="1" customFormat="1" ht="15" customHeight="1">
      <c r="B177" s="323"/>
      <c r="C177" s="298" t="s">
        <v>109</v>
      </c>
      <c r="D177" s="298"/>
      <c r="E177" s="298"/>
      <c r="F177" s="321" t="s">
        <v>839</v>
      </c>
      <c r="G177" s="298"/>
      <c r="H177" s="298" t="s">
        <v>907</v>
      </c>
      <c r="I177" s="298" t="s">
        <v>908</v>
      </c>
      <c r="J177" s="298"/>
      <c r="K177" s="346"/>
    </row>
    <row r="178" spans="2:11" s="1" customFormat="1" ht="15" customHeight="1">
      <c r="B178" s="323"/>
      <c r="C178" s="298" t="s">
        <v>57</v>
      </c>
      <c r="D178" s="298"/>
      <c r="E178" s="298"/>
      <c r="F178" s="321" t="s">
        <v>839</v>
      </c>
      <c r="G178" s="298"/>
      <c r="H178" s="298" t="s">
        <v>909</v>
      </c>
      <c r="I178" s="298" t="s">
        <v>910</v>
      </c>
      <c r="J178" s="298">
        <v>1</v>
      </c>
      <c r="K178" s="346"/>
    </row>
    <row r="179" spans="2:11" s="1" customFormat="1" ht="15" customHeight="1">
      <c r="B179" s="323"/>
      <c r="C179" s="298" t="s">
        <v>53</v>
      </c>
      <c r="D179" s="298"/>
      <c r="E179" s="298"/>
      <c r="F179" s="321" t="s">
        <v>839</v>
      </c>
      <c r="G179" s="298"/>
      <c r="H179" s="298" t="s">
        <v>911</v>
      </c>
      <c r="I179" s="298" t="s">
        <v>841</v>
      </c>
      <c r="J179" s="298">
        <v>20</v>
      </c>
      <c r="K179" s="346"/>
    </row>
    <row r="180" spans="2:11" s="1" customFormat="1" ht="15" customHeight="1">
      <c r="B180" s="323"/>
      <c r="C180" s="298" t="s">
        <v>54</v>
      </c>
      <c r="D180" s="298"/>
      <c r="E180" s="298"/>
      <c r="F180" s="321" t="s">
        <v>839</v>
      </c>
      <c r="G180" s="298"/>
      <c r="H180" s="298" t="s">
        <v>912</v>
      </c>
      <c r="I180" s="298" t="s">
        <v>841</v>
      </c>
      <c r="J180" s="298">
        <v>255</v>
      </c>
      <c r="K180" s="346"/>
    </row>
    <row r="181" spans="2:11" s="1" customFormat="1" ht="15" customHeight="1">
      <c r="B181" s="323"/>
      <c r="C181" s="298" t="s">
        <v>110</v>
      </c>
      <c r="D181" s="298"/>
      <c r="E181" s="298"/>
      <c r="F181" s="321" t="s">
        <v>839</v>
      </c>
      <c r="G181" s="298"/>
      <c r="H181" s="298" t="s">
        <v>803</v>
      </c>
      <c r="I181" s="298" t="s">
        <v>841</v>
      </c>
      <c r="J181" s="298">
        <v>10</v>
      </c>
      <c r="K181" s="346"/>
    </row>
    <row r="182" spans="2:11" s="1" customFormat="1" ht="15" customHeight="1">
      <c r="B182" s="323"/>
      <c r="C182" s="298" t="s">
        <v>111</v>
      </c>
      <c r="D182" s="298"/>
      <c r="E182" s="298"/>
      <c r="F182" s="321" t="s">
        <v>839</v>
      </c>
      <c r="G182" s="298"/>
      <c r="H182" s="298" t="s">
        <v>913</v>
      </c>
      <c r="I182" s="298" t="s">
        <v>874</v>
      </c>
      <c r="J182" s="298"/>
      <c r="K182" s="346"/>
    </row>
    <row r="183" spans="2:11" s="1" customFormat="1" ht="15" customHeight="1">
      <c r="B183" s="323"/>
      <c r="C183" s="298" t="s">
        <v>914</v>
      </c>
      <c r="D183" s="298"/>
      <c r="E183" s="298"/>
      <c r="F183" s="321" t="s">
        <v>839</v>
      </c>
      <c r="G183" s="298"/>
      <c r="H183" s="298" t="s">
        <v>915</v>
      </c>
      <c r="I183" s="298" t="s">
        <v>874</v>
      </c>
      <c r="J183" s="298"/>
      <c r="K183" s="346"/>
    </row>
    <row r="184" spans="2:11" s="1" customFormat="1" ht="15" customHeight="1">
      <c r="B184" s="323"/>
      <c r="C184" s="298" t="s">
        <v>903</v>
      </c>
      <c r="D184" s="298"/>
      <c r="E184" s="298"/>
      <c r="F184" s="321" t="s">
        <v>839</v>
      </c>
      <c r="G184" s="298"/>
      <c r="H184" s="298" t="s">
        <v>916</v>
      </c>
      <c r="I184" s="298" t="s">
        <v>874</v>
      </c>
      <c r="J184" s="298"/>
      <c r="K184" s="346"/>
    </row>
    <row r="185" spans="2:11" s="1" customFormat="1" ht="15" customHeight="1">
      <c r="B185" s="323"/>
      <c r="C185" s="298" t="s">
        <v>113</v>
      </c>
      <c r="D185" s="298"/>
      <c r="E185" s="298"/>
      <c r="F185" s="321" t="s">
        <v>845</v>
      </c>
      <c r="G185" s="298"/>
      <c r="H185" s="298" t="s">
        <v>917</v>
      </c>
      <c r="I185" s="298" t="s">
        <v>841</v>
      </c>
      <c r="J185" s="298">
        <v>50</v>
      </c>
      <c r="K185" s="346"/>
    </row>
    <row r="186" spans="2:11" s="1" customFormat="1" ht="15" customHeight="1">
      <c r="B186" s="323"/>
      <c r="C186" s="298" t="s">
        <v>918</v>
      </c>
      <c r="D186" s="298"/>
      <c r="E186" s="298"/>
      <c r="F186" s="321" t="s">
        <v>845</v>
      </c>
      <c r="G186" s="298"/>
      <c r="H186" s="298" t="s">
        <v>919</v>
      </c>
      <c r="I186" s="298" t="s">
        <v>920</v>
      </c>
      <c r="J186" s="298"/>
      <c r="K186" s="346"/>
    </row>
    <row r="187" spans="2:11" s="1" customFormat="1" ht="15" customHeight="1">
      <c r="B187" s="323"/>
      <c r="C187" s="298" t="s">
        <v>921</v>
      </c>
      <c r="D187" s="298"/>
      <c r="E187" s="298"/>
      <c r="F187" s="321" t="s">
        <v>845</v>
      </c>
      <c r="G187" s="298"/>
      <c r="H187" s="298" t="s">
        <v>922</v>
      </c>
      <c r="I187" s="298" t="s">
        <v>920</v>
      </c>
      <c r="J187" s="298"/>
      <c r="K187" s="346"/>
    </row>
    <row r="188" spans="2:11" s="1" customFormat="1" ht="15" customHeight="1">
      <c r="B188" s="323"/>
      <c r="C188" s="298" t="s">
        <v>923</v>
      </c>
      <c r="D188" s="298"/>
      <c r="E188" s="298"/>
      <c r="F188" s="321" t="s">
        <v>845</v>
      </c>
      <c r="G188" s="298"/>
      <c r="H188" s="298" t="s">
        <v>924</v>
      </c>
      <c r="I188" s="298" t="s">
        <v>920</v>
      </c>
      <c r="J188" s="298"/>
      <c r="K188" s="346"/>
    </row>
    <row r="189" spans="2:11" s="1" customFormat="1" ht="15" customHeight="1">
      <c r="B189" s="323"/>
      <c r="C189" s="359" t="s">
        <v>925</v>
      </c>
      <c r="D189" s="298"/>
      <c r="E189" s="298"/>
      <c r="F189" s="321" t="s">
        <v>845</v>
      </c>
      <c r="G189" s="298"/>
      <c r="H189" s="298" t="s">
        <v>926</v>
      </c>
      <c r="I189" s="298" t="s">
        <v>927</v>
      </c>
      <c r="J189" s="360" t="s">
        <v>928</v>
      </c>
      <c r="K189" s="346"/>
    </row>
    <row r="190" spans="2:11" s="17" customFormat="1" ht="15" customHeight="1">
      <c r="B190" s="361"/>
      <c r="C190" s="362" t="s">
        <v>929</v>
      </c>
      <c r="D190" s="363"/>
      <c r="E190" s="363"/>
      <c r="F190" s="364" t="s">
        <v>845</v>
      </c>
      <c r="G190" s="363"/>
      <c r="H190" s="363" t="s">
        <v>930</v>
      </c>
      <c r="I190" s="363" t="s">
        <v>927</v>
      </c>
      <c r="J190" s="365" t="s">
        <v>928</v>
      </c>
      <c r="K190" s="366"/>
    </row>
    <row r="191" spans="2:11" s="1" customFormat="1" ht="15" customHeight="1">
      <c r="B191" s="323"/>
      <c r="C191" s="359" t="s">
        <v>42</v>
      </c>
      <c r="D191" s="298"/>
      <c r="E191" s="298"/>
      <c r="F191" s="321" t="s">
        <v>839</v>
      </c>
      <c r="G191" s="298"/>
      <c r="H191" s="295" t="s">
        <v>931</v>
      </c>
      <c r="I191" s="298" t="s">
        <v>932</v>
      </c>
      <c r="J191" s="298"/>
      <c r="K191" s="346"/>
    </row>
    <row r="192" spans="2:11" s="1" customFormat="1" ht="15" customHeight="1">
      <c r="B192" s="323"/>
      <c r="C192" s="359" t="s">
        <v>933</v>
      </c>
      <c r="D192" s="298"/>
      <c r="E192" s="298"/>
      <c r="F192" s="321" t="s">
        <v>839</v>
      </c>
      <c r="G192" s="298"/>
      <c r="H192" s="298" t="s">
        <v>934</v>
      </c>
      <c r="I192" s="298" t="s">
        <v>874</v>
      </c>
      <c r="J192" s="298"/>
      <c r="K192" s="346"/>
    </row>
    <row r="193" spans="2:11" s="1" customFormat="1" ht="15" customHeight="1">
      <c r="B193" s="323"/>
      <c r="C193" s="359" t="s">
        <v>935</v>
      </c>
      <c r="D193" s="298"/>
      <c r="E193" s="298"/>
      <c r="F193" s="321" t="s">
        <v>839</v>
      </c>
      <c r="G193" s="298"/>
      <c r="H193" s="298" t="s">
        <v>936</v>
      </c>
      <c r="I193" s="298" t="s">
        <v>874</v>
      </c>
      <c r="J193" s="298"/>
      <c r="K193" s="346"/>
    </row>
    <row r="194" spans="2:11" s="1" customFormat="1" ht="15" customHeight="1">
      <c r="B194" s="323"/>
      <c r="C194" s="359" t="s">
        <v>937</v>
      </c>
      <c r="D194" s="298"/>
      <c r="E194" s="298"/>
      <c r="F194" s="321" t="s">
        <v>845</v>
      </c>
      <c r="G194" s="298"/>
      <c r="H194" s="298" t="s">
        <v>938</v>
      </c>
      <c r="I194" s="298" t="s">
        <v>874</v>
      </c>
      <c r="J194" s="298"/>
      <c r="K194" s="346"/>
    </row>
    <row r="195" spans="2:11" s="1" customFormat="1" ht="15" customHeight="1">
      <c r="B195" s="352"/>
      <c r="C195" s="367"/>
      <c r="D195" s="332"/>
      <c r="E195" s="332"/>
      <c r="F195" s="332"/>
      <c r="G195" s="332"/>
      <c r="H195" s="332"/>
      <c r="I195" s="332"/>
      <c r="J195" s="332"/>
      <c r="K195" s="353"/>
    </row>
    <row r="196" spans="2:11" s="1" customFormat="1" ht="18.75" customHeight="1">
      <c r="B196" s="334"/>
      <c r="C196" s="344"/>
      <c r="D196" s="344"/>
      <c r="E196" s="344"/>
      <c r="F196" s="354"/>
      <c r="G196" s="344"/>
      <c r="H196" s="344"/>
      <c r="I196" s="344"/>
      <c r="J196" s="344"/>
      <c r="K196" s="334"/>
    </row>
    <row r="197" spans="2:11" s="1" customFormat="1" ht="18.75" customHeight="1">
      <c r="B197" s="334"/>
      <c r="C197" s="344"/>
      <c r="D197" s="344"/>
      <c r="E197" s="344"/>
      <c r="F197" s="354"/>
      <c r="G197" s="344"/>
      <c r="H197" s="344"/>
      <c r="I197" s="344"/>
      <c r="J197" s="344"/>
      <c r="K197" s="334"/>
    </row>
    <row r="198" spans="2:11" s="1" customFormat="1" ht="18.75" customHeight="1"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</row>
    <row r="199" spans="2:11" s="1" customFormat="1" ht="13.5">
      <c r="B199" s="285"/>
      <c r="C199" s="286"/>
      <c r="D199" s="286"/>
      <c r="E199" s="286"/>
      <c r="F199" s="286"/>
      <c r="G199" s="286"/>
      <c r="H199" s="286"/>
      <c r="I199" s="286"/>
      <c r="J199" s="286"/>
      <c r="K199" s="287"/>
    </row>
    <row r="200" spans="2:11" s="1" customFormat="1" ht="21">
      <c r="B200" s="288"/>
      <c r="C200" s="289" t="s">
        <v>939</v>
      </c>
      <c r="D200" s="289"/>
      <c r="E200" s="289"/>
      <c r="F200" s="289"/>
      <c r="G200" s="289"/>
      <c r="H200" s="289"/>
      <c r="I200" s="289"/>
      <c r="J200" s="289"/>
      <c r="K200" s="290"/>
    </row>
    <row r="201" spans="2:11" s="1" customFormat="1" ht="25.5" customHeight="1">
      <c r="B201" s="288"/>
      <c r="C201" s="368" t="s">
        <v>940</v>
      </c>
      <c r="D201" s="368"/>
      <c r="E201" s="368"/>
      <c r="F201" s="368" t="s">
        <v>941</v>
      </c>
      <c r="G201" s="369"/>
      <c r="H201" s="368" t="s">
        <v>942</v>
      </c>
      <c r="I201" s="368"/>
      <c r="J201" s="368"/>
      <c r="K201" s="290"/>
    </row>
    <row r="202" spans="2:11" s="1" customFormat="1" ht="5.25" customHeight="1">
      <c r="B202" s="323"/>
      <c r="C202" s="318"/>
      <c r="D202" s="318"/>
      <c r="E202" s="318"/>
      <c r="F202" s="318"/>
      <c r="G202" s="344"/>
      <c r="H202" s="318"/>
      <c r="I202" s="318"/>
      <c r="J202" s="318"/>
      <c r="K202" s="346"/>
    </row>
    <row r="203" spans="2:11" s="1" customFormat="1" ht="15" customHeight="1">
      <c r="B203" s="323"/>
      <c r="C203" s="298" t="s">
        <v>932</v>
      </c>
      <c r="D203" s="298"/>
      <c r="E203" s="298"/>
      <c r="F203" s="321" t="s">
        <v>43</v>
      </c>
      <c r="G203" s="298"/>
      <c r="H203" s="298" t="s">
        <v>943</v>
      </c>
      <c r="I203" s="298"/>
      <c r="J203" s="298"/>
      <c r="K203" s="346"/>
    </row>
    <row r="204" spans="2:11" s="1" customFormat="1" ht="15" customHeight="1">
      <c r="B204" s="323"/>
      <c r="C204" s="298"/>
      <c r="D204" s="298"/>
      <c r="E204" s="298"/>
      <c r="F204" s="321" t="s">
        <v>44</v>
      </c>
      <c r="G204" s="298"/>
      <c r="H204" s="298" t="s">
        <v>944</v>
      </c>
      <c r="I204" s="298"/>
      <c r="J204" s="298"/>
      <c r="K204" s="346"/>
    </row>
    <row r="205" spans="2:11" s="1" customFormat="1" ht="15" customHeight="1">
      <c r="B205" s="323"/>
      <c r="C205" s="298"/>
      <c r="D205" s="298"/>
      <c r="E205" s="298"/>
      <c r="F205" s="321" t="s">
        <v>47</v>
      </c>
      <c r="G205" s="298"/>
      <c r="H205" s="298" t="s">
        <v>945</v>
      </c>
      <c r="I205" s="298"/>
      <c r="J205" s="298"/>
      <c r="K205" s="346"/>
    </row>
    <row r="206" spans="2:11" s="1" customFormat="1" ht="15" customHeight="1">
      <c r="B206" s="323"/>
      <c r="C206" s="298"/>
      <c r="D206" s="298"/>
      <c r="E206" s="298"/>
      <c r="F206" s="321" t="s">
        <v>45</v>
      </c>
      <c r="G206" s="298"/>
      <c r="H206" s="298" t="s">
        <v>946</v>
      </c>
      <c r="I206" s="298"/>
      <c r="J206" s="298"/>
      <c r="K206" s="346"/>
    </row>
    <row r="207" spans="2:11" s="1" customFormat="1" ht="15" customHeight="1">
      <c r="B207" s="323"/>
      <c r="C207" s="298"/>
      <c r="D207" s="298"/>
      <c r="E207" s="298"/>
      <c r="F207" s="321" t="s">
        <v>46</v>
      </c>
      <c r="G207" s="298"/>
      <c r="H207" s="298" t="s">
        <v>947</v>
      </c>
      <c r="I207" s="298"/>
      <c r="J207" s="298"/>
      <c r="K207" s="346"/>
    </row>
    <row r="208" spans="2:11" s="1" customFormat="1" ht="15" customHeight="1">
      <c r="B208" s="323"/>
      <c r="C208" s="298"/>
      <c r="D208" s="298"/>
      <c r="E208" s="298"/>
      <c r="F208" s="321"/>
      <c r="G208" s="298"/>
      <c r="H208" s="298"/>
      <c r="I208" s="298"/>
      <c r="J208" s="298"/>
      <c r="K208" s="346"/>
    </row>
    <row r="209" spans="2:11" s="1" customFormat="1" ht="15" customHeight="1">
      <c r="B209" s="323"/>
      <c r="C209" s="298" t="s">
        <v>886</v>
      </c>
      <c r="D209" s="298"/>
      <c r="E209" s="298"/>
      <c r="F209" s="321" t="s">
        <v>78</v>
      </c>
      <c r="G209" s="298"/>
      <c r="H209" s="298" t="s">
        <v>948</v>
      </c>
      <c r="I209" s="298"/>
      <c r="J209" s="298"/>
      <c r="K209" s="346"/>
    </row>
    <row r="210" spans="2:11" s="1" customFormat="1" ht="15" customHeight="1">
      <c r="B210" s="323"/>
      <c r="C210" s="298"/>
      <c r="D210" s="298"/>
      <c r="E210" s="298"/>
      <c r="F210" s="321" t="s">
        <v>782</v>
      </c>
      <c r="G210" s="298"/>
      <c r="H210" s="298" t="s">
        <v>783</v>
      </c>
      <c r="I210" s="298"/>
      <c r="J210" s="298"/>
      <c r="K210" s="346"/>
    </row>
    <row r="211" spans="2:11" s="1" customFormat="1" ht="15" customHeight="1">
      <c r="B211" s="323"/>
      <c r="C211" s="298"/>
      <c r="D211" s="298"/>
      <c r="E211" s="298"/>
      <c r="F211" s="321" t="s">
        <v>780</v>
      </c>
      <c r="G211" s="298"/>
      <c r="H211" s="298" t="s">
        <v>949</v>
      </c>
      <c r="I211" s="298"/>
      <c r="J211" s="298"/>
      <c r="K211" s="346"/>
    </row>
    <row r="212" spans="2:11" s="1" customFormat="1" ht="15" customHeight="1">
      <c r="B212" s="370"/>
      <c r="C212" s="298"/>
      <c r="D212" s="298"/>
      <c r="E212" s="298"/>
      <c r="F212" s="321" t="s">
        <v>784</v>
      </c>
      <c r="G212" s="359"/>
      <c r="H212" s="350" t="s">
        <v>785</v>
      </c>
      <c r="I212" s="350"/>
      <c r="J212" s="350"/>
      <c r="K212" s="371"/>
    </row>
    <row r="213" spans="2:11" s="1" customFormat="1" ht="15" customHeight="1">
      <c r="B213" s="370"/>
      <c r="C213" s="298"/>
      <c r="D213" s="298"/>
      <c r="E213" s="298"/>
      <c r="F213" s="321" t="s">
        <v>786</v>
      </c>
      <c r="G213" s="359"/>
      <c r="H213" s="350" t="s">
        <v>950</v>
      </c>
      <c r="I213" s="350"/>
      <c r="J213" s="350"/>
      <c r="K213" s="371"/>
    </row>
    <row r="214" spans="2:11" s="1" customFormat="1" ht="15" customHeight="1">
      <c r="B214" s="370"/>
      <c r="C214" s="298"/>
      <c r="D214" s="298"/>
      <c r="E214" s="298"/>
      <c r="F214" s="321"/>
      <c r="G214" s="359"/>
      <c r="H214" s="350"/>
      <c r="I214" s="350"/>
      <c r="J214" s="350"/>
      <c r="K214" s="371"/>
    </row>
    <row r="215" spans="2:11" s="1" customFormat="1" ht="15" customHeight="1">
      <c r="B215" s="370"/>
      <c r="C215" s="298" t="s">
        <v>910</v>
      </c>
      <c r="D215" s="298"/>
      <c r="E215" s="298"/>
      <c r="F215" s="321">
        <v>1</v>
      </c>
      <c r="G215" s="359"/>
      <c r="H215" s="350" t="s">
        <v>951</v>
      </c>
      <c r="I215" s="350"/>
      <c r="J215" s="350"/>
      <c r="K215" s="371"/>
    </row>
    <row r="216" spans="2:11" s="1" customFormat="1" ht="15" customHeight="1">
      <c r="B216" s="370"/>
      <c r="C216" s="298"/>
      <c r="D216" s="298"/>
      <c r="E216" s="298"/>
      <c r="F216" s="321">
        <v>2</v>
      </c>
      <c r="G216" s="359"/>
      <c r="H216" s="350" t="s">
        <v>952</v>
      </c>
      <c r="I216" s="350"/>
      <c r="J216" s="350"/>
      <c r="K216" s="371"/>
    </row>
    <row r="217" spans="2:11" s="1" customFormat="1" ht="15" customHeight="1">
      <c r="B217" s="370"/>
      <c r="C217" s="298"/>
      <c r="D217" s="298"/>
      <c r="E217" s="298"/>
      <c r="F217" s="321">
        <v>3</v>
      </c>
      <c r="G217" s="359"/>
      <c r="H217" s="350" t="s">
        <v>953</v>
      </c>
      <c r="I217" s="350"/>
      <c r="J217" s="350"/>
      <c r="K217" s="371"/>
    </row>
    <row r="218" spans="2:11" s="1" customFormat="1" ht="15" customHeight="1">
      <c r="B218" s="370"/>
      <c r="C218" s="298"/>
      <c r="D218" s="298"/>
      <c r="E218" s="298"/>
      <c r="F218" s="321">
        <v>4</v>
      </c>
      <c r="G218" s="359"/>
      <c r="H218" s="350" t="s">
        <v>954</v>
      </c>
      <c r="I218" s="350"/>
      <c r="J218" s="350"/>
      <c r="K218" s="371"/>
    </row>
    <row r="219" spans="2:11" s="1" customFormat="1" ht="12.75" customHeight="1">
      <c r="B219" s="372"/>
      <c r="C219" s="373"/>
      <c r="D219" s="373"/>
      <c r="E219" s="373"/>
      <c r="F219" s="373"/>
      <c r="G219" s="373"/>
      <c r="H219" s="373"/>
      <c r="I219" s="373"/>
      <c r="J219" s="373"/>
      <c r="K219" s="374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Heger</dc:creator>
  <cp:keywords/>
  <dc:description/>
  <cp:lastModifiedBy>Michal Heger</cp:lastModifiedBy>
  <dcterms:created xsi:type="dcterms:W3CDTF">2024-03-21T12:47:26Z</dcterms:created>
  <dcterms:modified xsi:type="dcterms:W3CDTF">2024-03-21T12:47:34Z</dcterms:modified>
  <cp:category/>
  <cp:version/>
  <cp:contentType/>
  <cp:contentStatus/>
</cp:coreProperties>
</file>