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30 Údržba HOZ Kumpolec C2\Výzva\"/>
    </mc:Choice>
  </mc:AlternateContent>
  <xr:revisionPtr revIDLastSave="0" documentId="13_ncr:1_{AE435F08-7D7A-4426-B6C9-B607070242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 - Údržba HOZ Kumpolec" sheetId="2" r:id="rId2"/>
    <sheet name="Pokyny pro vyplnění" sheetId="3" r:id="rId3"/>
  </sheets>
  <definedNames>
    <definedName name="_xlnm._FilterDatabase" localSheetId="1" hidden="1">'2024 - Údržba HOZ Kumpolec'!$C$74:$K$155</definedName>
    <definedName name="_xlnm.Print_Titles" localSheetId="1">'2024 - Údržba HOZ Kumpolec'!$74:$74</definedName>
    <definedName name="_xlnm.Print_Titles" localSheetId="0">'Rekapitulace stavby'!$52:$52</definedName>
    <definedName name="_xlnm.Print_Area" localSheetId="1">'2024 - Údržba HOZ Kumpolec'!$C$4:$J$37,'2024 - Údržba HOZ Kumpolec'!$C$43:$J$58,'2024 - Údržba HOZ Kumpolec'!$C$64:$K$155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7" i="2"/>
  <c r="BH87" i="2"/>
  <c r="BG87" i="2"/>
  <c r="BF87" i="2"/>
  <c r="T87" i="2"/>
  <c r="R87" i="2"/>
  <c r="P87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1" i="2"/>
  <c r="F71" i="2"/>
  <c r="F69" i="2"/>
  <c r="E67" i="2"/>
  <c r="J50" i="2"/>
  <c r="F50" i="2"/>
  <c r="F48" i="2"/>
  <c r="E46" i="2"/>
  <c r="J22" i="2"/>
  <c r="E22" i="2"/>
  <c r="J72" i="2" s="1"/>
  <c r="J21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J128" i="2"/>
  <c r="J120" i="2"/>
  <c r="BK95" i="2"/>
  <c r="BK112" i="2"/>
  <c r="BK91" i="2"/>
  <c r="BK108" i="2"/>
  <c r="J151" i="2"/>
  <c r="J143" i="2"/>
  <c r="BK87" i="2"/>
  <c r="J112" i="2"/>
  <c r="J104" i="2"/>
  <c r="BK143" i="2"/>
  <c r="J100" i="2"/>
  <c r="BK120" i="2"/>
  <c r="BK124" i="2"/>
  <c r="J116" i="2"/>
  <c r="BK128" i="2"/>
  <c r="BK116" i="2"/>
  <c r="J146" i="2"/>
  <c r="AS54" i="1"/>
  <c r="BK138" i="2"/>
  <c r="BK82" i="2"/>
  <c r="F33" i="2"/>
  <c r="BB55" i="1"/>
  <c r="BB54" i="1" s="1"/>
  <c r="W31" i="1" s="1"/>
  <c r="J87" i="2"/>
  <c r="J95" i="2"/>
  <c r="J138" i="2"/>
  <c r="BK100" i="2"/>
  <c r="BK151" i="2"/>
  <c r="BK104" i="2"/>
  <c r="J133" i="2"/>
  <c r="BK133" i="2"/>
  <c r="J91" i="2"/>
  <c r="J78" i="2"/>
  <c r="F34" i="2"/>
  <c r="J32" i="2"/>
  <c r="BK78" i="2"/>
  <c r="J108" i="2"/>
  <c r="J124" i="2"/>
  <c r="J82" i="2"/>
  <c r="BK146" i="2"/>
  <c r="BK77" i="2" l="1"/>
  <c r="J77" i="2" s="1"/>
  <c r="J57" i="2" s="1"/>
  <c r="R77" i="2"/>
  <c r="R76" i="2" s="1"/>
  <c r="R75" i="2" s="1"/>
  <c r="P77" i="2"/>
  <c r="P76" i="2" s="1"/>
  <c r="P75" i="2" s="1"/>
  <c r="AU55" i="1" s="1"/>
  <c r="AU54" i="1" s="1"/>
  <c r="T77" i="2"/>
  <c r="T76" i="2" s="1"/>
  <c r="T75" i="2" s="1"/>
  <c r="BE104" i="2"/>
  <c r="BE108" i="2"/>
  <c r="BE112" i="2"/>
  <c r="BE124" i="2"/>
  <c r="BE133" i="2"/>
  <c r="BE138" i="2"/>
  <c r="BE146" i="2"/>
  <c r="BE151" i="2"/>
  <c r="F51" i="2"/>
  <c r="BE87" i="2"/>
  <c r="BE95" i="2"/>
  <c r="BE78" i="2"/>
  <c r="J48" i="2"/>
  <c r="J51" i="2"/>
  <c r="BE82" i="2"/>
  <c r="BE91" i="2"/>
  <c r="BE100" i="2"/>
  <c r="BE116" i="2"/>
  <c r="BE120" i="2"/>
  <c r="BE128" i="2"/>
  <c r="BE143" i="2"/>
  <c r="AW55" i="1"/>
  <c r="BC55" i="1"/>
  <c r="F35" i="2"/>
  <c r="BD55" i="1"/>
  <c r="BD54" i="1" s="1"/>
  <c r="W33" i="1" s="1"/>
  <c r="F32" i="2"/>
  <c r="BA55" i="1" s="1"/>
  <c r="BA54" i="1" s="1"/>
  <c r="W30" i="1" s="1"/>
  <c r="BC54" i="1"/>
  <c r="W32" i="1"/>
  <c r="AX54" i="1"/>
  <c r="BK76" i="2" l="1"/>
  <c r="BK75" i="2" s="1"/>
  <c r="J75" i="2" s="1"/>
  <c r="J55" i="2" s="1"/>
  <c r="AY54" i="1"/>
  <c r="F31" i="2"/>
  <c r="AZ55" i="1" s="1"/>
  <c r="AZ54" i="1" s="1"/>
  <c r="AV54" i="1" s="1"/>
  <c r="AK29" i="1" s="1"/>
  <c r="AW54" i="1"/>
  <c r="AK30" i="1" s="1"/>
  <c r="J31" i="2"/>
  <c r="AV55" i="1" s="1"/>
  <c r="AT55" i="1" s="1"/>
  <c r="J76" i="2" l="1"/>
  <c r="J56" i="2"/>
  <c r="AT54" i="1"/>
  <c r="J28" i="2"/>
  <c r="AG55" i="1" s="1"/>
  <c r="AG54" i="1" s="1"/>
  <c r="AK26" i="1" s="1"/>
  <c r="AK35" i="1" s="1"/>
  <c r="W29" i="1"/>
  <c r="J37" i="2" l="1"/>
  <c r="AN55" i="1"/>
  <c r="AN54" i="1"/>
</calcChain>
</file>

<file path=xl/sharedStrings.xml><?xml version="1.0" encoding="utf-8"?>
<sst xmlns="http://schemas.openxmlformats.org/spreadsheetml/2006/main" count="1344" uniqueCount="428">
  <si>
    <t>Export Komplet</t>
  </si>
  <si>
    <t>VZ</t>
  </si>
  <si>
    <t>2.0</t>
  </si>
  <si>
    <t/>
  </si>
  <si>
    <t>False</t>
  </si>
  <si>
    <t>{959dade1-d75d-497b-9e1d-305b1a77d668}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</si>
  <si>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</si>
  <si>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</si>
  <si>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</si>
  <si>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</si>
  <si>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</si>
  <si>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</si>
  <si>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</si>
  <si>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</si>
  <si>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</si>
  <si>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</si>
  <si>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</si>
  <si>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</si>
  <si>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Kumpolec</t>
  </si>
  <si>
    <t>KSO:</t>
  </si>
  <si>
    <t>CC-CZ:</t>
  </si>
  <si>
    <t>Místo:</t>
  </si>
  <si>
    <t>k.ú. Kumpolec</t>
  </si>
  <si>
    <t>Datum:</t>
  </si>
  <si>
    <t>Zadavatel:</t>
  </si>
  <si>
    <t>IČ:</t>
  </si>
  <si>
    <t>01312774</t>
  </si>
  <si>
    <t>Státní pozemkový úřad ČR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</si>
  <si>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</si>
  <si>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</si>
  <si>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</si>
  <si>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</si>
  <si>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</si>
  <si>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</si>
  <si>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</si>
  <si>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</si>
  <si>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</si>
  <si>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</si>
  <si>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</si>
  <si>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</si>
  <si>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</si>
  <si>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</si>
  <si>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</si>
  <si>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</si>
  <si>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</si>
  <si>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</si>
  <si>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</si>
  <si>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</si>
  <si>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</si>
  <si>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</si>
  <si>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</si>
  <si>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</si>
  <si>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</si>
  <si>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</si>
  <si>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</si>
  <si>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</si>
  <si>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</si>
  <si>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</si>
  <si>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</si>
  <si>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</si>
  <si>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</si>
  <si>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</si>
  <si>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</si>
  <si>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</si>
  <si>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</si>
  <si>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</si>
  <si>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</si>
  <si>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</si>
  <si>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</si>
  <si>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</si>
  <si>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</si>
  <si>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</si>
  <si>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</si>
  <si>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</si>
  <si>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</si>
  <si>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</si>
  <si>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</si>
  <si>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</si>
  <si>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</si>
  <si>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</si>
  <si>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</si>
  <si>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</si>
  <si>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</si>
  <si>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</si>
  <si>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</si>
  <si>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</si>
  <si>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</si>
  <si>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</si>
  <si>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</si>
  <si>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</si>
  <si>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</si>
  <si>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</si>
  <si>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</si>
  <si>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</si>
  <si>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</si>
  <si>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</si>
  <si>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</si>
  <si>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</si>
  <si>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</si>
  <si>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</si>
  <si>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</si>
  <si>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</si>
  <si>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</si>
  <si>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</si>
  <si>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</si>
  <si>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</si>
  <si>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</si>
  <si>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</si>
  <si>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</si>
  <si>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2024 01</t>
  </si>
  <si>
    <t>4</t>
  </si>
  <si>
    <t>-1574492227</t>
  </si>
  <si>
    <t>PP</t>
  </si>
  <si>
    <t>Kosení travin a vodních rostlin ve vegetačním období divokého porostu hustého</t>
  </si>
  <si>
    <t>Online PSC</t>
  </si>
  <si>
    <t>https://podminky.urs.cz/item/CS_URS_2024_01/111103213</t>
  </si>
  <si>
    <t>VV</t>
  </si>
  <si>
    <t>(397*(1,5+1,5)+85*(2,3+2,3)+150*(2,2+1,5))/10000</t>
  </si>
  <si>
    <t>111103223</t>
  </si>
  <si>
    <t>Kosení ve vegetačním období vodního rostlinstva na břehu hustého</t>
  </si>
  <si>
    <t>-803068688</t>
  </si>
  <si>
    <t>Kosení travin a vodních rostlin ve vegetačním období vodního rostlinstva na břehu hustého</t>
  </si>
  <si>
    <t>https://podminky.urs.cz/item/CS_URS_2024_01/111103223</t>
  </si>
  <si>
    <t>P</t>
  </si>
  <si>
    <t>Poznámka k položce:_x000D_
rákos</t>
  </si>
  <si>
    <t>((5+10+7)*(1,5+1,5+0,6))/10000</t>
  </si>
  <si>
    <t>3</t>
  </si>
  <si>
    <t>111203201</t>
  </si>
  <si>
    <t>Odstranění křovin a stromů s ponecháním kořenů z plochy do 1000 m2</t>
  </si>
  <si>
    <t>m2</t>
  </si>
  <si>
    <t>1532081507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</si>
  <si>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</si>
  <si>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</si>
  <si>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(9*1,5)*2 +(3*1,5)*2</t>
  </si>
  <si>
    <t>5</t>
  </si>
  <si>
    <t>185803106</t>
  </si>
  <si>
    <t>Shrabání pokoseného divokého porostu s odvozem do 20 km</t>
  </si>
  <si>
    <t>-919213740</t>
  </si>
  <si>
    <t>Shrabání pokoseného porostu a organických naplavenin s odvozem do 20 km divokého porostu</t>
  </si>
  <si>
    <t>https://podminky.urs.cz/item/CS_URS_2024_01/185803106</t>
  </si>
  <si>
    <t>0,214</t>
  </si>
  <si>
    <t>185803107</t>
  </si>
  <si>
    <t>Shrabání pokoseného vodního rostlinstva z břehu i z vody s odvozem do 20 km</t>
  </si>
  <si>
    <t>833292904</t>
  </si>
  <si>
    <t>Shrabání pokoseného porostu a organických naplavenin s odvozem do 20 km vodního rostlinstva z břehu i z vody</t>
  </si>
  <si>
    <t>https://podminky.urs.cz/item/CS_URS_2024_01/185803107</t>
  </si>
  <si>
    <t>0,008</t>
  </si>
  <si>
    <t>6</t>
  </si>
  <si>
    <t>R - 032</t>
  </si>
  <si>
    <t xml:space="preserve">Ekologická likvidace divokého porostu - v souladu se zákonem  o odpadech č. 541/2020 Sb., v platném znění    </t>
  </si>
  <si>
    <t>1672536479</t>
  </si>
  <si>
    <t xml:space="preserve">Ekologická likvidace divokého porostu - v souladu se zákonem o odpadech č. 541/2020 Sb., v platném znění </t>
  </si>
  <si>
    <t>Poznámka k položce:_x000D_
porost bude odstraněn např. odvozem do kompostárny, odvozem na bioplynovou stanici, uložením na polní hnojiště apod., položka neřeší vodorovné přemístění porostu</t>
  </si>
  <si>
    <t>7</t>
  </si>
  <si>
    <t>R - 035</t>
  </si>
  <si>
    <t xml:space="preserve">Ekologická likvidace rákosu - v souladu se zákonem  o odpadech č. 541/2020 Sb.v platném znění   </t>
  </si>
  <si>
    <t>1710342488</t>
  </si>
  <si>
    <t>Ekologická likvidace rákosu - v souladu se zákonem o odpadech č. 541/2020 Sb.v platném znění.</t>
  </si>
  <si>
    <t>Poznámka k položce:_x000D_
porost bude odstraněn např. odvozem do kompostárny, odvozem na bioplynovou stanici, uložením na polní hnojiště apod., položka neřeší vodorovné přemístění porostu.</t>
  </si>
  <si>
    <t>8</t>
  </si>
  <si>
    <t>R - 001</t>
  </si>
  <si>
    <t xml:space="preserve">Ekologická likvidace veškeré neupotřeb. dřev. hmoty - z křovin a stromů D kmene do 100 mm - v souladu se zákonem o odpadech č. 541/2020 Sb.v platném znění </t>
  </si>
  <si>
    <t>-1553842037</t>
  </si>
  <si>
    <t>Ekologická likvidace veškeré neupotřeb. dřev. hmoty - z křovin a stromů D kmene do 100 mm - v souladu se zákonem o odpadech č. 541/2020 Sb., v platném znění.</t>
  </si>
  <si>
    <t xml:space="preserve">Poznámka k položce:_x000D_
likvidace dřevní hmoty, použije se v případě když nelze pálit (např. štěpkováním, drcením, pálením na místě k tomu určeném a pod)_x000D_
</t>
  </si>
  <si>
    <t>36</t>
  </si>
  <si>
    <t>9</t>
  </si>
  <si>
    <t>125703313</t>
  </si>
  <si>
    <t>Čištění melioračních kanálů od naplavenin tl přes 250 do 500 mm dno zpevněné tvárnicemi</t>
  </si>
  <si>
    <t>m3</t>
  </si>
  <si>
    <t>1759278393</t>
  </si>
  <si>
    <t>Čištění melioračních kanálů s úpravou svahu do výšky naplavené vrstvy tloušťky naplavené vrstvy přes 250 do 500 mm, se dnem zpevněným tvárnicemi</t>
  </si>
  <si>
    <t>https://podminky.urs.cz/item/CS_URS_2024_01/125703313</t>
  </si>
  <si>
    <t>168+18</t>
  </si>
  <si>
    <t>10</t>
  </si>
  <si>
    <t>125703323</t>
  </si>
  <si>
    <t>Čištění melioračních kanálů od naplavenin tl přes 500 mm dno zpevněné tvárnicemi</t>
  </si>
  <si>
    <t>-695727044</t>
  </si>
  <si>
    <t>Čištění melioračních kanálů s úpravou svahu do výšky naplavené vrstvy tloušťky naplavené vrstvy přes 500 mm, se dnem zpevněným tvárnicemi</t>
  </si>
  <si>
    <t>https://podminky.urs.cz/item/CS_URS_2024_01/125703323</t>
  </si>
  <si>
    <t>43</t>
  </si>
  <si>
    <t>14</t>
  </si>
  <si>
    <t>R - 029</t>
  </si>
  <si>
    <t xml:space="preserve">Vysbírání kamenů a pevných nečistot z rozprostřeného sedimentu vč. odvozu a uložení - v souladu se zákonem o odpadech č. 541/2020 Sb.v platném znění  </t>
  </si>
  <si>
    <t>-428545377</t>
  </si>
  <si>
    <t xml:space="preserve">Vysbírání kamenů a pevných nečistot z rozprostřeného sedimentu vč. odvozu a uložení - v souladu se zákonem o odpadech č. 541/2020 Sb.v platném znění </t>
  </si>
  <si>
    <t xml:space="preserve">Poznámka k položce:_x000D_
vysbírání kamenů z plochy koryta HOZ, případně jiné pevné nečistoty a odpady (kousky cihel, betonu, komunální odpad a pod) a uložení na místo k tomu určeném (např. skladka TKO a pod) _x000D_
</t>
  </si>
  <si>
    <t>20*2</t>
  </si>
  <si>
    <t>11</t>
  </si>
  <si>
    <t>167151111</t>
  </si>
  <si>
    <t>Nakládání výkopku z hornin třídy těžitelnosti I skupiny 1 až 3 přes 100 m3</t>
  </si>
  <si>
    <t>-1850073086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</si>
  <si>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</si>
  <si>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</si>
  <si>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168+43+18</t>
  </si>
  <si>
    <t>18</t>
  </si>
  <si>
    <t>162351104</t>
  </si>
  <si>
    <t>Vodorovné přemístění přes 500 do 1000 m výkopku/sypaniny z horniny třídy těžitelnosti I skupiny 1 až 3</t>
  </si>
  <si>
    <t>1936124057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</si>
  <si>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</si>
  <si>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</si>
  <si>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Poznámka k položce:_x000D_
převoz sedimentu na pozemek p.č. 1429 k.ú. Kumpolec na část lesní strž</t>
  </si>
  <si>
    <t>19</t>
  </si>
  <si>
    <t>181006114</t>
  </si>
  <si>
    <t>Rozprostření zemin tl vrstvy do 0,3 m schopných zúrodnění v rovině a sklonu do 1:5</t>
  </si>
  <si>
    <t>-1168275908</t>
  </si>
  <si>
    <t>Rozprostření zemin schopných zúrodnění v rovině a ve sklonu do 1:5, tloušťka vrstvy přes 0,20 do 0,30 m</t>
  </si>
  <si>
    <t>https://podminky.urs.cz/item/CS_URS_2024_01/181006114</t>
  </si>
  <si>
    <t>Poznámka k položce:_x000D_
pozemek 1429 k.ú. Kumpolec - zarovnání strže</t>
  </si>
  <si>
    <t>(168+43+18)/0,3</t>
  </si>
  <si>
    <t>20</t>
  </si>
  <si>
    <t>181451121</t>
  </si>
  <si>
    <t>Založení lučního trávníku výsevem pl přes 1000 m2 v rovině a ve svahu do 1:5</t>
  </si>
  <si>
    <t>752233928</t>
  </si>
  <si>
    <t>Založení trávníku na půdě předem připravené plochy přes 1000 m2 výsevem včetně utažení lučního v rovině nebo na svahu do 1:5</t>
  </si>
  <si>
    <t>https://podminky.urs.cz/item/CS_URS_2024_01/181451121</t>
  </si>
  <si>
    <t>Poznámka k položce:_x000D_
na pozemku p.č. 1429 k.ú. Kumpolec - uložený sediment</t>
  </si>
  <si>
    <t>763,33</t>
  </si>
  <si>
    <t>M</t>
  </si>
  <si>
    <t>00572470</t>
  </si>
  <si>
    <t>osivo směs travní univerzál</t>
  </si>
  <si>
    <t>kg</t>
  </si>
  <si>
    <t>895652389</t>
  </si>
  <si>
    <t>763,33*0,02 'Přepočtené koeficientem množství</t>
  </si>
  <si>
    <t>15</t>
  </si>
  <si>
    <t>181951111</t>
  </si>
  <si>
    <t>Úprava pláně v hornině třídy těžitelnosti I skupiny 1 až 3 bez zhutnění strojně</t>
  </si>
  <si>
    <t>2118318549</t>
  </si>
  <si>
    <t>Úprava pláně vyrovnáním výškových rozdílů strojně v hornině třídy těžitelnosti I, skupiny 1 až 3 bez zhutnění</t>
  </si>
  <si>
    <t>https://podminky.urs.cz/item/CS_URS_2024_01/181951111</t>
  </si>
  <si>
    <t>Poznámka k položce:_x000D_
konečná úprava manipulačního pásu podél HOZ - louka</t>
  </si>
  <si>
    <t>632*5</t>
  </si>
  <si>
    <t>23</t>
  </si>
  <si>
    <t>183403152</t>
  </si>
  <si>
    <t>Obdělání půdy vláčením v rovině a svahu do 1:5</t>
  </si>
  <si>
    <t>-2125461211</t>
  </si>
  <si>
    <t>Obdělání půdy vláčením v rovině nebo na svahu do 1:5</t>
  </si>
  <si>
    <t>https://podminky.urs.cz/item/CS_URS_2024_01/183403152</t>
  </si>
  <si>
    <t xml:space="preserve">Poznámka k položce:_x000D_
urovnání pozemku - louka - po převozech sedimentu na pozemek p.č.1429 k.ú. Kumpolec. </t>
  </si>
  <si>
    <t>290*5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</si>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</sst>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6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7151111" TargetMode="External"/><Relationship Id="rId13" Type="http://schemas.openxmlformats.org/officeDocument/2006/relationships/hyperlink" Target="https://podminky.urs.cz/item/CS_URS_2024_01/183403152" TargetMode="External"/><Relationship Id="rId3" Type="http://schemas.openxmlformats.org/officeDocument/2006/relationships/hyperlink" Target="https://podminky.urs.cz/item/CS_URS_2024_01/111203201" TargetMode="External"/><Relationship Id="rId7" Type="http://schemas.openxmlformats.org/officeDocument/2006/relationships/hyperlink" Target="https://podminky.urs.cz/item/CS_URS_2024_01/125703323" TargetMode="External"/><Relationship Id="rId12" Type="http://schemas.openxmlformats.org/officeDocument/2006/relationships/hyperlink" Target="https://podminky.urs.cz/item/CS_URS_2024_01/181951111" TargetMode="External"/><Relationship Id="rId2" Type="http://schemas.openxmlformats.org/officeDocument/2006/relationships/hyperlink" Target="https://podminky.urs.cz/item/CS_URS_2024_01/111103223" TargetMode="External"/><Relationship Id="rId1" Type="http://schemas.openxmlformats.org/officeDocument/2006/relationships/hyperlink" Target="https://podminky.urs.cz/item/CS_URS_2024_01/111103213" TargetMode="External"/><Relationship Id="rId6" Type="http://schemas.openxmlformats.org/officeDocument/2006/relationships/hyperlink" Target="https://podminky.urs.cz/item/CS_URS_2024_01/125703313" TargetMode="External"/><Relationship Id="rId11" Type="http://schemas.openxmlformats.org/officeDocument/2006/relationships/hyperlink" Target="https://podminky.urs.cz/item/CS_URS_2024_01/181451121" TargetMode="External"/><Relationship Id="rId5" Type="http://schemas.openxmlformats.org/officeDocument/2006/relationships/hyperlink" Target="https://podminky.urs.cz/item/CS_URS_2024_01/185803107" TargetMode="External"/><Relationship Id="rId10" Type="http://schemas.openxmlformats.org/officeDocument/2006/relationships/hyperlink" Target="https://podminky.urs.cz/item/CS_URS_2024_01/181006114" TargetMode="External"/><Relationship Id="rId4" Type="http://schemas.openxmlformats.org/officeDocument/2006/relationships/hyperlink" Target="https://podminky.urs.cz/item/CS_URS_2024_01/185803106" TargetMode="External"/><Relationship Id="rId9" Type="http://schemas.openxmlformats.org/officeDocument/2006/relationships/hyperlink" Target="https://podminky.urs.cz/item/CS_URS_2024_01/162351104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8" t="s">
        <v>6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64" t="s">
        <v>15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20"/>
      <c r="BE5" s="261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266" t="s">
        <v>18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20"/>
      <c r="BE6" s="262"/>
      <c r="BS6" s="17" t="s">
        <v>7</v>
      </c>
    </row>
    <row r="7" spans="1:74" s="1" customFormat="1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62"/>
      <c r="BS7" s="17" t="s">
        <v>7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30</v>
      </c>
      <c r="AR8" s="20"/>
      <c r="BE8" s="262"/>
      <c r="BS8" s="17" t="s">
        <v>7</v>
      </c>
    </row>
    <row r="9" spans="1:74" s="1" customFormat="1" ht="14.45" customHeight="1">
      <c r="B9" s="20"/>
      <c r="AR9" s="20"/>
      <c r="BE9" s="262"/>
      <c r="BS9" s="17" t="s">
        <v>7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62"/>
      <c r="BS10" s="17" t="s">
        <v>7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3</v>
      </c>
      <c r="AR11" s="20"/>
      <c r="BE11" s="262"/>
      <c r="BS11" s="17" t="s">
        <v>7</v>
      </c>
    </row>
    <row r="12" spans="1:74" s="1" customFormat="1" ht="6.95" customHeight="1">
      <c r="B12" s="20"/>
      <c r="AR12" s="20"/>
      <c r="BE12" s="262"/>
      <c r="BS12" s="17" t="s">
        <v>7</v>
      </c>
    </row>
    <row r="13" spans="1:74" s="1" customFormat="1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62"/>
      <c r="BS13" s="17" t="s">
        <v>7</v>
      </c>
    </row>
    <row r="14" spans="1:74" ht="12.75">
      <c r="B14" s="20"/>
      <c r="E14" s="267" t="s">
        <v>30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7" t="s">
        <v>28</v>
      </c>
      <c r="AN14" s="29" t="s">
        <v>30</v>
      </c>
      <c r="AR14" s="20"/>
      <c r="BE14" s="262"/>
      <c r="BS14" s="17" t="s">
        <v>7</v>
      </c>
    </row>
    <row r="15" spans="1:74" s="1" customFormat="1" ht="6.95" customHeight="1">
      <c r="B15" s="20"/>
      <c r="AR15" s="20"/>
      <c r="BE15" s="262"/>
      <c r="BS15" s="17" t="s">
        <v>4</v>
      </c>
    </row>
    <row r="16" spans="1:74" s="1" customFormat="1" ht="12" customHeight="1">
      <c r="B16" s="20"/>
      <c r="D16" s="27" t="s">
        <v>31</v>
      </c>
      <c r="AK16" s="27" t="s">
        <v>25</v>
      </c>
      <c r="AN16" s="25" t="s">
        <v>3</v>
      </c>
      <c r="AR16" s="20"/>
      <c r="BE16" s="262"/>
      <c r="BS16" s="17" t="s">
        <v>4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3</v>
      </c>
      <c r="AR17" s="20"/>
      <c r="BE17" s="262"/>
      <c r="BS17" s="17" t="s">
        <v>33</v>
      </c>
    </row>
    <row r="18" spans="1:71" s="1" customFormat="1" ht="6.95" customHeight="1">
      <c r="B18" s="20"/>
      <c r="AR18" s="20"/>
      <c r="BE18" s="262"/>
      <c r="BS18" s="17" t="s">
        <v>7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3</v>
      </c>
      <c r="AR19" s="20"/>
      <c r="BE19" s="262"/>
      <c r="BS19" s="17" t="s">
        <v>7</v>
      </c>
    </row>
    <row r="20" spans="1:71" s="1" customFormat="1" ht="18.399999999999999" customHeight="1">
      <c r="B20" s="20"/>
      <c r="E20" s="25" t="s">
        <v>35</v>
      </c>
      <c r="AK20" s="27" t="s">
        <v>28</v>
      </c>
      <c r="AN20" s="25" t="s">
        <v>3</v>
      </c>
      <c r="AR20" s="20"/>
      <c r="BE20" s="262"/>
      <c r="BS20" s="17" t="s">
        <v>33</v>
      </c>
    </row>
    <row r="21" spans="1:71" s="1" customFormat="1" ht="6.95" customHeight="1">
      <c r="B21" s="20"/>
      <c r="AR21" s="20"/>
      <c r="BE21" s="262"/>
    </row>
    <row r="22" spans="1:71" s="1" customFormat="1" ht="12" customHeight="1">
      <c r="B22" s="20"/>
      <c r="D22" s="27" t="s">
        <v>36</v>
      </c>
      <c r="AR22" s="20"/>
      <c r="BE22" s="262"/>
    </row>
    <row r="23" spans="1:71" s="1" customFormat="1" ht="47.25" customHeight="1">
      <c r="B23" s="20"/>
      <c r="E23" s="269" t="s">
        <v>37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0"/>
      <c r="BE23" s="262"/>
    </row>
    <row r="24" spans="1:71" s="1" customFormat="1" ht="6.95" customHeight="1">
      <c r="B24" s="20"/>
      <c r="AR24" s="20"/>
      <c r="BE24" s="26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2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0">
        <f>ROUND(AG54,2)</f>
        <v>0</v>
      </c>
      <c r="AL26" s="271"/>
      <c r="AM26" s="271"/>
      <c r="AN26" s="271"/>
      <c r="AO26" s="271"/>
      <c r="AP26" s="32"/>
      <c r="AQ26" s="32"/>
      <c r="AR26" s="33"/>
      <c r="BE26" s="26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6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72" t="s">
        <v>39</v>
      </c>
      <c r="M28" s="272"/>
      <c r="N28" s="272"/>
      <c r="O28" s="272"/>
      <c r="P28" s="272"/>
      <c r="Q28" s="32"/>
      <c r="R28" s="32"/>
      <c r="S28" s="32"/>
      <c r="T28" s="32"/>
      <c r="U28" s="32"/>
      <c r="V28" s="32"/>
      <c r="W28" s="272" t="s">
        <v>40</v>
      </c>
      <c r="X28" s="272"/>
      <c r="Y28" s="272"/>
      <c r="Z28" s="272"/>
      <c r="AA28" s="272"/>
      <c r="AB28" s="272"/>
      <c r="AC28" s="272"/>
      <c r="AD28" s="272"/>
      <c r="AE28" s="272"/>
      <c r="AF28" s="32"/>
      <c r="AG28" s="32"/>
      <c r="AH28" s="32"/>
      <c r="AI28" s="32"/>
      <c r="AJ28" s="32"/>
      <c r="AK28" s="272" t="s">
        <v>41</v>
      </c>
      <c r="AL28" s="272"/>
      <c r="AM28" s="272"/>
      <c r="AN28" s="272"/>
      <c r="AO28" s="272"/>
      <c r="AP28" s="32"/>
      <c r="AQ28" s="32"/>
      <c r="AR28" s="33"/>
      <c r="BE28" s="262"/>
    </row>
    <row r="29" spans="1:71" s="3" customFormat="1" ht="14.45" customHeight="1">
      <c r="B29" s="37"/>
      <c r="D29" s="27" t="s">
        <v>42</v>
      </c>
      <c r="F29" s="27" t="s">
        <v>43</v>
      </c>
      <c r="L29" s="275">
        <v>0.21</v>
      </c>
      <c r="M29" s="274"/>
      <c r="N29" s="274"/>
      <c r="O29" s="274"/>
      <c r="P29" s="274"/>
      <c r="W29" s="273">
        <f>ROUND(AZ54, 2)</f>
        <v>0</v>
      </c>
      <c r="X29" s="274"/>
      <c r="Y29" s="274"/>
      <c r="Z29" s="274"/>
      <c r="AA29" s="274"/>
      <c r="AB29" s="274"/>
      <c r="AC29" s="274"/>
      <c r="AD29" s="274"/>
      <c r="AE29" s="274"/>
      <c r="AK29" s="273">
        <f>ROUND(AV54, 2)</f>
        <v>0</v>
      </c>
      <c r="AL29" s="274"/>
      <c r="AM29" s="274"/>
      <c r="AN29" s="274"/>
      <c r="AO29" s="274"/>
      <c r="AR29" s="37"/>
      <c r="BE29" s="263"/>
    </row>
    <row r="30" spans="1:71" s="3" customFormat="1" ht="14.45" customHeight="1">
      <c r="B30" s="37"/>
      <c r="F30" s="27" t="s">
        <v>44</v>
      </c>
      <c r="L30" s="275">
        <v>0.12</v>
      </c>
      <c r="M30" s="274"/>
      <c r="N30" s="274"/>
      <c r="O30" s="274"/>
      <c r="P30" s="274"/>
      <c r="W30" s="273">
        <f>ROUND(BA54, 2)</f>
        <v>0</v>
      </c>
      <c r="X30" s="274"/>
      <c r="Y30" s="274"/>
      <c r="Z30" s="274"/>
      <c r="AA30" s="274"/>
      <c r="AB30" s="274"/>
      <c r="AC30" s="274"/>
      <c r="AD30" s="274"/>
      <c r="AE30" s="274"/>
      <c r="AK30" s="273">
        <f>ROUND(AW54, 2)</f>
        <v>0</v>
      </c>
      <c r="AL30" s="274"/>
      <c r="AM30" s="274"/>
      <c r="AN30" s="274"/>
      <c r="AO30" s="274"/>
      <c r="AR30" s="37"/>
      <c r="BE30" s="263"/>
    </row>
    <row r="31" spans="1:71" s="3" customFormat="1" ht="14.45" hidden="1" customHeight="1">
      <c r="B31" s="37"/>
      <c r="F31" s="27" t="s">
        <v>45</v>
      </c>
      <c r="L31" s="275">
        <v>0.21</v>
      </c>
      <c r="M31" s="274"/>
      <c r="N31" s="274"/>
      <c r="O31" s="274"/>
      <c r="P31" s="274"/>
      <c r="W31" s="273">
        <f>ROUND(BB54,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73">
        <v>0</v>
      </c>
      <c r="AL31" s="274"/>
      <c r="AM31" s="274"/>
      <c r="AN31" s="274"/>
      <c r="AO31" s="274"/>
      <c r="AR31" s="37"/>
      <c r="BE31" s="263"/>
    </row>
    <row r="32" spans="1:71" s="3" customFormat="1" ht="14.45" hidden="1" customHeight="1">
      <c r="B32" s="37"/>
      <c r="F32" s="27" t="s">
        <v>46</v>
      </c>
      <c r="L32" s="275">
        <v>0.12</v>
      </c>
      <c r="M32" s="274"/>
      <c r="N32" s="274"/>
      <c r="O32" s="274"/>
      <c r="P32" s="274"/>
      <c r="W32" s="273">
        <f>ROUND(BC54,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73">
        <v>0</v>
      </c>
      <c r="AL32" s="274"/>
      <c r="AM32" s="274"/>
      <c r="AN32" s="274"/>
      <c r="AO32" s="274"/>
      <c r="AR32" s="37"/>
      <c r="BE32" s="263"/>
    </row>
    <row r="33" spans="1:57" s="3" customFormat="1" ht="14.45" hidden="1" customHeight="1">
      <c r="B33" s="37"/>
      <c r="F33" s="27" t="s">
        <v>47</v>
      </c>
      <c r="L33" s="275">
        <v>0</v>
      </c>
      <c r="M33" s="274"/>
      <c r="N33" s="274"/>
      <c r="O33" s="274"/>
      <c r="P33" s="274"/>
      <c r="W33" s="273">
        <f>ROUND(BD54, 2)</f>
        <v>0</v>
      </c>
      <c r="X33" s="274"/>
      <c r="Y33" s="274"/>
      <c r="Z33" s="274"/>
      <c r="AA33" s="274"/>
      <c r="AB33" s="274"/>
      <c r="AC33" s="274"/>
      <c r="AD33" s="274"/>
      <c r="AE33" s="274"/>
      <c r="AK33" s="273">
        <v>0</v>
      </c>
      <c r="AL33" s="274"/>
      <c r="AM33" s="274"/>
      <c r="AN33" s="274"/>
      <c r="AO33" s="274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76" t="s">
        <v>50</v>
      </c>
      <c r="Y35" s="277"/>
      <c r="Z35" s="277"/>
      <c r="AA35" s="277"/>
      <c r="AB35" s="277"/>
      <c r="AC35" s="40"/>
      <c r="AD35" s="40"/>
      <c r="AE35" s="40"/>
      <c r="AF35" s="40"/>
      <c r="AG35" s="40"/>
      <c r="AH35" s="40"/>
      <c r="AI35" s="40"/>
      <c r="AJ35" s="40"/>
      <c r="AK35" s="278">
        <f>SUM(AK26:AK33)</f>
        <v>0</v>
      </c>
      <c r="AL35" s="277"/>
      <c r="AM35" s="277"/>
      <c r="AN35" s="277"/>
      <c r="AO35" s="27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>
      <c r="A42" s="32"/>
      <c r="B42" s="33"/>
      <c r="C42" s="21" t="s">
        <v>51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7" t="s">
        <v>14</v>
      </c>
      <c r="L44" s="4" t="str">
        <f>K5</f>
        <v>2024</v>
      </c>
      <c r="AR44" s="46"/>
    </row>
    <row r="45" spans="1:57" s="5" customFormat="1" ht="36.950000000000003" customHeight="1">
      <c r="B45" s="47"/>
      <c r="C45" s="48" t="s">
        <v>17</v>
      </c>
      <c r="L45" s="280" t="str">
        <f>K6</f>
        <v>Údržba HOZ Kumpolec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7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k.ú. Kumpolec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282" t="str">
        <f>IF(AN8= "","",AN8)</f>
        <v>Vyplň údaj</v>
      </c>
      <c r="AN47" s="282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0" s="2" customFormat="1" ht="15.2" customHeight="1">
      <c r="A49" s="32"/>
      <c r="B49" s="33"/>
      <c r="C49" s="27" t="s">
        <v>24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Státní pozemkový úřad ČR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283" t="str">
        <f>IF(E17="","",E17)</f>
        <v>Ing. Markéta Pejzlová</v>
      </c>
      <c r="AN49" s="284"/>
      <c r="AO49" s="284"/>
      <c r="AP49" s="284"/>
      <c r="AQ49" s="32"/>
      <c r="AR49" s="33"/>
      <c r="AS49" s="285" t="s">
        <v>52</v>
      </c>
      <c r="AT49" s="286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0" s="2" customFormat="1" ht="15.2" customHeight="1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283" t="str">
        <f>IF(E20="","",E20)</f>
        <v xml:space="preserve"> </v>
      </c>
      <c r="AN50" s="284"/>
      <c r="AO50" s="284"/>
      <c r="AP50" s="284"/>
      <c r="AQ50" s="32"/>
      <c r="AR50" s="33"/>
      <c r="AS50" s="287"/>
      <c r="AT50" s="288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0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87"/>
      <c r="AT51" s="288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0" s="2" customFormat="1" ht="29.25" customHeight="1">
      <c r="A52" s="32"/>
      <c r="B52" s="33"/>
      <c r="C52" s="289" t="s">
        <v>53</v>
      </c>
      <c r="D52" s="290"/>
      <c r="E52" s="290"/>
      <c r="F52" s="290"/>
      <c r="G52" s="290"/>
      <c r="H52" s="55"/>
      <c r="I52" s="291" t="s">
        <v>54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2" t="s">
        <v>55</v>
      </c>
      <c r="AH52" s="290"/>
      <c r="AI52" s="290"/>
      <c r="AJ52" s="290"/>
      <c r="AK52" s="290"/>
      <c r="AL52" s="290"/>
      <c r="AM52" s="290"/>
      <c r="AN52" s="291" t="s">
        <v>56</v>
      </c>
      <c r="AO52" s="290"/>
      <c r="AP52" s="290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  <c r="BE52" s="32"/>
    </row>
    <row r="53" spans="1:90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0" s="6" customFormat="1" ht="32.450000000000003" customHeight="1">
      <c r="B54" s="63"/>
      <c r="C54" s="64" t="s">
        <v>70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96">
        <f>ROUND(AG55,2)</f>
        <v>0</v>
      </c>
      <c r="AH54" s="296"/>
      <c r="AI54" s="296"/>
      <c r="AJ54" s="296"/>
      <c r="AK54" s="296"/>
      <c r="AL54" s="296"/>
      <c r="AM54" s="296"/>
      <c r="AN54" s="297">
        <f>SUM(AG54,AT54)</f>
        <v>0</v>
      </c>
      <c r="AO54" s="297"/>
      <c r="AP54" s="297"/>
      <c r="AQ54" s="67" t="s">
        <v>3</v>
      </c>
      <c r="AR54" s="63"/>
      <c r="AS54" s="68">
        <f>ROUND(AS55,2)</f>
        <v>0</v>
      </c>
      <c r="AT54" s="69">
        <f>ROUND(SUM(AV54:AW54),2)</f>
        <v>0</v>
      </c>
      <c r="AU54" s="70">
        <f>ROUND(AU55,5)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ROUND(AZ55,2)</f>
        <v>0</v>
      </c>
      <c r="BA54" s="69">
        <f>ROUND(BA55,2)</f>
        <v>0</v>
      </c>
      <c r="BB54" s="69">
        <f>ROUND(BB55,2)</f>
        <v>0</v>
      </c>
      <c r="BC54" s="69">
        <f>ROUND(BC55,2)</f>
        <v>0</v>
      </c>
      <c r="BD54" s="71">
        <f>ROUND(BD55,2)</f>
        <v>0</v>
      </c>
      <c r="BS54" s="72" t="s">
        <v>71</v>
      </c>
      <c r="BT54" s="72" t="s">
        <v>72</v>
      </c>
      <c r="BV54" s="72" t="s">
        <v>73</v>
      </c>
      <c r="BW54" s="72" t="s">
        <v>5</v>
      </c>
      <c r="BX54" s="72" t="s">
        <v>74</v>
      </c>
      <c r="CL54" s="72" t="s">
        <v>3</v>
      </c>
    </row>
    <row r="55" spans="1:90" s="7" customFormat="1" ht="16.5" customHeight="1">
      <c r="A55" s="73" t="s">
        <v>75</v>
      </c>
      <c r="B55" s="74"/>
      <c r="C55" s="75"/>
      <c r="D55" s="295" t="s">
        <v>15</v>
      </c>
      <c r="E55" s="295"/>
      <c r="F55" s="295"/>
      <c r="G55" s="295"/>
      <c r="H55" s="295"/>
      <c r="I55" s="76"/>
      <c r="J55" s="295" t="s">
        <v>18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3">
        <f>'2024 - Údržba HOZ Kumpolec'!J28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77" t="s">
        <v>76</v>
      </c>
      <c r="AR55" s="74"/>
      <c r="AS55" s="78">
        <v>0</v>
      </c>
      <c r="AT55" s="79">
        <f>ROUND(SUM(AV55:AW55),2)</f>
        <v>0</v>
      </c>
      <c r="AU55" s="80">
        <f>'2024 - Údržba HOZ Kumpolec'!P75</f>
        <v>0</v>
      </c>
      <c r="AV55" s="79">
        <f>'2024 - Údržba HOZ Kumpolec'!J31</f>
        <v>0</v>
      </c>
      <c r="AW55" s="79">
        <f>'2024 - Údržba HOZ Kumpolec'!J32</f>
        <v>0</v>
      </c>
      <c r="AX55" s="79">
        <f>'2024 - Údržba HOZ Kumpolec'!J33</f>
        <v>0</v>
      </c>
      <c r="AY55" s="79">
        <f>'2024 - Údržba HOZ Kumpolec'!J34</f>
        <v>0</v>
      </c>
      <c r="AZ55" s="79">
        <f>'2024 - Údržba HOZ Kumpolec'!F31</f>
        <v>0</v>
      </c>
      <c r="BA55" s="79">
        <f>'2024 - Údržba HOZ Kumpolec'!F32</f>
        <v>0</v>
      </c>
      <c r="BB55" s="79">
        <f>'2024 - Údržba HOZ Kumpolec'!F33</f>
        <v>0</v>
      </c>
      <c r="BC55" s="79">
        <f>'2024 - Údržba HOZ Kumpolec'!F34</f>
        <v>0</v>
      </c>
      <c r="BD55" s="81">
        <f>'2024 - Údržba HOZ Kumpolec'!F35</f>
        <v>0</v>
      </c>
      <c r="BT55" s="82" t="s">
        <v>77</v>
      </c>
      <c r="BU55" s="82" t="s">
        <v>78</v>
      </c>
      <c r="BV55" s="82" t="s">
        <v>73</v>
      </c>
      <c r="BW55" s="82" t="s">
        <v>5</v>
      </c>
      <c r="BX55" s="82" t="s">
        <v>74</v>
      </c>
      <c r="CL55" s="82" t="s">
        <v>3</v>
      </c>
    </row>
    <row r="56" spans="1:90" s="2" customFormat="1" ht="30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3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 - Údržba HOZ Kumpolec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8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80</v>
      </c>
      <c r="L4" s="20"/>
      <c r="M4" s="83" t="s">
        <v>11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2"/>
      <c r="B6" s="33"/>
      <c r="C6" s="32"/>
      <c r="D6" s="27" t="s">
        <v>17</v>
      </c>
      <c r="E6" s="32"/>
      <c r="F6" s="32"/>
      <c r="G6" s="32"/>
      <c r="H6" s="32"/>
      <c r="I6" s="32"/>
      <c r="J6" s="32"/>
      <c r="K6" s="32"/>
      <c r="L6" s="84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3"/>
      <c r="C7" s="32"/>
      <c r="D7" s="32"/>
      <c r="E7" s="280" t="s">
        <v>18</v>
      </c>
      <c r="F7" s="299"/>
      <c r="G7" s="299"/>
      <c r="H7" s="299"/>
      <c r="I7" s="32"/>
      <c r="J7" s="32"/>
      <c r="K7" s="32"/>
      <c r="L7" s="84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8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19</v>
      </c>
      <c r="E9" s="32"/>
      <c r="F9" s="25" t="s">
        <v>3</v>
      </c>
      <c r="G9" s="32"/>
      <c r="H9" s="32"/>
      <c r="I9" s="27" t="s">
        <v>20</v>
      </c>
      <c r="J9" s="25" t="s">
        <v>3</v>
      </c>
      <c r="K9" s="32"/>
      <c r="L9" s="8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</v>
      </c>
      <c r="E10" s="32"/>
      <c r="F10" s="25" t="s">
        <v>22</v>
      </c>
      <c r="G10" s="32"/>
      <c r="H10" s="32"/>
      <c r="I10" s="27" t="s">
        <v>23</v>
      </c>
      <c r="J10" s="50" t="str">
        <f>'Rekapitulace stavby'!AN8</f>
        <v>Vyplň údaj</v>
      </c>
      <c r="K10" s="32"/>
      <c r="L10" s="8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8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24</v>
      </c>
      <c r="E12" s="32"/>
      <c r="F12" s="32"/>
      <c r="G12" s="32"/>
      <c r="H12" s="32"/>
      <c r="I12" s="27" t="s">
        <v>25</v>
      </c>
      <c r="J12" s="25" t="s">
        <v>26</v>
      </c>
      <c r="K12" s="32"/>
      <c r="L12" s="8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">
        <v>27</v>
      </c>
      <c r="F13" s="32"/>
      <c r="G13" s="32"/>
      <c r="H13" s="32"/>
      <c r="I13" s="27" t="s">
        <v>28</v>
      </c>
      <c r="J13" s="25" t="s">
        <v>3</v>
      </c>
      <c r="K13" s="32"/>
      <c r="L13" s="8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8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29</v>
      </c>
      <c r="E15" s="32"/>
      <c r="F15" s="32"/>
      <c r="G15" s="32"/>
      <c r="H15" s="32"/>
      <c r="I15" s="27" t="s">
        <v>25</v>
      </c>
      <c r="J15" s="28" t="str">
        <f>'Rekapitulace stavby'!AN13</f>
        <v>Vyplň údaj</v>
      </c>
      <c r="K15" s="32"/>
      <c r="L15" s="8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300" t="str">
        <f>'Rekapitulace stavby'!E14</f>
        <v>Vyplň údaj</v>
      </c>
      <c r="F16" s="264"/>
      <c r="G16" s="264"/>
      <c r="H16" s="264"/>
      <c r="I16" s="27" t="s">
        <v>28</v>
      </c>
      <c r="J16" s="28" t="str">
        <f>'Rekapitulace stavby'!AN14</f>
        <v>Vyplň údaj</v>
      </c>
      <c r="K16" s="32"/>
      <c r="L16" s="8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8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31</v>
      </c>
      <c r="E18" s="32"/>
      <c r="F18" s="32"/>
      <c r="G18" s="32"/>
      <c r="H18" s="32"/>
      <c r="I18" s="27" t="s">
        <v>25</v>
      </c>
      <c r="J18" s="25" t="s">
        <v>3</v>
      </c>
      <c r="K18" s="32"/>
      <c r="L18" s="8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32</v>
      </c>
      <c r="F19" s="32"/>
      <c r="G19" s="32"/>
      <c r="H19" s="32"/>
      <c r="I19" s="27" t="s">
        <v>28</v>
      </c>
      <c r="J19" s="25" t="s">
        <v>3</v>
      </c>
      <c r="K19" s="32"/>
      <c r="L19" s="8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8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34</v>
      </c>
      <c r="E21" s="32"/>
      <c r="F21" s="32"/>
      <c r="G21" s="32"/>
      <c r="H21" s="32"/>
      <c r="I21" s="27" t="s">
        <v>25</v>
      </c>
      <c r="J21" s="25" t="str">
        <f>IF('Rekapitulace stavby'!AN19="","",'Rekapitulace stavby'!AN19)</f>
        <v/>
      </c>
      <c r="K21" s="32"/>
      <c r="L21" s="8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tr">
        <f>IF('Rekapitulace stavby'!E20="","",'Rekapitulace stavby'!E20)</f>
        <v xml:space="preserve"> </v>
      </c>
      <c r="F22" s="32"/>
      <c r="G22" s="32"/>
      <c r="H22" s="32"/>
      <c r="I22" s="27" t="s">
        <v>28</v>
      </c>
      <c r="J22" s="25" t="str">
        <f>IF('Rekapitulace stavby'!AN20="","",'Rekapitulace stavby'!AN20)</f>
        <v/>
      </c>
      <c r="K22" s="32"/>
      <c r="L22" s="8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8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36</v>
      </c>
      <c r="E24" s="32"/>
      <c r="F24" s="32"/>
      <c r="G24" s="32"/>
      <c r="H24" s="32"/>
      <c r="I24" s="32"/>
      <c r="J24" s="32"/>
      <c r="K24" s="32"/>
      <c r="L24" s="8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47.25" customHeight="1">
      <c r="A25" s="85"/>
      <c r="B25" s="86"/>
      <c r="C25" s="85"/>
      <c r="D25" s="85"/>
      <c r="E25" s="269" t="s">
        <v>37</v>
      </c>
      <c r="F25" s="269"/>
      <c r="G25" s="269"/>
      <c r="H25" s="269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8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1"/>
      <c r="E27" s="61"/>
      <c r="F27" s="61"/>
      <c r="G27" s="61"/>
      <c r="H27" s="61"/>
      <c r="I27" s="61"/>
      <c r="J27" s="61"/>
      <c r="K27" s="61"/>
      <c r="L27" s="84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88" t="s">
        <v>38</v>
      </c>
      <c r="E28" s="32"/>
      <c r="F28" s="32"/>
      <c r="G28" s="32"/>
      <c r="H28" s="32"/>
      <c r="I28" s="32"/>
      <c r="J28" s="66">
        <f>ROUND(J75, 2)</f>
        <v>0</v>
      </c>
      <c r="K28" s="32"/>
      <c r="L28" s="8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40</v>
      </c>
      <c r="G30" s="32"/>
      <c r="H30" s="32"/>
      <c r="I30" s="36" t="s">
        <v>39</v>
      </c>
      <c r="J30" s="36" t="s">
        <v>41</v>
      </c>
      <c r="K30" s="32"/>
      <c r="L30" s="8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89" t="s">
        <v>42</v>
      </c>
      <c r="E31" s="27" t="s">
        <v>43</v>
      </c>
      <c r="F31" s="90">
        <f>ROUND((SUM(BE75:BE155)),  2)</f>
        <v>0</v>
      </c>
      <c r="G31" s="32"/>
      <c r="H31" s="32"/>
      <c r="I31" s="91">
        <v>0.21</v>
      </c>
      <c r="J31" s="90">
        <f>ROUND(((SUM(BE75:BE155))*I31),  2)</f>
        <v>0</v>
      </c>
      <c r="K31" s="32"/>
      <c r="L31" s="8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44</v>
      </c>
      <c r="F32" s="90">
        <f>ROUND((SUM(BF75:BF155)),  2)</f>
        <v>0</v>
      </c>
      <c r="G32" s="32"/>
      <c r="H32" s="32"/>
      <c r="I32" s="91">
        <v>0.12</v>
      </c>
      <c r="J32" s="90">
        <f>ROUND(((SUM(BF75:BF155))*I32),  2)</f>
        <v>0</v>
      </c>
      <c r="K32" s="32"/>
      <c r="L32" s="8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45</v>
      </c>
      <c r="F33" s="90">
        <f>ROUND((SUM(BG75:BG155)),  2)</f>
        <v>0</v>
      </c>
      <c r="G33" s="32"/>
      <c r="H33" s="32"/>
      <c r="I33" s="91">
        <v>0.21</v>
      </c>
      <c r="J33" s="90">
        <f>0</f>
        <v>0</v>
      </c>
      <c r="K33" s="32"/>
      <c r="L33" s="8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46</v>
      </c>
      <c r="F34" s="90">
        <f>ROUND((SUM(BH75:BH155)),  2)</f>
        <v>0</v>
      </c>
      <c r="G34" s="32"/>
      <c r="H34" s="32"/>
      <c r="I34" s="91">
        <v>0.12</v>
      </c>
      <c r="J34" s="90">
        <f>0</f>
        <v>0</v>
      </c>
      <c r="K34" s="32"/>
      <c r="L34" s="8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90">
        <f>ROUND((SUM(BI75:BI155)),  2)</f>
        <v>0</v>
      </c>
      <c r="G35" s="32"/>
      <c r="H35" s="32"/>
      <c r="I35" s="91">
        <v>0</v>
      </c>
      <c r="J35" s="90">
        <f>0</f>
        <v>0</v>
      </c>
      <c r="K35" s="32"/>
      <c r="L35" s="8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8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92"/>
      <c r="D37" s="93" t="s">
        <v>48</v>
      </c>
      <c r="E37" s="55"/>
      <c r="F37" s="55"/>
      <c r="G37" s="94" t="s">
        <v>49</v>
      </c>
      <c r="H37" s="95" t="s">
        <v>50</v>
      </c>
      <c r="I37" s="55"/>
      <c r="J37" s="96">
        <f>SUM(J28:J35)</f>
        <v>0</v>
      </c>
      <c r="K37" s="97"/>
      <c r="L37" s="8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8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84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81</v>
      </c>
      <c r="D43" s="32"/>
      <c r="E43" s="32"/>
      <c r="F43" s="32"/>
      <c r="G43" s="32"/>
      <c r="H43" s="32"/>
      <c r="I43" s="32"/>
      <c r="J43" s="32"/>
      <c r="K43" s="32"/>
      <c r="L43" s="84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8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17</v>
      </c>
      <c r="D45" s="32"/>
      <c r="E45" s="32"/>
      <c r="F45" s="32"/>
      <c r="G45" s="32"/>
      <c r="H45" s="32"/>
      <c r="I45" s="32"/>
      <c r="J45" s="32"/>
      <c r="K45" s="32"/>
      <c r="L45" s="8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2"/>
      <c r="D46" s="32"/>
      <c r="E46" s="280" t="str">
        <f>E7</f>
        <v>Údržba HOZ Kumpolec</v>
      </c>
      <c r="F46" s="299"/>
      <c r="G46" s="299"/>
      <c r="H46" s="299"/>
      <c r="I46" s="32"/>
      <c r="J46" s="32"/>
      <c r="K46" s="32"/>
      <c r="L46" s="8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2"/>
      <c r="D47" s="32"/>
      <c r="E47" s="32"/>
      <c r="F47" s="32"/>
      <c r="G47" s="32"/>
      <c r="H47" s="32"/>
      <c r="I47" s="32"/>
      <c r="J47" s="32"/>
      <c r="K47" s="32"/>
      <c r="L47" s="8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21</v>
      </c>
      <c r="D48" s="32"/>
      <c r="E48" s="32"/>
      <c r="F48" s="25" t="str">
        <f>F10</f>
        <v>k.ú. Kumpolec</v>
      </c>
      <c r="G48" s="32"/>
      <c r="H48" s="32"/>
      <c r="I48" s="27" t="s">
        <v>23</v>
      </c>
      <c r="J48" s="50" t="str">
        <f>IF(J10="","",J10)</f>
        <v>Vyplň údaj</v>
      </c>
      <c r="K48" s="32"/>
      <c r="L48" s="8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2"/>
      <c r="D49" s="32"/>
      <c r="E49" s="32"/>
      <c r="F49" s="32"/>
      <c r="G49" s="32"/>
      <c r="H49" s="32"/>
      <c r="I49" s="32"/>
      <c r="J49" s="32"/>
      <c r="K49" s="32"/>
      <c r="L49" s="8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24</v>
      </c>
      <c r="D50" s="32"/>
      <c r="E50" s="32"/>
      <c r="F50" s="25" t="str">
        <f>E13</f>
        <v>Státní pozemkový úřad ČR</v>
      </c>
      <c r="G50" s="32"/>
      <c r="H50" s="32"/>
      <c r="I50" s="27" t="s">
        <v>31</v>
      </c>
      <c r="J50" s="30" t="str">
        <f>E19</f>
        <v>Ing. Markéta Pejzlová</v>
      </c>
      <c r="K50" s="32"/>
      <c r="L50" s="8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2" customHeight="1">
      <c r="A51" s="32"/>
      <c r="B51" s="33"/>
      <c r="C51" s="27" t="s">
        <v>29</v>
      </c>
      <c r="D51" s="32"/>
      <c r="E51" s="32"/>
      <c r="F51" s="25" t="str">
        <f>IF(E16="","",E16)</f>
        <v>Vyplň údaj</v>
      </c>
      <c r="G51" s="32"/>
      <c r="H51" s="32"/>
      <c r="I51" s="27" t="s">
        <v>34</v>
      </c>
      <c r="J51" s="30" t="str">
        <f>E22</f>
        <v xml:space="preserve"> </v>
      </c>
      <c r="K51" s="32"/>
      <c r="L51" s="8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2"/>
      <c r="D52" s="32"/>
      <c r="E52" s="32"/>
      <c r="F52" s="32"/>
      <c r="G52" s="32"/>
      <c r="H52" s="32"/>
      <c r="I52" s="32"/>
      <c r="J52" s="32"/>
      <c r="K52" s="32"/>
      <c r="L52" s="8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98" t="s">
        <v>82</v>
      </c>
      <c r="D53" s="92"/>
      <c r="E53" s="92"/>
      <c r="F53" s="92"/>
      <c r="G53" s="92"/>
      <c r="H53" s="92"/>
      <c r="I53" s="92"/>
      <c r="J53" s="99" t="s">
        <v>83</v>
      </c>
      <c r="K53" s="92"/>
      <c r="L53" s="8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2"/>
      <c r="D54" s="32"/>
      <c r="E54" s="32"/>
      <c r="F54" s="32"/>
      <c r="G54" s="32"/>
      <c r="H54" s="32"/>
      <c r="I54" s="32"/>
      <c r="J54" s="32"/>
      <c r="K54" s="32"/>
      <c r="L54" s="8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00" t="s">
        <v>70</v>
      </c>
      <c r="D55" s="32"/>
      <c r="E55" s="32"/>
      <c r="F55" s="32"/>
      <c r="G55" s="32"/>
      <c r="H55" s="32"/>
      <c r="I55" s="32"/>
      <c r="J55" s="66">
        <f>J75</f>
        <v>0</v>
      </c>
      <c r="K55" s="32"/>
      <c r="L55" s="8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7" t="s">
        <v>84</v>
      </c>
    </row>
    <row r="56" spans="1:47" s="9" customFormat="1" ht="24.95" customHeight="1">
      <c r="B56" s="101"/>
      <c r="D56" s="102" t="s">
        <v>85</v>
      </c>
      <c r="E56" s="103"/>
      <c r="F56" s="103"/>
      <c r="G56" s="103"/>
      <c r="H56" s="103"/>
      <c r="I56" s="103"/>
      <c r="J56" s="104">
        <f>J76</f>
        <v>0</v>
      </c>
      <c r="L56" s="101"/>
    </row>
    <row r="57" spans="1:47" s="10" customFormat="1" ht="19.899999999999999" customHeight="1">
      <c r="B57" s="105"/>
      <c r="D57" s="106" t="s">
        <v>86</v>
      </c>
      <c r="E57" s="107"/>
      <c r="F57" s="107"/>
      <c r="G57" s="107"/>
      <c r="H57" s="107"/>
      <c r="I57" s="107"/>
      <c r="J57" s="108">
        <f>J77</f>
        <v>0</v>
      </c>
      <c r="L57" s="105"/>
    </row>
    <row r="58" spans="1:47" s="2" customFormat="1" ht="21.7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6.95" customHeight="1">
      <c r="A59" s="32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8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3" spans="1:47" s="2" customFormat="1" ht="6.95" customHeight="1">
      <c r="A63" s="32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84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24.95" customHeight="1">
      <c r="A64" s="32"/>
      <c r="B64" s="33"/>
      <c r="C64" s="21" t="s">
        <v>87</v>
      </c>
      <c r="D64" s="32"/>
      <c r="E64" s="32"/>
      <c r="F64" s="32"/>
      <c r="G64" s="32"/>
      <c r="H64" s="32"/>
      <c r="I64" s="32"/>
      <c r="J64" s="32"/>
      <c r="K64" s="32"/>
      <c r="L64" s="84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65" s="2" customFormat="1" ht="6.95" customHeight="1">
      <c r="A65" s="32"/>
      <c r="B65" s="33"/>
      <c r="C65" s="32"/>
      <c r="D65" s="32"/>
      <c r="E65" s="32"/>
      <c r="F65" s="32"/>
      <c r="G65" s="32"/>
      <c r="H65" s="32"/>
      <c r="I65" s="32"/>
      <c r="J65" s="32"/>
      <c r="K65" s="32"/>
      <c r="L65" s="8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12" customHeight="1">
      <c r="A66" s="32"/>
      <c r="B66" s="33"/>
      <c r="C66" s="27" t="s">
        <v>17</v>
      </c>
      <c r="D66" s="32"/>
      <c r="E66" s="32"/>
      <c r="F66" s="32"/>
      <c r="G66" s="32"/>
      <c r="H66" s="32"/>
      <c r="I66" s="32"/>
      <c r="J66" s="32"/>
      <c r="K66" s="32"/>
      <c r="L66" s="8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16.5" customHeight="1">
      <c r="A67" s="32"/>
      <c r="B67" s="33"/>
      <c r="C67" s="32"/>
      <c r="D67" s="32"/>
      <c r="E67" s="280" t="str">
        <f>E7</f>
        <v>Údržba HOZ Kumpolec</v>
      </c>
      <c r="F67" s="299"/>
      <c r="G67" s="299"/>
      <c r="H67" s="299"/>
      <c r="I67" s="32"/>
      <c r="J67" s="32"/>
      <c r="K67" s="32"/>
      <c r="L67" s="8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6.95" customHeight="1">
      <c r="A68" s="32"/>
      <c r="B68" s="33"/>
      <c r="C68" s="32"/>
      <c r="D68" s="32"/>
      <c r="E68" s="32"/>
      <c r="F68" s="32"/>
      <c r="G68" s="32"/>
      <c r="H68" s="32"/>
      <c r="I68" s="32"/>
      <c r="J68" s="32"/>
      <c r="K68" s="32"/>
      <c r="L68" s="8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12" customHeight="1">
      <c r="A69" s="32"/>
      <c r="B69" s="33"/>
      <c r="C69" s="27" t="s">
        <v>21</v>
      </c>
      <c r="D69" s="32"/>
      <c r="E69" s="32"/>
      <c r="F69" s="25" t="str">
        <f>F10</f>
        <v>k.ú. Kumpolec</v>
      </c>
      <c r="G69" s="32"/>
      <c r="H69" s="32"/>
      <c r="I69" s="27" t="s">
        <v>23</v>
      </c>
      <c r="J69" s="50" t="str">
        <f>IF(J10="","",J10)</f>
        <v>Vyplň údaj</v>
      </c>
      <c r="K69" s="32"/>
      <c r="L69" s="8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6.95" customHeight="1">
      <c r="A70" s="32"/>
      <c r="B70" s="33"/>
      <c r="C70" s="32"/>
      <c r="D70" s="32"/>
      <c r="E70" s="32"/>
      <c r="F70" s="32"/>
      <c r="G70" s="32"/>
      <c r="H70" s="32"/>
      <c r="I70" s="32"/>
      <c r="J70" s="32"/>
      <c r="K70" s="32"/>
      <c r="L70" s="8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5.2" customHeight="1">
      <c r="A71" s="32"/>
      <c r="B71" s="33"/>
      <c r="C71" s="27" t="s">
        <v>24</v>
      </c>
      <c r="D71" s="32"/>
      <c r="E71" s="32"/>
      <c r="F71" s="25" t="str">
        <f>E13</f>
        <v>Státní pozemkový úřad ČR</v>
      </c>
      <c r="G71" s="32"/>
      <c r="H71" s="32"/>
      <c r="I71" s="27" t="s">
        <v>31</v>
      </c>
      <c r="J71" s="30" t="str">
        <f>E19</f>
        <v>Ing. Markéta Pejzlová</v>
      </c>
      <c r="K71" s="32"/>
      <c r="L71" s="8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15.2" customHeight="1">
      <c r="A72" s="32"/>
      <c r="B72" s="33"/>
      <c r="C72" s="27" t="s">
        <v>29</v>
      </c>
      <c r="D72" s="32"/>
      <c r="E72" s="32"/>
      <c r="F72" s="25" t="str">
        <f>IF(E16="","",E16)</f>
        <v>Vyplň údaj</v>
      </c>
      <c r="G72" s="32"/>
      <c r="H72" s="32"/>
      <c r="I72" s="27" t="s">
        <v>34</v>
      </c>
      <c r="J72" s="30" t="str">
        <f>E22</f>
        <v xml:space="preserve"> </v>
      </c>
      <c r="K72" s="32"/>
      <c r="L72" s="8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0.35" customHeight="1">
      <c r="A73" s="32"/>
      <c r="B73" s="33"/>
      <c r="C73" s="32"/>
      <c r="D73" s="32"/>
      <c r="E73" s="32"/>
      <c r="F73" s="32"/>
      <c r="G73" s="32"/>
      <c r="H73" s="32"/>
      <c r="I73" s="32"/>
      <c r="J73" s="32"/>
      <c r="K73" s="32"/>
      <c r="L73" s="8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11" customFormat="1" ht="29.25" customHeight="1">
      <c r="A74" s="109"/>
      <c r="B74" s="110"/>
      <c r="C74" s="111" t="s">
        <v>88</v>
      </c>
      <c r="D74" s="112" t="s">
        <v>57</v>
      </c>
      <c r="E74" s="112" t="s">
        <v>53</v>
      </c>
      <c r="F74" s="112" t="s">
        <v>54</v>
      </c>
      <c r="G74" s="112" t="s">
        <v>89</v>
      </c>
      <c r="H74" s="112" t="s">
        <v>90</v>
      </c>
      <c r="I74" s="112" t="s">
        <v>91</v>
      </c>
      <c r="J74" s="112" t="s">
        <v>83</v>
      </c>
      <c r="K74" s="113" t="s">
        <v>92</v>
      </c>
      <c r="L74" s="114"/>
      <c r="M74" s="57" t="s">
        <v>3</v>
      </c>
      <c r="N74" s="58" t="s">
        <v>42</v>
      </c>
      <c r="O74" s="58" t="s">
        <v>93</v>
      </c>
      <c r="P74" s="58" t="s">
        <v>94</v>
      </c>
      <c r="Q74" s="58" t="s">
        <v>95</v>
      </c>
      <c r="R74" s="58" t="s">
        <v>96</v>
      </c>
      <c r="S74" s="58" t="s">
        <v>97</v>
      </c>
      <c r="T74" s="58" t="s">
        <v>98</v>
      </c>
      <c r="U74" s="59" t="s">
        <v>99</v>
      </c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</row>
    <row r="75" spans="1:65" s="2" customFormat="1" ht="22.9" customHeight="1">
      <c r="A75" s="32"/>
      <c r="B75" s="33"/>
      <c r="C75" s="64" t="s">
        <v>100</v>
      </c>
      <c r="D75" s="32"/>
      <c r="E75" s="32"/>
      <c r="F75" s="32"/>
      <c r="G75" s="32"/>
      <c r="H75" s="32"/>
      <c r="I75" s="32"/>
      <c r="J75" s="115">
        <f>BK75</f>
        <v>0</v>
      </c>
      <c r="K75" s="32"/>
      <c r="L75" s="33"/>
      <c r="M75" s="60"/>
      <c r="N75" s="51"/>
      <c r="O75" s="61"/>
      <c r="P75" s="116">
        <f>P76</f>
        <v>0</v>
      </c>
      <c r="Q75" s="61"/>
      <c r="R75" s="116">
        <f>R76</f>
        <v>1.5266999999999999E-2</v>
      </c>
      <c r="S75" s="61"/>
      <c r="T75" s="116">
        <f>T76</f>
        <v>0</v>
      </c>
      <c r="U75" s="6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T75" s="17" t="s">
        <v>71</v>
      </c>
      <c r="AU75" s="17" t="s">
        <v>84</v>
      </c>
      <c r="BK75" s="117">
        <f>BK76</f>
        <v>0</v>
      </c>
    </row>
    <row r="76" spans="1:65" s="12" customFormat="1" ht="25.9" customHeight="1">
      <c r="B76" s="118"/>
      <c r="D76" s="119" t="s">
        <v>71</v>
      </c>
      <c r="E76" s="120" t="s">
        <v>101</v>
      </c>
      <c r="F76" s="120" t="s">
        <v>102</v>
      </c>
      <c r="I76" s="121"/>
      <c r="J76" s="122">
        <f>BK76</f>
        <v>0</v>
      </c>
      <c r="L76" s="118"/>
      <c r="M76" s="123"/>
      <c r="N76" s="124"/>
      <c r="O76" s="124"/>
      <c r="P76" s="125">
        <f>P77</f>
        <v>0</v>
      </c>
      <c r="Q76" s="124"/>
      <c r="R76" s="125">
        <f>R77</f>
        <v>1.5266999999999999E-2</v>
      </c>
      <c r="S76" s="124"/>
      <c r="T76" s="125">
        <f>T77</f>
        <v>0</v>
      </c>
      <c r="U76" s="126"/>
      <c r="AR76" s="119" t="s">
        <v>77</v>
      </c>
      <c r="AT76" s="127" t="s">
        <v>71</v>
      </c>
      <c r="AU76" s="127" t="s">
        <v>72</v>
      </c>
      <c r="AY76" s="119" t="s">
        <v>103</v>
      </c>
      <c r="BK76" s="128">
        <f>BK77</f>
        <v>0</v>
      </c>
    </row>
    <row r="77" spans="1:65" s="12" customFormat="1" ht="22.9" customHeight="1">
      <c r="B77" s="118"/>
      <c r="D77" s="119" t="s">
        <v>71</v>
      </c>
      <c r="E77" s="129" t="s">
        <v>77</v>
      </c>
      <c r="F77" s="129" t="s">
        <v>104</v>
      </c>
      <c r="I77" s="121"/>
      <c r="J77" s="130">
        <f>BK77</f>
        <v>0</v>
      </c>
      <c r="L77" s="118"/>
      <c r="M77" s="123"/>
      <c r="N77" s="124"/>
      <c r="O77" s="124"/>
      <c r="P77" s="125">
        <f>SUM(P78:P155)</f>
        <v>0</v>
      </c>
      <c r="Q77" s="124"/>
      <c r="R77" s="125">
        <f>SUM(R78:R155)</f>
        <v>1.5266999999999999E-2</v>
      </c>
      <c r="S77" s="124"/>
      <c r="T77" s="125">
        <f>SUM(T78:T155)</f>
        <v>0</v>
      </c>
      <c r="U77" s="126"/>
      <c r="AR77" s="119" t="s">
        <v>77</v>
      </c>
      <c r="AT77" s="127" t="s">
        <v>71</v>
      </c>
      <c r="AU77" s="127" t="s">
        <v>77</v>
      </c>
      <c r="AY77" s="119" t="s">
        <v>103</v>
      </c>
      <c r="BK77" s="128">
        <f>SUM(BK78:BK155)</f>
        <v>0</v>
      </c>
    </row>
    <row r="78" spans="1:65" s="2" customFormat="1" ht="16.5" customHeight="1">
      <c r="A78" s="32"/>
      <c r="B78" s="131"/>
      <c r="C78" s="132" t="s">
        <v>77</v>
      </c>
      <c r="D78" s="132" t="s">
        <v>105</v>
      </c>
      <c r="E78" s="133" t="s">
        <v>106</v>
      </c>
      <c r="F78" s="134" t="s">
        <v>107</v>
      </c>
      <c r="G78" s="135" t="s">
        <v>108</v>
      </c>
      <c r="H78" s="136">
        <v>0.214</v>
      </c>
      <c r="I78" s="137"/>
      <c r="J78" s="138">
        <f>ROUND(I78*H78,2)</f>
        <v>0</v>
      </c>
      <c r="K78" s="134" t="s">
        <v>109</v>
      </c>
      <c r="L78" s="33"/>
      <c r="M78" s="139" t="s">
        <v>3</v>
      </c>
      <c r="N78" s="140" t="s">
        <v>43</v>
      </c>
      <c r="O78" s="53"/>
      <c r="P78" s="141">
        <f>O78*H78</f>
        <v>0</v>
      </c>
      <c r="Q78" s="141">
        <v>0</v>
      </c>
      <c r="R78" s="141">
        <f>Q78*H78</f>
        <v>0</v>
      </c>
      <c r="S78" s="141">
        <v>0</v>
      </c>
      <c r="T78" s="141">
        <f>S78*H78</f>
        <v>0</v>
      </c>
      <c r="U78" s="142" t="s">
        <v>3</v>
      </c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R78" s="143" t="s">
        <v>110</v>
      </c>
      <c r="AT78" s="143" t="s">
        <v>105</v>
      </c>
      <c r="AU78" s="143" t="s">
        <v>79</v>
      </c>
      <c r="AY78" s="17" t="s">
        <v>103</v>
      </c>
      <c r="BE78" s="144">
        <f>IF(N78="základní",J78,0)</f>
        <v>0</v>
      </c>
      <c r="BF78" s="144">
        <f>IF(N78="snížená",J78,0)</f>
        <v>0</v>
      </c>
      <c r="BG78" s="144">
        <f>IF(N78="zákl. přenesená",J78,0)</f>
        <v>0</v>
      </c>
      <c r="BH78" s="144">
        <f>IF(N78="sníž. přenesená",J78,0)</f>
        <v>0</v>
      </c>
      <c r="BI78" s="144">
        <f>IF(N78="nulová",J78,0)</f>
        <v>0</v>
      </c>
      <c r="BJ78" s="17" t="s">
        <v>77</v>
      </c>
      <c r="BK78" s="144">
        <f>ROUND(I78*H78,2)</f>
        <v>0</v>
      </c>
      <c r="BL78" s="17" t="s">
        <v>110</v>
      </c>
      <c r="BM78" s="143" t="s">
        <v>111</v>
      </c>
    </row>
    <row r="79" spans="1:65" s="2" customFormat="1" ht="11.25">
      <c r="A79" s="32"/>
      <c r="B79" s="33"/>
      <c r="C79" s="32"/>
      <c r="D79" s="145" t="s">
        <v>112</v>
      </c>
      <c r="E79" s="32"/>
      <c r="F79" s="146" t="s">
        <v>113</v>
      </c>
      <c r="G79" s="32"/>
      <c r="H79" s="32"/>
      <c r="I79" s="147"/>
      <c r="J79" s="32"/>
      <c r="K79" s="32"/>
      <c r="L79" s="33"/>
      <c r="M79" s="148"/>
      <c r="N79" s="149"/>
      <c r="O79" s="53"/>
      <c r="P79" s="53"/>
      <c r="Q79" s="53"/>
      <c r="R79" s="53"/>
      <c r="S79" s="53"/>
      <c r="T79" s="53"/>
      <c r="U79" s="54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7" t="s">
        <v>112</v>
      </c>
      <c r="AU79" s="17" t="s">
        <v>79</v>
      </c>
    </row>
    <row r="80" spans="1:65" s="2" customFormat="1" ht="11.25">
      <c r="A80" s="32"/>
      <c r="B80" s="33"/>
      <c r="C80" s="32"/>
      <c r="D80" s="150" t="s">
        <v>114</v>
      </c>
      <c r="E80" s="32"/>
      <c r="F80" s="151" t="s">
        <v>115</v>
      </c>
      <c r="G80" s="32"/>
      <c r="H80" s="32"/>
      <c r="I80" s="147"/>
      <c r="J80" s="32"/>
      <c r="K80" s="32"/>
      <c r="L80" s="33"/>
      <c r="M80" s="148"/>
      <c r="N80" s="149"/>
      <c r="O80" s="53"/>
      <c r="P80" s="53"/>
      <c r="Q80" s="53"/>
      <c r="R80" s="53"/>
      <c r="S80" s="53"/>
      <c r="T80" s="53"/>
      <c r="U80" s="54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T80" s="17" t="s">
        <v>114</v>
      </c>
      <c r="AU80" s="17" t="s">
        <v>79</v>
      </c>
    </row>
    <row r="81" spans="1:65" s="13" customFormat="1" ht="11.25">
      <c r="B81" s="152"/>
      <c r="D81" s="145" t="s">
        <v>116</v>
      </c>
      <c r="E81" s="153" t="s">
        <v>3</v>
      </c>
      <c r="F81" s="154" t="s">
        <v>117</v>
      </c>
      <c r="H81" s="155">
        <v>0.214</v>
      </c>
      <c r="I81" s="156"/>
      <c r="L81" s="152"/>
      <c r="M81" s="157"/>
      <c r="N81" s="158"/>
      <c r="O81" s="158"/>
      <c r="P81" s="158"/>
      <c r="Q81" s="158"/>
      <c r="R81" s="158"/>
      <c r="S81" s="158"/>
      <c r="T81" s="158"/>
      <c r="U81" s="159"/>
      <c r="AT81" s="153" t="s">
        <v>116</v>
      </c>
      <c r="AU81" s="153" t="s">
        <v>79</v>
      </c>
      <c r="AV81" s="13" t="s">
        <v>79</v>
      </c>
      <c r="AW81" s="13" t="s">
        <v>33</v>
      </c>
      <c r="AX81" s="13" t="s">
        <v>77</v>
      </c>
      <c r="AY81" s="153" t="s">
        <v>103</v>
      </c>
    </row>
    <row r="82" spans="1:65" s="2" customFormat="1" ht="16.5" customHeight="1">
      <c r="A82" s="32"/>
      <c r="B82" s="131"/>
      <c r="C82" s="132" t="s">
        <v>79</v>
      </c>
      <c r="D82" s="132" t="s">
        <v>105</v>
      </c>
      <c r="E82" s="133" t="s">
        <v>118</v>
      </c>
      <c r="F82" s="134" t="s">
        <v>119</v>
      </c>
      <c r="G82" s="135" t="s">
        <v>108</v>
      </c>
      <c r="H82" s="136">
        <v>8.0000000000000002E-3</v>
      </c>
      <c r="I82" s="137"/>
      <c r="J82" s="138">
        <f>ROUND(I82*H82,2)</f>
        <v>0</v>
      </c>
      <c r="K82" s="134" t="s">
        <v>109</v>
      </c>
      <c r="L82" s="33"/>
      <c r="M82" s="139" t="s">
        <v>3</v>
      </c>
      <c r="N82" s="140" t="s">
        <v>43</v>
      </c>
      <c r="O82" s="53"/>
      <c r="P82" s="141">
        <f>O82*H82</f>
        <v>0</v>
      </c>
      <c r="Q82" s="141">
        <v>0</v>
      </c>
      <c r="R82" s="141">
        <f>Q82*H82</f>
        <v>0</v>
      </c>
      <c r="S82" s="141">
        <v>0</v>
      </c>
      <c r="T82" s="141">
        <f>S82*H82</f>
        <v>0</v>
      </c>
      <c r="U82" s="142" t="s">
        <v>3</v>
      </c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43" t="s">
        <v>110</v>
      </c>
      <c r="AT82" s="143" t="s">
        <v>105</v>
      </c>
      <c r="AU82" s="143" t="s">
        <v>79</v>
      </c>
      <c r="AY82" s="17" t="s">
        <v>103</v>
      </c>
      <c r="BE82" s="144">
        <f>IF(N82="základní",J82,0)</f>
        <v>0</v>
      </c>
      <c r="BF82" s="144">
        <f>IF(N82="snížená",J82,0)</f>
        <v>0</v>
      </c>
      <c r="BG82" s="144">
        <f>IF(N82="zákl. přenesená",J82,0)</f>
        <v>0</v>
      </c>
      <c r="BH82" s="144">
        <f>IF(N82="sníž. přenesená",J82,0)</f>
        <v>0</v>
      </c>
      <c r="BI82" s="144">
        <f>IF(N82="nulová",J82,0)</f>
        <v>0</v>
      </c>
      <c r="BJ82" s="17" t="s">
        <v>77</v>
      </c>
      <c r="BK82" s="144">
        <f>ROUND(I82*H82,2)</f>
        <v>0</v>
      </c>
      <c r="BL82" s="17" t="s">
        <v>110</v>
      </c>
      <c r="BM82" s="143" t="s">
        <v>120</v>
      </c>
    </row>
    <row r="83" spans="1:65" s="2" customFormat="1" ht="11.25">
      <c r="A83" s="32"/>
      <c r="B83" s="33"/>
      <c r="C83" s="32"/>
      <c r="D83" s="145" t="s">
        <v>112</v>
      </c>
      <c r="E83" s="32"/>
      <c r="F83" s="146" t="s">
        <v>121</v>
      </c>
      <c r="G83" s="32"/>
      <c r="H83" s="32"/>
      <c r="I83" s="147"/>
      <c r="J83" s="32"/>
      <c r="K83" s="32"/>
      <c r="L83" s="33"/>
      <c r="M83" s="148"/>
      <c r="N83" s="149"/>
      <c r="O83" s="53"/>
      <c r="P83" s="53"/>
      <c r="Q83" s="53"/>
      <c r="R83" s="53"/>
      <c r="S83" s="53"/>
      <c r="T83" s="53"/>
      <c r="U83" s="54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112</v>
      </c>
      <c r="AU83" s="17" t="s">
        <v>79</v>
      </c>
    </row>
    <row r="84" spans="1:65" s="2" customFormat="1" ht="11.25">
      <c r="A84" s="32"/>
      <c r="B84" s="33"/>
      <c r="C84" s="32"/>
      <c r="D84" s="150" t="s">
        <v>114</v>
      </c>
      <c r="E84" s="32"/>
      <c r="F84" s="151" t="s">
        <v>122</v>
      </c>
      <c r="G84" s="32"/>
      <c r="H84" s="32"/>
      <c r="I84" s="147"/>
      <c r="J84" s="32"/>
      <c r="K84" s="32"/>
      <c r="L84" s="33"/>
      <c r="M84" s="148"/>
      <c r="N84" s="149"/>
      <c r="O84" s="53"/>
      <c r="P84" s="53"/>
      <c r="Q84" s="53"/>
      <c r="R84" s="53"/>
      <c r="S84" s="53"/>
      <c r="T84" s="53"/>
      <c r="U84" s="54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7" t="s">
        <v>114</v>
      </c>
      <c r="AU84" s="17" t="s">
        <v>79</v>
      </c>
    </row>
    <row r="85" spans="1:65" s="2" customFormat="1" ht="19.5">
      <c r="A85" s="32"/>
      <c r="B85" s="33"/>
      <c r="C85" s="32"/>
      <c r="D85" s="145" t="s">
        <v>123</v>
      </c>
      <c r="E85" s="32"/>
      <c r="F85" s="160" t="s">
        <v>124</v>
      </c>
      <c r="G85" s="32"/>
      <c r="H85" s="32"/>
      <c r="I85" s="147"/>
      <c r="J85" s="32"/>
      <c r="K85" s="32"/>
      <c r="L85" s="33"/>
      <c r="M85" s="148"/>
      <c r="N85" s="149"/>
      <c r="O85" s="53"/>
      <c r="P85" s="53"/>
      <c r="Q85" s="53"/>
      <c r="R85" s="53"/>
      <c r="S85" s="53"/>
      <c r="T85" s="53"/>
      <c r="U85" s="54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7" t="s">
        <v>123</v>
      </c>
      <c r="AU85" s="17" t="s">
        <v>79</v>
      </c>
    </row>
    <row r="86" spans="1:65" s="13" customFormat="1" ht="11.25">
      <c r="B86" s="152"/>
      <c r="D86" s="145" t="s">
        <v>116</v>
      </c>
      <c r="E86" s="153" t="s">
        <v>3</v>
      </c>
      <c r="F86" s="154" t="s">
        <v>125</v>
      </c>
      <c r="H86" s="155">
        <v>8.0000000000000002E-3</v>
      </c>
      <c r="I86" s="156"/>
      <c r="L86" s="152"/>
      <c r="M86" s="157"/>
      <c r="N86" s="158"/>
      <c r="O86" s="158"/>
      <c r="P86" s="158"/>
      <c r="Q86" s="158"/>
      <c r="R86" s="158"/>
      <c r="S86" s="158"/>
      <c r="T86" s="158"/>
      <c r="U86" s="159"/>
      <c r="AT86" s="153" t="s">
        <v>116</v>
      </c>
      <c r="AU86" s="153" t="s">
        <v>79</v>
      </c>
      <c r="AV86" s="13" t="s">
        <v>79</v>
      </c>
      <c r="AW86" s="13" t="s">
        <v>33</v>
      </c>
      <c r="AX86" s="13" t="s">
        <v>77</v>
      </c>
      <c r="AY86" s="153" t="s">
        <v>103</v>
      </c>
    </row>
    <row r="87" spans="1:65" s="2" customFormat="1" ht="16.5" customHeight="1">
      <c r="A87" s="32"/>
      <c r="B87" s="131"/>
      <c r="C87" s="132" t="s">
        <v>126</v>
      </c>
      <c r="D87" s="132" t="s">
        <v>105</v>
      </c>
      <c r="E87" s="133" t="s">
        <v>127</v>
      </c>
      <c r="F87" s="134" t="s">
        <v>128</v>
      </c>
      <c r="G87" s="135" t="s">
        <v>129</v>
      </c>
      <c r="H87" s="136">
        <v>36</v>
      </c>
      <c r="I87" s="137"/>
      <c r="J87" s="138">
        <f>ROUND(I87*H87,2)</f>
        <v>0</v>
      </c>
      <c r="K87" s="134" t="s">
        <v>109</v>
      </c>
      <c r="L87" s="33"/>
      <c r="M87" s="139" t="s">
        <v>3</v>
      </c>
      <c r="N87" s="140" t="s">
        <v>43</v>
      </c>
      <c r="O87" s="53"/>
      <c r="P87" s="141">
        <f>O87*H87</f>
        <v>0</v>
      </c>
      <c r="Q87" s="141">
        <v>0</v>
      </c>
      <c r="R87" s="141">
        <f>Q87*H87</f>
        <v>0</v>
      </c>
      <c r="S87" s="141">
        <v>0</v>
      </c>
      <c r="T87" s="141">
        <f>S87*H87</f>
        <v>0</v>
      </c>
      <c r="U87" s="142" t="s">
        <v>3</v>
      </c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43" t="s">
        <v>110</v>
      </c>
      <c r="AT87" s="143" t="s">
        <v>105</v>
      </c>
      <c r="AU87" s="143" t="s">
        <v>79</v>
      </c>
      <c r="AY87" s="17" t="s">
        <v>103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7" t="s">
        <v>77</v>
      </c>
      <c r="BK87" s="144">
        <f>ROUND(I87*H87,2)</f>
        <v>0</v>
      </c>
      <c r="BL87" s="17" t="s">
        <v>110</v>
      </c>
      <c r="BM87" s="143" t="s">
        <v>130</v>
      </c>
    </row>
    <row r="88" spans="1:65" s="2" customFormat="1" ht="19.5">
      <c r="A88" s="32"/>
      <c r="B88" s="33"/>
      <c r="C88" s="32"/>
      <c r="D88" s="145" t="s">
        <v>112</v>
      </c>
      <c r="E88" s="32"/>
      <c r="F88" s="146" t="s">
        <v>131</v>
      </c>
      <c r="G88" s="32"/>
      <c r="H88" s="32"/>
      <c r="I88" s="147"/>
      <c r="J88" s="32"/>
      <c r="K88" s="32"/>
      <c r="L88" s="33"/>
      <c r="M88" s="148"/>
      <c r="N88" s="149"/>
      <c r="O88" s="53"/>
      <c r="P88" s="53"/>
      <c r="Q88" s="53"/>
      <c r="R88" s="53"/>
      <c r="S88" s="53"/>
      <c r="T88" s="53"/>
      <c r="U88" s="54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112</v>
      </c>
      <c r="AU88" s="17" t="s">
        <v>79</v>
      </c>
    </row>
    <row r="89" spans="1:65" s="2" customFormat="1" ht="11.25">
      <c r="A89" s="32"/>
      <c r="B89" s="33"/>
      <c r="C89" s="32"/>
      <c r="D89" s="150" t="s">
        <v>114</v>
      </c>
      <c r="E89" s="32"/>
      <c r="F89" s="151" t="s">
        <v>132</v>
      </c>
      <c r="G89" s="32"/>
      <c r="H89" s="32"/>
      <c r="I89" s="147"/>
      <c r="J89" s="32"/>
      <c r="K89" s="32"/>
      <c r="L89" s="33"/>
      <c r="M89" s="148"/>
      <c r="N89" s="149"/>
      <c r="O89" s="53"/>
      <c r="P89" s="53"/>
      <c r="Q89" s="53"/>
      <c r="R89" s="53"/>
      <c r="S89" s="53"/>
      <c r="T89" s="53"/>
      <c r="U89" s="54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114</v>
      </c>
      <c r="AU89" s="17" t="s">
        <v>79</v>
      </c>
    </row>
    <row r="90" spans="1:65" s="13" customFormat="1" ht="11.25">
      <c r="B90" s="152"/>
      <c r="D90" s="145" t="s">
        <v>116</v>
      </c>
      <c r="E90" s="153" t="s">
        <v>3</v>
      </c>
      <c r="F90" s="154" t="s">
        <v>133</v>
      </c>
      <c r="H90" s="155">
        <v>36</v>
      </c>
      <c r="I90" s="156"/>
      <c r="L90" s="152"/>
      <c r="M90" s="157"/>
      <c r="N90" s="158"/>
      <c r="O90" s="158"/>
      <c r="P90" s="158"/>
      <c r="Q90" s="158"/>
      <c r="R90" s="158"/>
      <c r="S90" s="158"/>
      <c r="T90" s="158"/>
      <c r="U90" s="159"/>
      <c r="AT90" s="153" t="s">
        <v>116</v>
      </c>
      <c r="AU90" s="153" t="s">
        <v>79</v>
      </c>
      <c r="AV90" s="13" t="s">
        <v>79</v>
      </c>
      <c r="AW90" s="13" t="s">
        <v>33</v>
      </c>
      <c r="AX90" s="13" t="s">
        <v>77</v>
      </c>
      <c r="AY90" s="153" t="s">
        <v>103</v>
      </c>
    </row>
    <row r="91" spans="1:65" s="2" customFormat="1" ht="16.5" customHeight="1">
      <c r="A91" s="32"/>
      <c r="B91" s="131"/>
      <c r="C91" s="132" t="s">
        <v>134</v>
      </c>
      <c r="D91" s="132" t="s">
        <v>105</v>
      </c>
      <c r="E91" s="133" t="s">
        <v>135</v>
      </c>
      <c r="F91" s="134" t="s">
        <v>136</v>
      </c>
      <c r="G91" s="135" t="s">
        <v>108</v>
      </c>
      <c r="H91" s="136">
        <v>0.214</v>
      </c>
      <c r="I91" s="137"/>
      <c r="J91" s="138">
        <f>ROUND(I91*H91,2)</f>
        <v>0</v>
      </c>
      <c r="K91" s="134" t="s">
        <v>109</v>
      </c>
      <c r="L91" s="33"/>
      <c r="M91" s="139" t="s">
        <v>3</v>
      </c>
      <c r="N91" s="140" t="s">
        <v>43</v>
      </c>
      <c r="O91" s="53"/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1">
        <f>S91*H91</f>
        <v>0</v>
      </c>
      <c r="U91" s="142" t="s">
        <v>3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43" t="s">
        <v>110</v>
      </c>
      <c r="AT91" s="143" t="s">
        <v>105</v>
      </c>
      <c r="AU91" s="143" t="s">
        <v>79</v>
      </c>
      <c r="AY91" s="17" t="s">
        <v>103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77</v>
      </c>
      <c r="BK91" s="144">
        <f>ROUND(I91*H91,2)</f>
        <v>0</v>
      </c>
      <c r="BL91" s="17" t="s">
        <v>110</v>
      </c>
      <c r="BM91" s="143" t="s">
        <v>137</v>
      </c>
    </row>
    <row r="92" spans="1:65" s="2" customFormat="1" ht="11.25">
      <c r="A92" s="32"/>
      <c r="B92" s="33"/>
      <c r="C92" s="32"/>
      <c r="D92" s="145" t="s">
        <v>112</v>
      </c>
      <c r="E92" s="32"/>
      <c r="F92" s="146" t="s">
        <v>138</v>
      </c>
      <c r="G92" s="32"/>
      <c r="H92" s="32"/>
      <c r="I92" s="147"/>
      <c r="J92" s="32"/>
      <c r="K92" s="32"/>
      <c r="L92" s="33"/>
      <c r="M92" s="148"/>
      <c r="N92" s="149"/>
      <c r="O92" s="53"/>
      <c r="P92" s="53"/>
      <c r="Q92" s="53"/>
      <c r="R92" s="53"/>
      <c r="S92" s="53"/>
      <c r="T92" s="53"/>
      <c r="U92" s="5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112</v>
      </c>
      <c r="AU92" s="17" t="s">
        <v>79</v>
      </c>
    </row>
    <row r="93" spans="1:65" s="2" customFormat="1" ht="11.25">
      <c r="A93" s="32"/>
      <c r="B93" s="33"/>
      <c r="C93" s="32"/>
      <c r="D93" s="150" t="s">
        <v>114</v>
      </c>
      <c r="E93" s="32"/>
      <c r="F93" s="151" t="s">
        <v>139</v>
      </c>
      <c r="G93" s="32"/>
      <c r="H93" s="32"/>
      <c r="I93" s="147"/>
      <c r="J93" s="32"/>
      <c r="K93" s="32"/>
      <c r="L93" s="33"/>
      <c r="M93" s="148"/>
      <c r="N93" s="149"/>
      <c r="O93" s="53"/>
      <c r="P93" s="53"/>
      <c r="Q93" s="53"/>
      <c r="R93" s="53"/>
      <c r="S93" s="53"/>
      <c r="T93" s="53"/>
      <c r="U93" s="5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114</v>
      </c>
      <c r="AU93" s="17" t="s">
        <v>79</v>
      </c>
    </row>
    <row r="94" spans="1:65" s="13" customFormat="1" ht="11.25">
      <c r="B94" s="152"/>
      <c r="D94" s="145" t="s">
        <v>116</v>
      </c>
      <c r="E94" s="153" t="s">
        <v>3</v>
      </c>
      <c r="F94" s="154" t="s">
        <v>140</v>
      </c>
      <c r="H94" s="155">
        <v>0.214</v>
      </c>
      <c r="I94" s="156"/>
      <c r="L94" s="152"/>
      <c r="M94" s="157"/>
      <c r="N94" s="158"/>
      <c r="O94" s="158"/>
      <c r="P94" s="158"/>
      <c r="Q94" s="158"/>
      <c r="R94" s="158"/>
      <c r="S94" s="158"/>
      <c r="T94" s="158"/>
      <c r="U94" s="159"/>
      <c r="AT94" s="153" t="s">
        <v>116</v>
      </c>
      <c r="AU94" s="153" t="s">
        <v>79</v>
      </c>
      <c r="AV94" s="13" t="s">
        <v>79</v>
      </c>
      <c r="AW94" s="13" t="s">
        <v>33</v>
      </c>
      <c r="AX94" s="13" t="s">
        <v>77</v>
      </c>
      <c r="AY94" s="153" t="s">
        <v>103</v>
      </c>
    </row>
    <row r="95" spans="1:65" s="2" customFormat="1" ht="16.5" customHeight="1">
      <c r="A95" s="32"/>
      <c r="B95" s="131"/>
      <c r="C95" s="132" t="s">
        <v>110</v>
      </c>
      <c r="D95" s="132" t="s">
        <v>105</v>
      </c>
      <c r="E95" s="133" t="s">
        <v>141</v>
      </c>
      <c r="F95" s="134" t="s">
        <v>142</v>
      </c>
      <c r="G95" s="135" t="s">
        <v>108</v>
      </c>
      <c r="H95" s="136">
        <v>8.0000000000000002E-3</v>
      </c>
      <c r="I95" s="137"/>
      <c r="J95" s="138">
        <f>ROUND(I95*H95,2)</f>
        <v>0</v>
      </c>
      <c r="K95" s="134" t="s">
        <v>109</v>
      </c>
      <c r="L95" s="33"/>
      <c r="M95" s="139" t="s">
        <v>3</v>
      </c>
      <c r="N95" s="140" t="s">
        <v>43</v>
      </c>
      <c r="O95" s="53"/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1">
        <f>S95*H95</f>
        <v>0</v>
      </c>
      <c r="U95" s="142" t="s">
        <v>3</v>
      </c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43" t="s">
        <v>110</v>
      </c>
      <c r="AT95" s="143" t="s">
        <v>105</v>
      </c>
      <c r="AU95" s="143" t="s">
        <v>79</v>
      </c>
      <c r="AY95" s="17" t="s">
        <v>103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77</v>
      </c>
      <c r="BK95" s="144">
        <f>ROUND(I95*H95,2)</f>
        <v>0</v>
      </c>
      <c r="BL95" s="17" t="s">
        <v>110</v>
      </c>
      <c r="BM95" s="143" t="s">
        <v>143</v>
      </c>
    </row>
    <row r="96" spans="1:65" s="2" customFormat="1" ht="11.25">
      <c r="A96" s="32"/>
      <c r="B96" s="33"/>
      <c r="C96" s="32"/>
      <c r="D96" s="145" t="s">
        <v>112</v>
      </c>
      <c r="E96" s="32"/>
      <c r="F96" s="146" t="s">
        <v>144</v>
      </c>
      <c r="G96" s="32"/>
      <c r="H96" s="32"/>
      <c r="I96" s="147"/>
      <c r="J96" s="32"/>
      <c r="K96" s="32"/>
      <c r="L96" s="33"/>
      <c r="M96" s="148"/>
      <c r="N96" s="149"/>
      <c r="O96" s="53"/>
      <c r="P96" s="53"/>
      <c r="Q96" s="53"/>
      <c r="R96" s="53"/>
      <c r="S96" s="53"/>
      <c r="T96" s="53"/>
      <c r="U96" s="5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7" t="s">
        <v>112</v>
      </c>
      <c r="AU96" s="17" t="s">
        <v>79</v>
      </c>
    </row>
    <row r="97" spans="1:65" s="2" customFormat="1" ht="11.25">
      <c r="A97" s="32"/>
      <c r="B97" s="33"/>
      <c r="C97" s="32"/>
      <c r="D97" s="150" t="s">
        <v>114</v>
      </c>
      <c r="E97" s="32"/>
      <c r="F97" s="151" t="s">
        <v>145</v>
      </c>
      <c r="G97" s="32"/>
      <c r="H97" s="32"/>
      <c r="I97" s="147"/>
      <c r="J97" s="32"/>
      <c r="K97" s="32"/>
      <c r="L97" s="33"/>
      <c r="M97" s="148"/>
      <c r="N97" s="149"/>
      <c r="O97" s="53"/>
      <c r="P97" s="53"/>
      <c r="Q97" s="53"/>
      <c r="R97" s="53"/>
      <c r="S97" s="53"/>
      <c r="T97" s="53"/>
      <c r="U97" s="5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114</v>
      </c>
      <c r="AU97" s="17" t="s">
        <v>79</v>
      </c>
    </row>
    <row r="98" spans="1:65" s="2" customFormat="1" ht="19.5">
      <c r="A98" s="32"/>
      <c r="B98" s="33"/>
      <c r="C98" s="32"/>
      <c r="D98" s="145" t="s">
        <v>123</v>
      </c>
      <c r="E98" s="32"/>
      <c r="F98" s="160" t="s">
        <v>124</v>
      </c>
      <c r="G98" s="32"/>
      <c r="H98" s="32"/>
      <c r="I98" s="147"/>
      <c r="J98" s="32"/>
      <c r="K98" s="32"/>
      <c r="L98" s="33"/>
      <c r="M98" s="148"/>
      <c r="N98" s="149"/>
      <c r="O98" s="53"/>
      <c r="P98" s="53"/>
      <c r="Q98" s="53"/>
      <c r="R98" s="53"/>
      <c r="S98" s="53"/>
      <c r="T98" s="53"/>
      <c r="U98" s="5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7" t="s">
        <v>123</v>
      </c>
      <c r="AU98" s="17" t="s">
        <v>79</v>
      </c>
    </row>
    <row r="99" spans="1:65" s="13" customFormat="1" ht="11.25">
      <c r="B99" s="152"/>
      <c r="D99" s="145" t="s">
        <v>116</v>
      </c>
      <c r="E99" s="153" t="s">
        <v>3</v>
      </c>
      <c r="F99" s="154" t="s">
        <v>146</v>
      </c>
      <c r="H99" s="155">
        <v>8.0000000000000002E-3</v>
      </c>
      <c r="I99" s="156"/>
      <c r="L99" s="152"/>
      <c r="M99" s="157"/>
      <c r="N99" s="158"/>
      <c r="O99" s="158"/>
      <c r="P99" s="158"/>
      <c r="Q99" s="158"/>
      <c r="R99" s="158"/>
      <c r="S99" s="158"/>
      <c r="T99" s="158"/>
      <c r="U99" s="159"/>
      <c r="AT99" s="153" t="s">
        <v>116</v>
      </c>
      <c r="AU99" s="153" t="s">
        <v>79</v>
      </c>
      <c r="AV99" s="13" t="s">
        <v>79</v>
      </c>
      <c r="AW99" s="13" t="s">
        <v>33</v>
      </c>
      <c r="AX99" s="13" t="s">
        <v>77</v>
      </c>
      <c r="AY99" s="153" t="s">
        <v>103</v>
      </c>
    </row>
    <row r="100" spans="1:65" s="2" customFormat="1" ht="21.75" customHeight="1">
      <c r="A100" s="32"/>
      <c r="B100" s="131"/>
      <c r="C100" s="132" t="s">
        <v>147</v>
      </c>
      <c r="D100" s="132" t="s">
        <v>105</v>
      </c>
      <c r="E100" s="133" t="s">
        <v>148</v>
      </c>
      <c r="F100" s="134" t="s">
        <v>149</v>
      </c>
      <c r="G100" s="135" t="s">
        <v>108</v>
      </c>
      <c r="H100" s="136">
        <v>0.214</v>
      </c>
      <c r="I100" s="137"/>
      <c r="J100" s="138">
        <f>ROUND(I100*H100,2)</f>
        <v>0</v>
      </c>
      <c r="K100" s="134" t="s">
        <v>3</v>
      </c>
      <c r="L100" s="33"/>
      <c r="M100" s="139" t="s">
        <v>3</v>
      </c>
      <c r="N100" s="140" t="s">
        <v>43</v>
      </c>
      <c r="O100" s="53"/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1">
        <f>S100*H100</f>
        <v>0</v>
      </c>
      <c r="U100" s="142" t="s">
        <v>3</v>
      </c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43" t="s">
        <v>110</v>
      </c>
      <c r="AT100" s="143" t="s">
        <v>105</v>
      </c>
      <c r="AU100" s="143" t="s">
        <v>79</v>
      </c>
      <c r="AY100" s="17" t="s">
        <v>103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77</v>
      </c>
      <c r="BK100" s="144">
        <f>ROUND(I100*H100,2)</f>
        <v>0</v>
      </c>
      <c r="BL100" s="17" t="s">
        <v>110</v>
      </c>
      <c r="BM100" s="143" t="s">
        <v>150</v>
      </c>
    </row>
    <row r="101" spans="1:65" s="2" customFormat="1" ht="11.25">
      <c r="A101" s="32"/>
      <c r="B101" s="33"/>
      <c r="C101" s="32"/>
      <c r="D101" s="145" t="s">
        <v>112</v>
      </c>
      <c r="E101" s="32"/>
      <c r="F101" s="146" t="s">
        <v>151</v>
      </c>
      <c r="G101" s="32"/>
      <c r="H101" s="32"/>
      <c r="I101" s="147"/>
      <c r="J101" s="32"/>
      <c r="K101" s="32"/>
      <c r="L101" s="33"/>
      <c r="M101" s="148"/>
      <c r="N101" s="149"/>
      <c r="O101" s="53"/>
      <c r="P101" s="53"/>
      <c r="Q101" s="53"/>
      <c r="R101" s="53"/>
      <c r="S101" s="53"/>
      <c r="T101" s="53"/>
      <c r="U101" s="5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112</v>
      </c>
      <c r="AU101" s="17" t="s">
        <v>79</v>
      </c>
    </row>
    <row r="102" spans="1:65" s="2" customFormat="1" ht="29.25">
      <c r="A102" s="32"/>
      <c r="B102" s="33"/>
      <c r="C102" s="32"/>
      <c r="D102" s="145" t="s">
        <v>123</v>
      </c>
      <c r="E102" s="32"/>
      <c r="F102" s="160" t="s">
        <v>152</v>
      </c>
      <c r="G102" s="32"/>
      <c r="H102" s="32"/>
      <c r="I102" s="147"/>
      <c r="J102" s="32"/>
      <c r="K102" s="32"/>
      <c r="L102" s="33"/>
      <c r="M102" s="148"/>
      <c r="N102" s="149"/>
      <c r="O102" s="53"/>
      <c r="P102" s="53"/>
      <c r="Q102" s="53"/>
      <c r="R102" s="53"/>
      <c r="S102" s="53"/>
      <c r="T102" s="53"/>
      <c r="U102" s="5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123</v>
      </c>
      <c r="AU102" s="17" t="s">
        <v>79</v>
      </c>
    </row>
    <row r="103" spans="1:65" s="13" customFormat="1" ht="11.25">
      <c r="B103" s="152"/>
      <c r="D103" s="145" t="s">
        <v>116</v>
      </c>
      <c r="E103" s="153" t="s">
        <v>3</v>
      </c>
      <c r="F103" s="154" t="s">
        <v>140</v>
      </c>
      <c r="H103" s="155">
        <v>0.214</v>
      </c>
      <c r="I103" s="156"/>
      <c r="L103" s="152"/>
      <c r="M103" s="157"/>
      <c r="N103" s="158"/>
      <c r="O103" s="158"/>
      <c r="P103" s="158"/>
      <c r="Q103" s="158"/>
      <c r="R103" s="158"/>
      <c r="S103" s="158"/>
      <c r="T103" s="158"/>
      <c r="U103" s="159"/>
      <c r="AT103" s="153" t="s">
        <v>116</v>
      </c>
      <c r="AU103" s="153" t="s">
        <v>79</v>
      </c>
      <c r="AV103" s="13" t="s">
        <v>79</v>
      </c>
      <c r="AW103" s="13" t="s">
        <v>33</v>
      </c>
      <c r="AX103" s="13" t="s">
        <v>77</v>
      </c>
      <c r="AY103" s="153" t="s">
        <v>103</v>
      </c>
    </row>
    <row r="104" spans="1:65" s="2" customFormat="1" ht="21.75" customHeight="1">
      <c r="A104" s="32"/>
      <c r="B104" s="131"/>
      <c r="C104" s="132" t="s">
        <v>153</v>
      </c>
      <c r="D104" s="132" t="s">
        <v>105</v>
      </c>
      <c r="E104" s="133" t="s">
        <v>154</v>
      </c>
      <c r="F104" s="134" t="s">
        <v>155</v>
      </c>
      <c r="G104" s="135" t="s">
        <v>108</v>
      </c>
      <c r="H104" s="136">
        <v>8.0000000000000002E-3</v>
      </c>
      <c r="I104" s="137"/>
      <c r="J104" s="138">
        <f>ROUND(I104*H104,2)</f>
        <v>0</v>
      </c>
      <c r="K104" s="134" t="s">
        <v>3</v>
      </c>
      <c r="L104" s="33"/>
      <c r="M104" s="139" t="s">
        <v>3</v>
      </c>
      <c r="N104" s="140" t="s">
        <v>43</v>
      </c>
      <c r="O104" s="53"/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1">
        <f>S104*H104</f>
        <v>0</v>
      </c>
      <c r="U104" s="142" t="s">
        <v>3</v>
      </c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43" t="s">
        <v>110</v>
      </c>
      <c r="AT104" s="143" t="s">
        <v>105</v>
      </c>
      <c r="AU104" s="143" t="s">
        <v>79</v>
      </c>
      <c r="AY104" s="17" t="s">
        <v>103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77</v>
      </c>
      <c r="BK104" s="144">
        <f>ROUND(I104*H104,2)</f>
        <v>0</v>
      </c>
      <c r="BL104" s="17" t="s">
        <v>110</v>
      </c>
      <c r="BM104" s="143" t="s">
        <v>156</v>
      </c>
    </row>
    <row r="105" spans="1:65" s="2" customFormat="1" ht="11.25">
      <c r="A105" s="32"/>
      <c r="B105" s="33"/>
      <c r="C105" s="32"/>
      <c r="D105" s="145" t="s">
        <v>112</v>
      </c>
      <c r="E105" s="32"/>
      <c r="F105" s="146" t="s">
        <v>157</v>
      </c>
      <c r="G105" s="32"/>
      <c r="H105" s="32"/>
      <c r="I105" s="147"/>
      <c r="J105" s="32"/>
      <c r="K105" s="32"/>
      <c r="L105" s="33"/>
      <c r="M105" s="148"/>
      <c r="N105" s="149"/>
      <c r="O105" s="53"/>
      <c r="P105" s="53"/>
      <c r="Q105" s="53"/>
      <c r="R105" s="53"/>
      <c r="S105" s="53"/>
      <c r="T105" s="53"/>
      <c r="U105" s="54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7" t="s">
        <v>112</v>
      </c>
      <c r="AU105" s="17" t="s">
        <v>79</v>
      </c>
    </row>
    <row r="106" spans="1:65" s="2" customFormat="1" ht="29.25">
      <c r="A106" s="32"/>
      <c r="B106" s="33"/>
      <c r="C106" s="32"/>
      <c r="D106" s="145" t="s">
        <v>123</v>
      </c>
      <c r="E106" s="32"/>
      <c r="F106" s="160" t="s">
        <v>158</v>
      </c>
      <c r="G106" s="32"/>
      <c r="H106" s="32"/>
      <c r="I106" s="147"/>
      <c r="J106" s="32"/>
      <c r="K106" s="32"/>
      <c r="L106" s="33"/>
      <c r="M106" s="148"/>
      <c r="N106" s="149"/>
      <c r="O106" s="53"/>
      <c r="P106" s="53"/>
      <c r="Q106" s="53"/>
      <c r="R106" s="53"/>
      <c r="S106" s="53"/>
      <c r="T106" s="53"/>
      <c r="U106" s="54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123</v>
      </c>
      <c r="AU106" s="17" t="s">
        <v>79</v>
      </c>
    </row>
    <row r="107" spans="1:65" s="13" customFormat="1" ht="11.25">
      <c r="B107" s="152"/>
      <c r="D107" s="145" t="s">
        <v>116</v>
      </c>
      <c r="E107" s="153" t="s">
        <v>3</v>
      </c>
      <c r="F107" s="154" t="s">
        <v>146</v>
      </c>
      <c r="H107" s="155">
        <v>8.0000000000000002E-3</v>
      </c>
      <c r="I107" s="156"/>
      <c r="L107" s="152"/>
      <c r="M107" s="157"/>
      <c r="N107" s="158"/>
      <c r="O107" s="158"/>
      <c r="P107" s="158"/>
      <c r="Q107" s="158"/>
      <c r="R107" s="158"/>
      <c r="S107" s="158"/>
      <c r="T107" s="158"/>
      <c r="U107" s="159"/>
      <c r="AT107" s="153" t="s">
        <v>116</v>
      </c>
      <c r="AU107" s="153" t="s">
        <v>79</v>
      </c>
      <c r="AV107" s="13" t="s">
        <v>79</v>
      </c>
      <c r="AW107" s="13" t="s">
        <v>33</v>
      </c>
      <c r="AX107" s="13" t="s">
        <v>77</v>
      </c>
      <c r="AY107" s="153" t="s">
        <v>103</v>
      </c>
    </row>
    <row r="108" spans="1:65" s="2" customFormat="1" ht="24.2" customHeight="1">
      <c r="A108" s="32"/>
      <c r="B108" s="131"/>
      <c r="C108" s="132" t="s">
        <v>159</v>
      </c>
      <c r="D108" s="132" t="s">
        <v>105</v>
      </c>
      <c r="E108" s="133" t="s">
        <v>160</v>
      </c>
      <c r="F108" s="134" t="s">
        <v>161</v>
      </c>
      <c r="G108" s="135" t="s">
        <v>129</v>
      </c>
      <c r="H108" s="136">
        <v>36</v>
      </c>
      <c r="I108" s="137"/>
      <c r="J108" s="138">
        <f>ROUND(I108*H108,2)</f>
        <v>0</v>
      </c>
      <c r="K108" s="134" t="s">
        <v>3</v>
      </c>
      <c r="L108" s="33"/>
      <c r="M108" s="139" t="s">
        <v>3</v>
      </c>
      <c r="N108" s="140" t="s">
        <v>43</v>
      </c>
      <c r="O108" s="53"/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1">
        <f>S108*H108</f>
        <v>0</v>
      </c>
      <c r="U108" s="142" t="s">
        <v>3</v>
      </c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43" t="s">
        <v>110</v>
      </c>
      <c r="AT108" s="143" t="s">
        <v>105</v>
      </c>
      <c r="AU108" s="143" t="s">
        <v>79</v>
      </c>
      <c r="AY108" s="17" t="s">
        <v>103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77</v>
      </c>
      <c r="BK108" s="144">
        <f>ROUND(I108*H108,2)</f>
        <v>0</v>
      </c>
      <c r="BL108" s="17" t="s">
        <v>110</v>
      </c>
      <c r="BM108" s="143" t="s">
        <v>162</v>
      </c>
    </row>
    <row r="109" spans="1:65" s="2" customFormat="1" ht="19.5">
      <c r="A109" s="32"/>
      <c r="B109" s="33"/>
      <c r="C109" s="32"/>
      <c r="D109" s="145" t="s">
        <v>112</v>
      </c>
      <c r="E109" s="32"/>
      <c r="F109" s="146" t="s">
        <v>163</v>
      </c>
      <c r="G109" s="32"/>
      <c r="H109" s="32"/>
      <c r="I109" s="147"/>
      <c r="J109" s="32"/>
      <c r="K109" s="32"/>
      <c r="L109" s="33"/>
      <c r="M109" s="148"/>
      <c r="N109" s="149"/>
      <c r="O109" s="53"/>
      <c r="P109" s="53"/>
      <c r="Q109" s="53"/>
      <c r="R109" s="53"/>
      <c r="S109" s="53"/>
      <c r="T109" s="53"/>
      <c r="U109" s="5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7" t="s">
        <v>112</v>
      </c>
      <c r="AU109" s="17" t="s">
        <v>79</v>
      </c>
    </row>
    <row r="110" spans="1:65" s="2" customFormat="1" ht="29.25">
      <c r="A110" s="32"/>
      <c r="B110" s="33"/>
      <c r="C110" s="32"/>
      <c r="D110" s="145" t="s">
        <v>123</v>
      </c>
      <c r="E110" s="32"/>
      <c r="F110" s="160" t="s">
        <v>164</v>
      </c>
      <c r="G110" s="32"/>
      <c r="H110" s="32"/>
      <c r="I110" s="147"/>
      <c r="J110" s="32"/>
      <c r="K110" s="32"/>
      <c r="L110" s="33"/>
      <c r="M110" s="148"/>
      <c r="N110" s="149"/>
      <c r="O110" s="53"/>
      <c r="P110" s="53"/>
      <c r="Q110" s="53"/>
      <c r="R110" s="53"/>
      <c r="S110" s="53"/>
      <c r="T110" s="53"/>
      <c r="U110" s="5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123</v>
      </c>
      <c r="AU110" s="17" t="s">
        <v>79</v>
      </c>
    </row>
    <row r="111" spans="1:65" s="13" customFormat="1" ht="11.25">
      <c r="B111" s="152"/>
      <c r="D111" s="145" t="s">
        <v>116</v>
      </c>
      <c r="E111" s="153" t="s">
        <v>3</v>
      </c>
      <c r="F111" s="154" t="s">
        <v>165</v>
      </c>
      <c r="H111" s="155">
        <v>36</v>
      </c>
      <c r="I111" s="156"/>
      <c r="L111" s="152"/>
      <c r="M111" s="157"/>
      <c r="N111" s="158"/>
      <c r="O111" s="158"/>
      <c r="P111" s="158"/>
      <c r="Q111" s="158"/>
      <c r="R111" s="158"/>
      <c r="S111" s="158"/>
      <c r="T111" s="158"/>
      <c r="U111" s="159"/>
      <c r="AT111" s="153" t="s">
        <v>116</v>
      </c>
      <c r="AU111" s="153" t="s">
        <v>79</v>
      </c>
      <c r="AV111" s="13" t="s">
        <v>79</v>
      </c>
      <c r="AW111" s="13" t="s">
        <v>33</v>
      </c>
      <c r="AX111" s="13" t="s">
        <v>77</v>
      </c>
      <c r="AY111" s="153" t="s">
        <v>103</v>
      </c>
    </row>
    <row r="112" spans="1:65" s="2" customFormat="1" ht="16.5" customHeight="1">
      <c r="A112" s="32"/>
      <c r="B112" s="131"/>
      <c r="C112" s="132" t="s">
        <v>166</v>
      </c>
      <c r="D112" s="132" t="s">
        <v>105</v>
      </c>
      <c r="E112" s="133" t="s">
        <v>167</v>
      </c>
      <c r="F112" s="134" t="s">
        <v>168</v>
      </c>
      <c r="G112" s="135" t="s">
        <v>169</v>
      </c>
      <c r="H112" s="136">
        <v>186</v>
      </c>
      <c r="I112" s="137"/>
      <c r="J112" s="138">
        <f>ROUND(I112*H112,2)</f>
        <v>0</v>
      </c>
      <c r="K112" s="134" t="s">
        <v>109</v>
      </c>
      <c r="L112" s="33"/>
      <c r="M112" s="139" t="s">
        <v>3</v>
      </c>
      <c r="N112" s="140" t="s">
        <v>43</v>
      </c>
      <c r="O112" s="53"/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1">
        <f>S112*H112</f>
        <v>0</v>
      </c>
      <c r="U112" s="142" t="s">
        <v>3</v>
      </c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43" t="s">
        <v>110</v>
      </c>
      <c r="AT112" s="143" t="s">
        <v>105</v>
      </c>
      <c r="AU112" s="143" t="s">
        <v>79</v>
      </c>
      <c r="AY112" s="17" t="s">
        <v>103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77</v>
      </c>
      <c r="BK112" s="144">
        <f>ROUND(I112*H112,2)</f>
        <v>0</v>
      </c>
      <c r="BL112" s="17" t="s">
        <v>110</v>
      </c>
      <c r="BM112" s="143" t="s">
        <v>170</v>
      </c>
    </row>
    <row r="113" spans="1:65" s="2" customFormat="1" ht="19.5">
      <c r="A113" s="32"/>
      <c r="B113" s="33"/>
      <c r="C113" s="32"/>
      <c r="D113" s="145" t="s">
        <v>112</v>
      </c>
      <c r="E113" s="32"/>
      <c r="F113" s="146" t="s">
        <v>171</v>
      </c>
      <c r="G113" s="32"/>
      <c r="H113" s="32"/>
      <c r="I113" s="147"/>
      <c r="J113" s="32"/>
      <c r="K113" s="32"/>
      <c r="L113" s="33"/>
      <c r="M113" s="148"/>
      <c r="N113" s="149"/>
      <c r="O113" s="53"/>
      <c r="P113" s="53"/>
      <c r="Q113" s="53"/>
      <c r="R113" s="53"/>
      <c r="S113" s="53"/>
      <c r="T113" s="53"/>
      <c r="U113" s="54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112</v>
      </c>
      <c r="AU113" s="17" t="s">
        <v>79</v>
      </c>
    </row>
    <row r="114" spans="1:65" s="2" customFormat="1" ht="11.25">
      <c r="A114" s="32"/>
      <c r="B114" s="33"/>
      <c r="C114" s="32"/>
      <c r="D114" s="150" t="s">
        <v>114</v>
      </c>
      <c r="E114" s="32"/>
      <c r="F114" s="151" t="s">
        <v>172</v>
      </c>
      <c r="G114" s="32"/>
      <c r="H114" s="32"/>
      <c r="I114" s="147"/>
      <c r="J114" s="32"/>
      <c r="K114" s="32"/>
      <c r="L114" s="33"/>
      <c r="M114" s="148"/>
      <c r="N114" s="149"/>
      <c r="O114" s="53"/>
      <c r="P114" s="53"/>
      <c r="Q114" s="53"/>
      <c r="R114" s="53"/>
      <c r="S114" s="53"/>
      <c r="T114" s="53"/>
      <c r="U114" s="54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114</v>
      </c>
      <c r="AU114" s="17" t="s">
        <v>79</v>
      </c>
    </row>
    <row r="115" spans="1:65" s="13" customFormat="1" ht="11.25">
      <c r="B115" s="152"/>
      <c r="D115" s="145" t="s">
        <v>116</v>
      </c>
      <c r="E115" s="153" t="s">
        <v>3</v>
      </c>
      <c r="F115" s="154" t="s">
        <v>173</v>
      </c>
      <c r="H115" s="155">
        <v>186</v>
      </c>
      <c r="I115" s="156"/>
      <c r="L115" s="152"/>
      <c r="M115" s="157"/>
      <c r="N115" s="158"/>
      <c r="O115" s="158"/>
      <c r="P115" s="158"/>
      <c r="Q115" s="158"/>
      <c r="R115" s="158"/>
      <c r="S115" s="158"/>
      <c r="T115" s="158"/>
      <c r="U115" s="159"/>
      <c r="AT115" s="153" t="s">
        <v>116</v>
      </c>
      <c r="AU115" s="153" t="s">
        <v>79</v>
      </c>
      <c r="AV115" s="13" t="s">
        <v>79</v>
      </c>
      <c r="AW115" s="13" t="s">
        <v>33</v>
      </c>
      <c r="AX115" s="13" t="s">
        <v>77</v>
      </c>
      <c r="AY115" s="153" t="s">
        <v>103</v>
      </c>
    </row>
    <row r="116" spans="1:65" s="2" customFormat="1" ht="16.5" customHeight="1">
      <c r="A116" s="32"/>
      <c r="B116" s="131"/>
      <c r="C116" s="132" t="s">
        <v>174</v>
      </c>
      <c r="D116" s="132" t="s">
        <v>105</v>
      </c>
      <c r="E116" s="133" t="s">
        <v>175</v>
      </c>
      <c r="F116" s="134" t="s">
        <v>176</v>
      </c>
      <c r="G116" s="135" t="s">
        <v>169</v>
      </c>
      <c r="H116" s="136">
        <v>43</v>
      </c>
      <c r="I116" s="137"/>
      <c r="J116" s="138">
        <f>ROUND(I116*H116,2)</f>
        <v>0</v>
      </c>
      <c r="K116" s="134" t="s">
        <v>109</v>
      </c>
      <c r="L116" s="33"/>
      <c r="M116" s="139" t="s">
        <v>3</v>
      </c>
      <c r="N116" s="140" t="s">
        <v>43</v>
      </c>
      <c r="O116" s="53"/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1">
        <f>S116*H116</f>
        <v>0</v>
      </c>
      <c r="U116" s="142" t="s">
        <v>3</v>
      </c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43" t="s">
        <v>110</v>
      </c>
      <c r="AT116" s="143" t="s">
        <v>105</v>
      </c>
      <c r="AU116" s="143" t="s">
        <v>79</v>
      </c>
      <c r="AY116" s="17" t="s">
        <v>103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77</v>
      </c>
      <c r="BK116" s="144">
        <f>ROUND(I116*H116,2)</f>
        <v>0</v>
      </c>
      <c r="BL116" s="17" t="s">
        <v>110</v>
      </c>
      <c r="BM116" s="143" t="s">
        <v>177</v>
      </c>
    </row>
    <row r="117" spans="1:65" s="2" customFormat="1" ht="19.5">
      <c r="A117" s="32"/>
      <c r="B117" s="33"/>
      <c r="C117" s="32"/>
      <c r="D117" s="145" t="s">
        <v>112</v>
      </c>
      <c r="E117" s="32"/>
      <c r="F117" s="146" t="s">
        <v>178</v>
      </c>
      <c r="G117" s="32"/>
      <c r="H117" s="32"/>
      <c r="I117" s="147"/>
      <c r="J117" s="32"/>
      <c r="K117" s="32"/>
      <c r="L117" s="33"/>
      <c r="M117" s="148"/>
      <c r="N117" s="149"/>
      <c r="O117" s="53"/>
      <c r="P117" s="53"/>
      <c r="Q117" s="53"/>
      <c r="R117" s="53"/>
      <c r="S117" s="53"/>
      <c r="T117" s="53"/>
      <c r="U117" s="54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112</v>
      </c>
      <c r="AU117" s="17" t="s">
        <v>79</v>
      </c>
    </row>
    <row r="118" spans="1:65" s="2" customFormat="1" ht="11.25">
      <c r="A118" s="32"/>
      <c r="B118" s="33"/>
      <c r="C118" s="32"/>
      <c r="D118" s="150" t="s">
        <v>114</v>
      </c>
      <c r="E118" s="32"/>
      <c r="F118" s="151" t="s">
        <v>179</v>
      </c>
      <c r="G118" s="32"/>
      <c r="H118" s="32"/>
      <c r="I118" s="147"/>
      <c r="J118" s="32"/>
      <c r="K118" s="32"/>
      <c r="L118" s="33"/>
      <c r="M118" s="148"/>
      <c r="N118" s="149"/>
      <c r="O118" s="53"/>
      <c r="P118" s="53"/>
      <c r="Q118" s="53"/>
      <c r="R118" s="53"/>
      <c r="S118" s="53"/>
      <c r="T118" s="53"/>
      <c r="U118" s="5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114</v>
      </c>
      <c r="AU118" s="17" t="s">
        <v>79</v>
      </c>
    </row>
    <row r="119" spans="1:65" s="13" customFormat="1" ht="11.25">
      <c r="B119" s="152"/>
      <c r="D119" s="145" t="s">
        <v>116</v>
      </c>
      <c r="E119" s="153" t="s">
        <v>3</v>
      </c>
      <c r="F119" s="154" t="s">
        <v>180</v>
      </c>
      <c r="H119" s="155">
        <v>43</v>
      </c>
      <c r="I119" s="156"/>
      <c r="L119" s="152"/>
      <c r="M119" s="157"/>
      <c r="N119" s="158"/>
      <c r="O119" s="158"/>
      <c r="P119" s="158"/>
      <c r="Q119" s="158"/>
      <c r="R119" s="158"/>
      <c r="S119" s="158"/>
      <c r="T119" s="158"/>
      <c r="U119" s="159"/>
      <c r="AT119" s="153" t="s">
        <v>116</v>
      </c>
      <c r="AU119" s="153" t="s">
        <v>79</v>
      </c>
      <c r="AV119" s="13" t="s">
        <v>79</v>
      </c>
      <c r="AW119" s="13" t="s">
        <v>33</v>
      </c>
      <c r="AX119" s="13" t="s">
        <v>77</v>
      </c>
      <c r="AY119" s="153" t="s">
        <v>103</v>
      </c>
    </row>
    <row r="120" spans="1:65" s="2" customFormat="1" ht="24.2" customHeight="1">
      <c r="A120" s="32"/>
      <c r="B120" s="131"/>
      <c r="C120" s="132" t="s">
        <v>181</v>
      </c>
      <c r="D120" s="132" t="s">
        <v>105</v>
      </c>
      <c r="E120" s="133" t="s">
        <v>182</v>
      </c>
      <c r="F120" s="134" t="s">
        <v>183</v>
      </c>
      <c r="G120" s="135" t="s">
        <v>129</v>
      </c>
      <c r="H120" s="136">
        <v>40</v>
      </c>
      <c r="I120" s="137"/>
      <c r="J120" s="138">
        <f>ROUND(I120*H120,2)</f>
        <v>0</v>
      </c>
      <c r="K120" s="134" t="s">
        <v>3</v>
      </c>
      <c r="L120" s="33"/>
      <c r="M120" s="139" t="s">
        <v>3</v>
      </c>
      <c r="N120" s="140" t="s">
        <v>43</v>
      </c>
      <c r="O120" s="53"/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1">
        <f>S120*H120</f>
        <v>0</v>
      </c>
      <c r="U120" s="142" t="s">
        <v>3</v>
      </c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43" t="s">
        <v>110</v>
      </c>
      <c r="AT120" s="143" t="s">
        <v>105</v>
      </c>
      <c r="AU120" s="143" t="s">
        <v>79</v>
      </c>
      <c r="AY120" s="17" t="s">
        <v>103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77</v>
      </c>
      <c r="BK120" s="144">
        <f>ROUND(I120*H120,2)</f>
        <v>0</v>
      </c>
      <c r="BL120" s="17" t="s">
        <v>110</v>
      </c>
      <c r="BM120" s="143" t="s">
        <v>184</v>
      </c>
    </row>
    <row r="121" spans="1:65" s="2" customFormat="1" ht="19.5">
      <c r="A121" s="32"/>
      <c r="B121" s="33"/>
      <c r="C121" s="32"/>
      <c r="D121" s="145" t="s">
        <v>112</v>
      </c>
      <c r="E121" s="32"/>
      <c r="F121" s="146" t="s">
        <v>185</v>
      </c>
      <c r="G121" s="32"/>
      <c r="H121" s="32"/>
      <c r="I121" s="147"/>
      <c r="J121" s="32"/>
      <c r="K121" s="32"/>
      <c r="L121" s="33"/>
      <c r="M121" s="148"/>
      <c r="N121" s="149"/>
      <c r="O121" s="53"/>
      <c r="P121" s="53"/>
      <c r="Q121" s="53"/>
      <c r="R121" s="53"/>
      <c r="S121" s="53"/>
      <c r="T121" s="53"/>
      <c r="U121" s="54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112</v>
      </c>
      <c r="AU121" s="17" t="s">
        <v>79</v>
      </c>
    </row>
    <row r="122" spans="1:65" s="2" customFormat="1" ht="39">
      <c r="A122" s="32"/>
      <c r="B122" s="33"/>
      <c r="C122" s="32"/>
      <c r="D122" s="145" t="s">
        <v>123</v>
      </c>
      <c r="E122" s="32"/>
      <c r="F122" s="160" t="s">
        <v>186</v>
      </c>
      <c r="G122" s="32"/>
      <c r="H122" s="32"/>
      <c r="I122" s="147"/>
      <c r="J122" s="32"/>
      <c r="K122" s="32"/>
      <c r="L122" s="33"/>
      <c r="M122" s="148"/>
      <c r="N122" s="149"/>
      <c r="O122" s="53"/>
      <c r="P122" s="53"/>
      <c r="Q122" s="53"/>
      <c r="R122" s="53"/>
      <c r="S122" s="53"/>
      <c r="T122" s="53"/>
      <c r="U122" s="54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123</v>
      </c>
      <c r="AU122" s="17" t="s">
        <v>79</v>
      </c>
    </row>
    <row r="123" spans="1:65" s="13" customFormat="1" ht="11.25">
      <c r="B123" s="152"/>
      <c r="D123" s="145" t="s">
        <v>116</v>
      </c>
      <c r="E123" s="153" t="s">
        <v>3</v>
      </c>
      <c r="F123" s="154" t="s">
        <v>187</v>
      </c>
      <c r="H123" s="155">
        <v>40</v>
      </c>
      <c r="I123" s="156"/>
      <c r="L123" s="152"/>
      <c r="M123" s="157"/>
      <c r="N123" s="158"/>
      <c r="O123" s="158"/>
      <c r="P123" s="158"/>
      <c r="Q123" s="158"/>
      <c r="R123" s="158"/>
      <c r="S123" s="158"/>
      <c r="T123" s="158"/>
      <c r="U123" s="159"/>
      <c r="AT123" s="153" t="s">
        <v>116</v>
      </c>
      <c r="AU123" s="153" t="s">
        <v>79</v>
      </c>
      <c r="AV123" s="13" t="s">
        <v>79</v>
      </c>
      <c r="AW123" s="13" t="s">
        <v>33</v>
      </c>
      <c r="AX123" s="13" t="s">
        <v>77</v>
      </c>
      <c r="AY123" s="153" t="s">
        <v>103</v>
      </c>
    </row>
    <row r="124" spans="1:65" s="2" customFormat="1" ht="16.5" customHeight="1">
      <c r="A124" s="32"/>
      <c r="B124" s="131"/>
      <c r="C124" s="132" t="s">
        <v>188</v>
      </c>
      <c r="D124" s="132" t="s">
        <v>105</v>
      </c>
      <c r="E124" s="133" t="s">
        <v>189</v>
      </c>
      <c r="F124" s="134" t="s">
        <v>190</v>
      </c>
      <c r="G124" s="135" t="s">
        <v>169</v>
      </c>
      <c r="H124" s="136">
        <v>229</v>
      </c>
      <c r="I124" s="137"/>
      <c r="J124" s="138">
        <f>ROUND(I124*H124,2)</f>
        <v>0</v>
      </c>
      <c r="K124" s="134" t="s">
        <v>109</v>
      </c>
      <c r="L124" s="33"/>
      <c r="M124" s="139" t="s">
        <v>3</v>
      </c>
      <c r="N124" s="140" t="s">
        <v>43</v>
      </c>
      <c r="O124" s="53"/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1">
        <f>S124*H124</f>
        <v>0</v>
      </c>
      <c r="U124" s="142" t="s">
        <v>3</v>
      </c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43" t="s">
        <v>110</v>
      </c>
      <c r="AT124" s="143" t="s">
        <v>105</v>
      </c>
      <c r="AU124" s="143" t="s">
        <v>79</v>
      </c>
      <c r="AY124" s="17" t="s">
        <v>103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77</v>
      </c>
      <c r="BK124" s="144">
        <f>ROUND(I124*H124,2)</f>
        <v>0</v>
      </c>
      <c r="BL124" s="17" t="s">
        <v>110</v>
      </c>
      <c r="BM124" s="143" t="s">
        <v>191</v>
      </c>
    </row>
    <row r="125" spans="1:65" s="2" customFormat="1" ht="19.5">
      <c r="A125" s="32"/>
      <c r="B125" s="33"/>
      <c r="C125" s="32"/>
      <c r="D125" s="145" t="s">
        <v>112</v>
      </c>
      <c r="E125" s="32"/>
      <c r="F125" s="146" t="s">
        <v>192</v>
      </c>
      <c r="G125" s="32"/>
      <c r="H125" s="32"/>
      <c r="I125" s="147"/>
      <c r="J125" s="32"/>
      <c r="K125" s="32"/>
      <c r="L125" s="33"/>
      <c r="M125" s="148"/>
      <c r="N125" s="149"/>
      <c r="O125" s="53"/>
      <c r="P125" s="53"/>
      <c r="Q125" s="53"/>
      <c r="R125" s="53"/>
      <c r="S125" s="53"/>
      <c r="T125" s="53"/>
      <c r="U125" s="5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112</v>
      </c>
      <c r="AU125" s="17" t="s">
        <v>79</v>
      </c>
    </row>
    <row r="126" spans="1:65" s="2" customFormat="1" ht="11.25">
      <c r="A126" s="32"/>
      <c r="B126" s="33"/>
      <c r="C126" s="32"/>
      <c r="D126" s="150" t="s">
        <v>114</v>
      </c>
      <c r="E126" s="32"/>
      <c r="F126" s="151" t="s">
        <v>193</v>
      </c>
      <c r="G126" s="32"/>
      <c r="H126" s="32"/>
      <c r="I126" s="147"/>
      <c r="J126" s="32"/>
      <c r="K126" s="32"/>
      <c r="L126" s="33"/>
      <c r="M126" s="148"/>
      <c r="N126" s="149"/>
      <c r="O126" s="53"/>
      <c r="P126" s="53"/>
      <c r="Q126" s="53"/>
      <c r="R126" s="53"/>
      <c r="S126" s="53"/>
      <c r="T126" s="53"/>
      <c r="U126" s="5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114</v>
      </c>
      <c r="AU126" s="17" t="s">
        <v>79</v>
      </c>
    </row>
    <row r="127" spans="1:65" s="13" customFormat="1" ht="11.25">
      <c r="B127" s="152"/>
      <c r="D127" s="145" t="s">
        <v>116</v>
      </c>
      <c r="E127" s="153" t="s">
        <v>3</v>
      </c>
      <c r="F127" s="154" t="s">
        <v>194</v>
      </c>
      <c r="H127" s="155">
        <v>229</v>
      </c>
      <c r="I127" s="156"/>
      <c r="L127" s="152"/>
      <c r="M127" s="157"/>
      <c r="N127" s="158"/>
      <c r="O127" s="158"/>
      <c r="P127" s="158"/>
      <c r="Q127" s="158"/>
      <c r="R127" s="158"/>
      <c r="S127" s="158"/>
      <c r="T127" s="158"/>
      <c r="U127" s="159"/>
      <c r="AT127" s="153" t="s">
        <v>116</v>
      </c>
      <c r="AU127" s="153" t="s">
        <v>79</v>
      </c>
      <c r="AV127" s="13" t="s">
        <v>79</v>
      </c>
      <c r="AW127" s="13" t="s">
        <v>33</v>
      </c>
      <c r="AX127" s="13" t="s">
        <v>77</v>
      </c>
      <c r="AY127" s="153" t="s">
        <v>103</v>
      </c>
    </row>
    <row r="128" spans="1:65" s="2" customFormat="1" ht="21.75" customHeight="1">
      <c r="A128" s="32"/>
      <c r="B128" s="131"/>
      <c r="C128" s="132" t="s">
        <v>195</v>
      </c>
      <c r="D128" s="132" t="s">
        <v>105</v>
      </c>
      <c r="E128" s="133" t="s">
        <v>196</v>
      </c>
      <c r="F128" s="134" t="s">
        <v>197</v>
      </c>
      <c r="G128" s="135" t="s">
        <v>169</v>
      </c>
      <c r="H128" s="136">
        <v>229</v>
      </c>
      <c r="I128" s="137"/>
      <c r="J128" s="138">
        <f>ROUND(I128*H128,2)</f>
        <v>0</v>
      </c>
      <c r="K128" s="134" t="s">
        <v>109</v>
      </c>
      <c r="L128" s="33"/>
      <c r="M128" s="139" t="s">
        <v>3</v>
      </c>
      <c r="N128" s="140" t="s">
        <v>43</v>
      </c>
      <c r="O128" s="53"/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1">
        <f>S128*H128</f>
        <v>0</v>
      </c>
      <c r="U128" s="142" t="s">
        <v>3</v>
      </c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43" t="s">
        <v>110</v>
      </c>
      <c r="AT128" s="143" t="s">
        <v>105</v>
      </c>
      <c r="AU128" s="143" t="s">
        <v>79</v>
      </c>
      <c r="AY128" s="17" t="s">
        <v>103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77</v>
      </c>
      <c r="BK128" s="144">
        <f>ROUND(I128*H128,2)</f>
        <v>0</v>
      </c>
      <c r="BL128" s="17" t="s">
        <v>110</v>
      </c>
      <c r="BM128" s="143" t="s">
        <v>198</v>
      </c>
    </row>
    <row r="129" spans="1:65" s="2" customFormat="1" ht="19.5">
      <c r="A129" s="32"/>
      <c r="B129" s="33"/>
      <c r="C129" s="32"/>
      <c r="D129" s="145" t="s">
        <v>112</v>
      </c>
      <c r="E129" s="32"/>
      <c r="F129" s="146" t="s">
        <v>199</v>
      </c>
      <c r="G129" s="32"/>
      <c r="H129" s="32"/>
      <c r="I129" s="147"/>
      <c r="J129" s="32"/>
      <c r="K129" s="32"/>
      <c r="L129" s="33"/>
      <c r="M129" s="148"/>
      <c r="N129" s="149"/>
      <c r="O129" s="53"/>
      <c r="P129" s="53"/>
      <c r="Q129" s="53"/>
      <c r="R129" s="53"/>
      <c r="S129" s="53"/>
      <c r="T129" s="53"/>
      <c r="U129" s="5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112</v>
      </c>
      <c r="AU129" s="17" t="s">
        <v>79</v>
      </c>
    </row>
    <row r="130" spans="1:65" s="2" customFormat="1" ht="11.25">
      <c r="A130" s="32"/>
      <c r="B130" s="33"/>
      <c r="C130" s="32"/>
      <c r="D130" s="150" t="s">
        <v>114</v>
      </c>
      <c r="E130" s="32"/>
      <c r="F130" s="151" t="s">
        <v>200</v>
      </c>
      <c r="G130" s="32"/>
      <c r="H130" s="32"/>
      <c r="I130" s="147"/>
      <c r="J130" s="32"/>
      <c r="K130" s="32"/>
      <c r="L130" s="33"/>
      <c r="M130" s="148"/>
      <c r="N130" s="149"/>
      <c r="O130" s="53"/>
      <c r="P130" s="53"/>
      <c r="Q130" s="53"/>
      <c r="R130" s="53"/>
      <c r="S130" s="53"/>
      <c r="T130" s="53"/>
      <c r="U130" s="5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114</v>
      </c>
      <c r="AU130" s="17" t="s">
        <v>79</v>
      </c>
    </row>
    <row r="131" spans="1:65" s="2" customFormat="1" ht="19.5">
      <c r="A131" s="32"/>
      <c r="B131" s="33"/>
      <c r="C131" s="32"/>
      <c r="D131" s="145" t="s">
        <v>123</v>
      </c>
      <c r="E131" s="32"/>
      <c r="F131" s="160" t="s">
        <v>201</v>
      </c>
      <c r="G131" s="32"/>
      <c r="H131" s="32"/>
      <c r="I131" s="147"/>
      <c r="J131" s="32"/>
      <c r="K131" s="32"/>
      <c r="L131" s="33"/>
      <c r="M131" s="148"/>
      <c r="N131" s="149"/>
      <c r="O131" s="53"/>
      <c r="P131" s="53"/>
      <c r="Q131" s="53"/>
      <c r="R131" s="53"/>
      <c r="S131" s="53"/>
      <c r="T131" s="53"/>
      <c r="U131" s="5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123</v>
      </c>
      <c r="AU131" s="17" t="s">
        <v>79</v>
      </c>
    </row>
    <row r="132" spans="1:65" s="13" customFormat="1" ht="11.25">
      <c r="B132" s="152"/>
      <c r="D132" s="145" t="s">
        <v>116</v>
      </c>
      <c r="E132" s="153" t="s">
        <v>3</v>
      </c>
      <c r="F132" s="154" t="s">
        <v>194</v>
      </c>
      <c r="H132" s="155">
        <v>229</v>
      </c>
      <c r="I132" s="156"/>
      <c r="L132" s="152"/>
      <c r="M132" s="157"/>
      <c r="N132" s="158"/>
      <c r="O132" s="158"/>
      <c r="P132" s="158"/>
      <c r="Q132" s="158"/>
      <c r="R132" s="158"/>
      <c r="S132" s="158"/>
      <c r="T132" s="158"/>
      <c r="U132" s="159"/>
      <c r="AT132" s="153" t="s">
        <v>116</v>
      </c>
      <c r="AU132" s="153" t="s">
        <v>79</v>
      </c>
      <c r="AV132" s="13" t="s">
        <v>79</v>
      </c>
      <c r="AW132" s="13" t="s">
        <v>33</v>
      </c>
      <c r="AX132" s="13" t="s">
        <v>77</v>
      </c>
      <c r="AY132" s="153" t="s">
        <v>103</v>
      </c>
    </row>
    <row r="133" spans="1:65" s="2" customFormat="1" ht="16.5" customHeight="1">
      <c r="A133" s="32"/>
      <c r="B133" s="131"/>
      <c r="C133" s="132" t="s">
        <v>202</v>
      </c>
      <c r="D133" s="132" t="s">
        <v>105</v>
      </c>
      <c r="E133" s="133" t="s">
        <v>203</v>
      </c>
      <c r="F133" s="134" t="s">
        <v>204</v>
      </c>
      <c r="G133" s="135" t="s">
        <v>129</v>
      </c>
      <c r="H133" s="136">
        <v>763.33299999999997</v>
      </c>
      <c r="I133" s="137"/>
      <c r="J133" s="138">
        <f>ROUND(I133*H133,2)</f>
        <v>0</v>
      </c>
      <c r="K133" s="134" t="s">
        <v>109</v>
      </c>
      <c r="L133" s="33"/>
      <c r="M133" s="139" t="s">
        <v>3</v>
      </c>
      <c r="N133" s="140" t="s">
        <v>43</v>
      </c>
      <c r="O133" s="53"/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1">
        <f>S133*H133</f>
        <v>0</v>
      </c>
      <c r="U133" s="142" t="s">
        <v>3</v>
      </c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43" t="s">
        <v>110</v>
      </c>
      <c r="AT133" s="143" t="s">
        <v>105</v>
      </c>
      <c r="AU133" s="143" t="s">
        <v>79</v>
      </c>
      <c r="AY133" s="17" t="s">
        <v>103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77</v>
      </c>
      <c r="BK133" s="144">
        <f>ROUND(I133*H133,2)</f>
        <v>0</v>
      </c>
      <c r="BL133" s="17" t="s">
        <v>110</v>
      </c>
      <c r="BM133" s="143" t="s">
        <v>205</v>
      </c>
    </row>
    <row r="134" spans="1:65" s="2" customFormat="1" ht="11.25">
      <c r="A134" s="32"/>
      <c r="B134" s="33"/>
      <c r="C134" s="32"/>
      <c r="D134" s="145" t="s">
        <v>112</v>
      </c>
      <c r="E134" s="32"/>
      <c r="F134" s="146" t="s">
        <v>206</v>
      </c>
      <c r="G134" s="32"/>
      <c r="H134" s="32"/>
      <c r="I134" s="147"/>
      <c r="J134" s="32"/>
      <c r="K134" s="32"/>
      <c r="L134" s="33"/>
      <c r="M134" s="148"/>
      <c r="N134" s="149"/>
      <c r="O134" s="53"/>
      <c r="P134" s="53"/>
      <c r="Q134" s="53"/>
      <c r="R134" s="53"/>
      <c r="S134" s="53"/>
      <c r="T134" s="53"/>
      <c r="U134" s="54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112</v>
      </c>
      <c r="AU134" s="17" t="s">
        <v>79</v>
      </c>
    </row>
    <row r="135" spans="1:65" s="2" customFormat="1" ht="11.25">
      <c r="A135" s="32"/>
      <c r="B135" s="33"/>
      <c r="C135" s="32"/>
      <c r="D135" s="150" t="s">
        <v>114</v>
      </c>
      <c r="E135" s="32"/>
      <c r="F135" s="151" t="s">
        <v>207</v>
      </c>
      <c r="G135" s="32"/>
      <c r="H135" s="32"/>
      <c r="I135" s="147"/>
      <c r="J135" s="32"/>
      <c r="K135" s="32"/>
      <c r="L135" s="33"/>
      <c r="M135" s="148"/>
      <c r="N135" s="149"/>
      <c r="O135" s="53"/>
      <c r="P135" s="53"/>
      <c r="Q135" s="53"/>
      <c r="R135" s="53"/>
      <c r="S135" s="53"/>
      <c r="T135" s="53"/>
      <c r="U135" s="54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114</v>
      </c>
      <c r="AU135" s="17" t="s">
        <v>79</v>
      </c>
    </row>
    <row r="136" spans="1:65" s="2" customFormat="1" ht="19.5">
      <c r="A136" s="32"/>
      <c r="B136" s="33"/>
      <c r="C136" s="32"/>
      <c r="D136" s="145" t="s">
        <v>123</v>
      </c>
      <c r="E136" s="32"/>
      <c r="F136" s="160" t="s">
        <v>208</v>
      </c>
      <c r="G136" s="32"/>
      <c r="H136" s="32"/>
      <c r="I136" s="147"/>
      <c r="J136" s="32"/>
      <c r="K136" s="32"/>
      <c r="L136" s="33"/>
      <c r="M136" s="148"/>
      <c r="N136" s="149"/>
      <c r="O136" s="53"/>
      <c r="P136" s="53"/>
      <c r="Q136" s="53"/>
      <c r="R136" s="53"/>
      <c r="S136" s="53"/>
      <c r="T136" s="53"/>
      <c r="U136" s="54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123</v>
      </c>
      <c r="AU136" s="17" t="s">
        <v>79</v>
      </c>
    </row>
    <row r="137" spans="1:65" s="13" customFormat="1" ht="11.25">
      <c r="B137" s="152"/>
      <c r="D137" s="145" t="s">
        <v>116</v>
      </c>
      <c r="E137" s="153" t="s">
        <v>3</v>
      </c>
      <c r="F137" s="154" t="s">
        <v>209</v>
      </c>
      <c r="H137" s="155">
        <v>763.33299999999997</v>
      </c>
      <c r="I137" s="156"/>
      <c r="L137" s="152"/>
      <c r="M137" s="157"/>
      <c r="N137" s="158"/>
      <c r="O137" s="158"/>
      <c r="P137" s="158"/>
      <c r="Q137" s="158"/>
      <c r="R137" s="158"/>
      <c r="S137" s="158"/>
      <c r="T137" s="158"/>
      <c r="U137" s="159"/>
      <c r="AT137" s="153" t="s">
        <v>116</v>
      </c>
      <c r="AU137" s="153" t="s">
        <v>79</v>
      </c>
      <c r="AV137" s="13" t="s">
        <v>79</v>
      </c>
      <c r="AW137" s="13" t="s">
        <v>33</v>
      </c>
      <c r="AX137" s="13" t="s">
        <v>77</v>
      </c>
      <c r="AY137" s="153" t="s">
        <v>103</v>
      </c>
    </row>
    <row r="138" spans="1:65" s="2" customFormat="1" ht="16.5" customHeight="1">
      <c r="A138" s="32"/>
      <c r="B138" s="131"/>
      <c r="C138" s="132" t="s">
        <v>210</v>
      </c>
      <c r="D138" s="132" t="s">
        <v>105</v>
      </c>
      <c r="E138" s="133" t="s">
        <v>211</v>
      </c>
      <c r="F138" s="134" t="s">
        <v>212</v>
      </c>
      <c r="G138" s="135" t="s">
        <v>129</v>
      </c>
      <c r="H138" s="136">
        <v>763.33</v>
      </c>
      <c r="I138" s="137"/>
      <c r="J138" s="138">
        <f>ROUND(I138*H138,2)</f>
        <v>0</v>
      </c>
      <c r="K138" s="134" t="s">
        <v>109</v>
      </c>
      <c r="L138" s="33"/>
      <c r="M138" s="139" t="s">
        <v>3</v>
      </c>
      <c r="N138" s="140" t="s">
        <v>43</v>
      </c>
      <c r="O138" s="53"/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1">
        <f>S138*H138</f>
        <v>0</v>
      </c>
      <c r="U138" s="142" t="s">
        <v>3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43" t="s">
        <v>110</v>
      </c>
      <c r="AT138" s="143" t="s">
        <v>105</v>
      </c>
      <c r="AU138" s="143" t="s">
        <v>79</v>
      </c>
      <c r="AY138" s="17" t="s">
        <v>103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77</v>
      </c>
      <c r="BK138" s="144">
        <f>ROUND(I138*H138,2)</f>
        <v>0</v>
      </c>
      <c r="BL138" s="17" t="s">
        <v>110</v>
      </c>
      <c r="BM138" s="143" t="s">
        <v>213</v>
      </c>
    </row>
    <row r="139" spans="1:65" s="2" customFormat="1" ht="11.25">
      <c r="A139" s="32"/>
      <c r="B139" s="33"/>
      <c r="C139" s="32"/>
      <c r="D139" s="145" t="s">
        <v>112</v>
      </c>
      <c r="E139" s="32"/>
      <c r="F139" s="146" t="s">
        <v>214</v>
      </c>
      <c r="G139" s="32"/>
      <c r="H139" s="32"/>
      <c r="I139" s="147"/>
      <c r="J139" s="32"/>
      <c r="K139" s="32"/>
      <c r="L139" s="33"/>
      <c r="M139" s="148"/>
      <c r="N139" s="149"/>
      <c r="O139" s="53"/>
      <c r="P139" s="53"/>
      <c r="Q139" s="53"/>
      <c r="R139" s="53"/>
      <c r="S139" s="53"/>
      <c r="T139" s="53"/>
      <c r="U139" s="5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112</v>
      </c>
      <c r="AU139" s="17" t="s">
        <v>79</v>
      </c>
    </row>
    <row r="140" spans="1:65" s="2" customFormat="1" ht="11.25">
      <c r="A140" s="32"/>
      <c r="B140" s="33"/>
      <c r="C140" s="32"/>
      <c r="D140" s="150" t="s">
        <v>114</v>
      </c>
      <c r="E140" s="32"/>
      <c r="F140" s="151" t="s">
        <v>215</v>
      </c>
      <c r="G140" s="32"/>
      <c r="H140" s="32"/>
      <c r="I140" s="147"/>
      <c r="J140" s="32"/>
      <c r="K140" s="32"/>
      <c r="L140" s="33"/>
      <c r="M140" s="148"/>
      <c r="N140" s="149"/>
      <c r="O140" s="53"/>
      <c r="P140" s="53"/>
      <c r="Q140" s="53"/>
      <c r="R140" s="53"/>
      <c r="S140" s="53"/>
      <c r="T140" s="53"/>
      <c r="U140" s="54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114</v>
      </c>
      <c r="AU140" s="17" t="s">
        <v>79</v>
      </c>
    </row>
    <row r="141" spans="1:65" s="2" customFormat="1" ht="19.5">
      <c r="A141" s="32"/>
      <c r="B141" s="33"/>
      <c r="C141" s="32"/>
      <c r="D141" s="145" t="s">
        <v>123</v>
      </c>
      <c r="E141" s="32"/>
      <c r="F141" s="160" t="s">
        <v>216</v>
      </c>
      <c r="G141" s="32"/>
      <c r="H141" s="32"/>
      <c r="I141" s="147"/>
      <c r="J141" s="32"/>
      <c r="K141" s="32"/>
      <c r="L141" s="33"/>
      <c r="M141" s="148"/>
      <c r="N141" s="149"/>
      <c r="O141" s="53"/>
      <c r="P141" s="53"/>
      <c r="Q141" s="53"/>
      <c r="R141" s="53"/>
      <c r="S141" s="53"/>
      <c r="T141" s="53"/>
      <c r="U141" s="54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123</v>
      </c>
      <c r="AU141" s="17" t="s">
        <v>79</v>
      </c>
    </row>
    <row r="142" spans="1:65" s="13" customFormat="1" ht="11.25">
      <c r="B142" s="152"/>
      <c r="D142" s="145" t="s">
        <v>116</v>
      </c>
      <c r="E142" s="153" t="s">
        <v>3</v>
      </c>
      <c r="F142" s="154" t="s">
        <v>217</v>
      </c>
      <c r="H142" s="155">
        <v>763.33</v>
      </c>
      <c r="I142" s="156"/>
      <c r="L142" s="152"/>
      <c r="M142" s="157"/>
      <c r="N142" s="158"/>
      <c r="O142" s="158"/>
      <c r="P142" s="158"/>
      <c r="Q142" s="158"/>
      <c r="R142" s="158"/>
      <c r="S142" s="158"/>
      <c r="T142" s="158"/>
      <c r="U142" s="159"/>
      <c r="AT142" s="153" t="s">
        <v>116</v>
      </c>
      <c r="AU142" s="153" t="s">
        <v>79</v>
      </c>
      <c r="AV142" s="13" t="s">
        <v>79</v>
      </c>
      <c r="AW142" s="13" t="s">
        <v>33</v>
      </c>
      <c r="AX142" s="13" t="s">
        <v>77</v>
      </c>
      <c r="AY142" s="153" t="s">
        <v>103</v>
      </c>
    </row>
    <row r="143" spans="1:65" s="2" customFormat="1" ht="16.5" customHeight="1">
      <c r="A143" s="32"/>
      <c r="B143" s="131"/>
      <c r="C143" s="161" t="s">
        <v>8</v>
      </c>
      <c r="D143" s="161" t="s">
        <v>218</v>
      </c>
      <c r="E143" s="162" t="s">
        <v>219</v>
      </c>
      <c r="F143" s="163" t="s">
        <v>220</v>
      </c>
      <c r="G143" s="164" t="s">
        <v>221</v>
      </c>
      <c r="H143" s="165">
        <v>15.266999999999999</v>
      </c>
      <c r="I143" s="166"/>
      <c r="J143" s="167">
        <f>ROUND(I143*H143,2)</f>
        <v>0</v>
      </c>
      <c r="K143" s="163" t="s">
        <v>109</v>
      </c>
      <c r="L143" s="168"/>
      <c r="M143" s="169" t="s">
        <v>3</v>
      </c>
      <c r="N143" s="170" t="s">
        <v>43</v>
      </c>
      <c r="O143" s="53"/>
      <c r="P143" s="141">
        <f>O143*H143</f>
        <v>0</v>
      </c>
      <c r="Q143" s="141">
        <v>1E-3</v>
      </c>
      <c r="R143" s="141">
        <f>Q143*H143</f>
        <v>1.5266999999999999E-2</v>
      </c>
      <c r="S143" s="141">
        <v>0</v>
      </c>
      <c r="T143" s="141">
        <f>S143*H143</f>
        <v>0</v>
      </c>
      <c r="U143" s="142" t="s">
        <v>3</v>
      </c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43" t="s">
        <v>159</v>
      </c>
      <c r="AT143" s="143" t="s">
        <v>218</v>
      </c>
      <c r="AU143" s="143" t="s">
        <v>79</v>
      </c>
      <c r="AY143" s="17" t="s">
        <v>103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77</v>
      </c>
      <c r="BK143" s="144">
        <f>ROUND(I143*H143,2)</f>
        <v>0</v>
      </c>
      <c r="BL143" s="17" t="s">
        <v>110</v>
      </c>
      <c r="BM143" s="143" t="s">
        <v>222</v>
      </c>
    </row>
    <row r="144" spans="1:65" s="2" customFormat="1" ht="11.25">
      <c r="A144" s="32"/>
      <c r="B144" s="33"/>
      <c r="C144" s="32"/>
      <c r="D144" s="145" t="s">
        <v>112</v>
      </c>
      <c r="E144" s="32"/>
      <c r="F144" s="146" t="s">
        <v>220</v>
      </c>
      <c r="G144" s="32"/>
      <c r="H144" s="32"/>
      <c r="I144" s="147"/>
      <c r="J144" s="32"/>
      <c r="K144" s="32"/>
      <c r="L144" s="33"/>
      <c r="M144" s="148"/>
      <c r="N144" s="149"/>
      <c r="O144" s="53"/>
      <c r="P144" s="53"/>
      <c r="Q144" s="53"/>
      <c r="R144" s="53"/>
      <c r="S144" s="53"/>
      <c r="T144" s="53"/>
      <c r="U144" s="54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112</v>
      </c>
      <c r="AU144" s="17" t="s">
        <v>79</v>
      </c>
    </row>
    <row r="145" spans="1:65" s="13" customFormat="1" ht="11.25">
      <c r="B145" s="152"/>
      <c r="D145" s="145" t="s">
        <v>116</v>
      </c>
      <c r="F145" s="154" t="s">
        <v>223</v>
      </c>
      <c r="H145" s="155">
        <v>15.266999999999999</v>
      </c>
      <c r="I145" s="156"/>
      <c r="L145" s="152"/>
      <c r="M145" s="157"/>
      <c r="N145" s="158"/>
      <c r="O145" s="158"/>
      <c r="P145" s="158"/>
      <c r="Q145" s="158"/>
      <c r="R145" s="158"/>
      <c r="S145" s="158"/>
      <c r="T145" s="158"/>
      <c r="U145" s="159"/>
      <c r="AT145" s="153" t="s">
        <v>116</v>
      </c>
      <c r="AU145" s="153" t="s">
        <v>79</v>
      </c>
      <c r="AV145" s="13" t="s">
        <v>79</v>
      </c>
      <c r="AW145" s="13" t="s">
        <v>4</v>
      </c>
      <c r="AX145" s="13" t="s">
        <v>77</v>
      </c>
      <c r="AY145" s="153" t="s">
        <v>103</v>
      </c>
    </row>
    <row r="146" spans="1:65" s="2" customFormat="1" ht="16.5" customHeight="1">
      <c r="A146" s="32"/>
      <c r="B146" s="131"/>
      <c r="C146" s="132" t="s">
        <v>224</v>
      </c>
      <c r="D146" s="132" t="s">
        <v>105</v>
      </c>
      <c r="E146" s="133" t="s">
        <v>225</v>
      </c>
      <c r="F146" s="134" t="s">
        <v>226</v>
      </c>
      <c r="G146" s="135" t="s">
        <v>129</v>
      </c>
      <c r="H146" s="136">
        <v>3160</v>
      </c>
      <c r="I146" s="137"/>
      <c r="J146" s="138">
        <f>ROUND(I146*H146,2)</f>
        <v>0</v>
      </c>
      <c r="K146" s="134" t="s">
        <v>109</v>
      </c>
      <c r="L146" s="33"/>
      <c r="M146" s="139" t="s">
        <v>3</v>
      </c>
      <c r="N146" s="140" t="s">
        <v>43</v>
      </c>
      <c r="O146" s="53"/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1">
        <f>S146*H146</f>
        <v>0</v>
      </c>
      <c r="U146" s="142" t="s">
        <v>3</v>
      </c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43" t="s">
        <v>110</v>
      </c>
      <c r="AT146" s="143" t="s">
        <v>105</v>
      </c>
      <c r="AU146" s="143" t="s">
        <v>79</v>
      </c>
      <c r="AY146" s="17" t="s">
        <v>103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77</v>
      </c>
      <c r="BK146" s="144">
        <f>ROUND(I146*H146,2)</f>
        <v>0</v>
      </c>
      <c r="BL146" s="17" t="s">
        <v>110</v>
      </c>
      <c r="BM146" s="143" t="s">
        <v>227</v>
      </c>
    </row>
    <row r="147" spans="1:65" s="2" customFormat="1" ht="11.25">
      <c r="A147" s="32"/>
      <c r="B147" s="33"/>
      <c r="C147" s="32"/>
      <c r="D147" s="145" t="s">
        <v>112</v>
      </c>
      <c r="E147" s="32"/>
      <c r="F147" s="146" t="s">
        <v>228</v>
      </c>
      <c r="G147" s="32"/>
      <c r="H147" s="32"/>
      <c r="I147" s="147"/>
      <c r="J147" s="32"/>
      <c r="K147" s="32"/>
      <c r="L147" s="33"/>
      <c r="M147" s="148"/>
      <c r="N147" s="149"/>
      <c r="O147" s="53"/>
      <c r="P147" s="53"/>
      <c r="Q147" s="53"/>
      <c r="R147" s="53"/>
      <c r="S147" s="53"/>
      <c r="T147" s="53"/>
      <c r="U147" s="54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112</v>
      </c>
      <c r="AU147" s="17" t="s">
        <v>79</v>
      </c>
    </row>
    <row r="148" spans="1:65" s="2" customFormat="1" ht="11.25">
      <c r="A148" s="32"/>
      <c r="B148" s="33"/>
      <c r="C148" s="32"/>
      <c r="D148" s="150" t="s">
        <v>114</v>
      </c>
      <c r="E148" s="32"/>
      <c r="F148" s="151" t="s">
        <v>229</v>
      </c>
      <c r="G148" s="32"/>
      <c r="H148" s="32"/>
      <c r="I148" s="147"/>
      <c r="J148" s="32"/>
      <c r="K148" s="32"/>
      <c r="L148" s="33"/>
      <c r="M148" s="148"/>
      <c r="N148" s="149"/>
      <c r="O148" s="53"/>
      <c r="P148" s="53"/>
      <c r="Q148" s="53"/>
      <c r="R148" s="53"/>
      <c r="S148" s="53"/>
      <c r="T148" s="53"/>
      <c r="U148" s="54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114</v>
      </c>
      <c r="AU148" s="17" t="s">
        <v>79</v>
      </c>
    </row>
    <row r="149" spans="1:65" s="2" customFormat="1" ht="19.5">
      <c r="A149" s="32"/>
      <c r="B149" s="33"/>
      <c r="C149" s="32"/>
      <c r="D149" s="145" t="s">
        <v>123</v>
      </c>
      <c r="E149" s="32"/>
      <c r="F149" s="160" t="s">
        <v>230</v>
      </c>
      <c r="G149" s="32"/>
      <c r="H149" s="32"/>
      <c r="I149" s="147"/>
      <c r="J149" s="32"/>
      <c r="K149" s="32"/>
      <c r="L149" s="33"/>
      <c r="M149" s="148"/>
      <c r="N149" s="149"/>
      <c r="O149" s="53"/>
      <c r="P149" s="53"/>
      <c r="Q149" s="53"/>
      <c r="R149" s="53"/>
      <c r="S149" s="53"/>
      <c r="T149" s="53"/>
      <c r="U149" s="54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123</v>
      </c>
      <c r="AU149" s="17" t="s">
        <v>79</v>
      </c>
    </row>
    <row r="150" spans="1:65" s="13" customFormat="1" ht="11.25">
      <c r="B150" s="152"/>
      <c r="D150" s="145" t="s">
        <v>116</v>
      </c>
      <c r="E150" s="153" t="s">
        <v>3</v>
      </c>
      <c r="F150" s="154" t="s">
        <v>231</v>
      </c>
      <c r="H150" s="155">
        <v>3160</v>
      </c>
      <c r="I150" s="156"/>
      <c r="L150" s="152"/>
      <c r="M150" s="157"/>
      <c r="N150" s="158"/>
      <c r="O150" s="158"/>
      <c r="P150" s="158"/>
      <c r="Q150" s="158"/>
      <c r="R150" s="158"/>
      <c r="S150" s="158"/>
      <c r="T150" s="158"/>
      <c r="U150" s="159"/>
      <c r="AT150" s="153" t="s">
        <v>116</v>
      </c>
      <c r="AU150" s="153" t="s">
        <v>79</v>
      </c>
      <c r="AV150" s="13" t="s">
        <v>79</v>
      </c>
      <c r="AW150" s="13" t="s">
        <v>33</v>
      </c>
      <c r="AX150" s="13" t="s">
        <v>77</v>
      </c>
      <c r="AY150" s="153" t="s">
        <v>103</v>
      </c>
    </row>
    <row r="151" spans="1:65" s="2" customFormat="1" ht="16.5" customHeight="1">
      <c r="A151" s="32"/>
      <c r="B151" s="131"/>
      <c r="C151" s="132" t="s">
        <v>232</v>
      </c>
      <c r="D151" s="132" t="s">
        <v>105</v>
      </c>
      <c r="E151" s="133" t="s">
        <v>233</v>
      </c>
      <c r="F151" s="134" t="s">
        <v>234</v>
      </c>
      <c r="G151" s="135" t="s">
        <v>129</v>
      </c>
      <c r="H151" s="136">
        <v>1450</v>
      </c>
      <c r="I151" s="137"/>
      <c r="J151" s="138">
        <f>ROUND(I151*H151,2)</f>
        <v>0</v>
      </c>
      <c r="K151" s="134" t="s">
        <v>109</v>
      </c>
      <c r="L151" s="33"/>
      <c r="M151" s="139" t="s">
        <v>3</v>
      </c>
      <c r="N151" s="140" t="s">
        <v>43</v>
      </c>
      <c r="O151" s="53"/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1">
        <f>S151*H151</f>
        <v>0</v>
      </c>
      <c r="U151" s="142" t="s">
        <v>3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43" t="s">
        <v>110</v>
      </c>
      <c r="AT151" s="143" t="s">
        <v>105</v>
      </c>
      <c r="AU151" s="143" t="s">
        <v>79</v>
      </c>
      <c r="AY151" s="17" t="s">
        <v>103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77</v>
      </c>
      <c r="BK151" s="144">
        <f>ROUND(I151*H151,2)</f>
        <v>0</v>
      </c>
      <c r="BL151" s="17" t="s">
        <v>110</v>
      </c>
      <c r="BM151" s="143" t="s">
        <v>235</v>
      </c>
    </row>
    <row r="152" spans="1:65" s="2" customFormat="1" ht="11.25">
      <c r="A152" s="32"/>
      <c r="B152" s="33"/>
      <c r="C152" s="32"/>
      <c r="D152" s="145" t="s">
        <v>112</v>
      </c>
      <c r="E152" s="32"/>
      <c r="F152" s="146" t="s">
        <v>236</v>
      </c>
      <c r="G152" s="32"/>
      <c r="H152" s="32"/>
      <c r="I152" s="147"/>
      <c r="J152" s="32"/>
      <c r="K152" s="32"/>
      <c r="L152" s="33"/>
      <c r="M152" s="148"/>
      <c r="N152" s="149"/>
      <c r="O152" s="53"/>
      <c r="P152" s="53"/>
      <c r="Q152" s="53"/>
      <c r="R152" s="53"/>
      <c r="S152" s="53"/>
      <c r="T152" s="53"/>
      <c r="U152" s="54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112</v>
      </c>
      <c r="AU152" s="17" t="s">
        <v>79</v>
      </c>
    </row>
    <row r="153" spans="1:65" s="2" customFormat="1" ht="11.25">
      <c r="A153" s="32"/>
      <c r="B153" s="33"/>
      <c r="C153" s="32"/>
      <c r="D153" s="150" t="s">
        <v>114</v>
      </c>
      <c r="E153" s="32"/>
      <c r="F153" s="151" t="s">
        <v>237</v>
      </c>
      <c r="G153" s="32"/>
      <c r="H153" s="32"/>
      <c r="I153" s="147"/>
      <c r="J153" s="32"/>
      <c r="K153" s="32"/>
      <c r="L153" s="33"/>
      <c r="M153" s="148"/>
      <c r="N153" s="149"/>
      <c r="O153" s="53"/>
      <c r="P153" s="53"/>
      <c r="Q153" s="53"/>
      <c r="R153" s="53"/>
      <c r="S153" s="53"/>
      <c r="T153" s="53"/>
      <c r="U153" s="54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114</v>
      </c>
      <c r="AU153" s="17" t="s">
        <v>79</v>
      </c>
    </row>
    <row r="154" spans="1:65" s="2" customFormat="1" ht="19.5">
      <c r="A154" s="32"/>
      <c r="B154" s="33"/>
      <c r="C154" s="32"/>
      <c r="D154" s="145" t="s">
        <v>123</v>
      </c>
      <c r="E154" s="32"/>
      <c r="F154" s="160" t="s">
        <v>238</v>
      </c>
      <c r="G154" s="32"/>
      <c r="H154" s="32"/>
      <c r="I154" s="147"/>
      <c r="J154" s="32"/>
      <c r="K154" s="32"/>
      <c r="L154" s="33"/>
      <c r="M154" s="148"/>
      <c r="N154" s="149"/>
      <c r="O154" s="53"/>
      <c r="P154" s="53"/>
      <c r="Q154" s="53"/>
      <c r="R154" s="53"/>
      <c r="S154" s="53"/>
      <c r="T154" s="53"/>
      <c r="U154" s="5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123</v>
      </c>
      <c r="AU154" s="17" t="s">
        <v>79</v>
      </c>
    </row>
    <row r="155" spans="1:65" s="13" customFormat="1" ht="11.25">
      <c r="B155" s="152"/>
      <c r="D155" s="145" t="s">
        <v>116</v>
      </c>
      <c r="E155" s="153" t="s">
        <v>3</v>
      </c>
      <c r="F155" s="154" t="s">
        <v>239</v>
      </c>
      <c r="H155" s="155">
        <v>1450</v>
      </c>
      <c r="I155" s="156"/>
      <c r="L155" s="152"/>
      <c r="M155" s="171"/>
      <c r="N155" s="172"/>
      <c r="O155" s="172"/>
      <c r="P155" s="172"/>
      <c r="Q155" s="172"/>
      <c r="R155" s="172"/>
      <c r="S155" s="172"/>
      <c r="T155" s="172"/>
      <c r="U155" s="173"/>
      <c r="AT155" s="153" t="s">
        <v>116</v>
      </c>
      <c r="AU155" s="153" t="s">
        <v>79</v>
      </c>
      <c r="AV155" s="13" t="s">
        <v>79</v>
      </c>
      <c r="AW155" s="13" t="s">
        <v>33</v>
      </c>
      <c r="AX155" s="13" t="s">
        <v>77</v>
      </c>
      <c r="AY155" s="153" t="s">
        <v>103</v>
      </c>
    </row>
    <row r="156" spans="1:65" s="2" customFormat="1" ht="6.95" customHeight="1">
      <c r="A156" s="32"/>
      <c r="B156" s="42"/>
      <c r="C156" s="43"/>
      <c r="D156" s="43"/>
      <c r="E156" s="43"/>
      <c r="F156" s="43"/>
      <c r="G156" s="43"/>
      <c r="H156" s="43"/>
      <c r="I156" s="43"/>
      <c r="J156" s="43"/>
      <c r="K156" s="43"/>
      <c r="L156" s="33"/>
      <c r="M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</sheetData>
  <autoFilter ref="C74:K155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9" r:id="rId3" xr:uid="{00000000-0004-0000-0100-000002000000}"/>
    <hyperlink ref="F93" r:id="rId4" xr:uid="{00000000-0004-0000-0100-000003000000}"/>
    <hyperlink ref="F97" r:id="rId5" xr:uid="{00000000-0004-0000-0100-000004000000}"/>
    <hyperlink ref="F114" r:id="rId6" xr:uid="{00000000-0004-0000-0100-000005000000}"/>
    <hyperlink ref="F118" r:id="rId7" xr:uid="{00000000-0004-0000-0100-000006000000}"/>
    <hyperlink ref="F126" r:id="rId8" xr:uid="{00000000-0004-0000-0100-000007000000}"/>
    <hyperlink ref="F130" r:id="rId9" xr:uid="{00000000-0004-0000-0100-000008000000}"/>
    <hyperlink ref="F135" r:id="rId10" xr:uid="{00000000-0004-0000-0100-000009000000}"/>
    <hyperlink ref="F140" r:id="rId11" xr:uid="{00000000-0004-0000-0100-00000A000000}"/>
    <hyperlink ref="F148" r:id="rId12" xr:uid="{00000000-0004-0000-0100-00000B000000}"/>
    <hyperlink ref="F153" r:id="rId13" xr:uid="{00000000-0004-0000-01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74" customWidth="1"/>
    <col min="2" max="2" width="1.6640625" style="174" customWidth="1"/>
    <col min="3" max="4" width="5" style="174" customWidth="1"/>
    <col min="5" max="5" width="11.6640625" style="174" customWidth="1"/>
    <col min="6" max="6" width="9.1640625" style="174" customWidth="1"/>
    <col min="7" max="7" width="5" style="174" customWidth="1"/>
    <col min="8" max="8" width="77.83203125" style="174" customWidth="1"/>
    <col min="9" max="10" width="20" style="174" customWidth="1"/>
    <col min="11" max="11" width="1.6640625" style="174" customWidth="1"/>
  </cols>
  <sheetData>
    <row r="1" spans="2:11" s="1" customFormat="1" ht="37.5" customHeight="1"/>
    <row r="2" spans="2:11" s="1" customFormat="1" ht="7.5" customHeight="1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4" customFormat="1" ht="45" customHeight="1">
      <c r="B3" s="178"/>
      <c r="C3" s="303" t="s">
        <v>240</v>
      </c>
      <c r="D3" s="303"/>
      <c r="E3" s="303"/>
      <c r="F3" s="303"/>
      <c r="G3" s="303"/>
      <c r="H3" s="303"/>
      <c r="I3" s="303"/>
      <c r="J3" s="303"/>
      <c r="K3" s="179"/>
    </row>
    <row r="4" spans="2:11" s="1" customFormat="1" ht="25.5" customHeight="1">
      <c r="B4" s="180"/>
      <c r="C4" s="302" t="s">
        <v>241</v>
      </c>
      <c r="D4" s="302"/>
      <c r="E4" s="302"/>
      <c r="F4" s="302"/>
      <c r="G4" s="302"/>
      <c r="H4" s="302"/>
      <c r="I4" s="302"/>
      <c r="J4" s="302"/>
      <c r="K4" s="181"/>
    </row>
    <row r="5" spans="2:11" s="1" customFormat="1" ht="5.25" customHeight="1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s="1" customFormat="1" ht="15" customHeight="1">
      <c r="B6" s="180"/>
      <c r="C6" s="301" t="s">
        <v>242</v>
      </c>
      <c r="D6" s="301"/>
      <c r="E6" s="301"/>
      <c r="F6" s="301"/>
      <c r="G6" s="301"/>
      <c r="H6" s="301"/>
      <c r="I6" s="301"/>
      <c r="J6" s="301"/>
      <c r="K6" s="181"/>
    </row>
    <row r="7" spans="2:11" s="1" customFormat="1" ht="15" customHeight="1">
      <c r="B7" s="184"/>
      <c r="C7" s="301" t="s">
        <v>243</v>
      </c>
      <c r="D7" s="301"/>
      <c r="E7" s="301"/>
      <c r="F7" s="301"/>
      <c r="G7" s="301"/>
      <c r="H7" s="301"/>
      <c r="I7" s="301"/>
      <c r="J7" s="301"/>
      <c r="K7" s="181"/>
    </row>
    <row r="8" spans="2:11" s="1" customFormat="1" ht="12.75" customHeight="1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s="1" customFormat="1" ht="15" customHeight="1">
      <c r="B9" s="184"/>
      <c r="C9" s="301" t="s">
        <v>244</v>
      </c>
      <c r="D9" s="301"/>
      <c r="E9" s="301"/>
      <c r="F9" s="301"/>
      <c r="G9" s="301"/>
      <c r="H9" s="301"/>
      <c r="I9" s="301"/>
      <c r="J9" s="301"/>
      <c r="K9" s="181"/>
    </row>
    <row r="10" spans="2:11" s="1" customFormat="1" ht="15" customHeight="1">
      <c r="B10" s="184"/>
      <c r="C10" s="183"/>
      <c r="D10" s="301" t="s">
        <v>245</v>
      </c>
      <c r="E10" s="301"/>
      <c r="F10" s="301"/>
      <c r="G10" s="301"/>
      <c r="H10" s="301"/>
      <c r="I10" s="301"/>
      <c r="J10" s="301"/>
      <c r="K10" s="181"/>
    </row>
    <row r="11" spans="2:11" s="1" customFormat="1" ht="15" customHeight="1">
      <c r="B11" s="184"/>
      <c r="C11" s="185"/>
      <c r="D11" s="301" t="s">
        <v>246</v>
      </c>
      <c r="E11" s="301"/>
      <c r="F11" s="301"/>
      <c r="G11" s="301"/>
      <c r="H11" s="301"/>
      <c r="I11" s="301"/>
      <c r="J11" s="301"/>
      <c r="K11" s="181"/>
    </row>
    <row r="12" spans="2:11" s="1" customFormat="1" ht="15" customHeight="1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s="1" customFormat="1" ht="15" customHeight="1">
      <c r="B13" s="184"/>
      <c r="C13" s="185"/>
      <c r="D13" s="186" t="s">
        <v>247</v>
      </c>
      <c r="E13" s="183"/>
      <c r="F13" s="183"/>
      <c r="G13" s="183"/>
      <c r="H13" s="183"/>
      <c r="I13" s="183"/>
      <c r="J13" s="183"/>
      <c r="K13" s="181"/>
    </row>
    <row r="14" spans="2:11" s="1" customFormat="1" ht="12.75" customHeight="1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s="1" customFormat="1" ht="15" customHeight="1">
      <c r="B15" s="184"/>
      <c r="C15" s="185"/>
      <c r="D15" s="301" t="s">
        <v>248</v>
      </c>
      <c r="E15" s="301"/>
      <c r="F15" s="301"/>
      <c r="G15" s="301"/>
      <c r="H15" s="301"/>
      <c r="I15" s="301"/>
      <c r="J15" s="301"/>
      <c r="K15" s="181"/>
    </row>
    <row r="16" spans="2:11" s="1" customFormat="1" ht="15" customHeight="1">
      <c r="B16" s="184"/>
      <c r="C16" s="185"/>
      <c r="D16" s="301" t="s">
        <v>249</v>
      </c>
      <c r="E16" s="301"/>
      <c r="F16" s="301"/>
      <c r="G16" s="301"/>
      <c r="H16" s="301"/>
      <c r="I16" s="301"/>
      <c r="J16" s="301"/>
      <c r="K16" s="181"/>
    </row>
    <row r="17" spans="2:11" s="1" customFormat="1" ht="15" customHeight="1">
      <c r="B17" s="184"/>
      <c r="C17" s="185"/>
      <c r="D17" s="301" t="s">
        <v>250</v>
      </c>
      <c r="E17" s="301"/>
      <c r="F17" s="301"/>
      <c r="G17" s="301"/>
      <c r="H17" s="301"/>
      <c r="I17" s="301"/>
      <c r="J17" s="301"/>
      <c r="K17" s="181"/>
    </row>
    <row r="18" spans="2:11" s="1" customFormat="1" ht="15" customHeight="1">
      <c r="B18" s="184"/>
      <c r="C18" s="185"/>
      <c r="D18" s="185"/>
      <c r="E18" s="187" t="s">
        <v>76</v>
      </c>
      <c r="F18" s="301" t="s">
        <v>251</v>
      </c>
      <c r="G18" s="301"/>
      <c r="H18" s="301"/>
      <c r="I18" s="301"/>
      <c r="J18" s="301"/>
      <c r="K18" s="181"/>
    </row>
    <row r="19" spans="2:11" s="1" customFormat="1" ht="15" customHeight="1">
      <c r="B19" s="184"/>
      <c r="C19" s="185"/>
      <c r="D19" s="185"/>
      <c r="E19" s="187" t="s">
        <v>252</v>
      </c>
      <c r="F19" s="301" t="s">
        <v>253</v>
      </c>
      <c r="G19" s="301"/>
      <c r="H19" s="301"/>
      <c r="I19" s="301"/>
      <c r="J19" s="301"/>
      <c r="K19" s="181"/>
    </row>
    <row r="20" spans="2:11" s="1" customFormat="1" ht="15" customHeight="1">
      <c r="B20" s="184"/>
      <c r="C20" s="185"/>
      <c r="D20" s="185"/>
      <c r="E20" s="187" t="s">
        <v>254</v>
      </c>
      <c r="F20" s="301" t="s">
        <v>255</v>
      </c>
      <c r="G20" s="301"/>
      <c r="H20" s="301"/>
      <c r="I20" s="301"/>
      <c r="J20" s="301"/>
      <c r="K20" s="181"/>
    </row>
    <row r="21" spans="2:11" s="1" customFormat="1" ht="15" customHeight="1">
      <c r="B21" s="184"/>
      <c r="C21" s="185"/>
      <c r="D21" s="185"/>
      <c r="E21" s="187" t="s">
        <v>256</v>
      </c>
      <c r="F21" s="301" t="s">
        <v>257</v>
      </c>
      <c r="G21" s="301"/>
      <c r="H21" s="301"/>
      <c r="I21" s="301"/>
      <c r="J21" s="301"/>
      <c r="K21" s="181"/>
    </row>
    <row r="22" spans="2:11" s="1" customFormat="1" ht="15" customHeight="1">
      <c r="B22" s="184"/>
      <c r="C22" s="185"/>
      <c r="D22" s="185"/>
      <c r="E22" s="187" t="s">
        <v>258</v>
      </c>
      <c r="F22" s="301" t="s">
        <v>259</v>
      </c>
      <c r="G22" s="301"/>
      <c r="H22" s="301"/>
      <c r="I22" s="301"/>
      <c r="J22" s="301"/>
      <c r="K22" s="181"/>
    </row>
    <row r="23" spans="2:11" s="1" customFormat="1" ht="15" customHeight="1">
      <c r="B23" s="184"/>
      <c r="C23" s="185"/>
      <c r="D23" s="185"/>
      <c r="E23" s="187" t="s">
        <v>260</v>
      </c>
      <c r="F23" s="301" t="s">
        <v>261</v>
      </c>
      <c r="G23" s="301"/>
      <c r="H23" s="301"/>
      <c r="I23" s="301"/>
      <c r="J23" s="301"/>
      <c r="K23" s="181"/>
    </row>
    <row r="24" spans="2:11" s="1" customFormat="1" ht="12.75" customHeight="1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s="1" customFormat="1" ht="15" customHeight="1">
      <c r="B25" s="184"/>
      <c r="C25" s="301" t="s">
        <v>262</v>
      </c>
      <c r="D25" s="301"/>
      <c r="E25" s="301"/>
      <c r="F25" s="301"/>
      <c r="G25" s="301"/>
      <c r="H25" s="301"/>
      <c r="I25" s="301"/>
      <c r="J25" s="301"/>
      <c r="K25" s="181"/>
    </row>
    <row r="26" spans="2:11" s="1" customFormat="1" ht="15" customHeight="1">
      <c r="B26" s="184"/>
      <c r="C26" s="301" t="s">
        <v>263</v>
      </c>
      <c r="D26" s="301"/>
      <c r="E26" s="301"/>
      <c r="F26" s="301"/>
      <c r="G26" s="301"/>
      <c r="H26" s="301"/>
      <c r="I26" s="301"/>
      <c r="J26" s="301"/>
      <c r="K26" s="181"/>
    </row>
    <row r="27" spans="2:11" s="1" customFormat="1" ht="15" customHeight="1">
      <c r="B27" s="184"/>
      <c r="C27" s="183"/>
      <c r="D27" s="301" t="s">
        <v>264</v>
      </c>
      <c r="E27" s="301"/>
      <c r="F27" s="301"/>
      <c r="G27" s="301"/>
      <c r="H27" s="301"/>
      <c r="I27" s="301"/>
      <c r="J27" s="301"/>
      <c r="K27" s="181"/>
    </row>
    <row r="28" spans="2:11" s="1" customFormat="1" ht="15" customHeight="1">
      <c r="B28" s="184"/>
      <c r="C28" s="185"/>
      <c r="D28" s="301" t="s">
        <v>265</v>
      </c>
      <c r="E28" s="301"/>
      <c r="F28" s="301"/>
      <c r="G28" s="301"/>
      <c r="H28" s="301"/>
      <c r="I28" s="301"/>
      <c r="J28" s="301"/>
      <c r="K28" s="181"/>
    </row>
    <row r="29" spans="2:11" s="1" customFormat="1" ht="12.75" customHeight="1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s="1" customFormat="1" ht="15" customHeight="1">
      <c r="B30" s="184"/>
      <c r="C30" s="185"/>
      <c r="D30" s="301" t="s">
        <v>266</v>
      </c>
      <c r="E30" s="301"/>
      <c r="F30" s="301"/>
      <c r="G30" s="301"/>
      <c r="H30" s="301"/>
      <c r="I30" s="301"/>
      <c r="J30" s="301"/>
      <c r="K30" s="181"/>
    </row>
    <row r="31" spans="2:11" s="1" customFormat="1" ht="15" customHeight="1">
      <c r="B31" s="184"/>
      <c r="C31" s="185"/>
      <c r="D31" s="301" t="s">
        <v>267</v>
      </c>
      <c r="E31" s="301"/>
      <c r="F31" s="301"/>
      <c r="G31" s="301"/>
      <c r="H31" s="301"/>
      <c r="I31" s="301"/>
      <c r="J31" s="301"/>
      <c r="K31" s="181"/>
    </row>
    <row r="32" spans="2:11" s="1" customFormat="1" ht="12.75" customHeight="1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s="1" customFormat="1" ht="15" customHeight="1">
      <c r="B33" s="184"/>
      <c r="C33" s="185"/>
      <c r="D33" s="301" t="s">
        <v>268</v>
      </c>
      <c r="E33" s="301"/>
      <c r="F33" s="301"/>
      <c r="G33" s="301"/>
      <c r="H33" s="301"/>
      <c r="I33" s="301"/>
      <c r="J33" s="301"/>
      <c r="K33" s="181"/>
    </row>
    <row r="34" spans="2:11" s="1" customFormat="1" ht="15" customHeight="1">
      <c r="B34" s="184"/>
      <c r="C34" s="185"/>
      <c r="D34" s="301" t="s">
        <v>269</v>
      </c>
      <c r="E34" s="301"/>
      <c r="F34" s="301"/>
      <c r="G34" s="301"/>
      <c r="H34" s="301"/>
      <c r="I34" s="301"/>
      <c r="J34" s="301"/>
      <c r="K34" s="181"/>
    </row>
    <row r="35" spans="2:11" s="1" customFormat="1" ht="15" customHeight="1">
      <c r="B35" s="184"/>
      <c r="C35" s="185"/>
      <c r="D35" s="301" t="s">
        <v>270</v>
      </c>
      <c r="E35" s="301"/>
      <c r="F35" s="301"/>
      <c r="G35" s="301"/>
      <c r="H35" s="301"/>
      <c r="I35" s="301"/>
      <c r="J35" s="301"/>
      <c r="K35" s="181"/>
    </row>
    <row r="36" spans="2:11" s="1" customFormat="1" ht="15" customHeight="1">
      <c r="B36" s="184"/>
      <c r="C36" s="185"/>
      <c r="D36" s="183"/>
      <c r="E36" s="186" t="s">
        <v>88</v>
      </c>
      <c r="F36" s="183"/>
      <c r="G36" s="301" t="s">
        <v>271</v>
      </c>
      <c r="H36" s="301"/>
      <c r="I36" s="301"/>
      <c r="J36" s="301"/>
      <c r="K36" s="181"/>
    </row>
    <row r="37" spans="2:11" s="1" customFormat="1" ht="30.75" customHeight="1">
      <c r="B37" s="184"/>
      <c r="C37" s="185"/>
      <c r="D37" s="183"/>
      <c r="E37" s="186" t="s">
        <v>272</v>
      </c>
      <c r="F37" s="183"/>
      <c r="G37" s="301" t="s">
        <v>273</v>
      </c>
      <c r="H37" s="301"/>
      <c r="I37" s="301"/>
      <c r="J37" s="301"/>
      <c r="K37" s="181"/>
    </row>
    <row r="38" spans="2:11" s="1" customFormat="1" ht="15" customHeight="1">
      <c r="B38" s="184"/>
      <c r="C38" s="185"/>
      <c r="D38" s="183"/>
      <c r="E38" s="186" t="s">
        <v>53</v>
      </c>
      <c r="F38" s="183"/>
      <c r="G38" s="301" t="s">
        <v>274</v>
      </c>
      <c r="H38" s="301"/>
      <c r="I38" s="301"/>
      <c r="J38" s="301"/>
      <c r="K38" s="181"/>
    </row>
    <row r="39" spans="2:11" s="1" customFormat="1" ht="15" customHeight="1">
      <c r="B39" s="184"/>
      <c r="C39" s="185"/>
      <c r="D39" s="183"/>
      <c r="E39" s="186" t="s">
        <v>54</v>
      </c>
      <c r="F39" s="183"/>
      <c r="G39" s="301" t="s">
        <v>275</v>
      </c>
      <c r="H39" s="301"/>
      <c r="I39" s="301"/>
      <c r="J39" s="301"/>
      <c r="K39" s="181"/>
    </row>
    <row r="40" spans="2:11" s="1" customFormat="1" ht="15" customHeight="1">
      <c r="B40" s="184"/>
      <c r="C40" s="185"/>
      <c r="D40" s="183"/>
      <c r="E40" s="186" t="s">
        <v>89</v>
      </c>
      <c r="F40" s="183"/>
      <c r="G40" s="301" t="s">
        <v>276</v>
      </c>
      <c r="H40" s="301"/>
      <c r="I40" s="301"/>
      <c r="J40" s="301"/>
      <c r="K40" s="181"/>
    </row>
    <row r="41" spans="2:11" s="1" customFormat="1" ht="15" customHeight="1">
      <c r="B41" s="184"/>
      <c r="C41" s="185"/>
      <c r="D41" s="183"/>
      <c r="E41" s="186" t="s">
        <v>90</v>
      </c>
      <c r="F41" s="183"/>
      <c r="G41" s="301" t="s">
        <v>277</v>
      </c>
      <c r="H41" s="301"/>
      <c r="I41" s="301"/>
      <c r="J41" s="301"/>
      <c r="K41" s="181"/>
    </row>
    <row r="42" spans="2:11" s="1" customFormat="1" ht="15" customHeight="1">
      <c r="B42" s="184"/>
      <c r="C42" s="185"/>
      <c r="D42" s="183"/>
      <c r="E42" s="186" t="s">
        <v>278</v>
      </c>
      <c r="F42" s="183"/>
      <c r="G42" s="301" t="s">
        <v>279</v>
      </c>
      <c r="H42" s="301"/>
      <c r="I42" s="301"/>
      <c r="J42" s="301"/>
      <c r="K42" s="181"/>
    </row>
    <row r="43" spans="2:11" s="1" customFormat="1" ht="15" customHeight="1">
      <c r="B43" s="184"/>
      <c r="C43" s="185"/>
      <c r="D43" s="183"/>
      <c r="E43" s="186"/>
      <c r="F43" s="183"/>
      <c r="G43" s="301" t="s">
        <v>280</v>
      </c>
      <c r="H43" s="301"/>
      <c r="I43" s="301"/>
      <c r="J43" s="301"/>
      <c r="K43" s="181"/>
    </row>
    <row r="44" spans="2:11" s="1" customFormat="1" ht="15" customHeight="1">
      <c r="B44" s="184"/>
      <c r="C44" s="185"/>
      <c r="D44" s="183"/>
      <c r="E44" s="186" t="s">
        <v>281</v>
      </c>
      <c r="F44" s="183"/>
      <c r="G44" s="301" t="s">
        <v>282</v>
      </c>
      <c r="H44" s="301"/>
      <c r="I44" s="301"/>
      <c r="J44" s="301"/>
      <c r="K44" s="181"/>
    </row>
    <row r="45" spans="2:11" s="1" customFormat="1" ht="15" customHeight="1">
      <c r="B45" s="184"/>
      <c r="C45" s="185"/>
      <c r="D45" s="183"/>
      <c r="E45" s="186" t="s">
        <v>92</v>
      </c>
      <c r="F45" s="183"/>
      <c r="G45" s="301" t="s">
        <v>283</v>
      </c>
      <c r="H45" s="301"/>
      <c r="I45" s="301"/>
      <c r="J45" s="301"/>
      <c r="K45" s="181"/>
    </row>
    <row r="46" spans="2:11" s="1" customFormat="1" ht="12.75" customHeight="1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s="1" customFormat="1" ht="15" customHeight="1">
      <c r="B47" s="184"/>
      <c r="C47" s="185"/>
      <c r="D47" s="301" t="s">
        <v>284</v>
      </c>
      <c r="E47" s="301"/>
      <c r="F47" s="301"/>
      <c r="G47" s="301"/>
      <c r="H47" s="301"/>
      <c r="I47" s="301"/>
      <c r="J47" s="301"/>
      <c r="K47" s="181"/>
    </row>
    <row r="48" spans="2:11" s="1" customFormat="1" ht="15" customHeight="1">
      <c r="B48" s="184"/>
      <c r="C48" s="185"/>
      <c r="D48" s="185"/>
      <c r="E48" s="301" t="s">
        <v>285</v>
      </c>
      <c r="F48" s="301"/>
      <c r="G48" s="301"/>
      <c r="H48" s="301"/>
      <c r="I48" s="301"/>
      <c r="J48" s="301"/>
      <c r="K48" s="181"/>
    </row>
    <row r="49" spans="2:11" s="1" customFormat="1" ht="15" customHeight="1">
      <c r="B49" s="184"/>
      <c r="C49" s="185"/>
      <c r="D49" s="185"/>
      <c r="E49" s="301" t="s">
        <v>286</v>
      </c>
      <c r="F49" s="301"/>
      <c r="G49" s="301"/>
      <c r="H49" s="301"/>
      <c r="I49" s="301"/>
      <c r="J49" s="301"/>
      <c r="K49" s="181"/>
    </row>
    <row r="50" spans="2:11" s="1" customFormat="1" ht="15" customHeight="1">
      <c r="B50" s="184"/>
      <c r="C50" s="185"/>
      <c r="D50" s="185"/>
      <c r="E50" s="301" t="s">
        <v>287</v>
      </c>
      <c r="F50" s="301"/>
      <c r="G50" s="301"/>
      <c r="H50" s="301"/>
      <c r="I50" s="301"/>
      <c r="J50" s="301"/>
      <c r="K50" s="181"/>
    </row>
    <row r="51" spans="2:11" s="1" customFormat="1" ht="15" customHeight="1">
      <c r="B51" s="184"/>
      <c r="C51" s="185"/>
      <c r="D51" s="301" t="s">
        <v>288</v>
      </c>
      <c r="E51" s="301"/>
      <c r="F51" s="301"/>
      <c r="G51" s="301"/>
      <c r="H51" s="301"/>
      <c r="I51" s="301"/>
      <c r="J51" s="301"/>
      <c r="K51" s="181"/>
    </row>
    <row r="52" spans="2:11" s="1" customFormat="1" ht="25.5" customHeight="1">
      <c r="B52" s="180"/>
      <c r="C52" s="302" t="s">
        <v>289</v>
      </c>
      <c r="D52" s="302"/>
      <c r="E52" s="302"/>
      <c r="F52" s="302"/>
      <c r="G52" s="302"/>
      <c r="H52" s="302"/>
      <c r="I52" s="302"/>
      <c r="J52" s="302"/>
      <c r="K52" s="181"/>
    </row>
    <row r="53" spans="2:11" s="1" customFormat="1" ht="5.25" customHeight="1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s="1" customFormat="1" ht="15" customHeight="1">
      <c r="B54" s="180"/>
      <c r="C54" s="301" t="s">
        <v>290</v>
      </c>
      <c r="D54" s="301"/>
      <c r="E54" s="301"/>
      <c r="F54" s="301"/>
      <c r="G54" s="301"/>
      <c r="H54" s="301"/>
      <c r="I54" s="301"/>
      <c r="J54" s="301"/>
      <c r="K54" s="181"/>
    </row>
    <row r="55" spans="2:11" s="1" customFormat="1" ht="15" customHeight="1">
      <c r="B55" s="180"/>
      <c r="C55" s="301" t="s">
        <v>291</v>
      </c>
      <c r="D55" s="301"/>
      <c r="E55" s="301"/>
      <c r="F55" s="301"/>
      <c r="G55" s="301"/>
      <c r="H55" s="301"/>
      <c r="I55" s="301"/>
      <c r="J55" s="301"/>
      <c r="K55" s="181"/>
    </row>
    <row r="56" spans="2:11" s="1" customFormat="1" ht="12.75" customHeight="1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s="1" customFormat="1" ht="15" customHeight="1">
      <c r="B57" s="180"/>
      <c r="C57" s="301" t="s">
        <v>292</v>
      </c>
      <c r="D57" s="301"/>
      <c r="E57" s="301"/>
      <c r="F57" s="301"/>
      <c r="G57" s="301"/>
      <c r="H57" s="301"/>
      <c r="I57" s="301"/>
      <c r="J57" s="301"/>
      <c r="K57" s="181"/>
    </row>
    <row r="58" spans="2:11" s="1" customFormat="1" ht="15" customHeight="1">
      <c r="B58" s="180"/>
      <c r="C58" s="185"/>
      <c r="D58" s="301" t="s">
        <v>293</v>
      </c>
      <c r="E58" s="301"/>
      <c r="F58" s="301"/>
      <c r="G58" s="301"/>
      <c r="H58" s="301"/>
      <c r="I58" s="301"/>
      <c r="J58" s="301"/>
      <c r="K58" s="181"/>
    </row>
    <row r="59" spans="2:11" s="1" customFormat="1" ht="15" customHeight="1">
      <c r="B59" s="180"/>
      <c r="C59" s="185"/>
      <c r="D59" s="301" t="s">
        <v>294</v>
      </c>
      <c r="E59" s="301"/>
      <c r="F59" s="301"/>
      <c r="G59" s="301"/>
      <c r="H59" s="301"/>
      <c r="I59" s="301"/>
      <c r="J59" s="301"/>
      <c r="K59" s="181"/>
    </row>
    <row r="60" spans="2:11" s="1" customFormat="1" ht="15" customHeight="1">
      <c r="B60" s="180"/>
      <c r="C60" s="185"/>
      <c r="D60" s="301" t="s">
        <v>295</v>
      </c>
      <c r="E60" s="301"/>
      <c r="F60" s="301"/>
      <c r="G60" s="301"/>
      <c r="H60" s="301"/>
      <c r="I60" s="301"/>
      <c r="J60" s="301"/>
      <c r="K60" s="181"/>
    </row>
    <row r="61" spans="2:11" s="1" customFormat="1" ht="15" customHeight="1">
      <c r="B61" s="180"/>
      <c r="C61" s="185"/>
      <c r="D61" s="301" t="s">
        <v>296</v>
      </c>
      <c r="E61" s="301"/>
      <c r="F61" s="301"/>
      <c r="G61" s="301"/>
      <c r="H61" s="301"/>
      <c r="I61" s="301"/>
      <c r="J61" s="301"/>
      <c r="K61" s="181"/>
    </row>
    <row r="62" spans="2:11" s="1" customFormat="1" ht="15" customHeight="1">
      <c r="B62" s="180"/>
      <c r="C62" s="185"/>
      <c r="D62" s="304" t="s">
        <v>297</v>
      </c>
      <c r="E62" s="304"/>
      <c r="F62" s="304"/>
      <c r="G62" s="304"/>
      <c r="H62" s="304"/>
      <c r="I62" s="304"/>
      <c r="J62" s="304"/>
      <c r="K62" s="181"/>
    </row>
    <row r="63" spans="2:11" s="1" customFormat="1" ht="15" customHeight="1">
      <c r="B63" s="180"/>
      <c r="C63" s="185"/>
      <c r="D63" s="301" t="s">
        <v>298</v>
      </c>
      <c r="E63" s="301"/>
      <c r="F63" s="301"/>
      <c r="G63" s="301"/>
      <c r="H63" s="301"/>
      <c r="I63" s="301"/>
      <c r="J63" s="301"/>
      <c r="K63" s="181"/>
    </row>
    <row r="64" spans="2:11" s="1" customFormat="1" ht="12.75" customHeight="1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s="1" customFormat="1" ht="15" customHeight="1">
      <c r="B65" s="180"/>
      <c r="C65" s="185"/>
      <c r="D65" s="301" t="s">
        <v>299</v>
      </c>
      <c r="E65" s="301"/>
      <c r="F65" s="301"/>
      <c r="G65" s="301"/>
      <c r="H65" s="301"/>
      <c r="I65" s="301"/>
      <c r="J65" s="301"/>
      <c r="K65" s="181"/>
    </row>
    <row r="66" spans="2:11" s="1" customFormat="1" ht="15" customHeight="1">
      <c r="B66" s="180"/>
      <c r="C66" s="185"/>
      <c r="D66" s="304" t="s">
        <v>300</v>
      </c>
      <c r="E66" s="304"/>
      <c r="F66" s="304"/>
      <c r="G66" s="304"/>
      <c r="H66" s="304"/>
      <c r="I66" s="304"/>
      <c r="J66" s="304"/>
      <c r="K66" s="181"/>
    </row>
    <row r="67" spans="2:11" s="1" customFormat="1" ht="15" customHeight="1">
      <c r="B67" s="180"/>
      <c r="C67" s="185"/>
      <c r="D67" s="301" t="s">
        <v>301</v>
      </c>
      <c r="E67" s="301"/>
      <c r="F67" s="301"/>
      <c r="G67" s="301"/>
      <c r="H67" s="301"/>
      <c r="I67" s="301"/>
      <c r="J67" s="301"/>
      <c r="K67" s="181"/>
    </row>
    <row r="68" spans="2:11" s="1" customFormat="1" ht="15" customHeight="1">
      <c r="B68" s="180"/>
      <c r="C68" s="185"/>
      <c r="D68" s="301" t="s">
        <v>302</v>
      </c>
      <c r="E68" s="301"/>
      <c r="F68" s="301"/>
      <c r="G68" s="301"/>
      <c r="H68" s="301"/>
      <c r="I68" s="301"/>
      <c r="J68" s="301"/>
      <c r="K68" s="181"/>
    </row>
    <row r="69" spans="2:11" s="1" customFormat="1" ht="15" customHeight="1">
      <c r="B69" s="180"/>
      <c r="C69" s="185"/>
      <c r="D69" s="301" t="s">
        <v>303</v>
      </c>
      <c r="E69" s="301"/>
      <c r="F69" s="301"/>
      <c r="G69" s="301"/>
      <c r="H69" s="301"/>
      <c r="I69" s="301"/>
      <c r="J69" s="301"/>
      <c r="K69" s="181"/>
    </row>
    <row r="70" spans="2:11" s="1" customFormat="1" ht="15" customHeight="1">
      <c r="B70" s="180"/>
      <c r="C70" s="185"/>
      <c r="D70" s="301" t="s">
        <v>304</v>
      </c>
      <c r="E70" s="301"/>
      <c r="F70" s="301"/>
      <c r="G70" s="301"/>
      <c r="H70" s="301"/>
      <c r="I70" s="301"/>
      <c r="J70" s="301"/>
      <c r="K70" s="181"/>
    </row>
    <row r="71" spans="2:11" s="1" customFormat="1" ht="12.75" customHeight="1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s="1" customFormat="1" ht="18.75" customHeight="1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s="1" customFormat="1" ht="18.75" customHeight="1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s="1" customFormat="1" ht="7.5" customHeight="1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s="1" customFormat="1" ht="45" customHeight="1">
      <c r="B75" s="197"/>
      <c r="C75" s="305" t="s">
        <v>305</v>
      </c>
      <c r="D75" s="305"/>
      <c r="E75" s="305"/>
      <c r="F75" s="305"/>
      <c r="G75" s="305"/>
      <c r="H75" s="305"/>
      <c r="I75" s="305"/>
      <c r="J75" s="305"/>
      <c r="K75" s="198"/>
    </row>
    <row r="76" spans="2:11" s="1" customFormat="1" ht="17.25" customHeight="1">
      <c r="B76" s="197"/>
      <c r="C76" s="199" t="s">
        <v>306</v>
      </c>
      <c r="D76" s="199"/>
      <c r="E76" s="199"/>
      <c r="F76" s="199" t="s">
        <v>307</v>
      </c>
      <c r="G76" s="200"/>
      <c r="H76" s="199" t="s">
        <v>54</v>
      </c>
      <c r="I76" s="199" t="s">
        <v>57</v>
      </c>
      <c r="J76" s="199" t="s">
        <v>308</v>
      </c>
      <c r="K76" s="198"/>
    </row>
    <row r="77" spans="2:11" s="1" customFormat="1" ht="17.25" customHeight="1">
      <c r="B77" s="197"/>
      <c r="C77" s="201" t="s">
        <v>309</v>
      </c>
      <c r="D77" s="201"/>
      <c r="E77" s="201"/>
      <c r="F77" s="202" t="s">
        <v>310</v>
      </c>
      <c r="G77" s="203"/>
      <c r="H77" s="201"/>
      <c r="I77" s="201"/>
      <c r="J77" s="201" t="s">
        <v>311</v>
      </c>
      <c r="K77" s="198"/>
    </row>
    <row r="78" spans="2:11" s="1" customFormat="1" ht="5.25" customHeight="1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s="1" customFormat="1" ht="15" customHeight="1">
      <c r="B79" s="197"/>
      <c r="C79" s="186" t="s">
        <v>53</v>
      </c>
      <c r="D79" s="206"/>
      <c r="E79" s="206"/>
      <c r="F79" s="207" t="s">
        <v>312</v>
      </c>
      <c r="G79" s="208"/>
      <c r="H79" s="186" t="s">
        <v>313</v>
      </c>
      <c r="I79" s="186" t="s">
        <v>314</v>
      </c>
      <c r="J79" s="186">
        <v>20</v>
      </c>
      <c r="K79" s="198"/>
    </row>
    <row r="80" spans="2:11" s="1" customFormat="1" ht="15" customHeight="1">
      <c r="B80" s="197"/>
      <c r="C80" s="186" t="s">
        <v>315</v>
      </c>
      <c r="D80" s="186"/>
      <c r="E80" s="186"/>
      <c r="F80" s="207" t="s">
        <v>312</v>
      </c>
      <c r="G80" s="208"/>
      <c r="H80" s="186" t="s">
        <v>316</v>
      </c>
      <c r="I80" s="186" t="s">
        <v>314</v>
      </c>
      <c r="J80" s="186">
        <v>120</v>
      </c>
      <c r="K80" s="198"/>
    </row>
    <row r="81" spans="2:11" s="1" customFormat="1" ht="15" customHeight="1">
      <c r="B81" s="209"/>
      <c r="C81" s="186" t="s">
        <v>317</v>
      </c>
      <c r="D81" s="186"/>
      <c r="E81" s="186"/>
      <c r="F81" s="207" t="s">
        <v>318</v>
      </c>
      <c r="G81" s="208"/>
      <c r="H81" s="186" t="s">
        <v>319</v>
      </c>
      <c r="I81" s="186" t="s">
        <v>314</v>
      </c>
      <c r="J81" s="186">
        <v>50</v>
      </c>
      <c r="K81" s="198"/>
    </row>
    <row r="82" spans="2:11" s="1" customFormat="1" ht="15" customHeight="1">
      <c r="B82" s="209"/>
      <c r="C82" s="186" t="s">
        <v>320</v>
      </c>
      <c r="D82" s="186"/>
      <c r="E82" s="186"/>
      <c r="F82" s="207" t="s">
        <v>312</v>
      </c>
      <c r="G82" s="208"/>
      <c r="H82" s="186" t="s">
        <v>321</v>
      </c>
      <c r="I82" s="186" t="s">
        <v>322</v>
      </c>
      <c r="J82" s="186"/>
      <c r="K82" s="198"/>
    </row>
    <row r="83" spans="2:11" s="1" customFormat="1" ht="15" customHeight="1">
      <c r="B83" s="209"/>
      <c r="C83" s="210" t="s">
        <v>323</v>
      </c>
      <c r="D83" s="210"/>
      <c r="E83" s="210"/>
      <c r="F83" s="211" t="s">
        <v>318</v>
      </c>
      <c r="G83" s="210"/>
      <c r="H83" s="210" t="s">
        <v>324</v>
      </c>
      <c r="I83" s="210" t="s">
        <v>314</v>
      </c>
      <c r="J83" s="210">
        <v>15</v>
      </c>
      <c r="K83" s="198"/>
    </row>
    <row r="84" spans="2:11" s="1" customFormat="1" ht="15" customHeight="1">
      <c r="B84" s="209"/>
      <c r="C84" s="210" t="s">
        <v>325</v>
      </c>
      <c r="D84" s="210"/>
      <c r="E84" s="210"/>
      <c r="F84" s="211" t="s">
        <v>318</v>
      </c>
      <c r="G84" s="210"/>
      <c r="H84" s="210" t="s">
        <v>326</v>
      </c>
      <c r="I84" s="210" t="s">
        <v>314</v>
      </c>
      <c r="J84" s="210">
        <v>15</v>
      </c>
      <c r="K84" s="198"/>
    </row>
    <row r="85" spans="2:11" s="1" customFormat="1" ht="15" customHeight="1">
      <c r="B85" s="209"/>
      <c r="C85" s="210" t="s">
        <v>327</v>
      </c>
      <c r="D85" s="210"/>
      <c r="E85" s="210"/>
      <c r="F85" s="211" t="s">
        <v>318</v>
      </c>
      <c r="G85" s="210"/>
      <c r="H85" s="210" t="s">
        <v>328</v>
      </c>
      <c r="I85" s="210" t="s">
        <v>314</v>
      </c>
      <c r="J85" s="210">
        <v>20</v>
      </c>
      <c r="K85" s="198"/>
    </row>
    <row r="86" spans="2:11" s="1" customFormat="1" ht="15" customHeight="1">
      <c r="B86" s="209"/>
      <c r="C86" s="210" t="s">
        <v>329</v>
      </c>
      <c r="D86" s="210"/>
      <c r="E86" s="210"/>
      <c r="F86" s="211" t="s">
        <v>318</v>
      </c>
      <c r="G86" s="210"/>
      <c r="H86" s="210" t="s">
        <v>330</v>
      </c>
      <c r="I86" s="210" t="s">
        <v>314</v>
      </c>
      <c r="J86" s="210">
        <v>20</v>
      </c>
      <c r="K86" s="198"/>
    </row>
    <row r="87" spans="2:11" s="1" customFormat="1" ht="15" customHeight="1">
      <c r="B87" s="209"/>
      <c r="C87" s="186" t="s">
        <v>331</v>
      </c>
      <c r="D87" s="186"/>
      <c r="E87" s="186"/>
      <c r="F87" s="207" t="s">
        <v>318</v>
      </c>
      <c r="G87" s="208"/>
      <c r="H87" s="186" t="s">
        <v>332</v>
      </c>
      <c r="I87" s="186" t="s">
        <v>314</v>
      </c>
      <c r="J87" s="186">
        <v>50</v>
      </c>
      <c r="K87" s="198"/>
    </row>
    <row r="88" spans="2:11" s="1" customFormat="1" ht="15" customHeight="1">
      <c r="B88" s="209"/>
      <c r="C88" s="186" t="s">
        <v>333</v>
      </c>
      <c r="D88" s="186"/>
      <c r="E88" s="186"/>
      <c r="F88" s="207" t="s">
        <v>318</v>
      </c>
      <c r="G88" s="208"/>
      <c r="H88" s="186" t="s">
        <v>334</v>
      </c>
      <c r="I88" s="186" t="s">
        <v>314</v>
      </c>
      <c r="J88" s="186">
        <v>20</v>
      </c>
      <c r="K88" s="198"/>
    </row>
    <row r="89" spans="2:11" s="1" customFormat="1" ht="15" customHeight="1">
      <c r="B89" s="209"/>
      <c r="C89" s="186" t="s">
        <v>335</v>
      </c>
      <c r="D89" s="186"/>
      <c r="E89" s="186"/>
      <c r="F89" s="207" t="s">
        <v>318</v>
      </c>
      <c r="G89" s="208"/>
      <c r="H89" s="186" t="s">
        <v>336</v>
      </c>
      <c r="I89" s="186" t="s">
        <v>314</v>
      </c>
      <c r="J89" s="186">
        <v>20</v>
      </c>
      <c r="K89" s="198"/>
    </row>
    <row r="90" spans="2:11" s="1" customFormat="1" ht="15" customHeight="1">
      <c r="B90" s="209"/>
      <c r="C90" s="186" t="s">
        <v>337</v>
      </c>
      <c r="D90" s="186"/>
      <c r="E90" s="186"/>
      <c r="F90" s="207" t="s">
        <v>318</v>
      </c>
      <c r="G90" s="208"/>
      <c r="H90" s="186" t="s">
        <v>338</v>
      </c>
      <c r="I90" s="186" t="s">
        <v>314</v>
      </c>
      <c r="J90" s="186">
        <v>50</v>
      </c>
      <c r="K90" s="198"/>
    </row>
    <row r="91" spans="2:11" s="1" customFormat="1" ht="15" customHeight="1">
      <c r="B91" s="209"/>
      <c r="C91" s="186" t="s">
        <v>339</v>
      </c>
      <c r="D91" s="186"/>
      <c r="E91" s="186"/>
      <c r="F91" s="207" t="s">
        <v>318</v>
      </c>
      <c r="G91" s="208"/>
      <c r="H91" s="186" t="s">
        <v>339</v>
      </c>
      <c r="I91" s="186" t="s">
        <v>314</v>
      </c>
      <c r="J91" s="186">
        <v>50</v>
      </c>
      <c r="K91" s="198"/>
    </row>
    <row r="92" spans="2:11" s="1" customFormat="1" ht="15" customHeight="1">
      <c r="B92" s="209"/>
      <c r="C92" s="186" t="s">
        <v>340</v>
      </c>
      <c r="D92" s="186"/>
      <c r="E92" s="186"/>
      <c r="F92" s="207" t="s">
        <v>318</v>
      </c>
      <c r="G92" s="208"/>
      <c r="H92" s="186" t="s">
        <v>341</v>
      </c>
      <c r="I92" s="186" t="s">
        <v>314</v>
      </c>
      <c r="J92" s="186">
        <v>255</v>
      </c>
      <c r="K92" s="198"/>
    </row>
    <row r="93" spans="2:11" s="1" customFormat="1" ht="15" customHeight="1">
      <c r="B93" s="209"/>
      <c r="C93" s="186" t="s">
        <v>342</v>
      </c>
      <c r="D93" s="186"/>
      <c r="E93" s="186"/>
      <c r="F93" s="207" t="s">
        <v>312</v>
      </c>
      <c r="G93" s="208"/>
      <c r="H93" s="186" t="s">
        <v>343</v>
      </c>
      <c r="I93" s="186" t="s">
        <v>344</v>
      </c>
      <c r="J93" s="186"/>
      <c r="K93" s="198"/>
    </row>
    <row r="94" spans="2:11" s="1" customFormat="1" ht="15" customHeight="1">
      <c r="B94" s="209"/>
      <c r="C94" s="186" t="s">
        <v>345</v>
      </c>
      <c r="D94" s="186"/>
      <c r="E94" s="186"/>
      <c r="F94" s="207" t="s">
        <v>312</v>
      </c>
      <c r="G94" s="208"/>
      <c r="H94" s="186" t="s">
        <v>346</v>
      </c>
      <c r="I94" s="186" t="s">
        <v>347</v>
      </c>
      <c r="J94" s="186"/>
      <c r="K94" s="198"/>
    </row>
    <row r="95" spans="2:11" s="1" customFormat="1" ht="15" customHeight="1">
      <c r="B95" s="209"/>
      <c r="C95" s="186" t="s">
        <v>348</v>
      </c>
      <c r="D95" s="186"/>
      <c r="E95" s="186"/>
      <c r="F95" s="207" t="s">
        <v>312</v>
      </c>
      <c r="G95" s="208"/>
      <c r="H95" s="186" t="s">
        <v>348</v>
      </c>
      <c r="I95" s="186" t="s">
        <v>347</v>
      </c>
      <c r="J95" s="186"/>
      <c r="K95" s="198"/>
    </row>
    <row r="96" spans="2:11" s="1" customFormat="1" ht="15" customHeight="1">
      <c r="B96" s="209"/>
      <c r="C96" s="186" t="s">
        <v>38</v>
      </c>
      <c r="D96" s="186"/>
      <c r="E96" s="186"/>
      <c r="F96" s="207" t="s">
        <v>312</v>
      </c>
      <c r="G96" s="208"/>
      <c r="H96" s="186" t="s">
        <v>349</v>
      </c>
      <c r="I96" s="186" t="s">
        <v>347</v>
      </c>
      <c r="J96" s="186"/>
      <c r="K96" s="198"/>
    </row>
    <row r="97" spans="2:11" s="1" customFormat="1" ht="15" customHeight="1">
      <c r="B97" s="209"/>
      <c r="C97" s="186" t="s">
        <v>48</v>
      </c>
      <c r="D97" s="186"/>
      <c r="E97" s="186"/>
      <c r="F97" s="207" t="s">
        <v>312</v>
      </c>
      <c r="G97" s="208"/>
      <c r="H97" s="186" t="s">
        <v>350</v>
      </c>
      <c r="I97" s="186" t="s">
        <v>347</v>
      </c>
      <c r="J97" s="186"/>
      <c r="K97" s="198"/>
    </row>
    <row r="98" spans="2:11" s="1" customFormat="1" ht="15" customHeight="1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pans="2:11" s="1" customFormat="1" ht="18.7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pans="2:11" s="1" customFormat="1" ht="18.75" customHeight="1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s="1" customFormat="1" ht="7.5" customHeight="1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s="1" customFormat="1" ht="45" customHeight="1">
      <c r="B102" s="197"/>
      <c r="C102" s="305" t="s">
        <v>351</v>
      </c>
      <c r="D102" s="305"/>
      <c r="E102" s="305"/>
      <c r="F102" s="305"/>
      <c r="G102" s="305"/>
      <c r="H102" s="305"/>
      <c r="I102" s="305"/>
      <c r="J102" s="305"/>
      <c r="K102" s="198"/>
    </row>
    <row r="103" spans="2:11" s="1" customFormat="1" ht="17.25" customHeight="1">
      <c r="B103" s="197"/>
      <c r="C103" s="199" t="s">
        <v>306</v>
      </c>
      <c r="D103" s="199"/>
      <c r="E103" s="199"/>
      <c r="F103" s="199" t="s">
        <v>307</v>
      </c>
      <c r="G103" s="200"/>
      <c r="H103" s="199" t="s">
        <v>54</v>
      </c>
      <c r="I103" s="199" t="s">
        <v>57</v>
      </c>
      <c r="J103" s="199" t="s">
        <v>308</v>
      </c>
      <c r="K103" s="198"/>
    </row>
    <row r="104" spans="2:11" s="1" customFormat="1" ht="17.25" customHeight="1">
      <c r="B104" s="197"/>
      <c r="C104" s="201" t="s">
        <v>309</v>
      </c>
      <c r="D104" s="201"/>
      <c r="E104" s="201"/>
      <c r="F104" s="202" t="s">
        <v>310</v>
      </c>
      <c r="G104" s="203"/>
      <c r="H104" s="201"/>
      <c r="I104" s="201"/>
      <c r="J104" s="201" t="s">
        <v>311</v>
      </c>
      <c r="K104" s="198"/>
    </row>
    <row r="105" spans="2:11" s="1" customFormat="1" ht="5.25" customHeight="1">
      <c r="B105" s="197"/>
      <c r="C105" s="199"/>
      <c r="D105" s="199"/>
      <c r="E105" s="199"/>
      <c r="F105" s="199"/>
      <c r="G105" s="217"/>
      <c r="H105" s="199"/>
      <c r="I105" s="199"/>
      <c r="J105" s="199"/>
      <c r="K105" s="198"/>
    </row>
    <row r="106" spans="2:11" s="1" customFormat="1" ht="15" customHeight="1">
      <c r="B106" s="197"/>
      <c r="C106" s="186" t="s">
        <v>53</v>
      </c>
      <c r="D106" s="206"/>
      <c r="E106" s="206"/>
      <c r="F106" s="207" t="s">
        <v>312</v>
      </c>
      <c r="G106" s="186"/>
      <c r="H106" s="186" t="s">
        <v>352</v>
      </c>
      <c r="I106" s="186" t="s">
        <v>314</v>
      </c>
      <c r="J106" s="186">
        <v>20</v>
      </c>
      <c r="K106" s="198"/>
    </row>
    <row r="107" spans="2:11" s="1" customFormat="1" ht="15" customHeight="1">
      <c r="B107" s="197"/>
      <c r="C107" s="186" t="s">
        <v>315</v>
      </c>
      <c r="D107" s="186"/>
      <c r="E107" s="186"/>
      <c r="F107" s="207" t="s">
        <v>312</v>
      </c>
      <c r="G107" s="186"/>
      <c r="H107" s="186" t="s">
        <v>352</v>
      </c>
      <c r="I107" s="186" t="s">
        <v>314</v>
      </c>
      <c r="J107" s="186">
        <v>120</v>
      </c>
      <c r="K107" s="198"/>
    </row>
    <row r="108" spans="2:11" s="1" customFormat="1" ht="15" customHeight="1">
      <c r="B108" s="209"/>
      <c r="C108" s="186" t="s">
        <v>317</v>
      </c>
      <c r="D108" s="186"/>
      <c r="E108" s="186"/>
      <c r="F108" s="207" t="s">
        <v>318</v>
      </c>
      <c r="G108" s="186"/>
      <c r="H108" s="186" t="s">
        <v>352</v>
      </c>
      <c r="I108" s="186" t="s">
        <v>314</v>
      </c>
      <c r="J108" s="186">
        <v>50</v>
      </c>
      <c r="K108" s="198"/>
    </row>
    <row r="109" spans="2:11" s="1" customFormat="1" ht="15" customHeight="1">
      <c r="B109" s="209"/>
      <c r="C109" s="186" t="s">
        <v>320</v>
      </c>
      <c r="D109" s="186"/>
      <c r="E109" s="186"/>
      <c r="F109" s="207" t="s">
        <v>312</v>
      </c>
      <c r="G109" s="186"/>
      <c r="H109" s="186" t="s">
        <v>352</v>
      </c>
      <c r="I109" s="186" t="s">
        <v>322</v>
      </c>
      <c r="J109" s="186"/>
      <c r="K109" s="198"/>
    </row>
    <row r="110" spans="2:11" s="1" customFormat="1" ht="15" customHeight="1">
      <c r="B110" s="209"/>
      <c r="C110" s="186" t="s">
        <v>331</v>
      </c>
      <c r="D110" s="186"/>
      <c r="E110" s="186"/>
      <c r="F110" s="207" t="s">
        <v>318</v>
      </c>
      <c r="G110" s="186"/>
      <c r="H110" s="186" t="s">
        <v>352</v>
      </c>
      <c r="I110" s="186" t="s">
        <v>314</v>
      </c>
      <c r="J110" s="186">
        <v>50</v>
      </c>
      <c r="K110" s="198"/>
    </row>
    <row r="111" spans="2:11" s="1" customFormat="1" ht="15" customHeight="1">
      <c r="B111" s="209"/>
      <c r="C111" s="186" t="s">
        <v>339</v>
      </c>
      <c r="D111" s="186"/>
      <c r="E111" s="186"/>
      <c r="F111" s="207" t="s">
        <v>318</v>
      </c>
      <c r="G111" s="186"/>
      <c r="H111" s="186" t="s">
        <v>352</v>
      </c>
      <c r="I111" s="186" t="s">
        <v>314</v>
      </c>
      <c r="J111" s="186">
        <v>50</v>
      </c>
      <c r="K111" s="198"/>
    </row>
    <row r="112" spans="2:11" s="1" customFormat="1" ht="15" customHeight="1">
      <c r="B112" s="209"/>
      <c r="C112" s="186" t="s">
        <v>337</v>
      </c>
      <c r="D112" s="186"/>
      <c r="E112" s="186"/>
      <c r="F112" s="207" t="s">
        <v>318</v>
      </c>
      <c r="G112" s="186"/>
      <c r="H112" s="186" t="s">
        <v>352</v>
      </c>
      <c r="I112" s="186" t="s">
        <v>314</v>
      </c>
      <c r="J112" s="186">
        <v>50</v>
      </c>
      <c r="K112" s="198"/>
    </row>
    <row r="113" spans="2:11" s="1" customFormat="1" ht="15" customHeight="1">
      <c r="B113" s="209"/>
      <c r="C113" s="186" t="s">
        <v>53</v>
      </c>
      <c r="D113" s="186"/>
      <c r="E113" s="186"/>
      <c r="F113" s="207" t="s">
        <v>312</v>
      </c>
      <c r="G113" s="186"/>
      <c r="H113" s="186" t="s">
        <v>353</v>
      </c>
      <c r="I113" s="186" t="s">
        <v>314</v>
      </c>
      <c r="J113" s="186">
        <v>20</v>
      </c>
      <c r="K113" s="198"/>
    </row>
    <row r="114" spans="2:11" s="1" customFormat="1" ht="15" customHeight="1">
      <c r="B114" s="209"/>
      <c r="C114" s="186" t="s">
        <v>354</v>
      </c>
      <c r="D114" s="186"/>
      <c r="E114" s="186"/>
      <c r="F114" s="207" t="s">
        <v>312</v>
      </c>
      <c r="G114" s="186"/>
      <c r="H114" s="186" t="s">
        <v>355</v>
      </c>
      <c r="I114" s="186" t="s">
        <v>314</v>
      </c>
      <c r="J114" s="186">
        <v>120</v>
      </c>
      <c r="K114" s="198"/>
    </row>
    <row r="115" spans="2:11" s="1" customFormat="1" ht="15" customHeight="1">
      <c r="B115" s="209"/>
      <c r="C115" s="186" t="s">
        <v>38</v>
      </c>
      <c r="D115" s="186"/>
      <c r="E115" s="186"/>
      <c r="F115" s="207" t="s">
        <v>312</v>
      </c>
      <c r="G115" s="186"/>
      <c r="H115" s="186" t="s">
        <v>356</v>
      </c>
      <c r="I115" s="186" t="s">
        <v>347</v>
      </c>
      <c r="J115" s="186"/>
      <c r="K115" s="198"/>
    </row>
    <row r="116" spans="2:11" s="1" customFormat="1" ht="15" customHeight="1">
      <c r="B116" s="209"/>
      <c r="C116" s="186" t="s">
        <v>48</v>
      </c>
      <c r="D116" s="186"/>
      <c r="E116" s="186"/>
      <c r="F116" s="207" t="s">
        <v>312</v>
      </c>
      <c r="G116" s="186"/>
      <c r="H116" s="186" t="s">
        <v>357</v>
      </c>
      <c r="I116" s="186" t="s">
        <v>347</v>
      </c>
      <c r="J116" s="186"/>
      <c r="K116" s="198"/>
    </row>
    <row r="117" spans="2:11" s="1" customFormat="1" ht="15" customHeight="1">
      <c r="B117" s="209"/>
      <c r="C117" s="186" t="s">
        <v>57</v>
      </c>
      <c r="D117" s="186"/>
      <c r="E117" s="186"/>
      <c r="F117" s="207" t="s">
        <v>312</v>
      </c>
      <c r="G117" s="186"/>
      <c r="H117" s="186" t="s">
        <v>358</v>
      </c>
      <c r="I117" s="186" t="s">
        <v>359</v>
      </c>
      <c r="J117" s="186"/>
      <c r="K117" s="198"/>
    </row>
    <row r="118" spans="2:11" s="1" customFormat="1" ht="15" customHeight="1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pans="2:11" s="1" customFormat="1" ht="18.75" customHeight="1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pans="2:11" s="1" customFormat="1" ht="18.75" customHeight="1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s="1" customFormat="1" ht="7.5" customHeight="1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pans="2:11" s="1" customFormat="1" ht="45" customHeight="1">
      <c r="B122" s="225"/>
      <c r="C122" s="303" t="s">
        <v>360</v>
      </c>
      <c r="D122" s="303"/>
      <c r="E122" s="303"/>
      <c r="F122" s="303"/>
      <c r="G122" s="303"/>
      <c r="H122" s="303"/>
      <c r="I122" s="303"/>
      <c r="J122" s="303"/>
      <c r="K122" s="226"/>
    </row>
    <row r="123" spans="2:11" s="1" customFormat="1" ht="17.25" customHeight="1">
      <c r="B123" s="227"/>
      <c r="C123" s="199" t="s">
        <v>306</v>
      </c>
      <c r="D123" s="199"/>
      <c r="E123" s="199"/>
      <c r="F123" s="199" t="s">
        <v>307</v>
      </c>
      <c r="G123" s="200"/>
      <c r="H123" s="199" t="s">
        <v>54</v>
      </c>
      <c r="I123" s="199" t="s">
        <v>57</v>
      </c>
      <c r="J123" s="199" t="s">
        <v>308</v>
      </c>
      <c r="K123" s="228"/>
    </row>
    <row r="124" spans="2:11" s="1" customFormat="1" ht="17.25" customHeight="1">
      <c r="B124" s="227"/>
      <c r="C124" s="201" t="s">
        <v>309</v>
      </c>
      <c r="D124" s="201"/>
      <c r="E124" s="201"/>
      <c r="F124" s="202" t="s">
        <v>310</v>
      </c>
      <c r="G124" s="203"/>
      <c r="H124" s="201"/>
      <c r="I124" s="201"/>
      <c r="J124" s="201" t="s">
        <v>311</v>
      </c>
      <c r="K124" s="228"/>
    </row>
    <row r="125" spans="2:11" s="1" customFormat="1" ht="5.25" customHeight="1">
      <c r="B125" s="229"/>
      <c r="C125" s="204"/>
      <c r="D125" s="204"/>
      <c r="E125" s="204"/>
      <c r="F125" s="204"/>
      <c r="G125" s="230"/>
      <c r="H125" s="204"/>
      <c r="I125" s="204"/>
      <c r="J125" s="204"/>
      <c r="K125" s="231"/>
    </row>
    <row r="126" spans="2:11" s="1" customFormat="1" ht="15" customHeight="1">
      <c r="B126" s="229"/>
      <c r="C126" s="186" t="s">
        <v>315</v>
      </c>
      <c r="D126" s="206"/>
      <c r="E126" s="206"/>
      <c r="F126" s="207" t="s">
        <v>312</v>
      </c>
      <c r="G126" s="186"/>
      <c r="H126" s="186" t="s">
        <v>352</v>
      </c>
      <c r="I126" s="186" t="s">
        <v>314</v>
      </c>
      <c r="J126" s="186">
        <v>120</v>
      </c>
      <c r="K126" s="232"/>
    </row>
    <row r="127" spans="2:11" s="1" customFormat="1" ht="15" customHeight="1">
      <c r="B127" s="229"/>
      <c r="C127" s="186" t="s">
        <v>361</v>
      </c>
      <c r="D127" s="186"/>
      <c r="E127" s="186"/>
      <c r="F127" s="207" t="s">
        <v>312</v>
      </c>
      <c r="G127" s="186"/>
      <c r="H127" s="186" t="s">
        <v>362</v>
      </c>
      <c r="I127" s="186" t="s">
        <v>314</v>
      </c>
      <c r="J127" s="186" t="s">
        <v>363</v>
      </c>
      <c r="K127" s="232"/>
    </row>
    <row r="128" spans="2:11" s="1" customFormat="1" ht="15" customHeight="1">
      <c r="B128" s="229"/>
      <c r="C128" s="186" t="s">
        <v>260</v>
      </c>
      <c r="D128" s="186"/>
      <c r="E128" s="186"/>
      <c r="F128" s="207" t="s">
        <v>312</v>
      </c>
      <c r="G128" s="186"/>
      <c r="H128" s="186" t="s">
        <v>364</v>
      </c>
      <c r="I128" s="186" t="s">
        <v>314</v>
      </c>
      <c r="J128" s="186" t="s">
        <v>363</v>
      </c>
      <c r="K128" s="232"/>
    </row>
    <row r="129" spans="2:11" s="1" customFormat="1" ht="15" customHeight="1">
      <c r="B129" s="229"/>
      <c r="C129" s="186" t="s">
        <v>323</v>
      </c>
      <c r="D129" s="186"/>
      <c r="E129" s="186"/>
      <c r="F129" s="207" t="s">
        <v>318</v>
      </c>
      <c r="G129" s="186"/>
      <c r="H129" s="186" t="s">
        <v>324</v>
      </c>
      <c r="I129" s="186" t="s">
        <v>314</v>
      </c>
      <c r="J129" s="186">
        <v>15</v>
      </c>
      <c r="K129" s="232"/>
    </row>
    <row r="130" spans="2:11" s="1" customFormat="1" ht="15" customHeight="1">
      <c r="B130" s="229"/>
      <c r="C130" s="210" t="s">
        <v>325</v>
      </c>
      <c r="D130" s="210"/>
      <c r="E130" s="210"/>
      <c r="F130" s="211" t="s">
        <v>318</v>
      </c>
      <c r="G130" s="210"/>
      <c r="H130" s="210" t="s">
        <v>326</v>
      </c>
      <c r="I130" s="210" t="s">
        <v>314</v>
      </c>
      <c r="J130" s="210">
        <v>15</v>
      </c>
      <c r="K130" s="232"/>
    </row>
    <row r="131" spans="2:11" s="1" customFormat="1" ht="15" customHeight="1">
      <c r="B131" s="229"/>
      <c r="C131" s="210" t="s">
        <v>327</v>
      </c>
      <c r="D131" s="210"/>
      <c r="E131" s="210"/>
      <c r="F131" s="211" t="s">
        <v>318</v>
      </c>
      <c r="G131" s="210"/>
      <c r="H131" s="210" t="s">
        <v>328</v>
      </c>
      <c r="I131" s="210" t="s">
        <v>314</v>
      </c>
      <c r="J131" s="210">
        <v>20</v>
      </c>
      <c r="K131" s="232"/>
    </row>
    <row r="132" spans="2:11" s="1" customFormat="1" ht="15" customHeight="1">
      <c r="B132" s="229"/>
      <c r="C132" s="210" t="s">
        <v>329</v>
      </c>
      <c r="D132" s="210"/>
      <c r="E132" s="210"/>
      <c r="F132" s="211" t="s">
        <v>318</v>
      </c>
      <c r="G132" s="210"/>
      <c r="H132" s="210" t="s">
        <v>330</v>
      </c>
      <c r="I132" s="210" t="s">
        <v>314</v>
      </c>
      <c r="J132" s="210">
        <v>20</v>
      </c>
      <c r="K132" s="232"/>
    </row>
    <row r="133" spans="2:11" s="1" customFormat="1" ht="15" customHeight="1">
      <c r="B133" s="229"/>
      <c r="C133" s="186" t="s">
        <v>317</v>
      </c>
      <c r="D133" s="186"/>
      <c r="E133" s="186"/>
      <c r="F133" s="207" t="s">
        <v>318</v>
      </c>
      <c r="G133" s="186"/>
      <c r="H133" s="186" t="s">
        <v>352</v>
      </c>
      <c r="I133" s="186" t="s">
        <v>314</v>
      </c>
      <c r="J133" s="186">
        <v>50</v>
      </c>
      <c r="K133" s="232"/>
    </row>
    <row r="134" spans="2:11" s="1" customFormat="1" ht="15" customHeight="1">
      <c r="B134" s="229"/>
      <c r="C134" s="186" t="s">
        <v>331</v>
      </c>
      <c r="D134" s="186"/>
      <c r="E134" s="186"/>
      <c r="F134" s="207" t="s">
        <v>318</v>
      </c>
      <c r="G134" s="186"/>
      <c r="H134" s="186" t="s">
        <v>352</v>
      </c>
      <c r="I134" s="186" t="s">
        <v>314</v>
      </c>
      <c r="J134" s="186">
        <v>50</v>
      </c>
      <c r="K134" s="232"/>
    </row>
    <row r="135" spans="2:11" s="1" customFormat="1" ht="15" customHeight="1">
      <c r="B135" s="229"/>
      <c r="C135" s="186" t="s">
        <v>337</v>
      </c>
      <c r="D135" s="186"/>
      <c r="E135" s="186"/>
      <c r="F135" s="207" t="s">
        <v>318</v>
      </c>
      <c r="G135" s="186"/>
      <c r="H135" s="186" t="s">
        <v>352</v>
      </c>
      <c r="I135" s="186" t="s">
        <v>314</v>
      </c>
      <c r="J135" s="186">
        <v>50</v>
      </c>
      <c r="K135" s="232"/>
    </row>
    <row r="136" spans="2:11" s="1" customFormat="1" ht="15" customHeight="1">
      <c r="B136" s="229"/>
      <c r="C136" s="186" t="s">
        <v>339</v>
      </c>
      <c r="D136" s="186"/>
      <c r="E136" s="186"/>
      <c r="F136" s="207" t="s">
        <v>318</v>
      </c>
      <c r="G136" s="186"/>
      <c r="H136" s="186" t="s">
        <v>352</v>
      </c>
      <c r="I136" s="186" t="s">
        <v>314</v>
      </c>
      <c r="J136" s="186">
        <v>50</v>
      </c>
      <c r="K136" s="232"/>
    </row>
    <row r="137" spans="2:11" s="1" customFormat="1" ht="15" customHeight="1">
      <c r="B137" s="229"/>
      <c r="C137" s="186" t="s">
        <v>340</v>
      </c>
      <c r="D137" s="186"/>
      <c r="E137" s="186"/>
      <c r="F137" s="207" t="s">
        <v>318</v>
      </c>
      <c r="G137" s="186"/>
      <c r="H137" s="186" t="s">
        <v>365</v>
      </c>
      <c r="I137" s="186" t="s">
        <v>314</v>
      </c>
      <c r="J137" s="186">
        <v>255</v>
      </c>
      <c r="K137" s="232"/>
    </row>
    <row r="138" spans="2:11" s="1" customFormat="1" ht="15" customHeight="1">
      <c r="B138" s="229"/>
      <c r="C138" s="186" t="s">
        <v>342</v>
      </c>
      <c r="D138" s="186"/>
      <c r="E138" s="186"/>
      <c r="F138" s="207" t="s">
        <v>312</v>
      </c>
      <c r="G138" s="186"/>
      <c r="H138" s="186" t="s">
        <v>366</v>
      </c>
      <c r="I138" s="186" t="s">
        <v>344</v>
      </c>
      <c r="J138" s="186"/>
      <c r="K138" s="232"/>
    </row>
    <row r="139" spans="2:11" s="1" customFormat="1" ht="15" customHeight="1">
      <c r="B139" s="229"/>
      <c r="C139" s="186" t="s">
        <v>345</v>
      </c>
      <c r="D139" s="186"/>
      <c r="E139" s="186"/>
      <c r="F139" s="207" t="s">
        <v>312</v>
      </c>
      <c r="G139" s="186"/>
      <c r="H139" s="186" t="s">
        <v>367</v>
      </c>
      <c r="I139" s="186" t="s">
        <v>347</v>
      </c>
      <c r="J139" s="186"/>
      <c r="K139" s="232"/>
    </row>
    <row r="140" spans="2:11" s="1" customFormat="1" ht="15" customHeight="1">
      <c r="B140" s="229"/>
      <c r="C140" s="186" t="s">
        <v>348</v>
      </c>
      <c r="D140" s="186"/>
      <c r="E140" s="186"/>
      <c r="F140" s="207" t="s">
        <v>312</v>
      </c>
      <c r="G140" s="186"/>
      <c r="H140" s="186" t="s">
        <v>348</v>
      </c>
      <c r="I140" s="186" t="s">
        <v>347</v>
      </c>
      <c r="J140" s="186"/>
      <c r="K140" s="232"/>
    </row>
    <row r="141" spans="2:11" s="1" customFormat="1" ht="15" customHeight="1">
      <c r="B141" s="229"/>
      <c r="C141" s="186" t="s">
        <v>38</v>
      </c>
      <c r="D141" s="186"/>
      <c r="E141" s="186"/>
      <c r="F141" s="207" t="s">
        <v>312</v>
      </c>
      <c r="G141" s="186"/>
      <c r="H141" s="186" t="s">
        <v>368</v>
      </c>
      <c r="I141" s="186" t="s">
        <v>347</v>
      </c>
      <c r="J141" s="186"/>
      <c r="K141" s="232"/>
    </row>
    <row r="142" spans="2:11" s="1" customFormat="1" ht="15" customHeight="1">
      <c r="B142" s="229"/>
      <c r="C142" s="186" t="s">
        <v>369</v>
      </c>
      <c r="D142" s="186"/>
      <c r="E142" s="186"/>
      <c r="F142" s="207" t="s">
        <v>312</v>
      </c>
      <c r="G142" s="186"/>
      <c r="H142" s="186" t="s">
        <v>370</v>
      </c>
      <c r="I142" s="186" t="s">
        <v>347</v>
      </c>
      <c r="J142" s="186"/>
      <c r="K142" s="232"/>
    </row>
    <row r="143" spans="2:11" s="1" customFormat="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s="1" customFormat="1" ht="18.75" customHeight="1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s="1" customFormat="1" ht="18.75" customHeight="1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s="1" customFormat="1" ht="7.5" customHeight="1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s="1" customFormat="1" ht="45" customHeight="1">
      <c r="B147" s="197"/>
      <c r="C147" s="305" t="s">
        <v>371</v>
      </c>
      <c r="D147" s="305"/>
      <c r="E147" s="305"/>
      <c r="F147" s="305"/>
      <c r="G147" s="305"/>
      <c r="H147" s="305"/>
      <c r="I147" s="305"/>
      <c r="J147" s="305"/>
      <c r="K147" s="198"/>
    </row>
    <row r="148" spans="2:11" s="1" customFormat="1" ht="17.25" customHeight="1">
      <c r="B148" s="197"/>
      <c r="C148" s="199" t="s">
        <v>306</v>
      </c>
      <c r="D148" s="199"/>
      <c r="E148" s="199"/>
      <c r="F148" s="199" t="s">
        <v>307</v>
      </c>
      <c r="G148" s="200"/>
      <c r="H148" s="199" t="s">
        <v>54</v>
      </c>
      <c r="I148" s="199" t="s">
        <v>57</v>
      </c>
      <c r="J148" s="199" t="s">
        <v>308</v>
      </c>
      <c r="K148" s="198"/>
    </row>
    <row r="149" spans="2:11" s="1" customFormat="1" ht="17.25" customHeight="1">
      <c r="B149" s="197"/>
      <c r="C149" s="201" t="s">
        <v>309</v>
      </c>
      <c r="D149" s="201"/>
      <c r="E149" s="201"/>
      <c r="F149" s="202" t="s">
        <v>310</v>
      </c>
      <c r="G149" s="203"/>
      <c r="H149" s="201"/>
      <c r="I149" s="201"/>
      <c r="J149" s="201" t="s">
        <v>311</v>
      </c>
      <c r="K149" s="198"/>
    </row>
    <row r="150" spans="2:11" s="1" customFormat="1" ht="5.25" customHeight="1">
      <c r="B150" s="209"/>
      <c r="C150" s="204"/>
      <c r="D150" s="204"/>
      <c r="E150" s="204"/>
      <c r="F150" s="204"/>
      <c r="G150" s="205"/>
      <c r="H150" s="204"/>
      <c r="I150" s="204"/>
      <c r="J150" s="204"/>
      <c r="K150" s="232"/>
    </row>
    <row r="151" spans="2:11" s="1" customFormat="1" ht="15" customHeight="1">
      <c r="B151" s="209"/>
      <c r="C151" s="236" t="s">
        <v>315</v>
      </c>
      <c r="D151" s="186"/>
      <c r="E151" s="186"/>
      <c r="F151" s="237" t="s">
        <v>312</v>
      </c>
      <c r="G151" s="186"/>
      <c r="H151" s="236" t="s">
        <v>352</v>
      </c>
      <c r="I151" s="236" t="s">
        <v>314</v>
      </c>
      <c r="J151" s="236">
        <v>120</v>
      </c>
      <c r="K151" s="232"/>
    </row>
    <row r="152" spans="2:11" s="1" customFormat="1" ht="15" customHeight="1">
      <c r="B152" s="209"/>
      <c r="C152" s="236" t="s">
        <v>361</v>
      </c>
      <c r="D152" s="186"/>
      <c r="E152" s="186"/>
      <c r="F152" s="237" t="s">
        <v>312</v>
      </c>
      <c r="G152" s="186"/>
      <c r="H152" s="236" t="s">
        <v>372</v>
      </c>
      <c r="I152" s="236" t="s">
        <v>314</v>
      </c>
      <c r="J152" s="236" t="s">
        <v>363</v>
      </c>
      <c r="K152" s="232"/>
    </row>
    <row r="153" spans="2:11" s="1" customFormat="1" ht="15" customHeight="1">
      <c r="B153" s="209"/>
      <c r="C153" s="236" t="s">
        <v>260</v>
      </c>
      <c r="D153" s="186"/>
      <c r="E153" s="186"/>
      <c r="F153" s="237" t="s">
        <v>312</v>
      </c>
      <c r="G153" s="186"/>
      <c r="H153" s="236" t="s">
        <v>373</v>
      </c>
      <c r="I153" s="236" t="s">
        <v>314</v>
      </c>
      <c r="J153" s="236" t="s">
        <v>363</v>
      </c>
      <c r="K153" s="232"/>
    </row>
    <row r="154" spans="2:11" s="1" customFormat="1" ht="15" customHeight="1">
      <c r="B154" s="209"/>
      <c r="C154" s="236" t="s">
        <v>317</v>
      </c>
      <c r="D154" s="186"/>
      <c r="E154" s="186"/>
      <c r="F154" s="237" t="s">
        <v>318</v>
      </c>
      <c r="G154" s="186"/>
      <c r="H154" s="236" t="s">
        <v>352</v>
      </c>
      <c r="I154" s="236" t="s">
        <v>314</v>
      </c>
      <c r="J154" s="236">
        <v>50</v>
      </c>
      <c r="K154" s="232"/>
    </row>
    <row r="155" spans="2:11" s="1" customFormat="1" ht="15" customHeight="1">
      <c r="B155" s="209"/>
      <c r="C155" s="236" t="s">
        <v>320</v>
      </c>
      <c r="D155" s="186"/>
      <c r="E155" s="186"/>
      <c r="F155" s="237" t="s">
        <v>312</v>
      </c>
      <c r="G155" s="186"/>
      <c r="H155" s="236" t="s">
        <v>352</v>
      </c>
      <c r="I155" s="236" t="s">
        <v>322</v>
      </c>
      <c r="J155" s="236"/>
      <c r="K155" s="232"/>
    </row>
    <row r="156" spans="2:11" s="1" customFormat="1" ht="15" customHeight="1">
      <c r="B156" s="209"/>
      <c r="C156" s="236" t="s">
        <v>331</v>
      </c>
      <c r="D156" s="186"/>
      <c r="E156" s="186"/>
      <c r="F156" s="237" t="s">
        <v>318</v>
      </c>
      <c r="G156" s="186"/>
      <c r="H156" s="236" t="s">
        <v>352</v>
      </c>
      <c r="I156" s="236" t="s">
        <v>314</v>
      </c>
      <c r="J156" s="236">
        <v>50</v>
      </c>
      <c r="K156" s="232"/>
    </row>
    <row r="157" spans="2:11" s="1" customFormat="1" ht="15" customHeight="1">
      <c r="B157" s="209"/>
      <c r="C157" s="236" t="s">
        <v>339</v>
      </c>
      <c r="D157" s="186"/>
      <c r="E157" s="186"/>
      <c r="F157" s="237" t="s">
        <v>318</v>
      </c>
      <c r="G157" s="186"/>
      <c r="H157" s="236" t="s">
        <v>352</v>
      </c>
      <c r="I157" s="236" t="s">
        <v>314</v>
      </c>
      <c r="J157" s="236">
        <v>50</v>
      </c>
      <c r="K157" s="232"/>
    </row>
    <row r="158" spans="2:11" s="1" customFormat="1" ht="15" customHeight="1">
      <c r="B158" s="209"/>
      <c r="C158" s="236" t="s">
        <v>337</v>
      </c>
      <c r="D158" s="186"/>
      <c r="E158" s="186"/>
      <c r="F158" s="237" t="s">
        <v>318</v>
      </c>
      <c r="G158" s="186"/>
      <c r="H158" s="236" t="s">
        <v>352</v>
      </c>
      <c r="I158" s="236" t="s">
        <v>314</v>
      </c>
      <c r="J158" s="236">
        <v>50</v>
      </c>
      <c r="K158" s="232"/>
    </row>
    <row r="159" spans="2:11" s="1" customFormat="1" ht="15" customHeight="1">
      <c r="B159" s="209"/>
      <c r="C159" s="236" t="s">
        <v>82</v>
      </c>
      <c r="D159" s="186"/>
      <c r="E159" s="186"/>
      <c r="F159" s="237" t="s">
        <v>312</v>
      </c>
      <c r="G159" s="186"/>
      <c r="H159" s="236" t="s">
        <v>374</v>
      </c>
      <c r="I159" s="236" t="s">
        <v>314</v>
      </c>
      <c r="J159" s="236" t="s">
        <v>375</v>
      </c>
      <c r="K159" s="232"/>
    </row>
    <row r="160" spans="2:11" s="1" customFormat="1" ht="15" customHeight="1">
      <c r="B160" s="209"/>
      <c r="C160" s="236" t="s">
        <v>376</v>
      </c>
      <c r="D160" s="186"/>
      <c r="E160" s="186"/>
      <c r="F160" s="237" t="s">
        <v>312</v>
      </c>
      <c r="G160" s="186"/>
      <c r="H160" s="236" t="s">
        <v>377</v>
      </c>
      <c r="I160" s="236" t="s">
        <v>347</v>
      </c>
      <c r="J160" s="236"/>
      <c r="K160" s="232"/>
    </row>
    <row r="161" spans="2:11" s="1" customFormat="1" ht="15" customHeight="1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pans="2:11" s="1" customFormat="1" ht="18.75" customHeight="1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pans="2:11" s="1" customFormat="1" ht="18.75" customHeight="1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s="1" customFormat="1" ht="7.5" customHeight="1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s="1" customFormat="1" ht="45" customHeight="1">
      <c r="B165" s="178"/>
      <c r="C165" s="303" t="s">
        <v>378</v>
      </c>
      <c r="D165" s="303"/>
      <c r="E165" s="303"/>
      <c r="F165" s="303"/>
      <c r="G165" s="303"/>
      <c r="H165" s="303"/>
      <c r="I165" s="303"/>
      <c r="J165" s="303"/>
      <c r="K165" s="179"/>
    </row>
    <row r="166" spans="2:11" s="1" customFormat="1" ht="17.25" customHeight="1">
      <c r="B166" s="178"/>
      <c r="C166" s="199" t="s">
        <v>306</v>
      </c>
      <c r="D166" s="199"/>
      <c r="E166" s="199"/>
      <c r="F166" s="199" t="s">
        <v>307</v>
      </c>
      <c r="G166" s="241"/>
      <c r="H166" s="242" t="s">
        <v>54</v>
      </c>
      <c r="I166" s="242" t="s">
        <v>57</v>
      </c>
      <c r="J166" s="199" t="s">
        <v>308</v>
      </c>
      <c r="K166" s="179"/>
    </row>
    <row r="167" spans="2:11" s="1" customFormat="1" ht="17.25" customHeight="1">
      <c r="B167" s="180"/>
      <c r="C167" s="201" t="s">
        <v>309</v>
      </c>
      <c r="D167" s="201"/>
      <c r="E167" s="201"/>
      <c r="F167" s="202" t="s">
        <v>310</v>
      </c>
      <c r="G167" s="243"/>
      <c r="H167" s="244"/>
      <c r="I167" s="244"/>
      <c r="J167" s="201" t="s">
        <v>311</v>
      </c>
      <c r="K167" s="181"/>
    </row>
    <row r="168" spans="2:11" s="1" customFormat="1" ht="5.25" customHeight="1">
      <c r="B168" s="209"/>
      <c r="C168" s="204"/>
      <c r="D168" s="204"/>
      <c r="E168" s="204"/>
      <c r="F168" s="204"/>
      <c r="G168" s="205"/>
      <c r="H168" s="204"/>
      <c r="I168" s="204"/>
      <c r="J168" s="204"/>
      <c r="K168" s="232"/>
    </row>
    <row r="169" spans="2:11" s="1" customFormat="1" ht="15" customHeight="1">
      <c r="B169" s="209"/>
      <c r="C169" s="186" t="s">
        <v>315</v>
      </c>
      <c r="D169" s="186"/>
      <c r="E169" s="186"/>
      <c r="F169" s="207" t="s">
        <v>312</v>
      </c>
      <c r="G169" s="186"/>
      <c r="H169" s="186" t="s">
        <v>352</v>
      </c>
      <c r="I169" s="186" t="s">
        <v>314</v>
      </c>
      <c r="J169" s="186">
        <v>120</v>
      </c>
      <c r="K169" s="232"/>
    </row>
    <row r="170" spans="2:11" s="1" customFormat="1" ht="15" customHeight="1">
      <c r="B170" s="209"/>
      <c r="C170" s="186" t="s">
        <v>361</v>
      </c>
      <c r="D170" s="186"/>
      <c r="E170" s="186"/>
      <c r="F170" s="207" t="s">
        <v>312</v>
      </c>
      <c r="G170" s="186"/>
      <c r="H170" s="186" t="s">
        <v>362</v>
      </c>
      <c r="I170" s="186" t="s">
        <v>314</v>
      </c>
      <c r="J170" s="186" t="s">
        <v>363</v>
      </c>
      <c r="K170" s="232"/>
    </row>
    <row r="171" spans="2:11" s="1" customFormat="1" ht="15" customHeight="1">
      <c r="B171" s="209"/>
      <c r="C171" s="186" t="s">
        <v>260</v>
      </c>
      <c r="D171" s="186"/>
      <c r="E171" s="186"/>
      <c r="F171" s="207" t="s">
        <v>312</v>
      </c>
      <c r="G171" s="186"/>
      <c r="H171" s="186" t="s">
        <v>379</v>
      </c>
      <c r="I171" s="186" t="s">
        <v>314</v>
      </c>
      <c r="J171" s="186" t="s">
        <v>363</v>
      </c>
      <c r="K171" s="232"/>
    </row>
    <row r="172" spans="2:11" s="1" customFormat="1" ht="15" customHeight="1">
      <c r="B172" s="209"/>
      <c r="C172" s="186" t="s">
        <v>317</v>
      </c>
      <c r="D172" s="186"/>
      <c r="E172" s="186"/>
      <c r="F172" s="207" t="s">
        <v>318</v>
      </c>
      <c r="G172" s="186"/>
      <c r="H172" s="186" t="s">
        <v>379</v>
      </c>
      <c r="I172" s="186" t="s">
        <v>314</v>
      </c>
      <c r="J172" s="186">
        <v>50</v>
      </c>
      <c r="K172" s="232"/>
    </row>
    <row r="173" spans="2:11" s="1" customFormat="1" ht="15" customHeight="1">
      <c r="B173" s="209"/>
      <c r="C173" s="186" t="s">
        <v>320</v>
      </c>
      <c r="D173" s="186"/>
      <c r="E173" s="186"/>
      <c r="F173" s="207" t="s">
        <v>312</v>
      </c>
      <c r="G173" s="186"/>
      <c r="H173" s="186" t="s">
        <v>379</v>
      </c>
      <c r="I173" s="186" t="s">
        <v>322</v>
      </c>
      <c r="J173" s="186"/>
      <c r="K173" s="232"/>
    </row>
    <row r="174" spans="2:11" s="1" customFormat="1" ht="15" customHeight="1">
      <c r="B174" s="209"/>
      <c r="C174" s="186" t="s">
        <v>331</v>
      </c>
      <c r="D174" s="186"/>
      <c r="E174" s="186"/>
      <c r="F174" s="207" t="s">
        <v>318</v>
      </c>
      <c r="G174" s="186"/>
      <c r="H174" s="186" t="s">
        <v>379</v>
      </c>
      <c r="I174" s="186" t="s">
        <v>314</v>
      </c>
      <c r="J174" s="186">
        <v>50</v>
      </c>
      <c r="K174" s="232"/>
    </row>
    <row r="175" spans="2:11" s="1" customFormat="1" ht="15" customHeight="1">
      <c r="B175" s="209"/>
      <c r="C175" s="186" t="s">
        <v>339</v>
      </c>
      <c r="D175" s="186"/>
      <c r="E175" s="186"/>
      <c r="F175" s="207" t="s">
        <v>318</v>
      </c>
      <c r="G175" s="186"/>
      <c r="H175" s="186" t="s">
        <v>379</v>
      </c>
      <c r="I175" s="186" t="s">
        <v>314</v>
      </c>
      <c r="J175" s="186">
        <v>50</v>
      </c>
      <c r="K175" s="232"/>
    </row>
    <row r="176" spans="2:11" s="1" customFormat="1" ht="15" customHeight="1">
      <c r="B176" s="209"/>
      <c r="C176" s="186" t="s">
        <v>337</v>
      </c>
      <c r="D176" s="186"/>
      <c r="E176" s="186"/>
      <c r="F176" s="207" t="s">
        <v>318</v>
      </c>
      <c r="G176" s="186"/>
      <c r="H176" s="186" t="s">
        <v>379</v>
      </c>
      <c r="I176" s="186" t="s">
        <v>314</v>
      </c>
      <c r="J176" s="186">
        <v>50</v>
      </c>
      <c r="K176" s="232"/>
    </row>
    <row r="177" spans="2:11" s="1" customFormat="1" ht="15" customHeight="1">
      <c r="B177" s="209"/>
      <c r="C177" s="186" t="s">
        <v>88</v>
      </c>
      <c r="D177" s="186"/>
      <c r="E177" s="186"/>
      <c r="F177" s="207" t="s">
        <v>312</v>
      </c>
      <c r="G177" s="186"/>
      <c r="H177" s="186" t="s">
        <v>380</v>
      </c>
      <c r="I177" s="186" t="s">
        <v>381</v>
      </c>
      <c r="J177" s="186"/>
      <c r="K177" s="232"/>
    </row>
    <row r="178" spans="2:11" s="1" customFormat="1" ht="15" customHeight="1">
      <c r="B178" s="209"/>
      <c r="C178" s="186" t="s">
        <v>57</v>
      </c>
      <c r="D178" s="186"/>
      <c r="E178" s="186"/>
      <c r="F178" s="207" t="s">
        <v>312</v>
      </c>
      <c r="G178" s="186"/>
      <c r="H178" s="186" t="s">
        <v>382</v>
      </c>
      <c r="I178" s="186" t="s">
        <v>383</v>
      </c>
      <c r="J178" s="186">
        <v>1</v>
      </c>
      <c r="K178" s="232"/>
    </row>
    <row r="179" spans="2:11" s="1" customFormat="1" ht="15" customHeight="1">
      <c r="B179" s="209"/>
      <c r="C179" s="186" t="s">
        <v>53</v>
      </c>
      <c r="D179" s="186"/>
      <c r="E179" s="186"/>
      <c r="F179" s="207" t="s">
        <v>312</v>
      </c>
      <c r="G179" s="186"/>
      <c r="H179" s="186" t="s">
        <v>384</v>
      </c>
      <c r="I179" s="186" t="s">
        <v>314</v>
      </c>
      <c r="J179" s="186">
        <v>20</v>
      </c>
      <c r="K179" s="232"/>
    </row>
    <row r="180" spans="2:11" s="1" customFormat="1" ht="15" customHeight="1">
      <c r="B180" s="209"/>
      <c r="C180" s="186" t="s">
        <v>54</v>
      </c>
      <c r="D180" s="186"/>
      <c r="E180" s="186"/>
      <c r="F180" s="207" t="s">
        <v>312</v>
      </c>
      <c r="G180" s="186"/>
      <c r="H180" s="186" t="s">
        <v>385</v>
      </c>
      <c r="I180" s="186" t="s">
        <v>314</v>
      </c>
      <c r="J180" s="186">
        <v>255</v>
      </c>
      <c r="K180" s="232"/>
    </row>
    <row r="181" spans="2:11" s="1" customFormat="1" ht="15" customHeight="1">
      <c r="B181" s="209"/>
      <c r="C181" s="186" t="s">
        <v>89</v>
      </c>
      <c r="D181" s="186"/>
      <c r="E181" s="186"/>
      <c r="F181" s="207" t="s">
        <v>312</v>
      </c>
      <c r="G181" s="186"/>
      <c r="H181" s="186" t="s">
        <v>276</v>
      </c>
      <c r="I181" s="186" t="s">
        <v>314</v>
      </c>
      <c r="J181" s="186">
        <v>10</v>
      </c>
      <c r="K181" s="232"/>
    </row>
    <row r="182" spans="2:11" s="1" customFormat="1" ht="15" customHeight="1">
      <c r="B182" s="209"/>
      <c r="C182" s="186" t="s">
        <v>90</v>
      </c>
      <c r="D182" s="186"/>
      <c r="E182" s="186"/>
      <c r="F182" s="207" t="s">
        <v>312</v>
      </c>
      <c r="G182" s="186"/>
      <c r="H182" s="186" t="s">
        <v>386</v>
      </c>
      <c r="I182" s="186" t="s">
        <v>347</v>
      </c>
      <c r="J182" s="186"/>
      <c r="K182" s="232"/>
    </row>
    <row r="183" spans="2:11" s="1" customFormat="1" ht="15" customHeight="1">
      <c r="B183" s="209"/>
      <c r="C183" s="186" t="s">
        <v>387</v>
      </c>
      <c r="D183" s="186"/>
      <c r="E183" s="186"/>
      <c r="F183" s="207" t="s">
        <v>312</v>
      </c>
      <c r="G183" s="186"/>
      <c r="H183" s="186" t="s">
        <v>388</v>
      </c>
      <c r="I183" s="186" t="s">
        <v>347</v>
      </c>
      <c r="J183" s="186"/>
      <c r="K183" s="232"/>
    </row>
    <row r="184" spans="2:11" s="1" customFormat="1" ht="15" customHeight="1">
      <c r="B184" s="209"/>
      <c r="C184" s="186" t="s">
        <v>376</v>
      </c>
      <c r="D184" s="186"/>
      <c r="E184" s="186"/>
      <c r="F184" s="207" t="s">
        <v>312</v>
      </c>
      <c r="G184" s="186"/>
      <c r="H184" s="186" t="s">
        <v>389</v>
      </c>
      <c r="I184" s="186" t="s">
        <v>347</v>
      </c>
      <c r="J184" s="186"/>
      <c r="K184" s="232"/>
    </row>
    <row r="185" spans="2:11" s="1" customFormat="1" ht="15" customHeight="1">
      <c r="B185" s="209"/>
      <c r="C185" s="186" t="s">
        <v>92</v>
      </c>
      <c r="D185" s="186"/>
      <c r="E185" s="186"/>
      <c r="F185" s="207" t="s">
        <v>318</v>
      </c>
      <c r="G185" s="186"/>
      <c r="H185" s="186" t="s">
        <v>390</v>
      </c>
      <c r="I185" s="186" t="s">
        <v>314</v>
      </c>
      <c r="J185" s="186">
        <v>50</v>
      </c>
      <c r="K185" s="232"/>
    </row>
    <row r="186" spans="2:11" s="1" customFormat="1" ht="15" customHeight="1">
      <c r="B186" s="209"/>
      <c r="C186" s="186" t="s">
        <v>391</v>
      </c>
      <c r="D186" s="186"/>
      <c r="E186" s="186"/>
      <c r="F186" s="207" t="s">
        <v>318</v>
      </c>
      <c r="G186" s="186"/>
      <c r="H186" s="186" t="s">
        <v>392</v>
      </c>
      <c r="I186" s="186" t="s">
        <v>393</v>
      </c>
      <c r="J186" s="186"/>
      <c r="K186" s="232"/>
    </row>
    <row r="187" spans="2:11" s="1" customFormat="1" ht="15" customHeight="1">
      <c r="B187" s="209"/>
      <c r="C187" s="186" t="s">
        <v>394</v>
      </c>
      <c r="D187" s="186"/>
      <c r="E187" s="186"/>
      <c r="F187" s="207" t="s">
        <v>318</v>
      </c>
      <c r="G187" s="186"/>
      <c r="H187" s="186" t="s">
        <v>395</v>
      </c>
      <c r="I187" s="186" t="s">
        <v>393</v>
      </c>
      <c r="J187" s="186"/>
      <c r="K187" s="232"/>
    </row>
    <row r="188" spans="2:11" s="1" customFormat="1" ht="15" customHeight="1">
      <c r="B188" s="209"/>
      <c r="C188" s="186" t="s">
        <v>396</v>
      </c>
      <c r="D188" s="186"/>
      <c r="E188" s="186"/>
      <c r="F188" s="207" t="s">
        <v>318</v>
      </c>
      <c r="G188" s="186"/>
      <c r="H188" s="186" t="s">
        <v>397</v>
      </c>
      <c r="I188" s="186" t="s">
        <v>393</v>
      </c>
      <c r="J188" s="186"/>
      <c r="K188" s="232"/>
    </row>
    <row r="189" spans="2:11" s="1" customFormat="1" ht="15" customHeight="1">
      <c r="B189" s="209"/>
      <c r="C189" s="245" t="s">
        <v>398</v>
      </c>
      <c r="D189" s="186"/>
      <c r="E189" s="186"/>
      <c r="F189" s="207" t="s">
        <v>318</v>
      </c>
      <c r="G189" s="186"/>
      <c r="H189" s="186" t="s">
        <v>399</v>
      </c>
      <c r="I189" s="186" t="s">
        <v>400</v>
      </c>
      <c r="J189" s="246" t="s">
        <v>401</v>
      </c>
      <c r="K189" s="232"/>
    </row>
    <row r="190" spans="2:11" s="15" customFormat="1" ht="15" customHeight="1">
      <c r="B190" s="247"/>
      <c r="C190" s="248" t="s">
        <v>402</v>
      </c>
      <c r="D190" s="249"/>
      <c r="E190" s="249"/>
      <c r="F190" s="250" t="s">
        <v>318</v>
      </c>
      <c r="G190" s="249"/>
      <c r="H190" s="249" t="s">
        <v>403</v>
      </c>
      <c r="I190" s="249" t="s">
        <v>400</v>
      </c>
      <c r="J190" s="251" t="s">
        <v>401</v>
      </c>
      <c r="K190" s="252"/>
    </row>
    <row r="191" spans="2:11" s="1" customFormat="1" ht="15" customHeight="1">
      <c r="B191" s="209"/>
      <c r="C191" s="245" t="s">
        <v>42</v>
      </c>
      <c r="D191" s="186"/>
      <c r="E191" s="186"/>
      <c r="F191" s="207" t="s">
        <v>312</v>
      </c>
      <c r="G191" s="186"/>
      <c r="H191" s="183" t="s">
        <v>404</v>
      </c>
      <c r="I191" s="186" t="s">
        <v>405</v>
      </c>
      <c r="J191" s="186"/>
      <c r="K191" s="232"/>
    </row>
    <row r="192" spans="2:11" s="1" customFormat="1" ht="15" customHeight="1">
      <c r="B192" s="209"/>
      <c r="C192" s="245" t="s">
        <v>406</v>
      </c>
      <c r="D192" s="186"/>
      <c r="E192" s="186"/>
      <c r="F192" s="207" t="s">
        <v>312</v>
      </c>
      <c r="G192" s="186"/>
      <c r="H192" s="186" t="s">
        <v>407</v>
      </c>
      <c r="I192" s="186" t="s">
        <v>347</v>
      </c>
      <c r="J192" s="186"/>
      <c r="K192" s="232"/>
    </row>
    <row r="193" spans="2:11" s="1" customFormat="1" ht="15" customHeight="1">
      <c r="B193" s="209"/>
      <c r="C193" s="245" t="s">
        <v>408</v>
      </c>
      <c r="D193" s="186"/>
      <c r="E193" s="186"/>
      <c r="F193" s="207" t="s">
        <v>312</v>
      </c>
      <c r="G193" s="186"/>
      <c r="H193" s="186" t="s">
        <v>409</v>
      </c>
      <c r="I193" s="186" t="s">
        <v>347</v>
      </c>
      <c r="J193" s="186"/>
      <c r="K193" s="232"/>
    </row>
    <row r="194" spans="2:11" s="1" customFormat="1" ht="15" customHeight="1">
      <c r="B194" s="209"/>
      <c r="C194" s="245" t="s">
        <v>410</v>
      </c>
      <c r="D194" s="186"/>
      <c r="E194" s="186"/>
      <c r="F194" s="207" t="s">
        <v>318</v>
      </c>
      <c r="G194" s="186"/>
      <c r="H194" s="186" t="s">
        <v>411</v>
      </c>
      <c r="I194" s="186" t="s">
        <v>347</v>
      </c>
      <c r="J194" s="186"/>
      <c r="K194" s="232"/>
    </row>
    <row r="195" spans="2:11" s="1" customFormat="1" ht="15" customHeight="1">
      <c r="B195" s="238"/>
      <c r="C195" s="253"/>
      <c r="D195" s="218"/>
      <c r="E195" s="218"/>
      <c r="F195" s="218"/>
      <c r="G195" s="218"/>
      <c r="H195" s="218"/>
      <c r="I195" s="218"/>
      <c r="J195" s="218"/>
      <c r="K195" s="239"/>
    </row>
    <row r="196" spans="2:11" s="1" customFormat="1" ht="18.75" customHeight="1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pans="2:11" s="1" customFormat="1" ht="18.75" customHeight="1">
      <c r="B197" s="220"/>
      <c r="C197" s="230"/>
      <c r="D197" s="230"/>
      <c r="E197" s="230"/>
      <c r="F197" s="240"/>
      <c r="G197" s="230"/>
      <c r="H197" s="230"/>
      <c r="I197" s="230"/>
      <c r="J197" s="230"/>
      <c r="K197" s="220"/>
    </row>
    <row r="198" spans="2:11" s="1" customFormat="1" ht="18.75" customHeight="1"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</row>
    <row r="199" spans="2:11" s="1" customFormat="1" ht="13.5">
      <c r="B199" s="175"/>
      <c r="C199" s="176"/>
      <c r="D199" s="176"/>
      <c r="E199" s="176"/>
      <c r="F199" s="176"/>
      <c r="G199" s="176"/>
      <c r="H199" s="176"/>
      <c r="I199" s="176"/>
      <c r="J199" s="176"/>
      <c r="K199" s="177"/>
    </row>
    <row r="200" spans="2:11" s="1" customFormat="1" ht="21">
      <c r="B200" s="178"/>
      <c r="C200" s="303" t="s">
        <v>412</v>
      </c>
      <c r="D200" s="303"/>
      <c r="E200" s="303"/>
      <c r="F200" s="303"/>
      <c r="G200" s="303"/>
      <c r="H200" s="303"/>
      <c r="I200" s="303"/>
      <c r="J200" s="303"/>
      <c r="K200" s="179"/>
    </row>
    <row r="201" spans="2:11" s="1" customFormat="1" ht="25.5" customHeight="1">
      <c r="B201" s="178"/>
      <c r="C201" s="254" t="s">
        <v>413</v>
      </c>
      <c r="D201" s="254"/>
      <c r="E201" s="254"/>
      <c r="F201" s="254" t="s">
        <v>414</v>
      </c>
      <c r="G201" s="255"/>
      <c r="H201" s="306" t="s">
        <v>415</v>
      </c>
      <c r="I201" s="306"/>
      <c r="J201" s="306"/>
      <c r="K201" s="179"/>
    </row>
    <row r="202" spans="2:11" s="1" customFormat="1" ht="5.25" customHeight="1">
      <c r="B202" s="209"/>
      <c r="C202" s="204"/>
      <c r="D202" s="204"/>
      <c r="E202" s="204"/>
      <c r="F202" s="204"/>
      <c r="G202" s="230"/>
      <c r="H202" s="204"/>
      <c r="I202" s="204"/>
      <c r="J202" s="204"/>
      <c r="K202" s="232"/>
    </row>
    <row r="203" spans="2:11" s="1" customFormat="1" ht="15" customHeight="1">
      <c r="B203" s="209"/>
      <c r="C203" s="186" t="s">
        <v>405</v>
      </c>
      <c r="D203" s="186"/>
      <c r="E203" s="186"/>
      <c r="F203" s="207" t="s">
        <v>43</v>
      </c>
      <c r="G203" s="186"/>
      <c r="H203" s="307" t="s">
        <v>416</v>
      </c>
      <c r="I203" s="307"/>
      <c r="J203" s="307"/>
      <c r="K203" s="232"/>
    </row>
    <row r="204" spans="2:11" s="1" customFormat="1" ht="15" customHeight="1">
      <c r="B204" s="209"/>
      <c r="C204" s="186"/>
      <c r="D204" s="186"/>
      <c r="E204" s="186"/>
      <c r="F204" s="207" t="s">
        <v>44</v>
      </c>
      <c r="G204" s="186"/>
      <c r="H204" s="307" t="s">
        <v>417</v>
      </c>
      <c r="I204" s="307"/>
      <c r="J204" s="307"/>
      <c r="K204" s="232"/>
    </row>
    <row r="205" spans="2:11" s="1" customFormat="1" ht="15" customHeight="1">
      <c r="B205" s="209"/>
      <c r="C205" s="186"/>
      <c r="D205" s="186"/>
      <c r="E205" s="186"/>
      <c r="F205" s="207" t="s">
        <v>47</v>
      </c>
      <c r="G205" s="186"/>
      <c r="H205" s="307" t="s">
        <v>418</v>
      </c>
      <c r="I205" s="307"/>
      <c r="J205" s="307"/>
      <c r="K205" s="232"/>
    </row>
    <row r="206" spans="2:11" s="1" customFormat="1" ht="15" customHeight="1">
      <c r="B206" s="209"/>
      <c r="C206" s="186"/>
      <c r="D206" s="186"/>
      <c r="E206" s="186"/>
      <c r="F206" s="207" t="s">
        <v>45</v>
      </c>
      <c r="G206" s="186"/>
      <c r="H206" s="307" t="s">
        <v>419</v>
      </c>
      <c r="I206" s="307"/>
      <c r="J206" s="307"/>
      <c r="K206" s="232"/>
    </row>
    <row r="207" spans="2:11" s="1" customFormat="1" ht="15" customHeight="1">
      <c r="B207" s="209"/>
      <c r="C207" s="186"/>
      <c r="D207" s="186"/>
      <c r="E207" s="186"/>
      <c r="F207" s="207" t="s">
        <v>46</v>
      </c>
      <c r="G207" s="186"/>
      <c r="H207" s="307" t="s">
        <v>420</v>
      </c>
      <c r="I207" s="307"/>
      <c r="J207" s="307"/>
      <c r="K207" s="232"/>
    </row>
    <row r="208" spans="2:11" s="1" customFormat="1" ht="15" customHeight="1">
      <c r="B208" s="209"/>
      <c r="C208" s="186"/>
      <c r="D208" s="186"/>
      <c r="E208" s="186"/>
      <c r="F208" s="207"/>
      <c r="G208" s="186"/>
      <c r="H208" s="186"/>
      <c r="I208" s="186"/>
      <c r="J208" s="186"/>
      <c r="K208" s="232"/>
    </row>
    <row r="209" spans="2:11" s="1" customFormat="1" ht="15" customHeight="1">
      <c r="B209" s="209"/>
      <c r="C209" s="186" t="s">
        <v>359</v>
      </c>
      <c r="D209" s="186"/>
      <c r="E209" s="186"/>
      <c r="F209" s="207" t="s">
        <v>76</v>
      </c>
      <c r="G209" s="186"/>
      <c r="H209" s="307" t="s">
        <v>421</v>
      </c>
      <c r="I209" s="307"/>
      <c r="J209" s="307"/>
      <c r="K209" s="232"/>
    </row>
    <row r="210" spans="2:11" s="1" customFormat="1" ht="15" customHeight="1">
      <c r="B210" s="209"/>
      <c r="C210" s="186"/>
      <c r="D210" s="186"/>
      <c r="E210" s="186"/>
      <c r="F210" s="207" t="s">
        <v>254</v>
      </c>
      <c r="G210" s="186"/>
      <c r="H210" s="307" t="s">
        <v>255</v>
      </c>
      <c r="I210" s="307"/>
      <c r="J210" s="307"/>
      <c r="K210" s="232"/>
    </row>
    <row r="211" spans="2:11" s="1" customFormat="1" ht="15" customHeight="1">
      <c r="B211" s="209"/>
      <c r="C211" s="186"/>
      <c r="D211" s="186"/>
      <c r="E211" s="186"/>
      <c r="F211" s="207" t="s">
        <v>252</v>
      </c>
      <c r="G211" s="186"/>
      <c r="H211" s="307" t="s">
        <v>422</v>
      </c>
      <c r="I211" s="307"/>
      <c r="J211" s="307"/>
      <c r="K211" s="232"/>
    </row>
    <row r="212" spans="2:11" s="1" customFormat="1" ht="15" customHeight="1">
      <c r="B212" s="256"/>
      <c r="C212" s="186"/>
      <c r="D212" s="186"/>
      <c r="E212" s="186"/>
      <c r="F212" s="207" t="s">
        <v>256</v>
      </c>
      <c r="G212" s="245"/>
      <c r="H212" s="308" t="s">
        <v>257</v>
      </c>
      <c r="I212" s="308"/>
      <c r="J212" s="308"/>
      <c r="K212" s="257"/>
    </row>
    <row r="213" spans="2:11" s="1" customFormat="1" ht="15" customHeight="1">
      <c r="B213" s="256"/>
      <c r="C213" s="186"/>
      <c r="D213" s="186"/>
      <c r="E213" s="186"/>
      <c r="F213" s="207" t="s">
        <v>258</v>
      </c>
      <c r="G213" s="245"/>
      <c r="H213" s="308" t="s">
        <v>423</v>
      </c>
      <c r="I213" s="308"/>
      <c r="J213" s="308"/>
      <c r="K213" s="257"/>
    </row>
    <row r="214" spans="2:11" s="1" customFormat="1" ht="15" customHeight="1">
      <c r="B214" s="256"/>
      <c r="C214" s="186"/>
      <c r="D214" s="186"/>
      <c r="E214" s="186"/>
      <c r="F214" s="207"/>
      <c r="G214" s="245"/>
      <c r="H214" s="236"/>
      <c r="I214" s="236"/>
      <c r="J214" s="236"/>
      <c r="K214" s="257"/>
    </row>
    <row r="215" spans="2:11" s="1" customFormat="1" ht="15" customHeight="1">
      <c r="B215" s="256"/>
      <c r="C215" s="186" t="s">
        <v>383</v>
      </c>
      <c r="D215" s="186"/>
      <c r="E215" s="186"/>
      <c r="F215" s="207">
        <v>1</v>
      </c>
      <c r="G215" s="245"/>
      <c r="H215" s="308" t="s">
        <v>424</v>
      </c>
      <c r="I215" s="308"/>
      <c r="J215" s="308"/>
      <c r="K215" s="257"/>
    </row>
    <row r="216" spans="2:11" s="1" customFormat="1" ht="15" customHeight="1">
      <c r="B216" s="256"/>
      <c r="C216" s="186"/>
      <c r="D216" s="186"/>
      <c r="E216" s="186"/>
      <c r="F216" s="207">
        <v>2</v>
      </c>
      <c r="G216" s="245"/>
      <c r="H216" s="308" t="s">
        <v>425</v>
      </c>
      <c r="I216" s="308"/>
      <c r="J216" s="308"/>
      <c r="K216" s="257"/>
    </row>
    <row r="217" spans="2:11" s="1" customFormat="1" ht="15" customHeight="1">
      <c r="B217" s="256"/>
      <c r="C217" s="186"/>
      <c r="D217" s="186"/>
      <c r="E217" s="186"/>
      <c r="F217" s="207">
        <v>3</v>
      </c>
      <c r="G217" s="245"/>
      <c r="H217" s="308" t="s">
        <v>426</v>
      </c>
      <c r="I217" s="308"/>
      <c r="J217" s="308"/>
      <c r="K217" s="257"/>
    </row>
    <row r="218" spans="2:11" s="1" customFormat="1" ht="15" customHeight="1">
      <c r="B218" s="256"/>
      <c r="C218" s="186"/>
      <c r="D218" s="186"/>
      <c r="E218" s="186"/>
      <c r="F218" s="207">
        <v>4</v>
      </c>
      <c r="G218" s="245"/>
      <c r="H218" s="308" t="s">
        <v>427</v>
      </c>
      <c r="I218" s="308"/>
      <c r="J218" s="308"/>
      <c r="K218" s="257"/>
    </row>
    <row r="219" spans="2:11" s="1" customFormat="1" ht="12.75" customHeight="1">
      <c r="B219" s="258"/>
      <c r="C219" s="259"/>
      <c r="D219" s="259"/>
      <c r="E219" s="259"/>
      <c r="F219" s="259"/>
      <c r="G219" s="259"/>
      <c r="H219" s="259"/>
      <c r="I219" s="259"/>
      <c r="J219" s="259"/>
      <c r="K219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2024 - Údržba HOZ Kumpolec</vt:lpstr>
      <vt:lpstr>Pokyny pro vyplnění</vt:lpstr>
      <vt:lpstr>'2024 - Údržba HOZ Kumpolec'!Názvy_tisku</vt:lpstr>
      <vt:lpstr>'Rekapitulace stavby'!Názvy_tisku</vt:lpstr>
      <vt:lpstr>'2024 - Údržba HOZ Kumpolec'!Oblast_tisku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Pejzlová Markéta Ing.</dc:creator>
  <cp:lastModifiedBy>Novotná Blanka</cp:lastModifiedBy>
  <dcterms:created xsi:type="dcterms:W3CDTF">2024-05-20T13:06:55Z</dcterms:created>
  <dcterms:modified xsi:type="dcterms:W3CDTF">2024-05-29T13:01:06Z</dcterms:modified>
</cp:coreProperties>
</file>