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6 - Polní cesta NCV5" sheetId="2" r:id="rId2"/>
    <sheet name="SO 107 - Polní cesta C3" sheetId="3" r:id="rId3"/>
    <sheet name="SO 108 - Polní cesta C4" sheetId="4" r:id="rId4"/>
    <sheet name="SO 302 - Revitalizace stá..." sheetId="5" r:id="rId5"/>
    <sheet name="SO 307 - Propustek pod po..." sheetId="6" r:id="rId6"/>
    <sheet name="SO 900 - Vedlejší rozpočt..." sheetId="7" r:id="rId7"/>
    <sheet name="Pokyny pro vyplnění" sheetId="8" r:id="rId8"/>
  </sheets>
  <definedNames>
    <definedName name="_xlnm.Print_Area" localSheetId="0">'Rekapitulace stavby'!$D$4:$AO$36,'Rekapitulace stavby'!$C$42:$AQ$61</definedName>
    <definedName name="_xlnm._FilterDatabase" localSheetId="1" hidden="1">'SO 106 - Polní cesta NCV5'!$C$88:$K$207</definedName>
    <definedName name="_xlnm.Print_Area" localSheetId="1">'SO 106 - Polní cesta NCV5'!$C$4:$J$39,'SO 106 - Polní cesta NCV5'!$C$45:$J$70,'SO 106 - Polní cesta NCV5'!$C$76:$J$207</definedName>
    <definedName name="_xlnm._FilterDatabase" localSheetId="2" hidden="1">'SO 107 - Polní cesta C3'!$C$87:$K$204</definedName>
    <definedName name="_xlnm.Print_Area" localSheetId="2">'SO 107 - Polní cesta C3'!$C$4:$J$39,'SO 107 - Polní cesta C3'!$C$45:$J$69,'SO 107 - Polní cesta C3'!$C$75:$J$204</definedName>
    <definedName name="_xlnm._FilterDatabase" localSheetId="3" hidden="1">'SO 108 - Polní cesta C4'!$C$86:$K$159</definedName>
    <definedName name="_xlnm.Print_Area" localSheetId="3">'SO 108 - Polní cesta C4'!$C$4:$J$39,'SO 108 - Polní cesta C4'!$C$45:$J$68,'SO 108 - Polní cesta C4'!$C$74:$J$159</definedName>
    <definedName name="_xlnm._FilterDatabase" localSheetId="4" hidden="1">'SO 302 - Revitalizace stá...'!$C$85:$K$197</definedName>
    <definedName name="_xlnm.Print_Area" localSheetId="4">'SO 302 - Revitalizace stá...'!$C$4:$J$39,'SO 302 - Revitalizace stá...'!$C$45:$J$67,'SO 302 - Revitalizace stá...'!$C$73:$J$197</definedName>
    <definedName name="_xlnm._FilterDatabase" localSheetId="5" hidden="1">'SO 307 - Propustek pod po...'!$C$86:$K$141</definedName>
    <definedName name="_xlnm.Print_Area" localSheetId="5">'SO 307 - Propustek pod po...'!$C$4:$J$39,'SO 307 - Propustek pod po...'!$C$45:$J$68,'SO 307 - Propustek pod po...'!$C$74:$J$141</definedName>
    <definedName name="_xlnm._FilterDatabase" localSheetId="6" hidden="1">'SO 900 - Vedlejší rozpočt...'!$C$82:$K$102</definedName>
    <definedName name="_xlnm.Print_Area" localSheetId="6">'SO 900 - Vedlejší rozpočt...'!$C$4:$J$39,'SO 900 - Vedlejší rozpočt...'!$C$45:$J$64,'SO 900 - Vedlejší rozpočt...'!$C$70:$J$102</definedName>
    <definedName name="_xlnm.Print_Area" localSheetId="7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'SO 106 - Polní cesta NCV5'!$88:$88</definedName>
    <definedName name="_xlnm.Print_Titles" localSheetId="2">'SO 107 - Polní cesta C3'!$87:$87</definedName>
    <definedName name="_xlnm.Print_Titles" localSheetId="3">'SO 108 - Polní cesta C4'!$86:$86</definedName>
    <definedName name="_xlnm.Print_Titles" localSheetId="4">'SO 302 - Revitalizace stá...'!$85:$85</definedName>
    <definedName name="_xlnm.Print_Titles" localSheetId="5">'SO 307 - Propustek pod po...'!$86:$86</definedName>
    <definedName name="_xlnm.Print_Titles" localSheetId="6">'SO 900 - Vedlejší rozpočt...'!$82:$82</definedName>
  </definedNames>
  <calcPr fullCalcOnLoad="1"/>
</workbook>
</file>

<file path=xl/sharedStrings.xml><?xml version="1.0" encoding="utf-8"?>
<sst xmlns="http://schemas.openxmlformats.org/spreadsheetml/2006/main" count="5836" uniqueCount="1074">
  <si>
    <t>Export Komplet</t>
  </si>
  <si>
    <t>VZ</t>
  </si>
  <si>
    <t>2.0</t>
  </si>
  <si>
    <t>ZAMOK</t>
  </si>
  <si>
    <t>False</t>
  </si>
  <si>
    <t>{51c60374-1a66-4aae-97bd-00118a5e2a56}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</si>
  <si>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</si>
  <si>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</si>
  <si>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</si>
  <si>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</si>
  <si>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</si>
  <si>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</si>
  <si>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</si>
  <si>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</si>
  <si>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</si>
  <si>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</si>
  <si>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</si>
  <si>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Revitalizace vodoteče, polní cesta NCV5 KoPÚ Svojnice a polní cesty C3 a C4 - KoPÚ Protivec</t>
  </si>
  <si>
    <t>KSO:</t>
  </si>
  <si>
    <t/>
  </si>
  <si>
    <t>CC-CZ:</t>
  </si>
  <si>
    <t>Místo:</t>
  </si>
  <si>
    <t>Svojnice, Protivec</t>
  </si>
  <si>
    <t>Datum:</t>
  </si>
  <si>
    <t>13. 5. 2024</t>
  </si>
  <si>
    <t>CZ-CPV:</t>
  </si>
  <si>
    <t>45000000-7</t>
  </si>
  <si>
    <t>Zadavatel:</t>
  </si>
  <si>
    <t>IČ:</t>
  </si>
  <si>
    <t>01312774</t>
  </si>
  <si>
    <t>SPÚ, KPÚ pro Jihočeský kraj, Pobočka Prachatice</t>
  </si>
  <si>
    <t>DIČ:</t>
  </si>
  <si>
    <t>Uchazeč:</t>
  </si>
  <si>
    <t>Vyplň údaj</t>
  </si>
  <si>
    <t>Projektant:</t>
  </si>
  <si>
    <t>26475081</t>
  </si>
  <si>
    <t>Sweco Hydroprojekt a.s.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</si>
  <si>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</si>
  <si>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</si>
  <si>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</si>
  <si>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</si>
  <si>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</si>
  <si>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</si>
  <si>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</si>
  <si>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</si>
  <si>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</si>
  <si>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</si>
  <si>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</si>
  <si>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</si>
  <si>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</si>
  <si>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</si>
  <si>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</si>
  <si>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</si>
  <si>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</si>
  <si>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</si>
  <si>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</si>
  <si>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</si>
  <si>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</si>
  <si>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</si>
  <si>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</si>
  <si>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</si>
  <si>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</si>
  <si>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</si>
  <si>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</si>
  <si>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</si>
  <si>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</si>
  <si>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</si>
  <si>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</si>
  <si>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</si>
  <si>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</si>
  <si>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</si>
  <si>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</si>
  <si>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</si>
  <si>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</si>
  <si>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</si>
  <si>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</si>
  <si>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</si>
  <si>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</si>
  <si>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</si>
  <si>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</si>
  <si>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106</t>
  </si>
  <si>
    <t>Polní cesta NCV5</t>
  </si>
  <si>
    <t>STA</t>
  </si>
  <si>
    <t>1</t>
  </si>
  <si>
    <t>{da0f5af4-ccbe-4018-8bee-e1f4d2bf1908}</t>
  </si>
  <si>
    <t>2</t>
  </si>
  <si>
    <t>SO 107</t>
  </si>
  <si>
    <t>Polní cesta C3</t>
  </si>
  <si>
    <t>{5ebb4a76-965a-4a77-ba01-8d393fa78e6f}</t>
  </si>
  <si>
    <t>SO 108</t>
  </si>
  <si>
    <t>Polní cesta C4</t>
  </si>
  <si>
    <t>{8efe8078-93ac-4b77-b549-5d56cf51bbb1}</t>
  </si>
  <si>
    <t>SO 302</t>
  </si>
  <si>
    <t>Revitalizace stávající vodoteče RSV1</t>
  </si>
  <si>
    <t>{acec8452-d89c-4f3e-9a5e-bc2290921434}</t>
  </si>
  <si>
    <t>SO 307</t>
  </si>
  <si>
    <t>Propustek pod polní cestou C3</t>
  </si>
  <si>
    <t>{00fa2c15-9600-4a0b-b29f-d0d26c32457d}</t>
  </si>
  <si>
    <t>SO 900</t>
  </si>
  <si>
    <t>Vedlejší rozpočtové náklady</t>
  </si>
  <si>
    <t>{bd3a6f6f-f2f6-4b2c-ab0a-113e79e8e8aa}</t>
  </si>
  <si>
    <t>KRYCÍ LIST SOUPISU PRACÍ</t>
  </si>
  <si>
    <t>Objekt:</t>
  </si>
  <si>
    <t>SO 106 - Polní cesta NCV5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</si>
  <si>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</si>
  <si>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</si>
  <si>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</si>
  <si>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</si>
  <si>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</si>
  <si>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</si>
  <si>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</si>
  <si>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</si>
  <si>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</si>
  <si>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</si>
  <si>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</si>
  <si>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998 - Přesun hmot</t>
  </si>
  <si>
    <t>M - Práce a dodávky M</t>
  </si>
  <si>
    <t xml:space="preserve">    46-M - Zemní práce při extr.mont.pracích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</si>
  <si>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</si>
  <si>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</si>
  <si>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</si>
  <si>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</si>
  <si>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</si>
  <si>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</si>
  <si>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</si>
  <si>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</si>
  <si>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</si>
  <si>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</si>
  <si>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</si>
  <si>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</si>
  <si>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</si>
  <si>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</si>
  <si>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</si>
  <si>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</si>
  <si>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</si>
  <si>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</si>
  <si>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111151431</t>
  </si>
  <si>
    <t>Odstranění stařiny ze souvislé plochy přes 500 m2 v rovině nebo na svahu do 1:5</t>
  </si>
  <si>
    <t>m2</t>
  </si>
  <si>
    <t>4</t>
  </si>
  <si>
    <t>917767036</t>
  </si>
  <si>
    <t>Online PSC</t>
  </si>
  <si>
    <t>https://podminky.urs.cz/item/CS_URS_2024_01/111151431</t>
  </si>
  <si>
    <t>111251101</t>
  </si>
  <si>
    <t>Odstranění křovin a stromů s odstraněním kořenů strojně průměru kmene do 100 mm v rovině nebo ve svahu sklonu terénu do 1:5, při celkové ploše do 100 m2</t>
  </si>
  <si>
    <t>1011773203</t>
  </si>
  <si>
    <t>https://podminky.urs.cz/item/CS_URS_2024_01/111251101</t>
  </si>
  <si>
    <t>3</t>
  </si>
  <si>
    <t>111209111</t>
  </si>
  <si>
    <t>Spálení proutí, klestu z prořezávek a odstraněných křovin pro jakoukoliv dřevinu</t>
  </si>
  <si>
    <t>-301730639</t>
  </si>
  <si>
    <t>https://podminky.urs.cz/item/CS_URS_2024_01/111209111</t>
  </si>
  <si>
    <t>115101201</t>
  </si>
  <si>
    <t>Čerpání vody na dopravní výšku do 10 m s uvažovaným průměrným přítokem do 500 l/min</t>
  </si>
  <si>
    <t>hod</t>
  </si>
  <si>
    <t>-304124521</t>
  </si>
  <si>
    <t>https://podminky.urs.cz/item/CS_URS_2024_01/115101201</t>
  </si>
  <si>
    <t>5</t>
  </si>
  <si>
    <t>115101301</t>
  </si>
  <si>
    <t>Pohotovost záložní čerpací soupravy pro dopravní výšku do 10 m s uvažovaným průměrným přítokem do 500 l/min</t>
  </si>
  <si>
    <t>den</t>
  </si>
  <si>
    <t>-550232698</t>
  </si>
  <si>
    <t>https://podminky.urs.cz/item/CS_URS_2024_01/115101301</t>
  </si>
  <si>
    <t>6</t>
  </si>
  <si>
    <t>119001412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</si>
  <si>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betonového, kameninového nebo železobetonového, světlosti DN přes 200 do 500 mm</t>
  </si>
  <si>
    <t>m</t>
  </si>
  <si>
    <t>133041722</t>
  </si>
  <si>
    <t>https://podminky.urs.cz/item/CS_URS_2024_01/119001412</t>
  </si>
  <si>
    <t>7</t>
  </si>
  <si>
    <t>121151123</t>
  </si>
  <si>
    <t>Sejmutí ornice strojně při souvislé ploše přes 500 m2, tl. vrstvy do 200 mm</t>
  </si>
  <si>
    <t>-278617062</t>
  </si>
  <si>
    <t>https://podminky.urs.cz/item/CS_URS_2024_01/121151123</t>
  </si>
  <si>
    <t>8</t>
  </si>
  <si>
    <t>12210140R</t>
  </si>
  <si>
    <t>Výměna podloží - nákup a dovoz vhodného materiálu včetně uložení do násypu</t>
  </si>
  <si>
    <t>m3</t>
  </si>
  <si>
    <t>668898306</t>
  </si>
  <si>
    <t>9</t>
  </si>
  <si>
    <t>122251106</t>
  </si>
  <si>
    <t>Odkopávky a prokopávky nezapažené strojně v hornině třídy těžitelnosti I skupiny 3 přes 1 000 do 5 000 m3</t>
  </si>
  <si>
    <t>-1962669009</t>
  </si>
  <si>
    <t>https://podminky.urs.cz/item/CS_URS_2024_01/122251106</t>
  </si>
  <si>
    <t>10</t>
  </si>
  <si>
    <t>122702119</t>
  </si>
  <si>
    <t>Odkopávky a prokopávky výsypek Příplatek k cenám za lepivost zemin</t>
  </si>
  <si>
    <t>-1855150391</t>
  </si>
  <si>
    <t>https://podminky.urs.cz/item/CS_URS_2023_02/122702119</t>
  </si>
  <si>
    <t>11</t>
  </si>
  <si>
    <t>132251254</t>
  </si>
  <si>
    <t>Hloubení nezapažených rýh šířky přes 800 do 2 000 mm strojně s urovnáním dna do předepsaného profilu a spádu v hornině třídy těžitelnosti I skupiny 3 přes 100 do 500 m3</t>
  </si>
  <si>
    <t>1033343675</t>
  </si>
  <si>
    <t>https://podminky.urs.cz/item/CS_URS_2024_01/132251254</t>
  </si>
  <si>
    <t>162651112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</si>
  <si>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</si>
  <si>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-1279871899</t>
  </si>
  <si>
    <t>https://podminky.urs.cz/item/CS_URS_2024_01/162651112</t>
  </si>
  <si>
    <t>13</t>
  </si>
  <si>
    <t>167151111</t>
  </si>
  <si>
    <t>Nakládání, skládání a překládání neulehlého výkopku nebo sypaniny strojně nakládání, množství přes 100 m3, z hornin třídy těžitelnosti I, skupiny 1 až 3</t>
  </si>
  <si>
    <t>1582205218</t>
  </si>
  <si>
    <t>https://podminky.urs.cz/item/CS_URS_2024_01/167151111</t>
  </si>
  <si>
    <t>14</t>
  </si>
  <si>
    <t>171251201</t>
  </si>
  <si>
    <t>Uložení sypaniny na skládky nebo meziskládky bez hutnění s upravením uložené sypaniny do předepsaného tvaru</t>
  </si>
  <si>
    <t>1929096384</t>
  </si>
  <si>
    <t>https://podminky.urs.cz/item/CS_URS_2024_01/171251201</t>
  </si>
  <si>
    <t>15</t>
  </si>
  <si>
    <t>174151101</t>
  </si>
  <si>
    <t>Zásyp sypaninou z jakékoliv horniny strojně s uložením výkopku ve vrstvách se zhutněním jam, šachet, rýh nebo kolem objektů v těchto vykopávkách</t>
  </si>
  <si>
    <t>-1136066545</t>
  </si>
  <si>
    <t>https://podminky.urs.cz/item/CS_URS_2024_01/174151101</t>
  </si>
  <si>
    <t>16</t>
  </si>
  <si>
    <t>M</t>
  </si>
  <si>
    <t>58344197</t>
  </si>
  <si>
    <t>štěrkodrť frakce 0/63</t>
  </si>
  <si>
    <t>t</t>
  </si>
  <si>
    <t>-1073849337</t>
  </si>
  <si>
    <t>17</t>
  </si>
  <si>
    <t>181351103</t>
  </si>
  <si>
    <t>Rozprostření a urovnání ornice v rovině nebo ve svahu sklonu do 1:5 strojně při souvislé ploše přes 100 do 500 m2, tl. vrstvy do 200 mm</t>
  </si>
  <si>
    <t>307835182</t>
  </si>
  <si>
    <t>https://podminky.urs.cz/item/CS_URS_2024_01/181351103</t>
  </si>
  <si>
    <t>18</t>
  </si>
  <si>
    <t>181411121</t>
  </si>
  <si>
    <t>Založení trávníku na půdě předem připravené plochy do 1000 m2 výsevem včetně utažení lučního v rovině nebo na svahu do 1:5</t>
  </si>
  <si>
    <t>-2117690476</t>
  </si>
  <si>
    <t>https://podminky.urs.cz/item/CS_URS_2024_01/181411121</t>
  </si>
  <si>
    <t>19</t>
  </si>
  <si>
    <t>005724700</t>
  </si>
  <si>
    <t>osivo směs travní univerzál</t>
  </si>
  <si>
    <t>kg</t>
  </si>
  <si>
    <t>-524797719</t>
  </si>
  <si>
    <t>20</t>
  </si>
  <si>
    <t>181951112</t>
  </si>
  <si>
    <t>Úprava pláně vyrovnáním výškových rozdílů strojně v hornině třídy těžitelnosti I, skupiny 1 až 3 se zhutněním</t>
  </si>
  <si>
    <t>-1943899441</t>
  </si>
  <si>
    <t>https://podminky.urs.cz/item/CS_URS_2024_01/181951112</t>
  </si>
  <si>
    <t>182151111</t>
  </si>
  <si>
    <t>Svahování trvalých svahů do projektovaných profilů strojně s potřebným přemístěním výkopku při svahování v zářezech v hornině třídy těžitelnosti I, skupiny 1 až 3</t>
  </si>
  <si>
    <t>1897598286</t>
  </si>
  <si>
    <t>https://podminky.urs.cz/item/CS_URS_2024_01/182151111</t>
  </si>
  <si>
    <t>Zakládání</t>
  </si>
  <si>
    <t>22</t>
  </si>
  <si>
    <t>212752101</t>
  </si>
  <si>
    <t>Trativody z drenážních trubek pro liniové stavby a komunikace se zřízením štěrkového lože pod trubky a s jejich obsypem v otevřeném výkopu trubka korugovaná sendvičová PE-HD SN 4 celoperforovaná 360° DN 100</t>
  </si>
  <si>
    <t>1381125224</t>
  </si>
  <si>
    <t>https://podminky.urs.cz/item/CS_URS_2024_01/212752101</t>
  </si>
  <si>
    <t>23</t>
  </si>
  <si>
    <t>213141112</t>
  </si>
  <si>
    <t>Zřízení vrstvy z geotextilie filtrační, separační, odvodňovací, ochranné, výztužné nebo protierozní v rovině nebo ve sklonu do 1:5, šířky přes 3 do 6 m</t>
  </si>
  <si>
    <t>-513891885</t>
  </si>
  <si>
    <t>https://podminky.urs.cz/item/CS_URS_2024_01/213141112</t>
  </si>
  <si>
    <t>24</t>
  </si>
  <si>
    <t>69311175</t>
  </si>
  <si>
    <t>geotextilie PP s ÚV stabilizací 500g/m2</t>
  </si>
  <si>
    <t>-492092587</t>
  </si>
  <si>
    <t>25</t>
  </si>
  <si>
    <t>213311142</t>
  </si>
  <si>
    <t>Polštáře zhutněné pod základy ze štěrkopísku netříděného</t>
  </si>
  <si>
    <t>-208196147</t>
  </si>
  <si>
    <t>https://podminky.urs.cz/item/CS_URS_2024_01/213311142</t>
  </si>
  <si>
    <t>26</t>
  </si>
  <si>
    <t>171152501</t>
  </si>
  <si>
    <t>Zhutnění podloží pod násypy z rostlé horniny třídy těžitelnosti I a II, skupiny 1 až 4 z hornin soudružných a nesoudržných</t>
  </si>
  <si>
    <t>-1278427399</t>
  </si>
  <si>
    <t>https://podminky.urs.cz/item/CS_URS_2024_01/171152501</t>
  </si>
  <si>
    <t>Vodorovné konstrukce</t>
  </si>
  <si>
    <t>27</t>
  </si>
  <si>
    <t>451317777</t>
  </si>
  <si>
    <t>Podklad nebo lože pod dlažbu (přídlažbu) v ploše vodorovné nebo ve sklonu do 1:5, tloušťky od 50 do 100 mm z betonu prostého</t>
  </si>
  <si>
    <t>-346838017</t>
  </si>
  <si>
    <t>https://podminky.urs.cz/item/CS_URS_2024_01/451317777</t>
  </si>
  <si>
    <t>28</t>
  </si>
  <si>
    <t>451573111</t>
  </si>
  <si>
    <t>Lože pod potrubí, stoky a drobné objekty v otevřeném výkopu z písku a štěrkopísku do 63 mm</t>
  </si>
  <si>
    <t>-129429857</t>
  </si>
  <si>
    <t>https://podminky.urs.cz/item/CS_URS_2024_01/451573111</t>
  </si>
  <si>
    <t>29</t>
  </si>
  <si>
    <t>452313141</t>
  </si>
  <si>
    <t>Podkladní a zajišťovací konstrukce z betonu prostého v otevřeném výkopu bez zvýšených nároků na prostředí bloky pro potrubí z betonu tř. C 16/20</t>
  </si>
  <si>
    <t>2103350883</t>
  </si>
  <si>
    <t>https://podminky.urs.cz/item/CS_URS_2024_01/452313141</t>
  </si>
  <si>
    <t>30</t>
  </si>
  <si>
    <t>452321141</t>
  </si>
  <si>
    <t>Podkladní a zajišťovací konstrukce z betonu železového v otevřeném výkopu bez zvýšených nároků na prostředí desky pod potrubí, stoky a drobné objekty z betonu tř. C 16/20</t>
  </si>
  <si>
    <t>865377184</t>
  </si>
  <si>
    <t>https://podminky.urs.cz/item/CS_URS_2024_01/452321141</t>
  </si>
  <si>
    <t>31</t>
  </si>
  <si>
    <t>452323161</t>
  </si>
  <si>
    <t>Podkladní a zajišťovací konstrukce z betonu železového v otevřeném výkopu bez zvýšených nároků na prostředí bloky pro potrubí z betonu tř. C 25/30</t>
  </si>
  <si>
    <t>1859789173</t>
  </si>
  <si>
    <t>https://podminky.urs.cz/item/CS_URS_2024_01/452323161</t>
  </si>
  <si>
    <t>32</t>
  </si>
  <si>
    <t>452353101</t>
  </si>
  <si>
    <t>Bednění podkladních a zajišťovacích konstrukcí v otevřeném výkopu bloků pro potrubí</t>
  </si>
  <si>
    <t>-1577131392</t>
  </si>
  <si>
    <t>https://podminky.urs.cz/item/CS_URS_2023_02/452353101</t>
  </si>
  <si>
    <t>33</t>
  </si>
  <si>
    <t>452368211</t>
  </si>
  <si>
    <t>Výztuž podkladních desek, bloků nebo pražců v otevřeném výkopu ze svařovaných sítí typu Kari</t>
  </si>
  <si>
    <t>-1814121476</t>
  </si>
  <si>
    <t>https://podminky.urs.cz/item/CS_URS_2024_01/452368211</t>
  </si>
  <si>
    <t>Komunikace pozemní</t>
  </si>
  <si>
    <t>34</t>
  </si>
  <si>
    <t>564851111</t>
  </si>
  <si>
    <t>Podklad ze štěrkodrti ŠD s rozprostřením a zhutněním plochy přes 100 m2, po zhutnění tl. 150 mm</t>
  </si>
  <si>
    <t>1470769090</t>
  </si>
  <si>
    <t>https://podminky.urs.cz/item/CS_URS_2024_01/564851111</t>
  </si>
  <si>
    <t>35</t>
  </si>
  <si>
    <t>569751111</t>
  </si>
  <si>
    <t>Zpevnění krajnic nebo komunikací pro pěší s rozprostřením a zhutněním, po zhutnění kamenivem drceným tl. 150 mm</t>
  </si>
  <si>
    <t>1940474471</t>
  </si>
  <si>
    <t>https://podminky.urs.cz/item/CS_URS_2024_01/569751111</t>
  </si>
  <si>
    <t>36</t>
  </si>
  <si>
    <t>573451114</t>
  </si>
  <si>
    <t>Dvojitý nátěr DN s posypem kamenivem a se zaválcováním z asfaltu silničního, v množství 2,4 kg/m2</t>
  </si>
  <si>
    <t>-1103192535</t>
  </si>
  <si>
    <t>https://podminky.urs.cz/item/CS_URS_2024_01/573451114</t>
  </si>
  <si>
    <t>37</t>
  </si>
  <si>
    <t>574381112</t>
  </si>
  <si>
    <t>Penetrační makadam PM s rozprostřením kameniva na sucho, s prolitím živicí, s posypem drtí a se zhutněním hrubý (PMH) z kameniva hrubého drceného, po zhutnění tl. 100 mm</t>
  </si>
  <si>
    <t>-932563669</t>
  </si>
  <si>
    <t>https://podminky.urs.cz/item/CS_URS_2024_01/574381112</t>
  </si>
  <si>
    <t>38</t>
  </si>
  <si>
    <t>594511113</t>
  </si>
  <si>
    <t>Kladení dlažby z lomového kamene lomařsky upraveného v ploše vodorovné nebo ve sklonu na plocho tl. do 250 mm, bez vyplnění spár, s provedením lože tl. 50 mm z betonu</t>
  </si>
  <si>
    <t>-1219161415</t>
  </si>
  <si>
    <t>https://podminky.urs.cz/item/CS_URS_2024_01/594511113</t>
  </si>
  <si>
    <t>39</t>
  </si>
  <si>
    <t>599632111</t>
  </si>
  <si>
    <t>Vyplnění spár dlažby (přídlažby) z lomového kamene v jakémkoliv sklonu plochy a jakékoliv tloušťky cementovou maltou se zatřením</t>
  </si>
  <si>
    <t>36853772</t>
  </si>
  <si>
    <t>https://podminky.urs.cz/item/CS_URS_2024_01/599632111</t>
  </si>
  <si>
    <t>Trubní vedení</t>
  </si>
  <si>
    <t>40</t>
  </si>
  <si>
    <t>899621111</t>
  </si>
  <si>
    <t>Obetonování drenážního potrubí prostým betonem tl. obetonování do 150 mm, trub DN do 100</t>
  </si>
  <si>
    <t>-699707991</t>
  </si>
  <si>
    <t>https://podminky.urs.cz/item/CS_URS_2024_01/899621111</t>
  </si>
  <si>
    <t>41</t>
  </si>
  <si>
    <t>899914111</t>
  </si>
  <si>
    <t xml:space="preserve">Montáž chráničky v otevřeném výkopu </t>
  </si>
  <si>
    <t>-1656864310</t>
  </si>
  <si>
    <t>https://podminky.urs.cz/item/CS_URS_2024_01/899914111</t>
  </si>
  <si>
    <t>43</t>
  </si>
  <si>
    <t>14011098</t>
  </si>
  <si>
    <t xml:space="preserve">chránička </t>
  </si>
  <si>
    <t>-374405557</t>
  </si>
  <si>
    <t>Ostatní konstrukce a práce, bourání</t>
  </si>
  <si>
    <t>44</t>
  </si>
  <si>
    <t>912211111</t>
  </si>
  <si>
    <t>Montáž směrového sloupku plastového s odrazkou prostým uložením bez betonového základu silničního</t>
  </si>
  <si>
    <t>kus</t>
  </si>
  <si>
    <t>-810623920</t>
  </si>
  <si>
    <t>https://podminky.urs.cz/item/CS_URS_2024_01/912211111</t>
  </si>
  <si>
    <t>45</t>
  </si>
  <si>
    <t>40445158</t>
  </si>
  <si>
    <t>sloupek směrový silniční plastový 1,2m</t>
  </si>
  <si>
    <t>1639465408</t>
  </si>
  <si>
    <t>46</t>
  </si>
  <si>
    <t>914111111</t>
  </si>
  <si>
    <t>Montáž svislé dopravní značky základní velikosti do 1 m2 objímkami na sloupky nebo konzoly</t>
  </si>
  <si>
    <t>1652083299</t>
  </si>
  <si>
    <t>https://podminky.urs.cz/item/CS_URS_2024_01/914111111</t>
  </si>
  <si>
    <t>47</t>
  </si>
  <si>
    <t>40445620</t>
  </si>
  <si>
    <t>zákazové, příkazové dopravní značky B1-B34, C1-15 700mm</t>
  </si>
  <si>
    <t>-1594537532</t>
  </si>
  <si>
    <t>48</t>
  </si>
  <si>
    <t>40445230</t>
  </si>
  <si>
    <t>sloupek pro dopravní značku Zn D 70mm v 3,5m</t>
  </si>
  <si>
    <t>10783023</t>
  </si>
  <si>
    <t>49</t>
  </si>
  <si>
    <t>40445241</t>
  </si>
  <si>
    <t>patka pro sloupek Al D 70mm</t>
  </si>
  <si>
    <t>-288802161</t>
  </si>
  <si>
    <t>50</t>
  </si>
  <si>
    <t>40445254</t>
  </si>
  <si>
    <t>víčko plastové na sloupek D 70mm</t>
  </si>
  <si>
    <t>-71920525</t>
  </si>
  <si>
    <t>51</t>
  </si>
  <si>
    <t>40445257</t>
  </si>
  <si>
    <t>svorka upínací na sloupek D 70mm</t>
  </si>
  <si>
    <t>1249403673</t>
  </si>
  <si>
    <t>52</t>
  </si>
  <si>
    <t>914431112</t>
  </si>
  <si>
    <t>Montáž dopravního zrcadla na sloupky nebo konzoly velikosti do 1 m2</t>
  </si>
  <si>
    <t>-1449785048</t>
  </si>
  <si>
    <t>https://podminky.urs.cz/item/CS_URS_2024_01/914431112</t>
  </si>
  <si>
    <t>53</t>
  </si>
  <si>
    <t>40445200</t>
  </si>
  <si>
    <t>zrcadlo dopravní kruhové D 600mm</t>
  </si>
  <si>
    <t>693888739</t>
  </si>
  <si>
    <t>54</t>
  </si>
  <si>
    <t>919535557</t>
  </si>
  <si>
    <t>Obetonování trubního propustku betonem prostým bez zvýšených nároků na prostředí tř. C 16/20</t>
  </si>
  <si>
    <t>2003811658</t>
  </si>
  <si>
    <t>https://podminky.urs.cz/item/CS_URS_2024_01/919535557</t>
  </si>
  <si>
    <t>55</t>
  </si>
  <si>
    <t>919551112</t>
  </si>
  <si>
    <t>Zřízení propustku z trub plastových polyetylenových rýhovaných se spojkami nebo s hrdlem DN 400 mm</t>
  </si>
  <si>
    <t>-1863202940</t>
  </si>
  <si>
    <t>https://podminky.urs.cz/item/CS_URS_2024_01/919551112</t>
  </si>
  <si>
    <t>56</t>
  </si>
  <si>
    <t>56241111</t>
  </si>
  <si>
    <t>trouba HDPE flexibilní 8kPA D 400mm</t>
  </si>
  <si>
    <t>-1583243980</t>
  </si>
  <si>
    <t>57</t>
  </si>
  <si>
    <t>919551114</t>
  </si>
  <si>
    <t>Zřízení propustku z trub plastových polyetylenových rýhovaných se spojkami nebo s hrdlem DN 600 mm</t>
  </si>
  <si>
    <t>856474534</t>
  </si>
  <si>
    <t>https://podminky.urs.cz/item/CS_URS_2024_01/919551114</t>
  </si>
  <si>
    <t>58</t>
  </si>
  <si>
    <t>56241113</t>
  </si>
  <si>
    <t>trouba HDPE flexibilní 8kPA D 600mm</t>
  </si>
  <si>
    <t>1429077033</t>
  </si>
  <si>
    <t>59</t>
  </si>
  <si>
    <t>938902113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</si>
  <si>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0,30 do 0,50 m3/m</t>
  </si>
  <si>
    <t>1285880340</t>
  </si>
  <si>
    <t>https://podminky.urs.cz/item/CS_URS_2024_01/938902113</t>
  </si>
  <si>
    <t>60</t>
  </si>
  <si>
    <t>938908411</t>
  </si>
  <si>
    <t>Čištění vozovek splachováním vodou povrchu podkladu nebo krytu živičného, betonového nebo dlážděného</t>
  </si>
  <si>
    <t>1450469657</t>
  </si>
  <si>
    <t>https://podminky.urs.cz/item/CS_URS_2024_01/938908411</t>
  </si>
  <si>
    <t>998</t>
  </si>
  <si>
    <t>Přesun hmot</t>
  </si>
  <si>
    <t>61</t>
  </si>
  <si>
    <t>998225111</t>
  </si>
  <si>
    <t>Přesun hmot pro komunikace s krytem z kameniva, monolitickým betonovým nebo živičným dopravní vzdálenost do 200 m jakékoliv délky objektu</t>
  </si>
  <si>
    <t>184661839</t>
  </si>
  <si>
    <t>https://podminky.urs.cz/item/CS_URS_2024_01/998225111</t>
  </si>
  <si>
    <t>Práce a dodávky M</t>
  </si>
  <si>
    <t>46-M</t>
  </si>
  <si>
    <t>Zemní práce při extr.mont.pracích</t>
  </si>
  <si>
    <t>62</t>
  </si>
  <si>
    <t>460241111</t>
  </si>
  <si>
    <t>Příplatek k cenám vykopávek v blízkosti podzemního vedení pro jakoukoliv třídu horniny</t>
  </si>
  <si>
    <t>64</t>
  </si>
  <si>
    <t>-2081415532</t>
  </si>
  <si>
    <t>https://podminky.urs.cz/item/CS_URS_2024_01/460241111</t>
  </si>
  <si>
    <t>SO 107 - Polní cesta C3</t>
  </si>
  <si>
    <t xml:space="preserve">    997 - Přesun sutě</t>
  </si>
  <si>
    <t>-366251480</t>
  </si>
  <si>
    <t>-2027031890</t>
  </si>
  <si>
    <t>112101102</t>
  </si>
  <si>
    <t>Odstranění stromů s odřezáním kmene a s odvětvením listnatých, průměru kmene přes 300 do 500 mm</t>
  </si>
  <si>
    <t>304713150</t>
  </si>
  <si>
    <t>https://podminky.urs.cz/item/CS_URS_2024_01/112101102</t>
  </si>
  <si>
    <t>112101103</t>
  </si>
  <si>
    <t>Odstranění stromů s odřezáním kmene a s odvětvením listnatých, průměru kmene přes 500 do 700 mm</t>
  </si>
  <si>
    <t>-1656105656</t>
  </si>
  <si>
    <t>https://podminky.urs.cz/item/CS_URS_2024_01/112101103</t>
  </si>
  <si>
    <t>-1211217522</t>
  </si>
  <si>
    <t>112251102</t>
  </si>
  <si>
    <t>Odstranění pařezů strojně s jejich vykopáním nebo vytrháním průměru přes 300 do 500 mm</t>
  </si>
  <si>
    <t>231810317</t>
  </si>
  <si>
    <t>https://podminky.urs.cz/item/CS_URS_2024_01/112251102</t>
  </si>
  <si>
    <t>112251103</t>
  </si>
  <si>
    <t>Odstranění pařezů strojně s jejich vykopáním nebo vytrháním průměru přes 500 do 700 mm</t>
  </si>
  <si>
    <t>526787984</t>
  </si>
  <si>
    <t>https://podminky.urs.cz/item/CS_URS_2024_01/112251103</t>
  </si>
  <si>
    <t>1520365242</t>
  </si>
  <si>
    <t>994941231</t>
  </si>
  <si>
    <t>-864882374</t>
  </si>
  <si>
    <t>121151113</t>
  </si>
  <si>
    <t>Sejmutí ornice strojně při souvislé ploše přes 100 do 500 m2, tl. vrstvy do 200 mm</t>
  </si>
  <si>
    <t>-2065101091</t>
  </si>
  <si>
    <t>https://podminky.urs.cz/item/CS_URS_2024_01/121151113</t>
  </si>
  <si>
    <t>129001101</t>
  </si>
  <si>
    <t>Příplatek k cenám vykopávek za ztížení vykopávky v blízkosti podzemního vedení nebo výbušnin v horninách jakékoliv třídy</t>
  </si>
  <si>
    <t>-1709232572</t>
  </si>
  <si>
    <t>https://podminky.urs.cz/item/CS_URS_2024_01/129001101</t>
  </si>
  <si>
    <t>-1701539384</t>
  </si>
  <si>
    <t>122252206</t>
  </si>
  <si>
    <t>Odkopávky a prokopávky nezapažené pro silnice a dálnice strojně v hornině třídy těžitelnosti I přes 1 000 do 5 000 m3</t>
  </si>
  <si>
    <t>-2061010052</t>
  </si>
  <si>
    <t>https://podminky.urs.cz/item/CS_URS_2024_01/122252206</t>
  </si>
  <si>
    <t>Odkopávky a prokopávky Příplatek k cenám za lepivost zemin</t>
  </si>
  <si>
    <t>-2122927578</t>
  </si>
  <si>
    <t>132251253</t>
  </si>
  <si>
    <t>Hloubení nezapažených rýh šířky přes 800 do 2 000 mm strojně s urovnáním dna do předepsaného profilu a spádu v hornině třídy těžitelnosti I skupiny 3 přes 50 do 100 m3</t>
  </si>
  <si>
    <t>1367127508</t>
  </si>
  <si>
    <t>https://podminky.urs.cz/item/CS_URS_2024_01/132251253</t>
  </si>
  <si>
    <t>162201402</t>
  </si>
  <si>
    <t>Vodorovné přemístění větví, kmenů nebo pařezů s naložením, složením a dopravou do 1000 m větví stromů listnatých, průměru kmene přes 300 do 500 mm</t>
  </si>
  <si>
    <t>-348281667</t>
  </si>
  <si>
    <t>https://podminky.urs.cz/item/CS_URS_2024_01/162201402</t>
  </si>
  <si>
    <t>162201403</t>
  </si>
  <si>
    <t>Vodorovné přemístění větví, kmenů nebo pařezů s naložením, složením a dopravou do 1000 m větví stromů listnatých, průměru kmene přes 500 do 700 mm</t>
  </si>
  <si>
    <t>130345362</t>
  </si>
  <si>
    <t>https://podminky.urs.cz/item/CS_URS_2024_01/162201403</t>
  </si>
  <si>
    <t>162201412</t>
  </si>
  <si>
    <t>Vodorovné přemístění větví, kmenů nebo pařezů s naložením, složením a dopravou do 1000 m kmenů stromů listnatých, průměru přes 300 do 500 mm</t>
  </si>
  <si>
    <t>-541164507</t>
  </si>
  <si>
    <t>https://podminky.urs.cz/item/CS_URS_2024_01/162201412</t>
  </si>
  <si>
    <t>162201413</t>
  </si>
  <si>
    <t>Vodorovné přemístění větví, kmenů nebo pařezů s naložením, složením a dopravou do 1000 m kmenů stromů listnatých, průměru přes 500 do 700 mm</t>
  </si>
  <si>
    <t>893324392</t>
  </si>
  <si>
    <t>https://podminky.urs.cz/item/CS_URS_2024_01/162201413</t>
  </si>
  <si>
    <t>162201421</t>
  </si>
  <si>
    <t>Vodorovné přemístění větví, kmenů nebo pařezů s naložením, složením a dopravou do 1000 m pařezů kmenů, průměru přes 100 do 300 mm</t>
  </si>
  <si>
    <t>841492847</t>
  </si>
  <si>
    <t>https://podminky.urs.cz/item/CS_URS_2024_01/162201421</t>
  </si>
  <si>
    <t>162201423</t>
  </si>
  <si>
    <t>Vodorovné přemístění větví, kmenů nebo pařezů s naložením, složením a dopravou do 1000 m pařezů kmenů, průměru přes 500 do 700 mm</t>
  </si>
  <si>
    <t>1682039322</t>
  </si>
  <si>
    <t>https://podminky.urs.cz/item/CS_URS_2024_01/162201423</t>
  </si>
  <si>
    <t>162301972</t>
  </si>
  <si>
    <t>Vodorovné přemístění větví, kmenů nebo pařezů s naložením, složením a dopravou Příplatek k cenám za každých dalších i započatých 1000 m přes 1000 m pařezů kmenů, průměru přes 300 do 500 mm</t>
  </si>
  <si>
    <t>461956392</t>
  </si>
  <si>
    <t>https://podminky.urs.cz/item/CS_URS_2024_01/162301972</t>
  </si>
  <si>
    <t>162301973</t>
  </si>
  <si>
    <t>Vodorovné přemístění větví, kmenů nebo pařezů s naložením, složením a dopravou Příplatek k cenám za každých dalších i započatých 1000 m přes 1000 m pařezů kmenů, průměru přes 500 do 700 mm</t>
  </si>
  <si>
    <t>-1826297994</t>
  </si>
  <si>
    <t>https://podminky.urs.cz/item/CS_URS_2024_01/162301973</t>
  </si>
  <si>
    <t>1377281532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</si>
  <si>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</si>
  <si>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</si>
  <si>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-1625421808</t>
  </si>
  <si>
    <t>https://podminky.urs.cz/item/CS_URS_2024_01/162751117</t>
  </si>
  <si>
    <t>167151112</t>
  </si>
  <si>
    <t>Nakládání, skládání a překládání neulehlého výkopku nebo sypaniny strojně nakládání, množství přes 100 m3, z hornin třídy těžitelnosti II, skupiny 4 a 5</t>
  </si>
  <si>
    <t>-536547678</t>
  </si>
  <si>
    <t>https://podminky.urs.cz/item/CS_URS_2024_01/167151112</t>
  </si>
  <si>
    <t>-2035649606</t>
  </si>
  <si>
    <t>-2128350585</t>
  </si>
  <si>
    <t>1166132608</t>
  </si>
  <si>
    <t>-877917078</t>
  </si>
  <si>
    <t>748506299</t>
  </si>
  <si>
    <t>2141053570</t>
  </si>
  <si>
    <t>729510460</t>
  </si>
  <si>
    <t>539832351</t>
  </si>
  <si>
    <t>-1231341196</t>
  </si>
  <si>
    <t>725708805</t>
  </si>
  <si>
    <t>69311202</t>
  </si>
  <si>
    <t>geotextilie netkaná separační, ochranná, filtrační, drenážní PES(70%)+PP(30%) 500g/m2</t>
  </si>
  <si>
    <t>111016012</t>
  </si>
  <si>
    <t>2070228251</t>
  </si>
  <si>
    <t>-1335671728</t>
  </si>
  <si>
    <t>888306088</t>
  </si>
  <si>
    <t>42</t>
  </si>
  <si>
    <t>-772872638</t>
  </si>
  <si>
    <t>-1024738075</t>
  </si>
  <si>
    <t>197697360</t>
  </si>
  <si>
    <t>188262093</t>
  </si>
  <si>
    <t>604409238</t>
  </si>
  <si>
    <t>chránička</t>
  </si>
  <si>
    <t>1442195524</t>
  </si>
  <si>
    <t>-742348580</t>
  </si>
  <si>
    <t>-1928559961</t>
  </si>
  <si>
    <t>617662973</t>
  </si>
  <si>
    <t>710730761</t>
  </si>
  <si>
    <t>40445271</t>
  </si>
  <si>
    <t>fólie retroreflexní na sloupek 100x100mm</t>
  </si>
  <si>
    <t>143284258</t>
  </si>
  <si>
    <t>1009285457</t>
  </si>
  <si>
    <t>649716048</t>
  </si>
  <si>
    <t>-227407042</t>
  </si>
  <si>
    <t>568462631</t>
  </si>
  <si>
    <t>-142998302</t>
  </si>
  <si>
    <t>997</t>
  </si>
  <si>
    <t>Přesun sutě</t>
  </si>
  <si>
    <t>997221858</t>
  </si>
  <si>
    <t>Poplatek za uložení stavebního odpadu na recyklační skládce (skládkovné) z rostlinných pletiv zatříděného do Katalogu odpadů pod kódem 02 01 03</t>
  </si>
  <si>
    <t>-1276062995</t>
  </si>
  <si>
    <t>https://podminky.urs.cz/item/CS_URS_2024_01/997221858</t>
  </si>
  <si>
    <t>-986931371</t>
  </si>
  <si>
    <t>SO 108 - Polní cesta C4</t>
  </si>
  <si>
    <t>46243392</t>
  </si>
  <si>
    <t>1710923956</t>
  </si>
  <si>
    <t>-11618118</t>
  </si>
  <si>
    <t>-23796428</t>
  </si>
  <si>
    <t>733519947</t>
  </si>
  <si>
    <t>-1737698469</t>
  </si>
  <si>
    <t>1340334224</t>
  </si>
  <si>
    <t>Příplatek k cenám za lepivost zemin</t>
  </si>
  <si>
    <t>-1759767453</t>
  </si>
  <si>
    <t>-1056347990</t>
  </si>
  <si>
    <t>132151253</t>
  </si>
  <si>
    <t>Hloubení nezapažených rýh šířky přes 800 do 2 000 mm strojně s urovnáním dna do předepsaného profilu a spádu v hornině třídy těžitelnosti I skupiny 1 a 2 přes 50 do 100 m3</t>
  </si>
  <si>
    <t>876840125</t>
  </si>
  <si>
    <t>https://podminky.urs.cz/item/CS_URS_2024_01/132151253</t>
  </si>
  <si>
    <t>-924086667</t>
  </si>
  <si>
    <t>794430450</t>
  </si>
  <si>
    <t>167151101</t>
  </si>
  <si>
    <t>Nakládání, skládání a překládání neulehlého výkopku nebo sypaniny strojně nakládání, množství do 100 m3, z horniny třídy těžitelnosti I, skupiny 1 až 3</t>
  </si>
  <si>
    <t>1346497588</t>
  </si>
  <si>
    <t>https://podminky.urs.cz/item/CS_URS_2024_01/167151101</t>
  </si>
  <si>
    <t>-298778806</t>
  </si>
  <si>
    <t>1762701958</t>
  </si>
  <si>
    <t>-1250480735</t>
  </si>
  <si>
    <t>183553260</t>
  </si>
  <si>
    <t>-396056444</t>
  </si>
  <si>
    <t>-1197255939</t>
  </si>
  <si>
    <t>-957595804</t>
  </si>
  <si>
    <t>-258528290</t>
  </si>
  <si>
    <t>-1944066528</t>
  </si>
  <si>
    <t>992614944</t>
  </si>
  <si>
    <t>-997733292</t>
  </si>
  <si>
    <t>442163669</t>
  </si>
  <si>
    <t>-345511315</t>
  </si>
  <si>
    <t>-1812851381</t>
  </si>
  <si>
    <t>1820289315</t>
  </si>
  <si>
    <t>-2044243725</t>
  </si>
  <si>
    <t>1889822892</t>
  </si>
  <si>
    <t>-865366559</t>
  </si>
  <si>
    <t>-2056816407</t>
  </si>
  <si>
    <t>1783963373</t>
  </si>
  <si>
    <t>1928460397</t>
  </si>
  <si>
    <t>SO 302 - Revitalizace stávající vodoteče RSV1</t>
  </si>
  <si>
    <t>111151231</t>
  </si>
  <si>
    <t>Pokosení trávníku při souvislé ploše přes 1000 do 10000 m2 lučního v rovině nebo svahu do 1:5</t>
  </si>
  <si>
    <t>1172966476</t>
  </si>
  <si>
    <t>https://podminky.urs.cz/item/CS_URS_2024_01/111151231</t>
  </si>
  <si>
    <t>682427744</t>
  </si>
  <si>
    <t>593365144</t>
  </si>
  <si>
    <t>111212211</t>
  </si>
  <si>
    <t>Odstranění nevhodných dřevin průměru kmene do 100 mm výšky do 1 m s odstraněním pařezu do 100 m2 v rovině nebo na svahu do 1:5</t>
  </si>
  <si>
    <t>-967655191</t>
  </si>
  <si>
    <t>https://podminky.urs.cz/item/CS_URS_2024_01/111212211</t>
  </si>
  <si>
    <t>112101101</t>
  </si>
  <si>
    <t>Odstranění stromů s odřezáním kmene a s odvětvením listnatých, průměru kmene přes 100 do 300 mm</t>
  </si>
  <si>
    <t>-1592182599</t>
  </si>
  <si>
    <t>https://podminky.urs.cz/item/CS_URS_2024_01/112101101</t>
  </si>
  <si>
    <t>897318031</t>
  </si>
  <si>
    <t>388866863</t>
  </si>
  <si>
    <t>121151114</t>
  </si>
  <si>
    <t>Sejmutí ornice strojně při souvislé ploše přes 100 do 500 m2, tl. vrstvy přes 200 do 250 mm</t>
  </si>
  <si>
    <t>-1989178657</t>
  </si>
  <si>
    <t>https://podminky.urs.cz/item/CS_URS_2024_01/121151114</t>
  </si>
  <si>
    <t>570359922</t>
  </si>
  <si>
    <t>124253102</t>
  </si>
  <si>
    <t>Vykopávky pro koryta vodotečí strojně v hornině třídy těžitelnosti I skupiny 3 přes 1 000 do 5 000 m3</t>
  </si>
  <si>
    <t>-1065742307</t>
  </si>
  <si>
    <t>https://podminky.urs.cz/item/CS_URS_2024_01/124253102</t>
  </si>
  <si>
    <t>827514369</t>
  </si>
  <si>
    <t>-1415860888</t>
  </si>
  <si>
    <t>-336440984</t>
  </si>
  <si>
    <t>-21986752</t>
  </si>
  <si>
    <t>-1310343540</t>
  </si>
  <si>
    <t>172152101</t>
  </si>
  <si>
    <t>Zřízení těsnící výplně z vhodné sypaniny s přemístěním sypaniny ze vzdálenosti do 10 m, avšak bez dodání sypaniny, s případným nutným kropením se zhutněním</t>
  </si>
  <si>
    <t>-2124533631</t>
  </si>
  <si>
    <t>https://podminky.urs.cz/item/CS_URS_2024_01/172152101</t>
  </si>
  <si>
    <t>1593946890</t>
  </si>
  <si>
    <t>182351133</t>
  </si>
  <si>
    <t>Rozprostření a urovnání ornice ve svahu sklonu přes 1:5 strojně při souvislé ploše přes 500 m2, tl. vrstvy do 200 mm</t>
  </si>
  <si>
    <t>383201999</t>
  </si>
  <si>
    <t>https://podminky.urs.cz/item/CS_URS_2024_01/182351133</t>
  </si>
  <si>
    <t>184102211</t>
  </si>
  <si>
    <t>Výsadba keře bez balu do předem vyhloubené jamky se zalitím v rovině nebo na svahu do 1:5 výšky do 1 m v terénu</t>
  </si>
  <si>
    <t>-1316403146</t>
  </si>
  <si>
    <t>https://podminky.urs.cz/item/CS_URS_2024_01/184102211</t>
  </si>
  <si>
    <t>02650480R</t>
  </si>
  <si>
    <t>Vrba popelavá</t>
  </si>
  <si>
    <t>490579595</t>
  </si>
  <si>
    <t>02652025R</t>
  </si>
  <si>
    <t>Střemcha obecná</t>
  </si>
  <si>
    <t>1895195790</t>
  </si>
  <si>
    <t>184215132</t>
  </si>
  <si>
    <t>Ukotvení dřeviny kůly v rovině nebo na svahu do 1:5 třemi kůly, délky přes 1 do 2 m</t>
  </si>
  <si>
    <t>1254079474</t>
  </si>
  <si>
    <t>https://podminky.urs.cz/item/CS_URS_2024_01/184215132</t>
  </si>
  <si>
    <t>171103211</t>
  </si>
  <si>
    <t>Uložení netříděných sypanin do zemních hrází z hornin třídy těžitelnosti I a II, skupiny 1 až 4 pro jakoukoliv šířku koruny přívodních kanálů inundačních nebo ochranných se zhutněním do 100 % PS - koef. C s příměsí jílové hlíny do 20 % objemu</t>
  </si>
  <si>
    <t>959424970</t>
  </si>
  <si>
    <t>https://podminky.urs.cz/item/CS_URS_2024_01/171103211</t>
  </si>
  <si>
    <t>181151321</t>
  </si>
  <si>
    <t>Plošná úprava terénu v zemině skupiny 1 až 4 s urovnáním povrchu bez doplnění ornice souvislé plochy přes 500 m2 při nerovnostech terénu přes 100 do 150 mm v rovině nebo na svahu do 1:5</t>
  </si>
  <si>
    <t>-748378474</t>
  </si>
  <si>
    <t>https://podminky.urs.cz/item/CS_URS_2024_01/181151321</t>
  </si>
  <si>
    <t>1116920968</t>
  </si>
  <si>
    <t>-225819929</t>
  </si>
  <si>
    <t>183101113</t>
  </si>
  <si>
    <t>Hloubení jamek pro vysazování rostlin v zemině skupiny 1 až 4 bez výměny půdy v rovině nebo na svahu do 1:5, objemu přes 0,02 do 0,05 m3</t>
  </si>
  <si>
    <t>-339060138</t>
  </si>
  <si>
    <t>https://podminky.urs.cz/item/CS_URS_2024_01/183101113</t>
  </si>
  <si>
    <t>184102113</t>
  </si>
  <si>
    <t>Výsadba dřeviny s balem do předem vyhloubené jamky se zalitím v rovině nebo na svahu do 1:5, při průměru balu přes 300 do 400 mm</t>
  </si>
  <si>
    <t>-290235171</t>
  </si>
  <si>
    <t>https://podminky.urs.cz/item/CS_URS_2024_01/184102113</t>
  </si>
  <si>
    <t>02650300</t>
  </si>
  <si>
    <t>javor mléč /Acer platanoides/ 20-50cm</t>
  </si>
  <si>
    <t>133475376</t>
  </si>
  <si>
    <t>02650409R</t>
  </si>
  <si>
    <t>Javor klen  /Acer pseudoplatanus/ 200 - 250 cm, ZB</t>
  </si>
  <si>
    <t>-82890846</t>
  </si>
  <si>
    <t>02650413R</t>
  </si>
  <si>
    <t>Olše lepkavá /Alnus glutinosa/ 200 - 250 cm, ZB</t>
  </si>
  <si>
    <t>1172908306</t>
  </si>
  <si>
    <t>02640445R</t>
  </si>
  <si>
    <t>Jasan ztepilý /Fraxinus excelsiorú 200 - 250 cm, ZB</t>
  </si>
  <si>
    <t>-650817532</t>
  </si>
  <si>
    <t>02650462R</t>
  </si>
  <si>
    <t>Dub letní (Quercus robur) 200 - 250 cm, ZB</t>
  </si>
  <si>
    <t>288810909</t>
  </si>
  <si>
    <t>02650487R</t>
  </si>
  <si>
    <t>Jeřáb obecný (Sorbus aucuparia) 200 - 250 cm, ZB</t>
  </si>
  <si>
    <t>433262916</t>
  </si>
  <si>
    <t>60591253</t>
  </si>
  <si>
    <t>kůl vyvazovací dřevěný impregnovaný D 8cm dl 2m</t>
  </si>
  <si>
    <t>-2091793637</t>
  </si>
  <si>
    <t>18481312R</t>
  </si>
  <si>
    <t>Ochrana dřevin před okusem mechanicky tubusem v rovině a svahu do 1:5</t>
  </si>
  <si>
    <t>-167781283</t>
  </si>
  <si>
    <t>184813133</t>
  </si>
  <si>
    <t>Ochrana dřevin před okusem zvěří chemicky nátěrem, v rovině nebo ve svahu do 1:5 listnatých, výšky do 70 cm</t>
  </si>
  <si>
    <t>100 kus</t>
  </si>
  <si>
    <t>1421946685</t>
  </si>
  <si>
    <t>https://podminky.urs.cz/item/CS_URS_2024_01/184813133</t>
  </si>
  <si>
    <t>184813136</t>
  </si>
  <si>
    <t>Ochrana dřevin před okusem zvěří chemicky postřikem, výšky přes 70 cm</t>
  </si>
  <si>
    <t>1820322170</t>
  </si>
  <si>
    <t>https://podminky.urs.cz/item/CS_URS_2024_01/184813136</t>
  </si>
  <si>
    <t>184813211</t>
  </si>
  <si>
    <t>Ochranné oplocení kořenové zóny stromu v rovině nebo na svahu do 1:5, výšky do 1500 mm</t>
  </si>
  <si>
    <t>-547905864</t>
  </si>
  <si>
    <t>https://podminky.urs.cz/item/CS_URS_2024_01/184813211</t>
  </si>
  <si>
    <t>184815166</t>
  </si>
  <si>
    <t>Ochrana sazenic ručním ožínáním celoplošné sklon do 1:5 při viditelnosti dobré, výšky od 30 do 60 cm</t>
  </si>
  <si>
    <t>ar</t>
  </si>
  <si>
    <t>-415741672</t>
  </si>
  <si>
    <t>https://podminky.urs.cz/item/CS_URS_2024_01/184815166</t>
  </si>
  <si>
    <t>184816111</t>
  </si>
  <si>
    <t>Hnojení sazenic průmyslovými hnojivy v množství do 0,25 kg k jedné sazenici</t>
  </si>
  <si>
    <t>-164859732</t>
  </si>
  <si>
    <t>https://podminky.urs.cz/item/CS_URS_2024_01/184816111</t>
  </si>
  <si>
    <t>10321310</t>
  </si>
  <si>
    <t>hnojivo vegetačních střech s dlouhodobým účinkem</t>
  </si>
  <si>
    <t>-481972664</t>
  </si>
  <si>
    <t>184851411</t>
  </si>
  <si>
    <t>Zpětný řez keřů po výsadbě netrnitých, výšky do 0,5 m</t>
  </si>
  <si>
    <t>-1854796468</t>
  </si>
  <si>
    <t>https://podminky.urs.cz/item/CS_URS_2024_01/184851411</t>
  </si>
  <si>
    <t>184852321</t>
  </si>
  <si>
    <t>Řez stromů prováděný lezeckou technikou výchovný (S-RV) špičáky a keřové stromy, výšky do 4 m</t>
  </si>
  <si>
    <t>-422776476</t>
  </si>
  <si>
    <t>https://podminky.urs.cz/item/CS_URS_2024_01/184852321</t>
  </si>
  <si>
    <t>184911421</t>
  </si>
  <si>
    <t>Mulčování vysazených rostlin mulčovací kůrou, tl. do 100 mm v rovině nebo na svahu do 1:5</t>
  </si>
  <si>
    <t>539885675</t>
  </si>
  <si>
    <t>https://podminky.urs.cz/item/CS_URS_2024_01/184911421</t>
  </si>
  <si>
    <t>103911000</t>
  </si>
  <si>
    <t>kůra mulčovací VL</t>
  </si>
  <si>
    <t>909075482</t>
  </si>
  <si>
    <t>185804233</t>
  </si>
  <si>
    <t>Vypletí na svahu přes 1:5 do 1:2 dřevin solitérních</t>
  </si>
  <si>
    <t>89896319</t>
  </si>
  <si>
    <t>https://podminky.urs.cz/item/CS_URS_2024_01/185804233</t>
  </si>
  <si>
    <t>185804312</t>
  </si>
  <si>
    <t>Zalití rostlin vodou plochy záhonů jednotlivě přes 20 m2</t>
  </si>
  <si>
    <t>741564486</t>
  </si>
  <si>
    <t>https://podminky.urs.cz/item/CS_URS_2024_01/185804312</t>
  </si>
  <si>
    <t>211971110</t>
  </si>
  <si>
    <t>Zřízení opláštění výplně z geotextilie odvodňovacích žeber nebo trativodů v rýze nebo zářezu se stěnami šikmými o sklonu do 1:2</t>
  </si>
  <si>
    <t>-1830371139</t>
  </si>
  <si>
    <t>https://podminky.urs.cz/item/CS_URS_2024_01/211971110</t>
  </si>
  <si>
    <t>69311068</t>
  </si>
  <si>
    <t>geotextilie netkaná separační, ochranná, filtrační, drenážní PP 300g/m2</t>
  </si>
  <si>
    <t>2133681691</t>
  </si>
  <si>
    <t>462511161</t>
  </si>
  <si>
    <t>Zához z lomového kamene neupraveného provedený ze břehu nebo z lešení, do sucha nebo do vody tříděného, hmotnost jednotlivých kamenů do 80 kg bez výplně mezer</t>
  </si>
  <si>
    <t>-2016661943</t>
  </si>
  <si>
    <t>https://podminky.urs.cz/item/CS_URS_2024_01/462511161</t>
  </si>
  <si>
    <t>462511169</t>
  </si>
  <si>
    <t>Zához z lomového kamene neupraveného provedený ze břehu nebo z lešení, do sucha nebo do vody tříděného, hmotnost jednotlivých kamenů do 80 kg Příplatek k cenám za urovnání líce záhozu</t>
  </si>
  <si>
    <t>-2008919912</t>
  </si>
  <si>
    <t>https://podminky.urs.cz/item/CS_URS_2024_01/462511169</t>
  </si>
  <si>
    <t>463212111</t>
  </si>
  <si>
    <t>Rovnanina z lomového kamene upraveného, tříděného jakékoliv tloušťky rovnaniny s vyklínováním spár a dutin úlomky kamene</t>
  </si>
  <si>
    <t>1822810892</t>
  </si>
  <si>
    <t>https://podminky.urs.cz/item/CS_URS_2024_01/463212111</t>
  </si>
  <si>
    <t>469951000</t>
  </si>
  <si>
    <t>Plůtek tyčový ve strži z kůlů O od 120 do 140 mm, délky do 1 m, výšky do 0,5 m</t>
  </si>
  <si>
    <t>-1423341653</t>
  </si>
  <si>
    <t>https://podminky.urs.cz/item/CS_URS_2024_01/469951000</t>
  </si>
  <si>
    <t>960111221</t>
  </si>
  <si>
    <t>Bourání konstrukcí vodních staveb z hladiny, s naložením vybouraných hmot a suti na dopravní prostředek nebo s odklizením na hromady do vzdálenosti 20 m z dílců prefabrikovaných betonových a železobetonových</t>
  </si>
  <si>
    <t>1924036443</t>
  </si>
  <si>
    <t>https://podminky.urs.cz/item/CS_URS_2024_01/960111221</t>
  </si>
  <si>
    <t>997013861</t>
  </si>
  <si>
    <t>Poplatek za uložení stavebního odpadu na recyklační skládce (skládkovné) z prostého betonu zatříděného do Katalogu odpadů pod kódem 17 01 01</t>
  </si>
  <si>
    <t>1725270762</t>
  </si>
  <si>
    <t>https://podminky.urs.cz/item/CS_URS_2024_01/997013861</t>
  </si>
  <si>
    <t>997321511</t>
  </si>
  <si>
    <t>Vodorovná doprava suti a vybouraných hmot bez naložení, s vyložením a hrubým urovnáním po suchu, na vzdálenost do 1 km</t>
  </si>
  <si>
    <t>-2115645078</t>
  </si>
  <si>
    <t>https://podminky.urs.cz/item/CS_URS_2024_01/997321511</t>
  </si>
  <si>
    <t>997321519</t>
  </si>
  <si>
    <t>Vodorovná doprava suti a vybouraných hmot bez naložení, s vyložením a hrubým urovnáním po suchu, na vzdálenost Příplatek k cenám za každý další započatý 1 km přes 1 km</t>
  </si>
  <si>
    <t>-1889820661</t>
  </si>
  <si>
    <t>https://podminky.urs.cz/item/CS_URS_2024_01/997321519</t>
  </si>
  <si>
    <t>998332011</t>
  </si>
  <si>
    <t>Přesun hmot pro úpravy vodních toků a kanály, hráze rybníků apod. dopravní vzdálenost do 500 m</t>
  </si>
  <si>
    <t>-501899770</t>
  </si>
  <si>
    <t>https://podminky.urs.cz/item/CS_URS_2024_01/998332011</t>
  </si>
  <si>
    <t>SO 307 - Propustek pod polní cestou C3</t>
  </si>
  <si>
    <t>2062378011</t>
  </si>
  <si>
    <t>1643080805</t>
  </si>
  <si>
    <t>30963991</t>
  </si>
  <si>
    <t>132154201</t>
  </si>
  <si>
    <t>Hloubení zapažených rýh šířky přes 800 do 2 000 mm strojně s urovnáním dna do předepsaného profilu a spádu v hornině třídy těžitelnosti I skupiny 1 a 2 do 20 m3</t>
  </si>
  <si>
    <t>1442503236</t>
  </si>
  <si>
    <t>https://podminky.urs.cz/item/CS_URS_2024_01/132154201</t>
  </si>
  <si>
    <t>1251588857</t>
  </si>
  <si>
    <t>1095544130</t>
  </si>
  <si>
    <t>1551395328</t>
  </si>
  <si>
    <t>-2111581738</t>
  </si>
  <si>
    <t>38133108</t>
  </si>
  <si>
    <t>-266764861</t>
  </si>
  <si>
    <t>-1177420429</t>
  </si>
  <si>
    <t>1653173834</t>
  </si>
  <si>
    <t>1519711730</t>
  </si>
  <si>
    <t>1059719219</t>
  </si>
  <si>
    <t>1229666856</t>
  </si>
  <si>
    <t>-1010953921</t>
  </si>
  <si>
    <t>-47454190</t>
  </si>
  <si>
    <t>-2063644759</t>
  </si>
  <si>
    <t>1827095035</t>
  </si>
  <si>
    <t>966008111</t>
  </si>
  <si>
    <t>Bourání trubního propustku s odklizením a uložením vybouraného materiálu na skládku na vzdálenost do 3 m nebo s naložením na dopravní prostředek z trub betonových nebo železobetonových DN do 300 mm</t>
  </si>
  <si>
    <t>852134466</t>
  </si>
  <si>
    <t>https://podminky.urs.cz/item/CS_URS_2024_01/966008111</t>
  </si>
  <si>
    <t>997221571</t>
  </si>
  <si>
    <t>Vodorovná doprava vybouraných hmot bez naložení, ale se složením a s hrubým urovnáním na vzdálenost do 1 km</t>
  </si>
  <si>
    <t>58063359</t>
  </si>
  <si>
    <t>https://podminky.urs.cz/item/CS_URS_2024_01/997221571</t>
  </si>
  <si>
    <t>997221579</t>
  </si>
  <si>
    <t>Vodorovná doprava vybouraných hmot bez naložení, ale se složením a s hrubým urovnáním na vzdálenost Příplatek k ceně za každý další započatý 1 km přes 1 km</t>
  </si>
  <si>
    <t>-147016696</t>
  </si>
  <si>
    <t>https://podminky.urs.cz/item/CS_URS_2024_01/997221579</t>
  </si>
  <si>
    <t>997221862</t>
  </si>
  <si>
    <t>Poplatek za uložení stavebního odpadu na recyklační skládce (skládkovné) z armovaného betonu zatříděného do Katalogu odpadů pod kódem 17 01 01</t>
  </si>
  <si>
    <t>-1166916163</t>
  </si>
  <si>
    <t>https://podminky.urs.cz/item/CS_URS_2024_01/997221862</t>
  </si>
  <si>
    <t>-377353981</t>
  </si>
  <si>
    <t>SO 900 -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</si>
  <si>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</si>
  <si>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</si>
  <si>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</si>
  <si>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</si>
  <si>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</si>
  <si>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VRN1</t>
  </si>
  <si>
    <t>Průzkumné, geodetické a projektové práce</t>
  </si>
  <si>
    <t>012103000</t>
  </si>
  <si>
    <t>Geodetické práce před výstavbou</t>
  </si>
  <si>
    <t>soub</t>
  </si>
  <si>
    <t>1024</t>
  </si>
  <si>
    <t>216661468</t>
  </si>
  <si>
    <t>https://podminky.urs.cz/item/CS_URS_2024_01/012103000</t>
  </si>
  <si>
    <t>012203000</t>
  </si>
  <si>
    <t>Geodetické práce při provádění stavby</t>
  </si>
  <si>
    <t>-2132820242</t>
  </si>
  <si>
    <t>https://podminky.urs.cz/item/CS_URS_2024_01/012203000</t>
  </si>
  <si>
    <t>012303000</t>
  </si>
  <si>
    <t>Geodetické práce po výstavbě, vyhotovení nezbytného GP (vodohospodářské opatření)</t>
  </si>
  <si>
    <t>-31681059</t>
  </si>
  <si>
    <t>https://podminky.urs.cz/item/CS_URS_2024_01/012303000</t>
  </si>
  <si>
    <t>0131940R2</t>
  </si>
  <si>
    <t>Geotechnické práce</t>
  </si>
  <si>
    <t>210335240</t>
  </si>
  <si>
    <t>013254000</t>
  </si>
  <si>
    <t>Dokumentace skutečného provedení stavby</t>
  </si>
  <si>
    <t>-1150582864</t>
  </si>
  <si>
    <t>https://podminky.urs.cz/item/CS_URS_2024_01/013254000</t>
  </si>
  <si>
    <t>VRN3</t>
  </si>
  <si>
    <t>Zařízení staveniště</t>
  </si>
  <si>
    <t>030001000</t>
  </si>
  <si>
    <t>1339215694</t>
  </si>
  <si>
    <t>https://podminky.urs.cz/item/CS_URS_2024_01/030001000</t>
  </si>
  <si>
    <t>VRN4</t>
  </si>
  <si>
    <t>Inženýrská činnost</t>
  </si>
  <si>
    <t>043134000</t>
  </si>
  <si>
    <t>Zkoušky zatěžovací</t>
  </si>
  <si>
    <t>-1135676736</t>
  </si>
  <si>
    <t>https://podminky.urs.cz/item/CS_URS_2024_01/043134000</t>
  </si>
  <si>
    <t>0431340R1</t>
  </si>
  <si>
    <t>Vytýčení inženýrských sítí</t>
  </si>
  <si>
    <t>397115334</t>
  </si>
  <si>
    <t>0431340R2</t>
  </si>
  <si>
    <t>Ekotoxikologický test výkopové zeminy</t>
  </si>
  <si>
    <t>-866662065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</si>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</sst>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3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37" fillId="0" borderId="28" xfId="0" applyFont="1" applyBorder="1" applyAlignment="1">
      <alignment horizontal="left" wrapText="1"/>
    </xf>
    <xf numFmtId="0" fontId="10" fillId="0" borderId="27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7" fillId="0" borderId="28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8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38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38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37" fillId="0" borderId="28" xfId="0" applyFont="1" applyBorder="1" applyAlignment="1">
      <alignment horizontal="left"/>
    </xf>
    <xf numFmtId="0" fontId="40" fillId="0" borderId="28" xfId="0" applyFont="1" applyBorder="1" applyAlignment="1">
      <alignment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0" fillId="0" borderId="29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0" fontId="10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51431" TargetMode="External" /><Relationship Id="rId2" Type="http://schemas.openxmlformats.org/officeDocument/2006/relationships/hyperlink" Target="https://podminky.urs.cz/item/CS_URS_2024_01/111251101" TargetMode="External" /><Relationship Id="rId3" Type="http://schemas.openxmlformats.org/officeDocument/2006/relationships/hyperlink" Target="https://podminky.urs.cz/item/CS_URS_2024_01/111209111" TargetMode="External" /><Relationship Id="rId4" Type="http://schemas.openxmlformats.org/officeDocument/2006/relationships/hyperlink" Target="https://podminky.urs.cz/item/CS_URS_2024_01/115101201" TargetMode="External" /><Relationship Id="rId5" Type="http://schemas.openxmlformats.org/officeDocument/2006/relationships/hyperlink" Target="https://podminky.urs.cz/item/CS_URS_2024_01/115101301" TargetMode="External" /><Relationship Id="rId6" Type="http://schemas.openxmlformats.org/officeDocument/2006/relationships/hyperlink" Target="https://podminky.urs.cz/item/CS_URS_2024_01/119001412" TargetMode="External" /><Relationship Id="rId7" Type="http://schemas.openxmlformats.org/officeDocument/2006/relationships/hyperlink" Target="https://podminky.urs.cz/item/CS_URS_2024_01/121151123" TargetMode="External" /><Relationship Id="rId8" Type="http://schemas.openxmlformats.org/officeDocument/2006/relationships/hyperlink" Target="https://podminky.urs.cz/item/CS_URS_2024_01/122251106" TargetMode="External" /><Relationship Id="rId9" Type="http://schemas.openxmlformats.org/officeDocument/2006/relationships/hyperlink" Target="https://podminky.urs.cz/item/CS_URS_2023_02/122702119" TargetMode="External" /><Relationship Id="rId10" Type="http://schemas.openxmlformats.org/officeDocument/2006/relationships/hyperlink" Target="https://podminky.urs.cz/item/CS_URS_2024_01/132251254" TargetMode="External" /><Relationship Id="rId11" Type="http://schemas.openxmlformats.org/officeDocument/2006/relationships/hyperlink" Target="https://podminky.urs.cz/item/CS_URS_2024_01/162651112" TargetMode="External" /><Relationship Id="rId12" Type="http://schemas.openxmlformats.org/officeDocument/2006/relationships/hyperlink" Target="https://podminky.urs.cz/item/CS_URS_2024_01/167151111" TargetMode="External" /><Relationship Id="rId13" Type="http://schemas.openxmlformats.org/officeDocument/2006/relationships/hyperlink" Target="https://podminky.urs.cz/item/CS_URS_2024_01/171251201" TargetMode="External" /><Relationship Id="rId14" Type="http://schemas.openxmlformats.org/officeDocument/2006/relationships/hyperlink" Target="https://podminky.urs.cz/item/CS_URS_2024_01/174151101" TargetMode="External" /><Relationship Id="rId15" Type="http://schemas.openxmlformats.org/officeDocument/2006/relationships/hyperlink" Target="https://podminky.urs.cz/item/CS_URS_2024_01/181351103" TargetMode="External" /><Relationship Id="rId16" Type="http://schemas.openxmlformats.org/officeDocument/2006/relationships/hyperlink" Target="https://podminky.urs.cz/item/CS_URS_2024_01/181411121" TargetMode="External" /><Relationship Id="rId17" Type="http://schemas.openxmlformats.org/officeDocument/2006/relationships/hyperlink" Target="https://podminky.urs.cz/item/CS_URS_2024_01/181951112" TargetMode="External" /><Relationship Id="rId18" Type="http://schemas.openxmlformats.org/officeDocument/2006/relationships/hyperlink" Target="https://podminky.urs.cz/item/CS_URS_2024_01/182151111" TargetMode="External" /><Relationship Id="rId19" Type="http://schemas.openxmlformats.org/officeDocument/2006/relationships/hyperlink" Target="https://podminky.urs.cz/item/CS_URS_2024_01/212752101" TargetMode="External" /><Relationship Id="rId20" Type="http://schemas.openxmlformats.org/officeDocument/2006/relationships/hyperlink" Target="https://podminky.urs.cz/item/CS_URS_2024_01/213141112" TargetMode="External" /><Relationship Id="rId21" Type="http://schemas.openxmlformats.org/officeDocument/2006/relationships/hyperlink" Target="https://podminky.urs.cz/item/CS_URS_2024_01/213311142" TargetMode="External" /><Relationship Id="rId22" Type="http://schemas.openxmlformats.org/officeDocument/2006/relationships/hyperlink" Target="https://podminky.urs.cz/item/CS_URS_2024_01/171152501" TargetMode="External" /><Relationship Id="rId23" Type="http://schemas.openxmlformats.org/officeDocument/2006/relationships/hyperlink" Target="https://podminky.urs.cz/item/CS_URS_2024_01/451317777" TargetMode="External" /><Relationship Id="rId24" Type="http://schemas.openxmlformats.org/officeDocument/2006/relationships/hyperlink" Target="https://podminky.urs.cz/item/CS_URS_2024_01/451573111" TargetMode="External" /><Relationship Id="rId25" Type="http://schemas.openxmlformats.org/officeDocument/2006/relationships/hyperlink" Target="https://podminky.urs.cz/item/CS_URS_2024_01/452313141" TargetMode="External" /><Relationship Id="rId26" Type="http://schemas.openxmlformats.org/officeDocument/2006/relationships/hyperlink" Target="https://podminky.urs.cz/item/CS_URS_2024_01/452321141" TargetMode="External" /><Relationship Id="rId27" Type="http://schemas.openxmlformats.org/officeDocument/2006/relationships/hyperlink" Target="https://podminky.urs.cz/item/CS_URS_2024_01/452323161" TargetMode="External" /><Relationship Id="rId28" Type="http://schemas.openxmlformats.org/officeDocument/2006/relationships/hyperlink" Target="https://podminky.urs.cz/item/CS_URS_2023_02/452353101" TargetMode="External" /><Relationship Id="rId29" Type="http://schemas.openxmlformats.org/officeDocument/2006/relationships/hyperlink" Target="https://podminky.urs.cz/item/CS_URS_2024_01/452368211" TargetMode="External" /><Relationship Id="rId30" Type="http://schemas.openxmlformats.org/officeDocument/2006/relationships/hyperlink" Target="https://podminky.urs.cz/item/CS_URS_2024_01/564851111" TargetMode="External" /><Relationship Id="rId31" Type="http://schemas.openxmlformats.org/officeDocument/2006/relationships/hyperlink" Target="https://podminky.urs.cz/item/CS_URS_2024_01/569751111" TargetMode="External" /><Relationship Id="rId32" Type="http://schemas.openxmlformats.org/officeDocument/2006/relationships/hyperlink" Target="https://podminky.urs.cz/item/CS_URS_2024_01/573451114" TargetMode="External" /><Relationship Id="rId33" Type="http://schemas.openxmlformats.org/officeDocument/2006/relationships/hyperlink" Target="https://podminky.urs.cz/item/CS_URS_2024_01/574381112" TargetMode="External" /><Relationship Id="rId34" Type="http://schemas.openxmlformats.org/officeDocument/2006/relationships/hyperlink" Target="https://podminky.urs.cz/item/CS_URS_2024_01/594511113" TargetMode="External" /><Relationship Id="rId35" Type="http://schemas.openxmlformats.org/officeDocument/2006/relationships/hyperlink" Target="https://podminky.urs.cz/item/CS_URS_2024_01/599632111" TargetMode="External" /><Relationship Id="rId36" Type="http://schemas.openxmlformats.org/officeDocument/2006/relationships/hyperlink" Target="https://podminky.urs.cz/item/CS_URS_2024_01/899621111" TargetMode="External" /><Relationship Id="rId37" Type="http://schemas.openxmlformats.org/officeDocument/2006/relationships/hyperlink" Target="https://podminky.urs.cz/item/CS_URS_2024_01/899914111" TargetMode="External" /><Relationship Id="rId38" Type="http://schemas.openxmlformats.org/officeDocument/2006/relationships/hyperlink" Target="https://podminky.urs.cz/item/CS_URS_2024_01/912211111" TargetMode="External" /><Relationship Id="rId39" Type="http://schemas.openxmlformats.org/officeDocument/2006/relationships/hyperlink" Target="https://podminky.urs.cz/item/CS_URS_2024_01/914111111" TargetMode="External" /><Relationship Id="rId40" Type="http://schemas.openxmlformats.org/officeDocument/2006/relationships/hyperlink" Target="https://podminky.urs.cz/item/CS_URS_2024_01/914431112" TargetMode="External" /><Relationship Id="rId41" Type="http://schemas.openxmlformats.org/officeDocument/2006/relationships/hyperlink" Target="https://podminky.urs.cz/item/CS_URS_2024_01/919535557" TargetMode="External" /><Relationship Id="rId42" Type="http://schemas.openxmlformats.org/officeDocument/2006/relationships/hyperlink" Target="https://podminky.urs.cz/item/CS_URS_2024_01/919551112" TargetMode="External" /><Relationship Id="rId43" Type="http://schemas.openxmlformats.org/officeDocument/2006/relationships/hyperlink" Target="https://podminky.urs.cz/item/CS_URS_2024_01/919551114" TargetMode="External" /><Relationship Id="rId44" Type="http://schemas.openxmlformats.org/officeDocument/2006/relationships/hyperlink" Target="https://podminky.urs.cz/item/CS_URS_2024_01/938902113" TargetMode="External" /><Relationship Id="rId45" Type="http://schemas.openxmlformats.org/officeDocument/2006/relationships/hyperlink" Target="https://podminky.urs.cz/item/CS_URS_2024_01/938908411" TargetMode="External" /><Relationship Id="rId46" Type="http://schemas.openxmlformats.org/officeDocument/2006/relationships/hyperlink" Target="https://podminky.urs.cz/item/CS_URS_2024_01/998225111" TargetMode="External" /><Relationship Id="rId47" Type="http://schemas.openxmlformats.org/officeDocument/2006/relationships/hyperlink" Target="https://podminky.urs.cz/item/CS_URS_2024_01/460241111" TargetMode="External" /><Relationship Id="rId4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51431" TargetMode="External" /><Relationship Id="rId2" Type="http://schemas.openxmlformats.org/officeDocument/2006/relationships/hyperlink" Target="https://podminky.urs.cz/item/CS_URS_2024_01/111251101" TargetMode="External" /><Relationship Id="rId3" Type="http://schemas.openxmlformats.org/officeDocument/2006/relationships/hyperlink" Target="https://podminky.urs.cz/item/CS_URS_2024_01/112101102" TargetMode="External" /><Relationship Id="rId4" Type="http://schemas.openxmlformats.org/officeDocument/2006/relationships/hyperlink" Target="https://podminky.urs.cz/item/CS_URS_2024_01/112101103" TargetMode="External" /><Relationship Id="rId5" Type="http://schemas.openxmlformats.org/officeDocument/2006/relationships/hyperlink" Target="https://podminky.urs.cz/item/CS_URS_2024_01/111209111" TargetMode="External" /><Relationship Id="rId6" Type="http://schemas.openxmlformats.org/officeDocument/2006/relationships/hyperlink" Target="https://podminky.urs.cz/item/CS_URS_2024_01/112251102" TargetMode="External" /><Relationship Id="rId7" Type="http://schemas.openxmlformats.org/officeDocument/2006/relationships/hyperlink" Target="https://podminky.urs.cz/item/CS_URS_2024_01/112251103" TargetMode="External" /><Relationship Id="rId8" Type="http://schemas.openxmlformats.org/officeDocument/2006/relationships/hyperlink" Target="https://podminky.urs.cz/item/CS_URS_2024_01/115101201" TargetMode="External" /><Relationship Id="rId9" Type="http://schemas.openxmlformats.org/officeDocument/2006/relationships/hyperlink" Target="https://podminky.urs.cz/item/CS_URS_2024_01/115101301" TargetMode="External" /><Relationship Id="rId10" Type="http://schemas.openxmlformats.org/officeDocument/2006/relationships/hyperlink" Target="https://podminky.urs.cz/item/CS_URS_2024_01/119001412" TargetMode="External" /><Relationship Id="rId11" Type="http://schemas.openxmlformats.org/officeDocument/2006/relationships/hyperlink" Target="https://podminky.urs.cz/item/CS_URS_2024_01/121151113" TargetMode="External" /><Relationship Id="rId12" Type="http://schemas.openxmlformats.org/officeDocument/2006/relationships/hyperlink" Target="https://podminky.urs.cz/item/CS_URS_2024_01/129001101" TargetMode="External" /><Relationship Id="rId13" Type="http://schemas.openxmlformats.org/officeDocument/2006/relationships/hyperlink" Target="https://podminky.urs.cz/item/CS_URS_2024_01/122252206" TargetMode="External" /><Relationship Id="rId14" Type="http://schemas.openxmlformats.org/officeDocument/2006/relationships/hyperlink" Target="https://podminky.urs.cz/item/CS_URS_2023_02/122702119" TargetMode="External" /><Relationship Id="rId15" Type="http://schemas.openxmlformats.org/officeDocument/2006/relationships/hyperlink" Target="https://podminky.urs.cz/item/CS_URS_2024_01/132251253" TargetMode="External" /><Relationship Id="rId16" Type="http://schemas.openxmlformats.org/officeDocument/2006/relationships/hyperlink" Target="https://podminky.urs.cz/item/CS_URS_2024_01/162201402" TargetMode="External" /><Relationship Id="rId17" Type="http://schemas.openxmlformats.org/officeDocument/2006/relationships/hyperlink" Target="https://podminky.urs.cz/item/CS_URS_2024_01/162201403" TargetMode="External" /><Relationship Id="rId18" Type="http://schemas.openxmlformats.org/officeDocument/2006/relationships/hyperlink" Target="https://podminky.urs.cz/item/CS_URS_2024_01/162201412" TargetMode="External" /><Relationship Id="rId19" Type="http://schemas.openxmlformats.org/officeDocument/2006/relationships/hyperlink" Target="https://podminky.urs.cz/item/CS_URS_2024_01/162201413" TargetMode="External" /><Relationship Id="rId20" Type="http://schemas.openxmlformats.org/officeDocument/2006/relationships/hyperlink" Target="https://podminky.urs.cz/item/CS_URS_2024_01/162201421" TargetMode="External" /><Relationship Id="rId21" Type="http://schemas.openxmlformats.org/officeDocument/2006/relationships/hyperlink" Target="https://podminky.urs.cz/item/CS_URS_2024_01/162201423" TargetMode="External" /><Relationship Id="rId22" Type="http://schemas.openxmlformats.org/officeDocument/2006/relationships/hyperlink" Target="https://podminky.urs.cz/item/CS_URS_2024_01/162301972" TargetMode="External" /><Relationship Id="rId23" Type="http://schemas.openxmlformats.org/officeDocument/2006/relationships/hyperlink" Target="https://podminky.urs.cz/item/CS_URS_2024_01/162301973" TargetMode="External" /><Relationship Id="rId24" Type="http://schemas.openxmlformats.org/officeDocument/2006/relationships/hyperlink" Target="https://podminky.urs.cz/item/CS_URS_2024_01/162651112" TargetMode="External" /><Relationship Id="rId25" Type="http://schemas.openxmlformats.org/officeDocument/2006/relationships/hyperlink" Target="https://podminky.urs.cz/item/CS_URS_2024_01/162751117" TargetMode="External" /><Relationship Id="rId26" Type="http://schemas.openxmlformats.org/officeDocument/2006/relationships/hyperlink" Target="https://podminky.urs.cz/item/CS_URS_2024_01/167151112" TargetMode="External" /><Relationship Id="rId27" Type="http://schemas.openxmlformats.org/officeDocument/2006/relationships/hyperlink" Target="https://podminky.urs.cz/item/CS_URS_2024_01/171152501" TargetMode="External" /><Relationship Id="rId28" Type="http://schemas.openxmlformats.org/officeDocument/2006/relationships/hyperlink" Target="https://podminky.urs.cz/item/CS_URS_2024_01/171251201" TargetMode="External" /><Relationship Id="rId29" Type="http://schemas.openxmlformats.org/officeDocument/2006/relationships/hyperlink" Target="https://podminky.urs.cz/item/CS_URS_2024_01/174151101" TargetMode="External" /><Relationship Id="rId30" Type="http://schemas.openxmlformats.org/officeDocument/2006/relationships/hyperlink" Target="https://podminky.urs.cz/item/CS_URS_2024_01/181351103" TargetMode="External" /><Relationship Id="rId31" Type="http://schemas.openxmlformats.org/officeDocument/2006/relationships/hyperlink" Target="https://podminky.urs.cz/item/CS_URS_2024_01/181411121" TargetMode="External" /><Relationship Id="rId32" Type="http://schemas.openxmlformats.org/officeDocument/2006/relationships/hyperlink" Target="https://podminky.urs.cz/item/CS_URS_2024_01/181951112" TargetMode="External" /><Relationship Id="rId33" Type="http://schemas.openxmlformats.org/officeDocument/2006/relationships/hyperlink" Target="https://podminky.urs.cz/item/CS_URS_2024_01/182151111" TargetMode="External" /><Relationship Id="rId34" Type="http://schemas.openxmlformats.org/officeDocument/2006/relationships/hyperlink" Target="https://podminky.urs.cz/item/CS_URS_2024_01/212752101" TargetMode="External" /><Relationship Id="rId35" Type="http://schemas.openxmlformats.org/officeDocument/2006/relationships/hyperlink" Target="https://podminky.urs.cz/item/CS_URS_2024_01/213141112" TargetMode="External" /><Relationship Id="rId36" Type="http://schemas.openxmlformats.org/officeDocument/2006/relationships/hyperlink" Target="https://podminky.urs.cz/item/CS_URS_2024_01/452313141" TargetMode="External" /><Relationship Id="rId37" Type="http://schemas.openxmlformats.org/officeDocument/2006/relationships/hyperlink" Target="https://podminky.urs.cz/item/CS_URS_2023_02/452353101" TargetMode="External" /><Relationship Id="rId38" Type="http://schemas.openxmlformats.org/officeDocument/2006/relationships/hyperlink" Target="https://podminky.urs.cz/item/CS_URS_2024_01/564851111" TargetMode="External" /><Relationship Id="rId39" Type="http://schemas.openxmlformats.org/officeDocument/2006/relationships/hyperlink" Target="https://podminky.urs.cz/item/CS_URS_2024_01/569751111" TargetMode="External" /><Relationship Id="rId40" Type="http://schemas.openxmlformats.org/officeDocument/2006/relationships/hyperlink" Target="https://podminky.urs.cz/item/CS_URS_2024_01/573451114" TargetMode="External" /><Relationship Id="rId41" Type="http://schemas.openxmlformats.org/officeDocument/2006/relationships/hyperlink" Target="https://podminky.urs.cz/item/CS_URS_2024_01/574381112" TargetMode="External" /><Relationship Id="rId42" Type="http://schemas.openxmlformats.org/officeDocument/2006/relationships/hyperlink" Target="https://podminky.urs.cz/item/CS_URS_2024_01/899621111" TargetMode="External" /><Relationship Id="rId43" Type="http://schemas.openxmlformats.org/officeDocument/2006/relationships/hyperlink" Target="https://podminky.urs.cz/item/CS_URS_2024_01/899914111" TargetMode="External" /><Relationship Id="rId44" Type="http://schemas.openxmlformats.org/officeDocument/2006/relationships/hyperlink" Target="https://podminky.urs.cz/item/CS_URS_2024_01/912211111" TargetMode="External" /><Relationship Id="rId45" Type="http://schemas.openxmlformats.org/officeDocument/2006/relationships/hyperlink" Target="https://podminky.urs.cz/item/CS_URS_2024_01/914111111" TargetMode="External" /><Relationship Id="rId46" Type="http://schemas.openxmlformats.org/officeDocument/2006/relationships/hyperlink" Target="https://podminky.urs.cz/item/CS_URS_2024_01/938908411" TargetMode="External" /><Relationship Id="rId47" Type="http://schemas.openxmlformats.org/officeDocument/2006/relationships/hyperlink" Target="https://podminky.urs.cz/item/CS_URS_2024_01/997221858" TargetMode="External" /><Relationship Id="rId48" Type="http://schemas.openxmlformats.org/officeDocument/2006/relationships/hyperlink" Target="https://podminky.urs.cz/item/CS_URS_2024_01/998225111" TargetMode="External" /><Relationship Id="rId4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51431" TargetMode="External" /><Relationship Id="rId2" Type="http://schemas.openxmlformats.org/officeDocument/2006/relationships/hyperlink" Target="https://podminky.urs.cz/item/CS_URS_2024_01/115101201" TargetMode="External" /><Relationship Id="rId3" Type="http://schemas.openxmlformats.org/officeDocument/2006/relationships/hyperlink" Target="https://podminky.urs.cz/item/CS_URS_2024_01/115101301" TargetMode="External" /><Relationship Id="rId4" Type="http://schemas.openxmlformats.org/officeDocument/2006/relationships/hyperlink" Target="https://podminky.urs.cz/item/CS_URS_2024_01/119001412" TargetMode="External" /><Relationship Id="rId5" Type="http://schemas.openxmlformats.org/officeDocument/2006/relationships/hyperlink" Target="https://podminky.urs.cz/item/CS_URS_2024_01/121151113" TargetMode="External" /><Relationship Id="rId6" Type="http://schemas.openxmlformats.org/officeDocument/2006/relationships/hyperlink" Target="https://podminky.urs.cz/item/CS_URS_2024_01/122252206" TargetMode="External" /><Relationship Id="rId7" Type="http://schemas.openxmlformats.org/officeDocument/2006/relationships/hyperlink" Target="https://podminky.urs.cz/item/CS_URS_2023_02/122702119" TargetMode="External" /><Relationship Id="rId8" Type="http://schemas.openxmlformats.org/officeDocument/2006/relationships/hyperlink" Target="https://podminky.urs.cz/item/CS_URS_2024_01/129001101" TargetMode="External" /><Relationship Id="rId9" Type="http://schemas.openxmlformats.org/officeDocument/2006/relationships/hyperlink" Target="https://podminky.urs.cz/item/CS_URS_2024_01/132151253" TargetMode="External" /><Relationship Id="rId10" Type="http://schemas.openxmlformats.org/officeDocument/2006/relationships/hyperlink" Target="https://podminky.urs.cz/item/CS_URS_2024_01/162651112" TargetMode="External" /><Relationship Id="rId11" Type="http://schemas.openxmlformats.org/officeDocument/2006/relationships/hyperlink" Target="https://podminky.urs.cz/item/CS_URS_2024_01/162751117" TargetMode="External" /><Relationship Id="rId12" Type="http://schemas.openxmlformats.org/officeDocument/2006/relationships/hyperlink" Target="https://podminky.urs.cz/item/CS_URS_2024_01/167151101" TargetMode="External" /><Relationship Id="rId13" Type="http://schemas.openxmlformats.org/officeDocument/2006/relationships/hyperlink" Target="https://podminky.urs.cz/item/CS_URS_2024_01/171152501" TargetMode="External" /><Relationship Id="rId14" Type="http://schemas.openxmlformats.org/officeDocument/2006/relationships/hyperlink" Target="https://podminky.urs.cz/item/CS_URS_2024_01/171251201" TargetMode="External" /><Relationship Id="rId15" Type="http://schemas.openxmlformats.org/officeDocument/2006/relationships/hyperlink" Target="https://podminky.urs.cz/item/CS_URS_2024_01/174151101" TargetMode="External" /><Relationship Id="rId16" Type="http://schemas.openxmlformats.org/officeDocument/2006/relationships/hyperlink" Target="https://podminky.urs.cz/item/CS_URS_2024_01/181351103" TargetMode="External" /><Relationship Id="rId17" Type="http://schemas.openxmlformats.org/officeDocument/2006/relationships/hyperlink" Target="https://podminky.urs.cz/item/CS_URS_2024_01/181411121" TargetMode="External" /><Relationship Id="rId18" Type="http://schemas.openxmlformats.org/officeDocument/2006/relationships/hyperlink" Target="https://podminky.urs.cz/item/CS_URS_2024_01/181951112" TargetMode="External" /><Relationship Id="rId19" Type="http://schemas.openxmlformats.org/officeDocument/2006/relationships/hyperlink" Target="https://podminky.urs.cz/item/CS_URS_2024_01/182151111" TargetMode="External" /><Relationship Id="rId20" Type="http://schemas.openxmlformats.org/officeDocument/2006/relationships/hyperlink" Target="https://podminky.urs.cz/item/CS_URS_2024_01/212752101" TargetMode="External" /><Relationship Id="rId21" Type="http://schemas.openxmlformats.org/officeDocument/2006/relationships/hyperlink" Target="https://podminky.urs.cz/item/CS_URS_2024_01/213141112" TargetMode="External" /><Relationship Id="rId22" Type="http://schemas.openxmlformats.org/officeDocument/2006/relationships/hyperlink" Target="https://podminky.urs.cz/item/CS_URS_2024_01/452313141" TargetMode="External" /><Relationship Id="rId23" Type="http://schemas.openxmlformats.org/officeDocument/2006/relationships/hyperlink" Target="https://podminky.urs.cz/item/CS_URS_2023_02/452353101" TargetMode="External" /><Relationship Id="rId24" Type="http://schemas.openxmlformats.org/officeDocument/2006/relationships/hyperlink" Target="https://podminky.urs.cz/item/CS_URS_2024_01/564851111" TargetMode="External" /><Relationship Id="rId25" Type="http://schemas.openxmlformats.org/officeDocument/2006/relationships/hyperlink" Target="https://podminky.urs.cz/item/CS_URS_2024_01/569751111" TargetMode="External" /><Relationship Id="rId26" Type="http://schemas.openxmlformats.org/officeDocument/2006/relationships/hyperlink" Target="https://podminky.urs.cz/item/CS_URS_2024_01/573451114" TargetMode="External" /><Relationship Id="rId27" Type="http://schemas.openxmlformats.org/officeDocument/2006/relationships/hyperlink" Target="https://podminky.urs.cz/item/CS_URS_2024_01/574381112" TargetMode="External" /><Relationship Id="rId28" Type="http://schemas.openxmlformats.org/officeDocument/2006/relationships/hyperlink" Target="https://podminky.urs.cz/item/CS_URS_2024_01/899621111" TargetMode="External" /><Relationship Id="rId29" Type="http://schemas.openxmlformats.org/officeDocument/2006/relationships/hyperlink" Target="https://podminky.urs.cz/item/CS_URS_2024_01/938908411" TargetMode="External" /><Relationship Id="rId30" Type="http://schemas.openxmlformats.org/officeDocument/2006/relationships/hyperlink" Target="https://podminky.urs.cz/item/CS_URS_2024_01/998225111" TargetMode="External" /><Relationship Id="rId3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51231" TargetMode="External" /><Relationship Id="rId2" Type="http://schemas.openxmlformats.org/officeDocument/2006/relationships/hyperlink" Target="https://podminky.urs.cz/item/CS_URS_2024_01/111151431" TargetMode="External" /><Relationship Id="rId3" Type="http://schemas.openxmlformats.org/officeDocument/2006/relationships/hyperlink" Target="https://podminky.urs.cz/item/CS_URS_2024_01/111209111" TargetMode="External" /><Relationship Id="rId4" Type="http://schemas.openxmlformats.org/officeDocument/2006/relationships/hyperlink" Target="https://podminky.urs.cz/item/CS_URS_2024_01/111212211" TargetMode="External" /><Relationship Id="rId5" Type="http://schemas.openxmlformats.org/officeDocument/2006/relationships/hyperlink" Target="https://podminky.urs.cz/item/CS_URS_2024_01/112101101" TargetMode="External" /><Relationship Id="rId6" Type="http://schemas.openxmlformats.org/officeDocument/2006/relationships/hyperlink" Target="https://podminky.urs.cz/item/CS_URS_2024_01/115101201" TargetMode="External" /><Relationship Id="rId7" Type="http://schemas.openxmlformats.org/officeDocument/2006/relationships/hyperlink" Target="https://podminky.urs.cz/item/CS_URS_2024_01/115101301" TargetMode="External" /><Relationship Id="rId8" Type="http://schemas.openxmlformats.org/officeDocument/2006/relationships/hyperlink" Target="https://podminky.urs.cz/item/CS_URS_2024_01/121151114" TargetMode="External" /><Relationship Id="rId9" Type="http://schemas.openxmlformats.org/officeDocument/2006/relationships/hyperlink" Target="https://podminky.urs.cz/item/CS_URS_2023_02/122702119" TargetMode="External" /><Relationship Id="rId10" Type="http://schemas.openxmlformats.org/officeDocument/2006/relationships/hyperlink" Target="https://podminky.urs.cz/item/CS_URS_2024_01/124253102" TargetMode="External" /><Relationship Id="rId11" Type="http://schemas.openxmlformats.org/officeDocument/2006/relationships/hyperlink" Target="https://podminky.urs.cz/item/CS_URS_2024_01/132251254" TargetMode="External" /><Relationship Id="rId12" Type="http://schemas.openxmlformats.org/officeDocument/2006/relationships/hyperlink" Target="https://podminky.urs.cz/item/CS_URS_2024_01/162651112" TargetMode="External" /><Relationship Id="rId13" Type="http://schemas.openxmlformats.org/officeDocument/2006/relationships/hyperlink" Target="https://podminky.urs.cz/item/CS_URS_2024_01/162751117" TargetMode="External" /><Relationship Id="rId14" Type="http://schemas.openxmlformats.org/officeDocument/2006/relationships/hyperlink" Target="https://podminky.urs.cz/item/CS_URS_2024_01/167151111" TargetMode="External" /><Relationship Id="rId15" Type="http://schemas.openxmlformats.org/officeDocument/2006/relationships/hyperlink" Target="https://podminky.urs.cz/item/CS_URS_2024_01/171251201" TargetMode="External" /><Relationship Id="rId16" Type="http://schemas.openxmlformats.org/officeDocument/2006/relationships/hyperlink" Target="https://podminky.urs.cz/item/CS_URS_2024_01/172152101" TargetMode="External" /><Relationship Id="rId17" Type="http://schemas.openxmlformats.org/officeDocument/2006/relationships/hyperlink" Target="https://podminky.urs.cz/item/CS_URS_2024_01/182151111" TargetMode="External" /><Relationship Id="rId18" Type="http://schemas.openxmlformats.org/officeDocument/2006/relationships/hyperlink" Target="https://podminky.urs.cz/item/CS_URS_2024_01/182351133" TargetMode="External" /><Relationship Id="rId19" Type="http://schemas.openxmlformats.org/officeDocument/2006/relationships/hyperlink" Target="https://podminky.urs.cz/item/CS_URS_2024_01/184102211" TargetMode="External" /><Relationship Id="rId20" Type="http://schemas.openxmlformats.org/officeDocument/2006/relationships/hyperlink" Target="https://podminky.urs.cz/item/CS_URS_2024_01/184215132" TargetMode="External" /><Relationship Id="rId21" Type="http://schemas.openxmlformats.org/officeDocument/2006/relationships/hyperlink" Target="https://podminky.urs.cz/item/CS_URS_2024_01/171103211" TargetMode="External" /><Relationship Id="rId22" Type="http://schemas.openxmlformats.org/officeDocument/2006/relationships/hyperlink" Target="https://podminky.urs.cz/item/CS_URS_2024_01/181151321" TargetMode="External" /><Relationship Id="rId23" Type="http://schemas.openxmlformats.org/officeDocument/2006/relationships/hyperlink" Target="https://podminky.urs.cz/item/CS_URS_2024_01/181411121" TargetMode="External" /><Relationship Id="rId24" Type="http://schemas.openxmlformats.org/officeDocument/2006/relationships/hyperlink" Target="https://podminky.urs.cz/item/CS_URS_2024_01/183101113" TargetMode="External" /><Relationship Id="rId25" Type="http://schemas.openxmlformats.org/officeDocument/2006/relationships/hyperlink" Target="https://podminky.urs.cz/item/CS_URS_2024_01/184102113" TargetMode="External" /><Relationship Id="rId26" Type="http://schemas.openxmlformats.org/officeDocument/2006/relationships/hyperlink" Target="https://podminky.urs.cz/item/CS_URS_2024_01/184813133" TargetMode="External" /><Relationship Id="rId27" Type="http://schemas.openxmlformats.org/officeDocument/2006/relationships/hyperlink" Target="https://podminky.urs.cz/item/CS_URS_2024_01/184813136" TargetMode="External" /><Relationship Id="rId28" Type="http://schemas.openxmlformats.org/officeDocument/2006/relationships/hyperlink" Target="https://podminky.urs.cz/item/CS_URS_2024_01/184813211" TargetMode="External" /><Relationship Id="rId29" Type="http://schemas.openxmlformats.org/officeDocument/2006/relationships/hyperlink" Target="https://podminky.urs.cz/item/CS_URS_2024_01/184815166" TargetMode="External" /><Relationship Id="rId30" Type="http://schemas.openxmlformats.org/officeDocument/2006/relationships/hyperlink" Target="https://podminky.urs.cz/item/CS_URS_2024_01/184816111" TargetMode="External" /><Relationship Id="rId31" Type="http://schemas.openxmlformats.org/officeDocument/2006/relationships/hyperlink" Target="https://podminky.urs.cz/item/CS_URS_2024_01/184851411" TargetMode="External" /><Relationship Id="rId32" Type="http://schemas.openxmlformats.org/officeDocument/2006/relationships/hyperlink" Target="https://podminky.urs.cz/item/CS_URS_2024_01/184852321" TargetMode="External" /><Relationship Id="rId33" Type="http://schemas.openxmlformats.org/officeDocument/2006/relationships/hyperlink" Target="https://podminky.urs.cz/item/CS_URS_2024_01/184911421" TargetMode="External" /><Relationship Id="rId34" Type="http://schemas.openxmlformats.org/officeDocument/2006/relationships/hyperlink" Target="https://podminky.urs.cz/item/CS_URS_2024_01/185804233" TargetMode="External" /><Relationship Id="rId35" Type="http://schemas.openxmlformats.org/officeDocument/2006/relationships/hyperlink" Target="https://podminky.urs.cz/item/CS_URS_2024_01/185804312" TargetMode="External" /><Relationship Id="rId36" Type="http://schemas.openxmlformats.org/officeDocument/2006/relationships/hyperlink" Target="https://podminky.urs.cz/item/CS_URS_2024_01/211971110" TargetMode="External" /><Relationship Id="rId37" Type="http://schemas.openxmlformats.org/officeDocument/2006/relationships/hyperlink" Target="https://podminky.urs.cz/item/CS_URS_2024_01/462511161" TargetMode="External" /><Relationship Id="rId38" Type="http://schemas.openxmlformats.org/officeDocument/2006/relationships/hyperlink" Target="https://podminky.urs.cz/item/CS_URS_2024_01/462511169" TargetMode="External" /><Relationship Id="rId39" Type="http://schemas.openxmlformats.org/officeDocument/2006/relationships/hyperlink" Target="https://podminky.urs.cz/item/CS_URS_2024_01/463212111" TargetMode="External" /><Relationship Id="rId40" Type="http://schemas.openxmlformats.org/officeDocument/2006/relationships/hyperlink" Target="https://podminky.urs.cz/item/CS_URS_2024_01/469951000" TargetMode="External" /><Relationship Id="rId41" Type="http://schemas.openxmlformats.org/officeDocument/2006/relationships/hyperlink" Target="https://podminky.urs.cz/item/CS_URS_2024_01/960111221" TargetMode="External" /><Relationship Id="rId42" Type="http://schemas.openxmlformats.org/officeDocument/2006/relationships/hyperlink" Target="https://podminky.urs.cz/item/CS_URS_2024_01/997013861" TargetMode="External" /><Relationship Id="rId43" Type="http://schemas.openxmlformats.org/officeDocument/2006/relationships/hyperlink" Target="https://podminky.urs.cz/item/CS_URS_2024_01/997321511" TargetMode="External" /><Relationship Id="rId44" Type="http://schemas.openxmlformats.org/officeDocument/2006/relationships/hyperlink" Target="https://podminky.urs.cz/item/CS_URS_2024_01/997321519" TargetMode="External" /><Relationship Id="rId45" Type="http://schemas.openxmlformats.org/officeDocument/2006/relationships/hyperlink" Target="https://podminky.urs.cz/item/CS_URS_2024_01/998332011" TargetMode="External" /><Relationship Id="rId46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5101201" TargetMode="External" /><Relationship Id="rId2" Type="http://schemas.openxmlformats.org/officeDocument/2006/relationships/hyperlink" Target="https://podminky.urs.cz/item/CS_URS_2024_01/115101301" TargetMode="External" /><Relationship Id="rId3" Type="http://schemas.openxmlformats.org/officeDocument/2006/relationships/hyperlink" Target="https://podminky.urs.cz/item/CS_URS_2023_02/122702119" TargetMode="External" /><Relationship Id="rId4" Type="http://schemas.openxmlformats.org/officeDocument/2006/relationships/hyperlink" Target="https://podminky.urs.cz/item/CS_URS_2024_01/132154201" TargetMode="External" /><Relationship Id="rId5" Type="http://schemas.openxmlformats.org/officeDocument/2006/relationships/hyperlink" Target="https://podminky.urs.cz/item/CS_URS_2024_01/162751117" TargetMode="External" /><Relationship Id="rId6" Type="http://schemas.openxmlformats.org/officeDocument/2006/relationships/hyperlink" Target="https://podminky.urs.cz/item/CS_URS_2024_01/171251201" TargetMode="External" /><Relationship Id="rId7" Type="http://schemas.openxmlformats.org/officeDocument/2006/relationships/hyperlink" Target="https://podminky.urs.cz/item/CS_URS_2024_01/213141112" TargetMode="External" /><Relationship Id="rId8" Type="http://schemas.openxmlformats.org/officeDocument/2006/relationships/hyperlink" Target="https://podminky.urs.cz/item/CS_URS_2024_01/213311142" TargetMode="External" /><Relationship Id="rId9" Type="http://schemas.openxmlformats.org/officeDocument/2006/relationships/hyperlink" Target="https://podminky.urs.cz/item/CS_URS_2024_01/451317777" TargetMode="External" /><Relationship Id="rId10" Type="http://schemas.openxmlformats.org/officeDocument/2006/relationships/hyperlink" Target="https://podminky.urs.cz/item/CS_URS_2024_01/451573111" TargetMode="External" /><Relationship Id="rId11" Type="http://schemas.openxmlformats.org/officeDocument/2006/relationships/hyperlink" Target="https://podminky.urs.cz/item/CS_URS_2024_01/452321141" TargetMode="External" /><Relationship Id="rId12" Type="http://schemas.openxmlformats.org/officeDocument/2006/relationships/hyperlink" Target="https://podminky.urs.cz/item/CS_URS_2024_01/452323161" TargetMode="External" /><Relationship Id="rId13" Type="http://schemas.openxmlformats.org/officeDocument/2006/relationships/hyperlink" Target="https://podminky.urs.cz/item/CS_URS_2023_02/452353101" TargetMode="External" /><Relationship Id="rId14" Type="http://schemas.openxmlformats.org/officeDocument/2006/relationships/hyperlink" Target="https://podminky.urs.cz/item/CS_URS_2024_01/452368211" TargetMode="External" /><Relationship Id="rId15" Type="http://schemas.openxmlformats.org/officeDocument/2006/relationships/hyperlink" Target="https://podminky.urs.cz/item/CS_URS_2024_01/919535557" TargetMode="External" /><Relationship Id="rId16" Type="http://schemas.openxmlformats.org/officeDocument/2006/relationships/hyperlink" Target="https://podminky.urs.cz/item/CS_URS_2024_01/919551112" TargetMode="External" /><Relationship Id="rId17" Type="http://schemas.openxmlformats.org/officeDocument/2006/relationships/hyperlink" Target="https://podminky.urs.cz/item/CS_URS_2024_01/938902113" TargetMode="External" /><Relationship Id="rId18" Type="http://schemas.openxmlformats.org/officeDocument/2006/relationships/hyperlink" Target="https://podminky.urs.cz/item/CS_URS_2024_01/966008111" TargetMode="External" /><Relationship Id="rId19" Type="http://schemas.openxmlformats.org/officeDocument/2006/relationships/hyperlink" Target="https://podminky.urs.cz/item/CS_URS_2024_01/997221571" TargetMode="External" /><Relationship Id="rId20" Type="http://schemas.openxmlformats.org/officeDocument/2006/relationships/hyperlink" Target="https://podminky.urs.cz/item/CS_URS_2024_01/997221579" TargetMode="External" /><Relationship Id="rId21" Type="http://schemas.openxmlformats.org/officeDocument/2006/relationships/hyperlink" Target="https://podminky.urs.cz/item/CS_URS_2024_01/997221862" TargetMode="External" /><Relationship Id="rId22" Type="http://schemas.openxmlformats.org/officeDocument/2006/relationships/hyperlink" Target="https://podminky.urs.cz/item/CS_URS_2024_01/998225111" TargetMode="External" /><Relationship Id="rId2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12103000" TargetMode="External" /><Relationship Id="rId2" Type="http://schemas.openxmlformats.org/officeDocument/2006/relationships/hyperlink" Target="https://podminky.urs.cz/item/CS_URS_2024_01/012203000" TargetMode="External" /><Relationship Id="rId3" Type="http://schemas.openxmlformats.org/officeDocument/2006/relationships/hyperlink" Target="https://podminky.urs.cz/item/CS_URS_2024_01/012303000" TargetMode="External" /><Relationship Id="rId4" Type="http://schemas.openxmlformats.org/officeDocument/2006/relationships/hyperlink" Target="https://podminky.urs.cz/item/CS_URS_2024_01/013254000" TargetMode="External" /><Relationship Id="rId5" Type="http://schemas.openxmlformats.org/officeDocument/2006/relationships/hyperlink" Target="https://podminky.urs.cz/item/CS_URS_2024_01/030001000" TargetMode="External" /><Relationship Id="rId6" Type="http://schemas.openxmlformats.org/officeDocument/2006/relationships/hyperlink" Target="https://podminky.urs.cz/item/CS_URS_2024_01/043134000" TargetMode="External" /><Relationship Id="rId7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29.25" customHeight="1">
      <c r="B9" s="20"/>
      <c r="C9" s="21"/>
      <c r="D9" s="25" t="s">
        <v>25</v>
      </c>
      <c r="E9" s="21"/>
      <c r="F9" s="21"/>
      <c r="G9" s="21"/>
      <c r="H9" s="21"/>
      <c r="I9" s="21"/>
      <c r="J9" s="21"/>
      <c r="K9" s="33" t="s">
        <v>26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27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28</v>
      </c>
      <c r="AL10" s="21"/>
      <c r="AM10" s="21"/>
      <c r="AN10" s="26" t="s">
        <v>29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30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31</v>
      </c>
      <c r="AL11" s="21"/>
      <c r="AM11" s="21"/>
      <c r="AN11" s="26" t="s">
        <v>19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32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28</v>
      </c>
      <c r="AL13" s="21"/>
      <c r="AM13" s="21"/>
      <c r="AN13" s="34" t="s">
        <v>33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4" t="s">
        <v>33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1" t="s">
        <v>31</v>
      </c>
      <c r="AL14" s="21"/>
      <c r="AM14" s="21"/>
      <c r="AN14" s="34" t="s">
        <v>33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34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28</v>
      </c>
      <c r="AL16" s="21"/>
      <c r="AM16" s="21"/>
      <c r="AN16" s="26" t="s">
        <v>35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31</v>
      </c>
      <c r="AL17" s="21"/>
      <c r="AM17" s="21"/>
      <c r="AN17" s="26" t="s">
        <v>19</v>
      </c>
      <c r="AO17" s="21"/>
      <c r="AP17" s="21"/>
      <c r="AQ17" s="21"/>
      <c r="AR17" s="19"/>
      <c r="BE17" s="30"/>
      <c r="BS17" s="16" t="s">
        <v>37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38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28</v>
      </c>
      <c r="AL19" s="21"/>
      <c r="AM19" s="21"/>
      <c r="AN19" s="26" t="s">
        <v>35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31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39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7.25" customHeight="1">
      <c r="B23" s="20"/>
      <c r="C23" s="21"/>
      <c r="D23" s="21"/>
      <c r="E23" s="36" t="s">
        <v>40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1"/>
      <c r="AQ25" s="21"/>
      <c r="AR25" s="19"/>
      <c r="BE25" s="30"/>
    </row>
    <row r="26" spans="1:57" s="2" customFormat="1" ht="25.9" customHeight="1">
      <c r="A26" s="38"/>
      <c r="B26" s="39"/>
      <c r="C26" s="40"/>
      <c r="D26" s="41" t="s">
        <v>41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0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0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42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43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44</v>
      </c>
      <c r="AL28" s="45"/>
      <c r="AM28" s="45"/>
      <c r="AN28" s="45"/>
      <c r="AO28" s="45"/>
      <c r="AP28" s="40"/>
      <c r="AQ28" s="40"/>
      <c r="AR28" s="44"/>
      <c r="BE28" s="30"/>
    </row>
    <row r="29" spans="1:57" s="3" customFormat="1" ht="14.4" customHeight="1">
      <c r="A29" s="3"/>
      <c r="B29" s="46"/>
      <c r="C29" s="47"/>
      <c r="D29" s="31" t="s">
        <v>45</v>
      </c>
      <c r="E29" s="47"/>
      <c r="F29" s="31" t="s">
        <v>46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1" t="s">
        <v>47</v>
      </c>
      <c r="G30" s="47"/>
      <c r="H30" s="47"/>
      <c r="I30" s="47"/>
      <c r="J30" s="47"/>
      <c r="K30" s="47"/>
      <c r="L30" s="48">
        <v>0.12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1" t="s">
        <v>48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1" t="s">
        <v>49</v>
      </c>
      <c r="G32" s="47"/>
      <c r="H32" s="47"/>
      <c r="I32" s="47"/>
      <c r="J32" s="47"/>
      <c r="K32" s="47"/>
      <c r="L32" s="48">
        <v>0.12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1" t="s">
        <v>50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51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52</v>
      </c>
      <c r="U35" s="54"/>
      <c r="V35" s="54"/>
      <c r="W35" s="54"/>
      <c r="X35" s="56" t="s">
        <v>53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2" t="s">
        <v>54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1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2024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Revitalizace vodoteče, polní cesta NCV5 KoPÚ Svojnice a polní cesty C3 a C4 - KoPÚ Protivec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1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Svojnice, Protivec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1" t="s">
        <v>23</v>
      </c>
      <c r="AJ47" s="40"/>
      <c r="AK47" s="40"/>
      <c r="AL47" s="40"/>
      <c r="AM47" s="72" t="str">
        <f>IF(AN8="","",AN8)</f>
        <v>13. 5. 2024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1" t="s">
        <v>27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SPÚ, KPÚ pro Jihočeský kraj, Pobočka Prachatice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1" t="s">
        <v>34</v>
      </c>
      <c r="AJ49" s="40"/>
      <c r="AK49" s="40"/>
      <c r="AL49" s="40"/>
      <c r="AM49" s="73" t="str">
        <f>IF(E17="","",E17)</f>
        <v>Sweco Hydroprojekt a.s.</v>
      </c>
      <c r="AN49" s="64"/>
      <c r="AO49" s="64"/>
      <c r="AP49" s="64"/>
      <c r="AQ49" s="40"/>
      <c r="AR49" s="44"/>
      <c r="AS49" s="74" t="s">
        <v>55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1" t="s">
        <v>32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1" t="s">
        <v>38</v>
      </c>
      <c r="AJ50" s="40"/>
      <c r="AK50" s="40"/>
      <c r="AL50" s="40"/>
      <c r="AM50" s="73" t="str">
        <f>IF(E20="","",E20)</f>
        <v>Sweco Hydroprojekt a.s.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56</v>
      </c>
      <c r="D52" s="87"/>
      <c r="E52" s="87"/>
      <c r="F52" s="87"/>
      <c r="G52" s="87"/>
      <c r="H52" s="88"/>
      <c r="I52" s="89" t="s">
        <v>57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58</v>
      </c>
      <c r="AH52" s="87"/>
      <c r="AI52" s="87"/>
      <c r="AJ52" s="87"/>
      <c r="AK52" s="87"/>
      <c r="AL52" s="87"/>
      <c r="AM52" s="87"/>
      <c r="AN52" s="89" t="s">
        <v>59</v>
      </c>
      <c r="AO52" s="87"/>
      <c r="AP52" s="87"/>
      <c r="AQ52" s="91" t="s">
        <v>60</v>
      </c>
      <c r="AR52" s="44"/>
      <c r="AS52" s="92" t="s">
        <v>61</v>
      </c>
      <c r="AT52" s="93" t="s">
        <v>62</v>
      </c>
      <c r="AU52" s="93" t="s">
        <v>63</v>
      </c>
      <c r="AV52" s="93" t="s">
        <v>64</v>
      </c>
      <c r="AW52" s="93" t="s">
        <v>65</v>
      </c>
      <c r="AX52" s="93" t="s">
        <v>66</v>
      </c>
      <c r="AY52" s="93" t="s">
        <v>67</v>
      </c>
      <c r="AZ52" s="93" t="s">
        <v>68</v>
      </c>
      <c r="BA52" s="93" t="s">
        <v>69</v>
      </c>
      <c r="BB52" s="93" t="s">
        <v>70</v>
      </c>
      <c r="BC52" s="93" t="s">
        <v>71</v>
      </c>
      <c r="BD52" s="94" t="s">
        <v>72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73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ROUND(SUM(AG55:AG60),2)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ROUND(SUM(AS55:AS60),2)</f>
        <v>0</v>
      </c>
      <c r="AT54" s="106">
        <f>ROUND(SUM(AV54:AW54),2)</f>
        <v>0</v>
      </c>
      <c r="AU54" s="107">
        <f>ROUND(SUM(AU55:AU60),5)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ROUND(SUM(AZ55:AZ60),2)</f>
        <v>0</v>
      </c>
      <c r="BA54" s="106">
        <f>ROUND(SUM(BA55:BA60),2)</f>
        <v>0</v>
      </c>
      <c r="BB54" s="106">
        <f>ROUND(SUM(BB55:BB60),2)</f>
        <v>0</v>
      </c>
      <c r="BC54" s="106">
        <f>ROUND(SUM(BC55:BC60),2)</f>
        <v>0</v>
      </c>
      <c r="BD54" s="108">
        <f>ROUND(SUM(BD55:BD60),2)</f>
        <v>0</v>
      </c>
      <c r="BE54" s="6"/>
      <c r="BS54" s="109" t="s">
        <v>74</v>
      </c>
      <c r="BT54" s="109" t="s">
        <v>75</v>
      </c>
      <c r="BU54" s="110" t="s">
        <v>76</v>
      </c>
      <c r="BV54" s="109" t="s">
        <v>77</v>
      </c>
      <c r="BW54" s="109" t="s">
        <v>5</v>
      </c>
      <c r="BX54" s="109" t="s">
        <v>78</v>
      </c>
      <c r="CL54" s="109" t="s">
        <v>19</v>
      </c>
    </row>
    <row r="55" spans="1:91" s="7" customFormat="1" ht="16.5" customHeight="1">
      <c r="A55" s="111" t="s">
        <v>79</v>
      </c>
      <c r="B55" s="112"/>
      <c r="C55" s="113"/>
      <c r="D55" s="114" t="s">
        <v>80</v>
      </c>
      <c r="E55" s="114"/>
      <c r="F55" s="114"/>
      <c r="G55" s="114"/>
      <c r="H55" s="114"/>
      <c r="I55" s="115"/>
      <c r="J55" s="114" t="s">
        <v>81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'SO 106 - Polní cesta NCV5'!J30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82</v>
      </c>
      <c r="AR55" s="118"/>
      <c r="AS55" s="119">
        <v>0</v>
      </c>
      <c r="AT55" s="120">
        <f>ROUND(SUM(AV55:AW55),2)</f>
        <v>0</v>
      </c>
      <c r="AU55" s="121">
        <f>'SO 106 - Polní cesta NCV5'!P89</f>
        <v>0</v>
      </c>
      <c r="AV55" s="120">
        <f>'SO 106 - Polní cesta NCV5'!J33</f>
        <v>0</v>
      </c>
      <c r="AW55" s="120">
        <f>'SO 106 - Polní cesta NCV5'!J34</f>
        <v>0</v>
      </c>
      <c r="AX55" s="120">
        <f>'SO 106 - Polní cesta NCV5'!J35</f>
        <v>0</v>
      </c>
      <c r="AY55" s="120">
        <f>'SO 106 - Polní cesta NCV5'!J36</f>
        <v>0</v>
      </c>
      <c r="AZ55" s="120">
        <f>'SO 106 - Polní cesta NCV5'!F33</f>
        <v>0</v>
      </c>
      <c r="BA55" s="120">
        <f>'SO 106 - Polní cesta NCV5'!F34</f>
        <v>0</v>
      </c>
      <c r="BB55" s="120">
        <f>'SO 106 - Polní cesta NCV5'!F35</f>
        <v>0</v>
      </c>
      <c r="BC55" s="120">
        <f>'SO 106 - Polní cesta NCV5'!F36</f>
        <v>0</v>
      </c>
      <c r="BD55" s="122">
        <f>'SO 106 - Polní cesta NCV5'!F37</f>
        <v>0</v>
      </c>
      <c r="BE55" s="7"/>
      <c r="BT55" s="123" t="s">
        <v>83</v>
      </c>
      <c r="BV55" s="123" t="s">
        <v>77</v>
      </c>
      <c r="BW55" s="123" t="s">
        <v>84</v>
      </c>
      <c r="BX55" s="123" t="s">
        <v>5</v>
      </c>
      <c r="CL55" s="123" t="s">
        <v>19</v>
      </c>
      <c r="CM55" s="123" t="s">
        <v>85</v>
      </c>
    </row>
    <row r="56" spans="1:91" s="7" customFormat="1" ht="16.5" customHeight="1">
      <c r="A56" s="111" t="s">
        <v>79</v>
      </c>
      <c r="B56" s="112"/>
      <c r="C56" s="113"/>
      <c r="D56" s="114" t="s">
        <v>86</v>
      </c>
      <c r="E56" s="114"/>
      <c r="F56" s="114"/>
      <c r="G56" s="114"/>
      <c r="H56" s="114"/>
      <c r="I56" s="115"/>
      <c r="J56" s="114" t="s">
        <v>87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'SO 107 - Polní cesta C3'!J30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82</v>
      </c>
      <c r="AR56" s="118"/>
      <c r="AS56" s="119">
        <v>0</v>
      </c>
      <c r="AT56" s="120">
        <f>ROUND(SUM(AV56:AW56),2)</f>
        <v>0</v>
      </c>
      <c r="AU56" s="121">
        <f>'SO 107 - Polní cesta C3'!P88</f>
        <v>0</v>
      </c>
      <c r="AV56" s="120">
        <f>'SO 107 - Polní cesta C3'!J33</f>
        <v>0</v>
      </c>
      <c r="AW56" s="120">
        <f>'SO 107 - Polní cesta C3'!J34</f>
        <v>0</v>
      </c>
      <c r="AX56" s="120">
        <f>'SO 107 - Polní cesta C3'!J35</f>
        <v>0</v>
      </c>
      <c r="AY56" s="120">
        <f>'SO 107 - Polní cesta C3'!J36</f>
        <v>0</v>
      </c>
      <c r="AZ56" s="120">
        <f>'SO 107 - Polní cesta C3'!F33</f>
        <v>0</v>
      </c>
      <c r="BA56" s="120">
        <f>'SO 107 - Polní cesta C3'!F34</f>
        <v>0</v>
      </c>
      <c r="BB56" s="120">
        <f>'SO 107 - Polní cesta C3'!F35</f>
        <v>0</v>
      </c>
      <c r="BC56" s="120">
        <f>'SO 107 - Polní cesta C3'!F36</f>
        <v>0</v>
      </c>
      <c r="BD56" s="122">
        <f>'SO 107 - Polní cesta C3'!F37</f>
        <v>0</v>
      </c>
      <c r="BE56" s="7"/>
      <c r="BT56" s="123" t="s">
        <v>83</v>
      </c>
      <c r="BV56" s="123" t="s">
        <v>77</v>
      </c>
      <c r="BW56" s="123" t="s">
        <v>88</v>
      </c>
      <c r="BX56" s="123" t="s">
        <v>5</v>
      </c>
      <c r="CL56" s="123" t="s">
        <v>19</v>
      </c>
      <c r="CM56" s="123" t="s">
        <v>85</v>
      </c>
    </row>
    <row r="57" spans="1:91" s="7" customFormat="1" ht="16.5" customHeight="1">
      <c r="A57" s="111" t="s">
        <v>79</v>
      </c>
      <c r="B57" s="112"/>
      <c r="C57" s="113"/>
      <c r="D57" s="114" t="s">
        <v>89</v>
      </c>
      <c r="E57" s="114"/>
      <c r="F57" s="114"/>
      <c r="G57" s="114"/>
      <c r="H57" s="114"/>
      <c r="I57" s="115"/>
      <c r="J57" s="114" t="s">
        <v>90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'SO 108 - Polní cesta C4'!J30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82</v>
      </c>
      <c r="AR57" s="118"/>
      <c r="AS57" s="119">
        <v>0</v>
      </c>
      <c r="AT57" s="120">
        <f>ROUND(SUM(AV57:AW57),2)</f>
        <v>0</v>
      </c>
      <c r="AU57" s="121">
        <f>'SO 108 - Polní cesta C4'!P87</f>
        <v>0</v>
      </c>
      <c r="AV57" s="120">
        <f>'SO 108 - Polní cesta C4'!J33</f>
        <v>0</v>
      </c>
      <c r="AW57" s="120">
        <f>'SO 108 - Polní cesta C4'!J34</f>
        <v>0</v>
      </c>
      <c r="AX57" s="120">
        <f>'SO 108 - Polní cesta C4'!J35</f>
        <v>0</v>
      </c>
      <c r="AY57" s="120">
        <f>'SO 108 - Polní cesta C4'!J36</f>
        <v>0</v>
      </c>
      <c r="AZ57" s="120">
        <f>'SO 108 - Polní cesta C4'!F33</f>
        <v>0</v>
      </c>
      <c r="BA57" s="120">
        <f>'SO 108 - Polní cesta C4'!F34</f>
        <v>0</v>
      </c>
      <c r="BB57" s="120">
        <f>'SO 108 - Polní cesta C4'!F35</f>
        <v>0</v>
      </c>
      <c r="BC57" s="120">
        <f>'SO 108 - Polní cesta C4'!F36</f>
        <v>0</v>
      </c>
      <c r="BD57" s="122">
        <f>'SO 108 - Polní cesta C4'!F37</f>
        <v>0</v>
      </c>
      <c r="BE57" s="7"/>
      <c r="BT57" s="123" t="s">
        <v>83</v>
      </c>
      <c r="BV57" s="123" t="s">
        <v>77</v>
      </c>
      <c r="BW57" s="123" t="s">
        <v>91</v>
      </c>
      <c r="BX57" s="123" t="s">
        <v>5</v>
      </c>
      <c r="CL57" s="123" t="s">
        <v>19</v>
      </c>
      <c r="CM57" s="123" t="s">
        <v>85</v>
      </c>
    </row>
    <row r="58" spans="1:91" s="7" customFormat="1" ht="16.5" customHeight="1">
      <c r="A58" s="111" t="s">
        <v>79</v>
      </c>
      <c r="B58" s="112"/>
      <c r="C58" s="113"/>
      <c r="D58" s="114" t="s">
        <v>92</v>
      </c>
      <c r="E58" s="114"/>
      <c r="F58" s="114"/>
      <c r="G58" s="114"/>
      <c r="H58" s="114"/>
      <c r="I58" s="115"/>
      <c r="J58" s="114" t="s">
        <v>93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'SO 302 - Revitalizace stá...'!J30</f>
        <v>0</v>
      </c>
      <c r="AH58" s="115"/>
      <c r="AI58" s="115"/>
      <c r="AJ58" s="115"/>
      <c r="AK58" s="115"/>
      <c r="AL58" s="115"/>
      <c r="AM58" s="115"/>
      <c r="AN58" s="116">
        <f>SUM(AG58,AT58)</f>
        <v>0</v>
      </c>
      <c r="AO58" s="115"/>
      <c r="AP58" s="115"/>
      <c r="AQ58" s="117" t="s">
        <v>82</v>
      </c>
      <c r="AR58" s="118"/>
      <c r="AS58" s="119">
        <v>0</v>
      </c>
      <c r="AT58" s="120">
        <f>ROUND(SUM(AV58:AW58),2)</f>
        <v>0</v>
      </c>
      <c r="AU58" s="121">
        <f>'SO 302 - Revitalizace stá...'!P86</f>
        <v>0</v>
      </c>
      <c r="AV58" s="120">
        <f>'SO 302 - Revitalizace stá...'!J33</f>
        <v>0</v>
      </c>
      <c r="AW58" s="120">
        <f>'SO 302 - Revitalizace stá...'!J34</f>
        <v>0</v>
      </c>
      <c r="AX58" s="120">
        <f>'SO 302 - Revitalizace stá...'!J35</f>
        <v>0</v>
      </c>
      <c r="AY58" s="120">
        <f>'SO 302 - Revitalizace stá...'!J36</f>
        <v>0</v>
      </c>
      <c r="AZ58" s="120">
        <f>'SO 302 - Revitalizace stá...'!F33</f>
        <v>0</v>
      </c>
      <c r="BA58" s="120">
        <f>'SO 302 - Revitalizace stá...'!F34</f>
        <v>0</v>
      </c>
      <c r="BB58" s="120">
        <f>'SO 302 - Revitalizace stá...'!F35</f>
        <v>0</v>
      </c>
      <c r="BC58" s="120">
        <f>'SO 302 - Revitalizace stá...'!F36</f>
        <v>0</v>
      </c>
      <c r="BD58" s="122">
        <f>'SO 302 - Revitalizace stá...'!F37</f>
        <v>0</v>
      </c>
      <c r="BE58" s="7"/>
      <c r="BT58" s="123" t="s">
        <v>83</v>
      </c>
      <c r="BV58" s="123" t="s">
        <v>77</v>
      </c>
      <c r="BW58" s="123" t="s">
        <v>94</v>
      </c>
      <c r="BX58" s="123" t="s">
        <v>5</v>
      </c>
      <c r="CL58" s="123" t="s">
        <v>19</v>
      </c>
      <c r="CM58" s="123" t="s">
        <v>85</v>
      </c>
    </row>
    <row r="59" spans="1:91" s="7" customFormat="1" ht="16.5" customHeight="1">
      <c r="A59" s="111" t="s">
        <v>79</v>
      </c>
      <c r="B59" s="112"/>
      <c r="C59" s="113"/>
      <c r="D59" s="114" t="s">
        <v>95</v>
      </c>
      <c r="E59" s="114"/>
      <c r="F59" s="114"/>
      <c r="G59" s="114"/>
      <c r="H59" s="114"/>
      <c r="I59" s="115"/>
      <c r="J59" s="114" t="s">
        <v>96</v>
      </c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6">
        <f>'SO 307 - Propustek pod po...'!J30</f>
        <v>0</v>
      </c>
      <c r="AH59" s="115"/>
      <c r="AI59" s="115"/>
      <c r="AJ59" s="115"/>
      <c r="AK59" s="115"/>
      <c r="AL59" s="115"/>
      <c r="AM59" s="115"/>
      <c r="AN59" s="116">
        <f>SUM(AG59,AT59)</f>
        <v>0</v>
      </c>
      <c r="AO59" s="115"/>
      <c r="AP59" s="115"/>
      <c r="AQ59" s="117" t="s">
        <v>82</v>
      </c>
      <c r="AR59" s="118"/>
      <c r="AS59" s="119">
        <v>0</v>
      </c>
      <c r="AT59" s="120">
        <f>ROUND(SUM(AV59:AW59),2)</f>
        <v>0</v>
      </c>
      <c r="AU59" s="121">
        <f>'SO 307 - Propustek pod po...'!P87</f>
        <v>0</v>
      </c>
      <c r="AV59" s="120">
        <f>'SO 307 - Propustek pod po...'!J33</f>
        <v>0</v>
      </c>
      <c r="AW59" s="120">
        <f>'SO 307 - Propustek pod po...'!J34</f>
        <v>0</v>
      </c>
      <c r="AX59" s="120">
        <f>'SO 307 - Propustek pod po...'!J35</f>
        <v>0</v>
      </c>
      <c r="AY59" s="120">
        <f>'SO 307 - Propustek pod po...'!J36</f>
        <v>0</v>
      </c>
      <c r="AZ59" s="120">
        <f>'SO 307 - Propustek pod po...'!F33</f>
        <v>0</v>
      </c>
      <c r="BA59" s="120">
        <f>'SO 307 - Propustek pod po...'!F34</f>
        <v>0</v>
      </c>
      <c r="BB59" s="120">
        <f>'SO 307 - Propustek pod po...'!F35</f>
        <v>0</v>
      </c>
      <c r="BC59" s="120">
        <f>'SO 307 - Propustek pod po...'!F36</f>
        <v>0</v>
      </c>
      <c r="BD59" s="122">
        <f>'SO 307 - Propustek pod po...'!F37</f>
        <v>0</v>
      </c>
      <c r="BE59" s="7"/>
      <c r="BT59" s="123" t="s">
        <v>83</v>
      </c>
      <c r="BV59" s="123" t="s">
        <v>77</v>
      </c>
      <c r="BW59" s="123" t="s">
        <v>97</v>
      </c>
      <c r="BX59" s="123" t="s">
        <v>5</v>
      </c>
      <c r="CL59" s="123" t="s">
        <v>19</v>
      </c>
      <c r="CM59" s="123" t="s">
        <v>85</v>
      </c>
    </row>
    <row r="60" spans="1:91" s="7" customFormat="1" ht="16.5" customHeight="1">
      <c r="A60" s="111" t="s">
        <v>79</v>
      </c>
      <c r="B60" s="112"/>
      <c r="C60" s="113"/>
      <c r="D60" s="114" t="s">
        <v>98</v>
      </c>
      <c r="E60" s="114"/>
      <c r="F60" s="114"/>
      <c r="G60" s="114"/>
      <c r="H60" s="114"/>
      <c r="I60" s="115"/>
      <c r="J60" s="114" t="s">
        <v>99</v>
      </c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6">
        <f>'SO 900 - Vedlejší rozpočt...'!J30</f>
        <v>0</v>
      </c>
      <c r="AH60" s="115"/>
      <c r="AI60" s="115"/>
      <c r="AJ60" s="115"/>
      <c r="AK60" s="115"/>
      <c r="AL60" s="115"/>
      <c r="AM60" s="115"/>
      <c r="AN60" s="116">
        <f>SUM(AG60,AT60)</f>
        <v>0</v>
      </c>
      <c r="AO60" s="115"/>
      <c r="AP60" s="115"/>
      <c r="AQ60" s="117" t="s">
        <v>82</v>
      </c>
      <c r="AR60" s="118"/>
      <c r="AS60" s="124">
        <v>0</v>
      </c>
      <c r="AT60" s="125">
        <f>ROUND(SUM(AV60:AW60),2)</f>
        <v>0</v>
      </c>
      <c r="AU60" s="126">
        <f>'SO 900 - Vedlejší rozpočt...'!P83</f>
        <v>0</v>
      </c>
      <c r="AV60" s="125">
        <f>'SO 900 - Vedlejší rozpočt...'!J33</f>
        <v>0</v>
      </c>
      <c r="AW60" s="125">
        <f>'SO 900 - Vedlejší rozpočt...'!J34</f>
        <v>0</v>
      </c>
      <c r="AX60" s="125">
        <f>'SO 900 - Vedlejší rozpočt...'!J35</f>
        <v>0</v>
      </c>
      <c r="AY60" s="125">
        <f>'SO 900 - Vedlejší rozpočt...'!J36</f>
        <v>0</v>
      </c>
      <c r="AZ60" s="125">
        <f>'SO 900 - Vedlejší rozpočt...'!F33</f>
        <v>0</v>
      </c>
      <c r="BA60" s="125">
        <f>'SO 900 - Vedlejší rozpočt...'!F34</f>
        <v>0</v>
      </c>
      <c r="BB60" s="125">
        <f>'SO 900 - Vedlejší rozpočt...'!F35</f>
        <v>0</v>
      </c>
      <c r="BC60" s="125">
        <f>'SO 900 - Vedlejší rozpočt...'!F36</f>
        <v>0</v>
      </c>
      <c r="BD60" s="127">
        <f>'SO 900 - Vedlejší rozpočt...'!F37</f>
        <v>0</v>
      </c>
      <c r="BE60" s="7"/>
      <c r="BT60" s="123" t="s">
        <v>83</v>
      </c>
      <c r="BV60" s="123" t="s">
        <v>77</v>
      </c>
      <c r="BW60" s="123" t="s">
        <v>100</v>
      </c>
      <c r="BX60" s="123" t="s">
        <v>5</v>
      </c>
      <c r="CL60" s="123" t="s">
        <v>19</v>
      </c>
      <c r="CM60" s="123" t="s">
        <v>85</v>
      </c>
    </row>
    <row r="61" spans="1:57" s="2" customFormat="1" ht="30" customHeight="1">
      <c r="A61" s="38"/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4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s="2" customFormat="1" ht="6.95" customHeight="1">
      <c r="A62" s="38"/>
      <c r="B62" s="59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44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</sheetData>
  <sheetProtection password="CC35" sheet="1" objects="1" scenarios="1" formatColumns="0" formatRows="0"/>
  <mergeCells count="62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106 - Polní cesta NCV5'!C2" display="/"/>
    <hyperlink ref="A56" location="'SO 107 - Polní cesta C3'!C2" display="/"/>
    <hyperlink ref="A57" location="'SO 108 - Polní cesta C4'!C2" display="/"/>
    <hyperlink ref="A58" location="'SO 302 - Revitalizace stá...'!C2" display="/"/>
    <hyperlink ref="A59" location="'SO 307 - Propustek pod po...'!C2" display="/"/>
    <hyperlink ref="A60" location="'SO 900 - Vedlejší rozpoč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84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9"/>
      <c r="AT3" s="16" t="s">
        <v>85</v>
      </c>
    </row>
    <row r="4" spans="2:46" s="1" customFormat="1" ht="24.95" customHeight="1">
      <c r="B4" s="19"/>
      <c r="D4" s="130" t="s">
        <v>101</v>
      </c>
      <c r="L4" s="19"/>
      <c r="M4" s="131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2" t="s">
        <v>16</v>
      </c>
      <c r="L6" s="19"/>
    </row>
    <row r="7" spans="2:12" s="1" customFormat="1" ht="26.25" customHeight="1">
      <c r="B7" s="19"/>
      <c r="E7" s="133" t="str">
        <f>'Rekapitulace stavby'!K6</f>
        <v>Revitalizace vodoteče, polní cesta NCV5 KoPÚ Svojnice a polní cesty C3 a C4 - KoPÚ Protivec</v>
      </c>
      <c r="F7" s="132"/>
      <c r="G7" s="132"/>
      <c r="H7" s="132"/>
      <c r="L7" s="19"/>
    </row>
    <row r="8" spans="1:31" s="2" customFormat="1" ht="12" customHeight="1">
      <c r="A8" s="38"/>
      <c r="B8" s="44"/>
      <c r="C8" s="38"/>
      <c r="D8" s="132" t="s">
        <v>102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103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13. 5. 2024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27</v>
      </c>
      <c r="E14" s="38"/>
      <c r="F14" s="38"/>
      <c r="G14" s="38"/>
      <c r="H14" s="38"/>
      <c r="I14" s="132" t="s">
        <v>28</v>
      </c>
      <c r="J14" s="136" t="s">
        <v>29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30</v>
      </c>
      <c r="F15" s="38"/>
      <c r="G15" s="38"/>
      <c r="H15" s="38"/>
      <c r="I15" s="132" t="s">
        <v>31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32</v>
      </c>
      <c r="E17" s="38"/>
      <c r="F17" s="38"/>
      <c r="G17" s="38"/>
      <c r="H17" s="38"/>
      <c r="I17" s="132" t="s">
        <v>28</v>
      </c>
      <c r="J17" s="32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2" t="str">
        <f>'Rekapitulace stavby'!E14</f>
        <v>Vyplň údaj</v>
      </c>
      <c r="F18" s="136"/>
      <c r="G18" s="136"/>
      <c r="H18" s="136"/>
      <c r="I18" s="132" t="s">
        <v>31</v>
      </c>
      <c r="J18" s="32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34</v>
      </c>
      <c r="E20" s="38"/>
      <c r="F20" s="38"/>
      <c r="G20" s="38"/>
      <c r="H20" s="38"/>
      <c r="I20" s="132" t="s">
        <v>28</v>
      </c>
      <c r="J20" s="136" t="s">
        <v>35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36</v>
      </c>
      <c r="F21" s="38"/>
      <c r="G21" s="38"/>
      <c r="H21" s="38"/>
      <c r="I21" s="132" t="s">
        <v>31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38</v>
      </c>
      <c r="E23" s="38"/>
      <c r="F23" s="38"/>
      <c r="G23" s="38"/>
      <c r="H23" s="38"/>
      <c r="I23" s="132" t="s">
        <v>28</v>
      </c>
      <c r="J23" s="136" t="s">
        <v>35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36</v>
      </c>
      <c r="F24" s="38"/>
      <c r="G24" s="38"/>
      <c r="H24" s="38"/>
      <c r="I24" s="132" t="s">
        <v>31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39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71.25" customHeight="1">
      <c r="A27" s="138"/>
      <c r="B27" s="139"/>
      <c r="C27" s="138"/>
      <c r="D27" s="138"/>
      <c r="E27" s="140" t="s">
        <v>40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41</v>
      </c>
      <c r="E30" s="38"/>
      <c r="F30" s="38"/>
      <c r="G30" s="38"/>
      <c r="H30" s="38"/>
      <c r="I30" s="38"/>
      <c r="J30" s="144">
        <f>ROUND(J89,2)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43</v>
      </c>
      <c r="G32" s="38"/>
      <c r="H32" s="38"/>
      <c r="I32" s="145" t="s">
        <v>42</v>
      </c>
      <c r="J32" s="145" t="s">
        <v>44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45</v>
      </c>
      <c r="E33" s="132" t="s">
        <v>46</v>
      </c>
      <c r="F33" s="147">
        <f>ROUND((SUM(BE89:BE207)),2)</f>
        <v>0</v>
      </c>
      <c r="G33" s="38"/>
      <c r="H33" s="38"/>
      <c r="I33" s="148">
        <v>0.21</v>
      </c>
      <c r="J33" s="147">
        <f>ROUND(((SUM(BE89:BE207))*I33),2)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47</v>
      </c>
      <c r="F34" s="147">
        <f>ROUND((SUM(BF89:BF207)),2)</f>
        <v>0</v>
      </c>
      <c r="G34" s="38"/>
      <c r="H34" s="38"/>
      <c r="I34" s="148">
        <v>0.12</v>
      </c>
      <c r="J34" s="147">
        <f>ROUND(((SUM(BF89:BF207))*I34),2)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48</v>
      </c>
      <c r="F35" s="147">
        <f>ROUND((SUM(BG89:BG207)),2)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49</v>
      </c>
      <c r="F36" s="147">
        <f>ROUND((SUM(BH89:BH207)),2)</f>
        <v>0</v>
      </c>
      <c r="G36" s="38"/>
      <c r="H36" s="38"/>
      <c r="I36" s="148">
        <v>0.12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50</v>
      </c>
      <c r="F37" s="147">
        <f>ROUND((SUM(BI89:BI207)),2)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51</v>
      </c>
      <c r="E39" s="151"/>
      <c r="F39" s="151"/>
      <c r="G39" s="152" t="s">
        <v>52</v>
      </c>
      <c r="H39" s="153" t="s">
        <v>53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2" t="s">
        <v>104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1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26.25" customHeight="1">
      <c r="A48" s="38"/>
      <c r="B48" s="39"/>
      <c r="C48" s="40"/>
      <c r="D48" s="40"/>
      <c r="E48" s="160" t="str">
        <f>E7</f>
        <v>Revitalizace vodoteče, polní cesta NCV5 KoPÚ Svojnice a polní cesty C3 a C4 - KoPÚ Protivec</v>
      </c>
      <c r="F48" s="31"/>
      <c r="G48" s="31"/>
      <c r="H48" s="31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1" t="s">
        <v>102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106 - Polní cesta NCV5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1" t="s">
        <v>21</v>
      </c>
      <c r="D52" s="40"/>
      <c r="E52" s="40"/>
      <c r="F52" s="26" t="str">
        <f>F12</f>
        <v>Svojnice, Protivec</v>
      </c>
      <c r="G52" s="40"/>
      <c r="H52" s="40"/>
      <c r="I52" s="31" t="s">
        <v>23</v>
      </c>
      <c r="J52" s="72" t="str">
        <f>IF(J12="","",J12)</f>
        <v>13. 5. 2024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1" t="s">
        <v>27</v>
      </c>
      <c r="D54" s="40"/>
      <c r="E54" s="40"/>
      <c r="F54" s="26" t="str">
        <f>E15</f>
        <v>SPÚ, KPÚ pro Jihočeský kraj, Pobočka Prachatice</v>
      </c>
      <c r="G54" s="40"/>
      <c r="H54" s="40"/>
      <c r="I54" s="31" t="s">
        <v>34</v>
      </c>
      <c r="J54" s="36" t="str">
        <f>E21</f>
        <v>Sweco Hydroprojekt a.s.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5.65" customHeight="1">
      <c r="A55" s="38"/>
      <c r="B55" s="39"/>
      <c r="C55" s="31" t="s">
        <v>32</v>
      </c>
      <c r="D55" s="40"/>
      <c r="E55" s="40"/>
      <c r="F55" s="26" t="str">
        <f>IF(E18="","",E18)</f>
        <v>Vyplň údaj</v>
      </c>
      <c r="G55" s="40"/>
      <c r="H55" s="40"/>
      <c r="I55" s="31" t="s">
        <v>38</v>
      </c>
      <c r="J55" s="36" t="str">
        <f>E24</f>
        <v>Sweco Hydroprojekt a.s.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105</v>
      </c>
      <c r="D57" s="162"/>
      <c r="E57" s="162"/>
      <c r="F57" s="162"/>
      <c r="G57" s="162"/>
      <c r="H57" s="162"/>
      <c r="I57" s="162"/>
      <c r="J57" s="163" t="s">
        <v>106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73</v>
      </c>
      <c r="D59" s="40"/>
      <c r="E59" s="40"/>
      <c r="F59" s="40"/>
      <c r="G59" s="40"/>
      <c r="H59" s="40"/>
      <c r="I59" s="40"/>
      <c r="J59" s="102">
        <f>J89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6" t="s">
        <v>107</v>
      </c>
    </row>
    <row r="60" spans="1:31" s="9" customFormat="1" ht="24.95" customHeight="1">
      <c r="A60" s="9"/>
      <c r="B60" s="165"/>
      <c r="C60" s="166"/>
      <c r="D60" s="167" t="s">
        <v>108</v>
      </c>
      <c r="E60" s="168"/>
      <c r="F60" s="168"/>
      <c r="G60" s="168"/>
      <c r="H60" s="168"/>
      <c r="I60" s="168"/>
      <c r="J60" s="169">
        <f>J90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109</v>
      </c>
      <c r="E61" s="174"/>
      <c r="F61" s="174"/>
      <c r="G61" s="174"/>
      <c r="H61" s="174"/>
      <c r="I61" s="174"/>
      <c r="J61" s="175">
        <f>J91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110</v>
      </c>
      <c r="E62" s="174"/>
      <c r="F62" s="174"/>
      <c r="G62" s="174"/>
      <c r="H62" s="174"/>
      <c r="I62" s="174"/>
      <c r="J62" s="175">
        <f>J131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111</v>
      </c>
      <c r="E63" s="174"/>
      <c r="F63" s="174"/>
      <c r="G63" s="174"/>
      <c r="H63" s="174"/>
      <c r="I63" s="174"/>
      <c r="J63" s="175">
        <f>J141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112</v>
      </c>
      <c r="E64" s="174"/>
      <c r="F64" s="174"/>
      <c r="G64" s="174"/>
      <c r="H64" s="174"/>
      <c r="I64" s="174"/>
      <c r="J64" s="175">
        <f>J156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113</v>
      </c>
      <c r="E65" s="174"/>
      <c r="F65" s="174"/>
      <c r="G65" s="174"/>
      <c r="H65" s="174"/>
      <c r="I65" s="174"/>
      <c r="J65" s="175">
        <f>J169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1"/>
      <c r="C66" s="172"/>
      <c r="D66" s="173" t="s">
        <v>114</v>
      </c>
      <c r="E66" s="174"/>
      <c r="F66" s="174"/>
      <c r="G66" s="174"/>
      <c r="H66" s="174"/>
      <c r="I66" s="174"/>
      <c r="J66" s="175">
        <f>J175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1"/>
      <c r="C67" s="172"/>
      <c r="D67" s="173" t="s">
        <v>115</v>
      </c>
      <c r="E67" s="174"/>
      <c r="F67" s="174"/>
      <c r="G67" s="174"/>
      <c r="H67" s="174"/>
      <c r="I67" s="174"/>
      <c r="J67" s="175">
        <f>J201</f>
        <v>0</v>
      </c>
      <c r="K67" s="172"/>
      <c r="L67" s="17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5"/>
      <c r="C68" s="166"/>
      <c r="D68" s="167" t="s">
        <v>116</v>
      </c>
      <c r="E68" s="168"/>
      <c r="F68" s="168"/>
      <c r="G68" s="168"/>
      <c r="H68" s="168"/>
      <c r="I68" s="168"/>
      <c r="J68" s="169">
        <f>J204</f>
        <v>0</v>
      </c>
      <c r="K68" s="166"/>
      <c r="L68" s="170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1"/>
      <c r="C69" s="172"/>
      <c r="D69" s="173" t="s">
        <v>117</v>
      </c>
      <c r="E69" s="174"/>
      <c r="F69" s="174"/>
      <c r="G69" s="174"/>
      <c r="H69" s="174"/>
      <c r="I69" s="174"/>
      <c r="J69" s="175">
        <f>J205</f>
        <v>0</v>
      </c>
      <c r="K69" s="172"/>
      <c r="L69" s="17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pans="1:31" s="2" customFormat="1" ht="6.95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4.95" customHeight="1">
      <c r="A76" s="38"/>
      <c r="B76" s="39"/>
      <c r="C76" s="22" t="s">
        <v>118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1" t="s">
        <v>16</v>
      </c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26.25" customHeight="1">
      <c r="A79" s="38"/>
      <c r="B79" s="39"/>
      <c r="C79" s="40"/>
      <c r="D79" s="40"/>
      <c r="E79" s="160" t="str">
        <f>E7</f>
        <v>Revitalizace vodoteče, polní cesta NCV5 KoPÚ Svojnice a polní cesty C3 a C4 - KoPÚ Protivec</v>
      </c>
      <c r="F79" s="31"/>
      <c r="G79" s="31"/>
      <c r="H79" s="31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1" t="s">
        <v>102</v>
      </c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6.5" customHeight="1">
      <c r="A81" s="38"/>
      <c r="B81" s="39"/>
      <c r="C81" s="40"/>
      <c r="D81" s="40"/>
      <c r="E81" s="69" t="str">
        <f>E9</f>
        <v>SO 106 - Polní cesta NCV5</v>
      </c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1" t="s">
        <v>21</v>
      </c>
      <c r="D83" s="40"/>
      <c r="E83" s="40"/>
      <c r="F83" s="26" t="str">
        <f>F12</f>
        <v>Svojnice, Protivec</v>
      </c>
      <c r="G83" s="40"/>
      <c r="H83" s="40"/>
      <c r="I83" s="31" t="s">
        <v>23</v>
      </c>
      <c r="J83" s="72" t="str">
        <f>IF(J12="","",J12)</f>
        <v>13. 5. 2024</v>
      </c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5.65" customHeight="1">
      <c r="A85" s="38"/>
      <c r="B85" s="39"/>
      <c r="C85" s="31" t="s">
        <v>27</v>
      </c>
      <c r="D85" s="40"/>
      <c r="E85" s="40"/>
      <c r="F85" s="26" t="str">
        <f>E15</f>
        <v>SPÚ, KPÚ pro Jihočeský kraj, Pobočka Prachatice</v>
      </c>
      <c r="G85" s="40"/>
      <c r="H85" s="40"/>
      <c r="I85" s="31" t="s">
        <v>34</v>
      </c>
      <c r="J85" s="36" t="str">
        <f>E21</f>
        <v>Sweco Hydroprojekt a.s.</v>
      </c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25.65" customHeight="1">
      <c r="A86" s="38"/>
      <c r="B86" s="39"/>
      <c r="C86" s="31" t="s">
        <v>32</v>
      </c>
      <c r="D86" s="40"/>
      <c r="E86" s="40"/>
      <c r="F86" s="26" t="str">
        <f>IF(E18="","",E18)</f>
        <v>Vyplň údaj</v>
      </c>
      <c r="G86" s="40"/>
      <c r="H86" s="40"/>
      <c r="I86" s="31" t="s">
        <v>38</v>
      </c>
      <c r="J86" s="36" t="str">
        <f>E24</f>
        <v>Sweco Hydroprojekt a.s.</v>
      </c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0.3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3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11" customFormat="1" ht="29.25" customHeight="1">
      <c r="A88" s="177"/>
      <c r="B88" s="178"/>
      <c r="C88" s="179" t="s">
        <v>119</v>
      </c>
      <c r="D88" s="180" t="s">
        <v>60</v>
      </c>
      <c r="E88" s="180" t="s">
        <v>56</v>
      </c>
      <c r="F88" s="180" t="s">
        <v>57</v>
      </c>
      <c r="G88" s="180" t="s">
        <v>120</v>
      </c>
      <c r="H88" s="180" t="s">
        <v>121</v>
      </c>
      <c r="I88" s="180" t="s">
        <v>122</v>
      </c>
      <c r="J88" s="181" t="s">
        <v>106</v>
      </c>
      <c r="K88" s="182" t="s">
        <v>123</v>
      </c>
      <c r="L88" s="183"/>
      <c r="M88" s="92" t="s">
        <v>19</v>
      </c>
      <c r="N88" s="93" t="s">
        <v>45</v>
      </c>
      <c r="O88" s="93" t="s">
        <v>124</v>
      </c>
      <c r="P88" s="93" t="s">
        <v>125</v>
      </c>
      <c r="Q88" s="93" t="s">
        <v>126</v>
      </c>
      <c r="R88" s="93" t="s">
        <v>127</v>
      </c>
      <c r="S88" s="93" t="s">
        <v>128</v>
      </c>
      <c r="T88" s="94" t="s">
        <v>129</v>
      </c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</row>
    <row r="89" spans="1:63" s="2" customFormat="1" ht="22.8" customHeight="1">
      <c r="A89" s="38"/>
      <c r="B89" s="39"/>
      <c r="C89" s="99" t="s">
        <v>130</v>
      </c>
      <c r="D89" s="40"/>
      <c r="E89" s="40"/>
      <c r="F89" s="40"/>
      <c r="G89" s="40"/>
      <c r="H89" s="40"/>
      <c r="I89" s="40"/>
      <c r="J89" s="184">
        <f>BK89</f>
        <v>0</v>
      </c>
      <c r="K89" s="40"/>
      <c r="L89" s="44"/>
      <c r="M89" s="95"/>
      <c r="N89" s="185"/>
      <c r="O89" s="96"/>
      <c r="P89" s="186">
        <f>P90+P204</f>
        <v>0</v>
      </c>
      <c r="Q89" s="96"/>
      <c r="R89" s="186">
        <f>R90+R204</f>
        <v>4107.59814603</v>
      </c>
      <c r="S89" s="96"/>
      <c r="T89" s="187">
        <f>T90+T204</f>
        <v>46.86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6" t="s">
        <v>74</v>
      </c>
      <c r="AU89" s="16" t="s">
        <v>107</v>
      </c>
      <c r="BK89" s="188">
        <f>BK90+BK204</f>
        <v>0</v>
      </c>
    </row>
    <row r="90" spans="1:63" s="12" customFormat="1" ht="25.9" customHeight="1">
      <c r="A90" s="12"/>
      <c r="B90" s="189"/>
      <c r="C90" s="190"/>
      <c r="D90" s="191" t="s">
        <v>74</v>
      </c>
      <c r="E90" s="192" t="s">
        <v>131</v>
      </c>
      <c r="F90" s="192" t="s">
        <v>132</v>
      </c>
      <c r="G90" s="190"/>
      <c r="H90" s="190"/>
      <c r="I90" s="193"/>
      <c r="J90" s="194">
        <f>BK90</f>
        <v>0</v>
      </c>
      <c r="K90" s="190"/>
      <c r="L90" s="195"/>
      <c r="M90" s="196"/>
      <c r="N90" s="197"/>
      <c r="O90" s="197"/>
      <c r="P90" s="198">
        <f>P91+P131+P141+P156+P169+P175+P201</f>
        <v>0</v>
      </c>
      <c r="Q90" s="197"/>
      <c r="R90" s="198">
        <f>R91+R131+R141+R156+R169+R175+R201</f>
        <v>4107.59814603</v>
      </c>
      <c r="S90" s="197"/>
      <c r="T90" s="199">
        <f>T91+T131+T141+T156+T169+T175+T201</f>
        <v>46.86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83</v>
      </c>
      <c r="AT90" s="201" t="s">
        <v>74</v>
      </c>
      <c r="AU90" s="201" t="s">
        <v>75</v>
      </c>
      <c r="AY90" s="200" t="s">
        <v>133</v>
      </c>
      <c r="BK90" s="202">
        <f>BK91+BK131+BK141+BK156+BK169+BK175+BK201</f>
        <v>0</v>
      </c>
    </row>
    <row r="91" spans="1:63" s="12" customFormat="1" ht="22.8" customHeight="1">
      <c r="A91" s="12"/>
      <c r="B91" s="189"/>
      <c r="C91" s="190"/>
      <c r="D91" s="191" t="s">
        <v>74</v>
      </c>
      <c r="E91" s="203" t="s">
        <v>83</v>
      </c>
      <c r="F91" s="203" t="s">
        <v>134</v>
      </c>
      <c r="G91" s="190"/>
      <c r="H91" s="190"/>
      <c r="I91" s="193"/>
      <c r="J91" s="204">
        <f>BK91</f>
        <v>0</v>
      </c>
      <c r="K91" s="190"/>
      <c r="L91" s="195"/>
      <c r="M91" s="196"/>
      <c r="N91" s="197"/>
      <c r="O91" s="197"/>
      <c r="P91" s="198">
        <f>SUM(P92:P130)</f>
        <v>0</v>
      </c>
      <c r="Q91" s="197"/>
      <c r="R91" s="198">
        <f>SUM(R92:R130)</f>
        <v>37.7421</v>
      </c>
      <c r="S91" s="197"/>
      <c r="T91" s="199">
        <f>SUM(T92:T130)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0" t="s">
        <v>83</v>
      </c>
      <c r="AT91" s="201" t="s">
        <v>74</v>
      </c>
      <c r="AU91" s="201" t="s">
        <v>83</v>
      </c>
      <c r="AY91" s="200" t="s">
        <v>133</v>
      </c>
      <c r="BK91" s="202">
        <f>SUM(BK92:BK130)</f>
        <v>0</v>
      </c>
    </row>
    <row r="92" spans="1:65" s="2" customFormat="1" ht="24.15" customHeight="1">
      <c r="A92" s="38"/>
      <c r="B92" s="39"/>
      <c r="C92" s="205" t="s">
        <v>83</v>
      </c>
      <c r="D92" s="205" t="s">
        <v>135</v>
      </c>
      <c r="E92" s="206" t="s">
        <v>136</v>
      </c>
      <c r="F92" s="207" t="s">
        <v>137</v>
      </c>
      <c r="G92" s="208" t="s">
        <v>138</v>
      </c>
      <c r="H92" s="209">
        <v>5000</v>
      </c>
      <c r="I92" s="210"/>
      <c r="J92" s="211">
        <f>ROUND(I92*H92,2)</f>
        <v>0</v>
      </c>
      <c r="K92" s="212"/>
      <c r="L92" s="44"/>
      <c r="M92" s="213" t="s">
        <v>19</v>
      </c>
      <c r="N92" s="214" t="s">
        <v>46</v>
      </c>
      <c r="O92" s="84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7" t="s">
        <v>139</v>
      </c>
      <c r="AT92" s="217" t="s">
        <v>135</v>
      </c>
      <c r="AU92" s="217" t="s">
        <v>85</v>
      </c>
      <c r="AY92" s="16" t="s">
        <v>133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6" t="s">
        <v>83</v>
      </c>
      <c r="BK92" s="218">
        <f>ROUND(I92*H92,2)</f>
        <v>0</v>
      </c>
      <c r="BL92" s="16" t="s">
        <v>139</v>
      </c>
      <c r="BM92" s="217" t="s">
        <v>140</v>
      </c>
    </row>
    <row r="93" spans="1:47" s="2" customFormat="1" ht="12">
      <c r="A93" s="38"/>
      <c r="B93" s="39"/>
      <c r="C93" s="40"/>
      <c r="D93" s="219" t="s">
        <v>141</v>
      </c>
      <c r="E93" s="40"/>
      <c r="F93" s="220" t="s">
        <v>142</v>
      </c>
      <c r="G93" s="40"/>
      <c r="H93" s="40"/>
      <c r="I93" s="221"/>
      <c r="J93" s="40"/>
      <c r="K93" s="40"/>
      <c r="L93" s="44"/>
      <c r="M93" s="222"/>
      <c r="N93" s="223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6" t="s">
        <v>141</v>
      </c>
      <c r="AU93" s="16" t="s">
        <v>85</v>
      </c>
    </row>
    <row r="94" spans="1:65" s="2" customFormat="1" ht="49.05" customHeight="1">
      <c r="A94" s="38"/>
      <c r="B94" s="39"/>
      <c r="C94" s="205" t="s">
        <v>85</v>
      </c>
      <c r="D94" s="205" t="s">
        <v>135</v>
      </c>
      <c r="E94" s="206" t="s">
        <v>143</v>
      </c>
      <c r="F94" s="207" t="s">
        <v>144</v>
      </c>
      <c r="G94" s="208" t="s">
        <v>138</v>
      </c>
      <c r="H94" s="209">
        <v>20</v>
      </c>
      <c r="I94" s="210"/>
      <c r="J94" s="211">
        <f>ROUND(I94*H94,2)</f>
        <v>0</v>
      </c>
      <c r="K94" s="212"/>
      <c r="L94" s="44"/>
      <c r="M94" s="213" t="s">
        <v>19</v>
      </c>
      <c r="N94" s="214" t="s">
        <v>46</v>
      </c>
      <c r="O94" s="84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7" t="s">
        <v>139</v>
      </c>
      <c r="AT94" s="217" t="s">
        <v>135</v>
      </c>
      <c r="AU94" s="217" t="s">
        <v>85</v>
      </c>
      <c r="AY94" s="16" t="s">
        <v>133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6" t="s">
        <v>83</v>
      </c>
      <c r="BK94" s="218">
        <f>ROUND(I94*H94,2)</f>
        <v>0</v>
      </c>
      <c r="BL94" s="16" t="s">
        <v>139</v>
      </c>
      <c r="BM94" s="217" t="s">
        <v>145</v>
      </c>
    </row>
    <row r="95" spans="1:47" s="2" customFormat="1" ht="12">
      <c r="A95" s="38"/>
      <c r="B95" s="39"/>
      <c r="C95" s="40"/>
      <c r="D95" s="219" t="s">
        <v>141</v>
      </c>
      <c r="E95" s="40"/>
      <c r="F95" s="220" t="s">
        <v>146</v>
      </c>
      <c r="G95" s="40"/>
      <c r="H95" s="40"/>
      <c r="I95" s="221"/>
      <c r="J95" s="40"/>
      <c r="K95" s="40"/>
      <c r="L95" s="44"/>
      <c r="M95" s="222"/>
      <c r="N95" s="223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6" t="s">
        <v>141</v>
      </c>
      <c r="AU95" s="16" t="s">
        <v>85</v>
      </c>
    </row>
    <row r="96" spans="1:65" s="2" customFormat="1" ht="24.15" customHeight="1">
      <c r="A96" s="38"/>
      <c r="B96" s="39"/>
      <c r="C96" s="205" t="s">
        <v>147</v>
      </c>
      <c r="D96" s="205" t="s">
        <v>135</v>
      </c>
      <c r="E96" s="206" t="s">
        <v>148</v>
      </c>
      <c r="F96" s="207" t="s">
        <v>149</v>
      </c>
      <c r="G96" s="208" t="s">
        <v>138</v>
      </c>
      <c r="H96" s="209">
        <v>20</v>
      </c>
      <c r="I96" s="210"/>
      <c r="J96" s="211">
        <f>ROUND(I96*H96,2)</f>
        <v>0</v>
      </c>
      <c r="K96" s="212"/>
      <c r="L96" s="44"/>
      <c r="M96" s="213" t="s">
        <v>19</v>
      </c>
      <c r="N96" s="214" t="s">
        <v>46</v>
      </c>
      <c r="O96" s="84"/>
      <c r="P96" s="215">
        <f>O96*H96</f>
        <v>0</v>
      </c>
      <c r="Q96" s="215">
        <v>3E-05</v>
      </c>
      <c r="R96" s="215">
        <f>Q96*H96</f>
        <v>0.0006000000000000001</v>
      </c>
      <c r="S96" s="215">
        <v>0</v>
      </c>
      <c r="T96" s="216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7" t="s">
        <v>139</v>
      </c>
      <c r="AT96" s="217" t="s">
        <v>135</v>
      </c>
      <c r="AU96" s="217" t="s">
        <v>85</v>
      </c>
      <c r="AY96" s="16" t="s">
        <v>133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6" t="s">
        <v>83</v>
      </c>
      <c r="BK96" s="218">
        <f>ROUND(I96*H96,2)</f>
        <v>0</v>
      </c>
      <c r="BL96" s="16" t="s">
        <v>139</v>
      </c>
      <c r="BM96" s="217" t="s">
        <v>150</v>
      </c>
    </row>
    <row r="97" spans="1:47" s="2" customFormat="1" ht="12">
      <c r="A97" s="38"/>
      <c r="B97" s="39"/>
      <c r="C97" s="40"/>
      <c r="D97" s="219" t="s">
        <v>141</v>
      </c>
      <c r="E97" s="40"/>
      <c r="F97" s="220" t="s">
        <v>151</v>
      </c>
      <c r="G97" s="40"/>
      <c r="H97" s="40"/>
      <c r="I97" s="221"/>
      <c r="J97" s="40"/>
      <c r="K97" s="40"/>
      <c r="L97" s="44"/>
      <c r="M97" s="222"/>
      <c r="N97" s="223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6" t="s">
        <v>141</v>
      </c>
      <c r="AU97" s="16" t="s">
        <v>85</v>
      </c>
    </row>
    <row r="98" spans="1:65" s="2" customFormat="1" ht="24.15" customHeight="1">
      <c r="A98" s="38"/>
      <c r="B98" s="39"/>
      <c r="C98" s="205" t="s">
        <v>139</v>
      </c>
      <c r="D98" s="205" t="s">
        <v>135</v>
      </c>
      <c r="E98" s="206" t="s">
        <v>152</v>
      </c>
      <c r="F98" s="207" t="s">
        <v>153</v>
      </c>
      <c r="G98" s="208" t="s">
        <v>154</v>
      </c>
      <c r="H98" s="209">
        <v>250</v>
      </c>
      <c r="I98" s="210"/>
      <c r="J98" s="211">
        <f>ROUND(I98*H98,2)</f>
        <v>0</v>
      </c>
      <c r="K98" s="212"/>
      <c r="L98" s="44"/>
      <c r="M98" s="213" t="s">
        <v>19</v>
      </c>
      <c r="N98" s="214" t="s">
        <v>46</v>
      </c>
      <c r="O98" s="84"/>
      <c r="P98" s="215">
        <f>O98*H98</f>
        <v>0</v>
      </c>
      <c r="Q98" s="215">
        <v>3E-05</v>
      </c>
      <c r="R98" s="215">
        <f>Q98*H98</f>
        <v>0.007500000000000001</v>
      </c>
      <c r="S98" s="215">
        <v>0</v>
      </c>
      <c r="T98" s="216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7" t="s">
        <v>139</v>
      </c>
      <c r="AT98" s="217" t="s">
        <v>135</v>
      </c>
      <c r="AU98" s="217" t="s">
        <v>85</v>
      </c>
      <c r="AY98" s="16" t="s">
        <v>133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6" t="s">
        <v>83</v>
      </c>
      <c r="BK98" s="218">
        <f>ROUND(I98*H98,2)</f>
        <v>0</v>
      </c>
      <c r="BL98" s="16" t="s">
        <v>139</v>
      </c>
      <c r="BM98" s="217" t="s">
        <v>155</v>
      </c>
    </row>
    <row r="99" spans="1:47" s="2" customFormat="1" ht="12">
      <c r="A99" s="38"/>
      <c r="B99" s="39"/>
      <c r="C99" s="40"/>
      <c r="D99" s="219" t="s">
        <v>141</v>
      </c>
      <c r="E99" s="40"/>
      <c r="F99" s="220" t="s">
        <v>156</v>
      </c>
      <c r="G99" s="40"/>
      <c r="H99" s="40"/>
      <c r="I99" s="221"/>
      <c r="J99" s="40"/>
      <c r="K99" s="40"/>
      <c r="L99" s="44"/>
      <c r="M99" s="222"/>
      <c r="N99" s="223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6" t="s">
        <v>141</v>
      </c>
      <c r="AU99" s="16" t="s">
        <v>85</v>
      </c>
    </row>
    <row r="100" spans="1:65" s="2" customFormat="1" ht="37.8" customHeight="1">
      <c r="A100" s="38"/>
      <c r="B100" s="39"/>
      <c r="C100" s="205" t="s">
        <v>157</v>
      </c>
      <c r="D100" s="205" t="s">
        <v>135</v>
      </c>
      <c r="E100" s="206" t="s">
        <v>158</v>
      </c>
      <c r="F100" s="207" t="s">
        <v>159</v>
      </c>
      <c r="G100" s="208" t="s">
        <v>160</v>
      </c>
      <c r="H100" s="209">
        <v>30</v>
      </c>
      <c r="I100" s="210"/>
      <c r="J100" s="211">
        <f>ROUND(I100*H100,2)</f>
        <v>0</v>
      </c>
      <c r="K100" s="212"/>
      <c r="L100" s="44"/>
      <c r="M100" s="213" t="s">
        <v>19</v>
      </c>
      <c r="N100" s="214" t="s">
        <v>46</v>
      </c>
      <c r="O100" s="84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7" t="s">
        <v>139</v>
      </c>
      <c r="AT100" s="217" t="s">
        <v>135</v>
      </c>
      <c r="AU100" s="217" t="s">
        <v>85</v>
      </c>
      <c r="AY100" s="16" t="s">
        <v>133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6" t="s">
        <v>83</v>
      </c>
      <c r="BK100" s="218">
        <f>ROUND(I100*H100,2)</f>
        <v>0</v>
      </c>
      <c r="BL100" s="16" t="s">
        <v>139</v>
      </c>
      <c r="BM100" s="217" t="s">
        <v>161</v>
      </c>
    </row>
    <row r="101" spans="1:47" s="2" customFormat="1" ht="12">
      <c r="A101" s="38"/>
      <c r="B101" s="39"/>
      <c r="C101" s="40"/>
      <c r="D101" s="219" t="s">
        <v>141</v>
      </c>
      <c r="E101" s="40"/>
      <c r="F101" s="220" t="s">
        <v>162</v>
      </c>
      <c r="G101" s="40"/>
      <c r="H101" s="40"/>
      <c r="I101" s="221"/>
      <c r="J101" s="40"/>
      <c r="K101" s="40"/>
      <c r="L101" s="44"/>
      <c r="M101" s="222"/>
      <c r="N101" s="223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6" t="s">
        <v>141</v>
      </c>
      <c r="AU101" s="16" t="s">
        <v>85</v>
      </c>
    </row>
    <row r="102" spans="1:65" s="2" customFormat="1" ht="101.25" customHeight="1">
      <c r="A102" s="38"/>
      <c r="B102" s="39"/>
      <c r="C102" s="205" t="s">
        <v>163</v>
      </c>
      <c r="D102" s="205" t="s">
        <v>135</v>
      </c>
      <c r="E102" s="206" t="s">
        <v>164</v>
      </c>
      <c r="F102" s="207" t="s">
        <v>165</v>
      </c>
      <c r="G102" s="208" t="s">
        <v>166</v>
      </c>
      <c r="H102" s="209">
        <v>10</v>
      </c>
      <c r="I102" s="210"/>
      <c r="J102" s="211">
        <f>ROUND(I102*H102,2)</f>
        <v>0</v>
      </c>
      <c r="K102" s="212"/>
      <c r="L102" s="44"/>
      <c r="M102" s="213" t="s">
        <v>19</v>
      </c>
      <c r="N102" s="214" t="s">
        <v>46</v>
      </c>
      <c r="O102" s="84"/>
      <c r="P102" s="215">
        <f>O102*H102</f>
        <v>0</v>
      </c>
      <c r="Q102" s="215">
        <v>0.01269</v>
      </c>
      <c r="R102" s="215">
        <f>Q102*H102</f>
        <v>0.1269</v>
      </c>
      <c r="S102" s="215">
        <v>0</v>
      </c>
      <c r="T102" s="216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7" t="s">
        <v>139</v>
      </c>
      <c r="AT102" s="217" t="s">
        <v>135</v>
      </c>
      <c r="AU102" s="217" t="s">
        <v>85</v>
      </c>
      <c r="AY102" s="16" t="s">
        <v>133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6" t="s">
        <v>83</v>
      </c>
      <c r="BK102" s="218">
        <f>ROUND(I102*H102,2)</f>
        <v>0</v>
      </c>
      <c r="BL102" s="16" t="s">
        <v>139</v>
      </c>
      <c r="BM102" s="217" t="s">
        <v>167</v>
      </c>
    </row>
    <row r="103" spans="1:47" s="2" customFormat="1" ht="12">
      <c r="A103" s="38"/>
      <c r="B103" s="39"/>
      <c r="C103" s="40"/>
      <c r="D103" s="219" t="s">
        <v>141</v>
      </c>
      <c r="E103" s="40"/>
      <c r="F103" s="220" t="s">
        <v>168</v>
      </c>
      <c r="G103" s="40"/>
      <c r="H103" s="40"/>
      <c r="I103" s="221"/>
      <c r="J103" s="40"/>
      <c r="K103" s="40"/>
      <c r="L103" s="44"/>
      <c r="M103" s="222"/>
      <c r="N103" s="223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6" t="s">
        <v>141</v>
      </c>
      <c r="AU103" s="16" t="s">
        <v>85</v>
      </c>
    </row>
    <row r="104" spans="1:65" s="2" customFormat="1" ht="24.15" customHeight="1">
      <c r="A104" s="38"/>
      <c r="B104" s="39"/>
      <c r="C104" s="205" t="s">
        <v>169</v>
      </c>
      <c r="D104" s="205" t="s">
        <v>135</v>
      </c>
      <c r="E104" s="206" t="s">
        <v>170</v>
      </c>
      <c r="F104" s="207" t="s">
        <v>171</v>
      </c>
      <c r="G104" s="208" t="s">
        <v>138</v>
      </c>
      <c r="H104" s="209">
        <v>4268.72</v>
      </c>
      <c r="I104" s="210"/>
      <c r="J104" s="211">
        <f>ROUND(I104*H104,2)</f>
        <v>0</v>
      </c>
      <c r="K104" s="212"/>
      <c r="L104" s="44"/>
      <c r="M104" s="213" t="s">
        <v>19</v>
      </c>
      <c r="N104" s="214" t="s">
        <v>46</v>
      </c>
      <c r="O104" s="84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7" t="s">
        <v>139</v>
      </c>
      <c r="AT104" s="217" t="s">
        <v>135</v>
      </c>
      <c r="AU104" s="217" t="s">
        <v>85</v>
      </c>
      <c r="AY104" s="16" t="s">
        <v>133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6" t="s">
        <v>83</v>
      </c>
      <c r="BK104" s="218">
        <f>ROUND(I104*H104,2)</f>
        <v>0</v>
      </c>
      <c r="BL104" s="16" t="s">
        <v>139</v>
      </c>
      <c r="BM104" s="217" t="s">
        <v>172</v>
      </c>
    </row>
    <row r="105" spans="1:47" s="2" customFormat="1" ht="12">
      <c r="A105" s="38"/>
      <c r="B105" s="39"/>
      <c r="C105" s="40"/>
      <c r="D105" s="219" t="s">
        <v>141</v>
      </c>
      <c r="E105" s="40"/>
      <c r="F105" s="220" t="s">
        <v>173</v>
      </c>
      <c r="G105" s="40"/>
      <c r="H105" s="40"/>
      <c r="I105" s="221"/>
      <c r="J105" s="40"/>
      <c r="K105" s="40"/>
      <c r="L105" s="44"/>
      <c r="M105" s="222"/>
      <c r="N105" s="223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6" t="s">
        <v>141</v>
      </c>
      <c r="AU105" s="16" t="s">
        <v>85</v>
      </c>
    </row>
    <row r="106" spans="1:65" s="2" customFormat="1" ht="24.15" customHeight="1">
      <c r="A106" s="38"/>
      <c r="B106" s="39"/>
      <c r="C106" s="205" t="s">
        <v>174</v>
      </c>
      <c r="D106" s="205" t="s">
        <v>135</v>
      </c>
      <c r="E106" s="206" t="s">
        <v>175</v>
      </c>
      <c r="F106" s="207" t="s">
        <v>176</v>
      </c>
      <c r="G106" s="208" t="s">
        <v>177</v>
      </c>
      <c r="H106" s="209">
        <v>2037.4</v>
      </c>
      <c r="I106" s="210"/>
      <c r="J106" s="211">
        <f>ROUND(I106*H106,2)</f>
        <v>0</v>
      </c>
      <c r="K106" s="212"/>
      <c r="L106" s="44"/>
      <c r="M106" s="213" t="s">
        <v>19</v>
      </c>
      <c r="N106" s="214" t="s">
        <v>46</v>
      </c>
      <c r="O106" s="84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7" t="s">
        <v>139</v>
      </c>
      <c r="AT106" s="217" t="s">
        <v>135</v>
      </c>
      <c r="AU106" s="217" t="s">
        <v>85</v>
      </c>
      <c r="AY106" s="16" t="s">
        <v>133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6" t="s">
        <v>83</v>
      </c>
      <c r="BK106" s="218">
        <f>ROUND(I106*H106,2)</f>
        <v>0</v>
      </c>
      <c r="BL106" s="16" t="s">
        <v>139</v>
      </c>
      <c r="BM106" s="217" t="s">
        <v>178</v>
      </c>
    </row>
    <row r="107" spans="1:65" s="2" customFormat="1" ht="33" customHeight="1">
      <c r="A107" s="38"/>
      <c r="B107" s="39"/>
      <c r="C107" s="205" t="s">
        <v>179</v>
      </c>
      <c r="D107" s="205" t="s">
        <v>135</v>
      </c>
      <c r="E107" s="206" t="s">
        <v>180</v>
      </c>
      <c r="F107" s="207" t="s">
        <v>181</v>
      </c>
      <c r="G107" s="208" t="s">
        <v>177</v>
      </c>
      <c r="H107" s="209">
        <v>2808.43</v>
      </c>
      <c r="I107" s="210"/>
      <c r="J107" s="211">
        <f>ROUND(I107*H107,2)</f>
        <v>0</v>
      </c>
      <c r="K107" s="212"/>
      <c r="L107" s="44"/>
      <c r="M107" s="213" t="s">
        <v>19</v>
      </c>
      <c r="N107" s="214" t="s">
        <v>46</v>
      </c>
      <c r="O107" s="84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7" t="s">
        <v>139</v>
      </c>
      <c r="AT107" s="217" t="s">
        <v>135</v>
      </c>
      <c r="AU107" s="217" t="s">
        <v>85</v>
      </c>
      <c r="AY107" s="16" t="s">
        <v>133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6" t="s">
        <v>83</v>
      </c>
      <c r="BK107" s="218">
        <f>ROUND(I107*H107,2)</f>
        <v>0</v>
      </c>
      <c r="BL107" s="16" t="s">
        <v>139</v>
      </c>
      <c r="BM107" s="217" t="s">
        <v>182</v>
      </c>
    </row>
    <row r="108" spans="1:47" s="2" customFormat="1" ht="12">
      <c r="A108" s="38"/>
      <c r="B108" s="39"/>
      <c r="C108" s="40"/>
      <c r="D108" s="219" t="s">
        <v>141</v>
      </c>
      <c r="E108" s="40"/>
      <c r="F108" s="220" t="s">
        <v>183</v>
      </c>
      <c r="G108" s="40"/>
      <c r="H108" s="40"/>
      <c r="I108" s="221"/>
      <c r="J108" s="40"/>
      <c r="K108" s="40"/>
      <c r="L108" s="44"/>
      <c r="M108" s="222"/>
      <c r="N108" s="223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6" t="s">
        <v>141</v>
      </c>
      <c r="AU108" s="16" t="s">
        <v>85</v>
      </c>
    </row>
    <row r="109" spans="1:65" s="2" customFormat="1" ht="24.15" customHeight="1">
      <c r="A109" s="38"/>
      <c r="B109" s="39"/>
      <c r="C109" s="205" t="s">
        <v>184</v>
      </c>
      <c r="D109" s="205" t="s">
        <v>135</v>
      </c>
      <c r="E109" s="206" t="s">
        <v>185</v>
      </c>
      <c r="F109" s="207" t="s">
        <v>186</v>
      </c>
      <c r="G109" s="208" t="s">
        <v>177</v>
      </c>
      <c r="H109" s="209">
        <v>876.549</v>
      </c>
      <c r="I109" s="210"/>
      <c r="J109" s="211">
        <f>ROUND(I109*H109,2)</f>
        <v>0</v>
      </c>
      <c r="K109" s="212"/>
      <c r="L109" s="44"/>
      <c r="M109" s="213" t="s">
        <v>19</v>
      </c>
      <c r="N109" s="214" t="s">
        <v>46</v>
      </c>
      <c r="O109" s="84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7" t="s">
        <v>139</v>
      </c>
      <c r="AT109" s="217" t="s">
        <v>135</v>
      </c>
      <c r="AU109" s="217" t="s">
        <v>85</v>
      </c>
      <c r="AY109" s="16" t="s">
        <v>133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6" t="s">
        <v>83</v>
      </c>
      <c r="BK109" s="218">
        <f>ROUND(I109*H109,2)</f>
        <v>0</v>
      </c>
      <c r="BL109" s="16" t="s">
        <v>139</v>
      </c>
      <c r="BM109" s="217" t="s">
        <v>187</v>
      </c>
    </row>
    <row r="110" spans="1:47" s="2" customFormat="1" ht="12">
      <c r="A110" s="38"/>
      <c r="B110" s="39"/>
      <c r="C110" s="40"/>
      <c r="D110" s="219" t="s">
        <v>141</v>
      </c>
      <c r="E110" s="40"/>
      <c r="F110" s="220" t="s">
        <v>188</v>
      </c>
      <c r="G110" s="40"/>
      <c r="H110" s="40"/>
      <c r="I110" s="221"/>
      <c r="J110" s="40"/>
      <c r="K110" s="40"/>
      <c r="L110" s="44"/>
      <c r="M110" s="222"/>
      <c r="N110" s="223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6" t="s">
        <v>141</v>
      </c>
      <c r="AU110" s="16" t="s">
        <v>85</v>
      </c>
    </row>
    <row r="111" spans="1:65" s="2" customFormat="1" ht="49.05" customHeight="1">
      <c r="A111" s="38"/>
      <c r="B111" s="39"/>
      <c r="C111" s="205" t="s">
        <v>189</v>
      </c>
      <c r="D111" s="205" t="s">
        <v>135</v>
      </c>
      <c r="E111" s="206" t="s">
        <v>190</v>
      </c>
      <c r="F111" s="207" t="s">
        <v>191</v>
      </c>
      <c r="G111" s="208" t="s">
        <v>177</v>
      </c>
      <c r="H111" s="209">
        <v>113.399</v>
      </c>
      <c r="I111" s="210"/>
      <c r="J111" s="211">
        <f>ROUND(I111*H111,2)</f>
        <v>0</v>
      </c>
      <c r="K111" s="212"/>
      <c r="L111" s="44"/>
      <c r="M111" s="213" t="s">
        <v>19</v>
      </c>
      <c r="N111" s="214" t="s">
        <v>46</v>
      </c>
      <c r="O111" s="84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7" t="s">
        <v>139</v>
      </c>
      <c r="AT111" s="217" t="s">
        <v>135</v>
      </c>
      <c r="AU111" s="217" t="s">
        <v>85</v>
      </c>
      <c r="AY111" s="16" t="s">
        <v>133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6" t="s">
        <v>83</v>
      </c>
      <c r="BK111" s="218">
        <f>ROUND(I111*H111,2)</f>
        <v>0</v>
      </c>
      <c r="BL111" s="16" t="s">
        <v>139</v>
      </c>
      <c r="BM111" s="217" t="s">
        <v>192</v>
      </c>
    </row>
    <row r="112" spans="1:47" s="2" customFormat="1" ht="12">
      <c r="A112" s="38"/>
      <c r="B112" s="39"/>
      <c r="C112" s="40"/>
      <c r="D112" s="219" t="s">
        <v>141</v>
      </c>
      <c r="E112" s="40"/>
      <c r="F112" s="220" t="s">
        <v>193</v>
      </c>
      <c r="G112" s="40"/>
      <c r="H112" s="40"/>
      <c r="I112" s="221"/>
      <c r="J112" s="40"/>
      <c r="K112" s="40"/>
      <c r="L112" s="44"/>
      <c r="M112" s="222"/>
      <c r="N112" s="223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6" t="s">
        <v>141</v>
      </c>
      <c r="AU112" s="16" t="s">
        <v>85</v>
      </c>
    </row>
    <row r="113" spans="1:65" s="2" customFormat="1" ht="62.7" customHeight="1">
      <c r="A113" s="38"/>
      <c r="B113" s="39"/>
      <c r="C113" s="205" t="s">
        <v>8</v>
      </c>
      <c r="D113" s="205" t="s">
        <v>135</v>
      </c>
      <c r="E113" s="206" t="s">
        <v>194</v>
      </c>
      <c r="F113" s="207" t="s">
        <v>195</v>
      </c>
      <c r="G113" s="208" t="s">
        <v>177</v>
      </c>
      <c r="H113" s="209">
        <v>3905.046</v>
      </c>
      <c r="I113" s="210"/>
      <c r="J113" s="211">
        <f>ROUND(I113*H113,2)</f>
        <v>0</v>
      </c>
      <c r="K113" s="212"/>
      <c r="L113" s="44"/>
      <c r="M113" s="213" t="s">
        <v>19</v>
      </c>
      <c r="N113" s="214" t="s">
        <v>46</v>
      </c>
      <c r="O113" s="84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7" t="s">
        <v>139</v>
      </c>
      <c r="AT113" s="217" t="s">
        <v>135</v>
      </c>
      <c r="AU113" s="217" t="s">
        <v>85</v>
      </c>
      <c r="AY113" s="16" t="s">
        <v>133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6" t="s">
        <v>83</v>
      </c>
      <c r="BK113" s="218">
        <f>ROUND(I113*H113,2)</f>
        <v>0</v>
      </c>
      <c r="BL113" s="16" t="s">
        <v>139</v>
      </c>
      <c r="BM113" s="217" t="s">
        <v>196</v>
      </c>
    </row>
    <row r="114" spans="1:47" s="2" customFormat="1" ht="12">
      <c r="A114" s="38"/>
      <c r="B114" s="39"/>
      <c r="C114" s="40"/>
      <c r="D114" s="219" t="s">
        <v>141</v>
      </c>
      <c r="E114" s="40"/>
      <c r="F114" s="220" t="s">
        <v>197</v>
      </c>
      <c r="G114" s="40"/>
      <c r="H114" s="40"/>
      <c r="I114" s="221"/>
      <c r="J114" s="40"/>
      <c r="K114" s="40"/>
      <c r="L114" s="44"/>
      <c r="M114" s="222"/>
      <c r="N114" s="223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6" t="s">
        <v>141</v>
      </c>
      <c r="AU114" s="16" t="s">
        <v>85</v>
      </c>
    </row>
    <row r="115" spans="1:65" s="2" customFormat="1" ht="44.25" customHeight="1">
      <c r="A115" s="38"/>
      <c r="B115" s="39"/>
      <c r="C115" s="205" t="s">
        <v>198</v>
      </c>
      <c r="D115" s="205" t="s">
        <v>135</v>
      </c>
      <c r="E115" s="206" t="s">
        <v>199</v>
      </c>
      <c r="F115" s="207" t="s">
        <v>200</v>
      </c>
      <c r="G115" s="208" t="s">
        <v>177</v>
      </c>
      <c r="H115" s="209">
        <v>129.473</v>
      </c>
      <c r="I115" s="210"/>
      <c r="J115" s="211">
        <f>ROUND(I115*H115,2)</f>
        <v>0</v>
      </c>
      <c r="K115" s="212"/>
      <c r="L115" s="44"/>
      <c r="M115" s="213" t="s">
        <v>19</v>
      </c>
      <c r="N115" s="214" t="s">
        <v>46</v>
      </c>
      <c r="O115" s="84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7" t="s">
        <v>139</v>
      </c>
      <c r="AT115" s="217" t="s">
        <v>135</v>
      </c>
      <c r="AU115" s="217" t="s">
        <v>85</v>
      </c>
      <c r="AY115" s="16" t="s">
        <v>133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6" t="s">
        <v>83</v>
      </c>
      <c r="BK115" s="218">
        <f>ROUND(I115*H115,2)</f>
        <v>0</v>
      </c>
      <c r="BL115" s="16" t="s">
        <v>139</v>
      </c>
      <c r="BM115" s="217" t="s">
        <v>201</v>
      </c>
    </row>
    <row r="116" spans="1:47" s="2" customFormat="1" ht="12">
      <c r="A116" s="38"/>
      <c r="B116" s="39"/>
      <c r="C116" s="40"/>
      <c r="D116" s="219" t="s">
        <v>141</v>
      </c>
      <c r="E116" s="40"/>
      <c r="F116" s="220" t="s">
        <v>202</v>
      </c>
      <c r="G116" s="40"/>
      <c r="H116" s="40"/>
      <c r="I116" s="221"/>
      <c r="J116" s="40"/>
      <c r="K116" s="40"/>
      <c r="L116" s="44"/>
      <c r="M116" s="222"/>
      <c r="N116" s="223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6" t="s">
        <v>141</v>
      </c>
      <c r="AU116" s="16" t="s">
        <v>85</v>
      </c>
    </row>
    <row r="117" spans="1:65" s="2" customFormat="1" ht="37.8" customHeight="1">
      <c r="A117" s="38"/>
      <c r="B117" s="39"/>
      <c r="C117" s="205" t="s">
        <v>203</v>
      </c>
      <c r="D117" s="205" t="s">
        <v>135</v>
      </c>
      <c r="E117" s="206" t="s">
        <v>204</v>
      </c>
      <c r="F117" s="207" t="s">
        <v>205</v>
      </c>
      <c r="G117" s="208" t="s">
        <v>177</v>
      </c>
      <c r="H117" s="209">
        <v>2921.829</v>
      </c>
      <c r="I117" s="210"/>
      <c r="J117" s="211">
        <f>ROUND(I117*H117,2)</f>
        <v>0</v>
      </c>
      <c r="K117" s="212"/>
      <c r="L117" s="44"/>
      <c r="M117" s="213" t="s">
        <v>19</v>
      </c>
      <c r="N117" s="214" t="s">
        <v>46</v>
      </c>
      <c r="O117" s="84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7" t="s">
        <v>139</v>
      </c>
      <c r="AT117" s="217" t="s">
        <v>135</v>
      </c>
      <c r="AU117" s="217" t="s">
        <v>85</v>
      </c>
      <c r="AY117" s="16" t="s">
        <v>133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6" t="s">
        <v>83</v>
      </c>
      <c r="BK117" s="218">
        <f>ROUND(I117*H117,2)</f>
        <v>0</v>
      </c>
      <c r="BL117" s="16" t="s">
        <v>139</v>
      </c>
      <c r="BM117" s="217" t="s">
        <v>206</v>
      </c>
    </row>
    <row r="118" spans="1:47" s="2" customFormat="1" ht="12">
      <c r="A118" s="38"/>
      <c r="B118" s="39"/>
      <c r="C118" s="40"/>
      <c r="D118" s="219" t="s">
        <v>141</v>
      </c>
      <c r="E118" s="40"/>
      <c r="F118" s="220" t="s">
        <v>207</v>
      </c>
      <c r="G118" s="40"/>
      <c r="H118" s="40"/>
      <c r="I118" s="221"/>
      <c r="J118" s="40"/>
      <c r="K118" s="40"/>
      <c r="L118" s="44"/>
      <c r="M118" s="222"/>
      <c r="N118" s="223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6" t="s">
        <v>141</v>
      </c>
      <c r="AU118" s="16" t="s">
        <v>85</v>
      </c>
    </row>
    <row r="119" spans="1:65" s="2" customFormat="1" ht="44.25" customHeight="1">
      <c r="A119" s="38"/>
      <c r="B119" s="39"/>
      <c r="C119" s="205" t="s">
        <v>208</v>
      </c>
      <c r="D119" s="205" t="s">
        <v>135</v>
      </c>
      <c r="E119" s="206" t="s">
        <v>209</v>
      </c>
      <c r="F119" s="207" t="s">
        <v>210</v>
      </c>
      <c r="G119" s="208" t="s">
        <v>177</v>
      </c>
      <c r="H119" s="209">
        <v>77.27</v>
      </c>
      <c r="I119" s="210"/>
      <c r="J119" s="211">
        <f>ROUND(I119*H119,2)</f>
        <v>0</v>
      </c>
      <c r="K119" s="212"/>
      <c r="L119" s="44"/>
      <c r="M119" s="213" t="s">
        <v>19</v>
      </c>
      <c r="N119" s="214" t="s">
        <v>46</v>
      </c>
      <c r="O119" s="84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7" t="s">
        <v>139</v>
      </c>
      <c r="AT119" s="217" t="s">
        <v>135</v>
      </c>
      <c r="AU119" s="217" t="s">
        <v>85</v>
      </c>
      <c r="AY119" s="16" t="s">
        <v>133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6" t="s">
        <v>83</v>
      </c>
      <c r="BK119" s="218">
        <f>ROUND(I119*H119,2)</f>
        <v>0</v>
      </c>
      <c r="BL119" s="16" t="s">
        <v>139</v>
      </c>
      <c r="BM119" s="217" t="s">
        <v>211</v>
      </c>
    </row>
    <row r="120" spans="1:47" s="2" customFormat="1" ht="12">
      <c r="A120" s="38"/>
      <c r="B120" s="39"/>
      <c r="C120" s="40"/>
      <c r="D120" s="219" t="s">
        <v>141</v>
      </c>
      <c r="E120" s="40"/>
      <c r="F120" s="220" t="s">
        <v>212</v>
      </c>
      <c r="G120" s="40"/>
      <c r="H120" s="40"/>
      <c r="I120" s="221"/>
      <c r="J120" s="40"/>
      <c r="K120" s="40"/>
      <c r="L120" s="44"/>
      <c r="M120" s="222"/>
      <c r="N120" s="223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6" t="s">
        <v>141</v>
      </c>
      <c r="AU120" s="16" t="s">
        <v>85</v>
      </c>
    </row>
    <row r="121" spans="1:65" s="2" customFormat="1" ht="16.5" customHeight="1">
      <c r="A121" s="38"/>
      <c r="B121" s="39"/>
      <c r="C121" s="224" t="s">
        <v>213</v>
      </c>
      <c r="D121" s="224" t="s">
        <v>214</v>
      </c>
      <c r="E121" s="225" t="s">
        <v>215</v>
      </c>
      <c r="F121" s="226" t="s">
        <v>216</v>
      </c>
      <c r="G121" s="227" t="s">
        <v>217</v>
      </c>
      <c r="H121" s="228">
        <v>37.6</v>
      </c>
      <c r="I121" s="229"/>
      <c r="J121" s="230">
        <f>ROUND(I121*H121,2)</f>
        <v>0</v>
      </c>
      <c r="K121" s="231"/>
      <c r="L121" s="232"/>
      <c r="M121" s="233" t="s">
        <v>19</v>
      </c>
      <c r="N121" s="234" t="s">
        <v>46</v>
      </c>
      <c r="O121" s="84"/>
      <c r="P121" s="215">
        <f>O121*H121</f>
        <v>0</v>
      </c>
      <c r="Q121" s="215">
        <v>1</v>
      </c>
      <c r="R121" s="215">
        <f>Q121*H121</f>
        <v>37.6</v>
      </c>
      <c r="S121" s="215">
        <v>0</v>
      </c>
      <c r="T121" s="216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17" t="s">
        <v>174</v>
      </c>
      <c r="AT121" s="217" t="s">
        <v>214</v>
      </c>
      <c r="AU121" s="217" t="s">
        <v>85</v>
      </c>
      <c r="AY121" s="16" t="s">
        <v>133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6" t="s">
        <v>83</v>
      </c>
      <c r="BK121" s="218">
        <f>ROUND(I121*H121,2)</f>
        <v>0</v>
      </c>
      <c r="BL121" s="16" t="s">
        <v>139</v>
      </c>
      <c r="BM121" s="217" t="s">
        <v>218</v>
      </c>
    </row>
    <row r="122" spans="1:65" s="2" customFormat="1" ht="37.8" customHeight="1">
      <c r="A122" s="38"/>
      <c r="B122" s="39"/>
      <c r="C122" s="205" t="s">
        <v>219</v>
      </c>
      <c r="D122" s="205" t="s">
        <v>135</v>
      </c>
      <c r="E122" s="206" t="s">
        <v>220</v>
      </c>
      <c r="F122" s="207" t="s">
        <v>221</v>
      </c>
      <c r="G122" s="208" t="s">
        <v>138</v>
      </c>
      <c r="H122" s="209">
        <v>473.35</v>
      </c>
      <c r="I122" s="210"/>
      <c r="J122" s="211">
        <f>ROUND(I122*H122,2)</f>
        <v>0</v>
      </c>
      <c r="K122" s="212"/>
      <c r="L122" s="44"/>
      <c r="M122" s="213" t="s">
        <v>19</v>
      </c>
      <c r="N122" s="214" t="s">
        <v>46</v>
      </c>
      <c r="O122" s="84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7" t="s">
        <v>139</v>
      </c>
      <c r="AT122" s="217" t="s">
        <v>135</v>
      </c>
      <c r="AU122" s="217" t="s">
        <v>85</v>
      </c>
      <c r="AY122" s="16" t="s">
        <v>133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6" t="s">
        <v>83</v>
      </c>
      <c r="BK122" s="218">
        <f>ROUND(I122*H122,2)</f>
        <v>0</v>
      </c>
      <c r="BL122" s="16" t="s">
        <v>139</v>
      </c>
      <c r="BM122" s="217" t="s">
        <v>222</v>
      </c>
    </row>
    <row r="123" spans="1:47" s="2" customFormat="1" ht="12">
      <c r="A123" s="38"/>
      <c r="B123" s="39"/>
      <c r="C123" s="40"/>
      <c r="D123" s="219" t="s">
        <v>141</v>
      </c>
      <c r="E123" s="40"/>
      <c r="F123" s="220" t="s">
        <v>223</v>
      </c>
      <c r="G123" s="40"/>
      <c r="H123" s="40"/>
      <c r="I123" s="221"/>
      <c r="J123" s="40"/>
      <c r="K123" s="40"/>
      <c r="L123" s="44"/>
      <c r="M123" s="222"/>
      <c r="N123" s="223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6" t="s">
        <v>141</v>
      </c>
      <c r="AU123" s="16" t="s">
        <v>85</v>
      </c>
    </row>
    <row r="124" spans="1:65" s="2" customFormat="1" ht="37.8" customHeight="1">
      <c r="A124" s="38"/>
      <c r="B124" s="39"/>
      <c r="C124" s="205" t="s">
        <v>224</v>
      </c>
      <c r="D124" s="205" t="s">
        <v>135</v>
      </c>
      <c r="E124" s="206" t="s">
        <v>225</v>
      </c>
      <c r="F124" s="207" t="s">
        <v>226</v>
      </c>
      <c r="G124" s="208" t="s">
        <v>138</v>
      </c>
      <c r="H124" s="209">
        <v>473.35</v>
      </c>
      <c r="I124" s="210"/>
      <c r="J124" s="211">
        <f>ROUND(I124*H124,2)</f>
        <v>0</v>
      </c>
      <c r="K124" s="212"/>
      <c r="L124" s="44"/>
      <c r="M124" s="213" t="s">
        <v>19</v>
      </c>
      <c r="N124" s="214" t="s">
        <v>46</v>
      </c>
      <c r="O124" s="84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7" t="s">
        <v>139</v>
      </c>
      <c r="AT124" s="217" t="s">
        <v>135</v>
      </c>
      <c r="AU124" s="217" t="s">
        <v>85</v>
      </c>
      <c r="AY124" s="16" t="s">
        <v>133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6" t="s">
        <v>83</v>
      </c>
      <c r="BK124" s="218">
        <f>ROUND(I124*H124,2)</f>
        <v>0</v>
      </c>
      <c r="BL124" s="16" t="s">
        <v>139</v>
      </c>
      <c r="BM124" s="217" t="s">
        <v>227</v>
      </c>
    </row>
    <row r="125" spans="1:47" s="2" customFormat="1" ht="12">
      <c r="A125" s="38"/>
      <c r="B125" s="39"/>
      <c r="C125" s="40"/>
      <c r="D125" s="219" t="s">
        <v>141</v>
      </c>
      <c r="E125" s="40"/>
      <c r="F125" s="220" t="s">
        <v>228</v>
      </c>
      <c r="G125" s="40"/>
      <c r="H125" s="40"/>
      <c r="I125" s="221"/>
      <c r="J125" s="40"/>
      <c r="K125" s="40"/>
      <c r="L125" s="44"/>
      <c r="M125" s="222"/>
      <c r="N125" s="223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6" t="s">
        <v>141</v>
      </c>
      <c r="AU125" s="16" t="s">
        <v>85</v>
      </c>
    </row>
    <row r="126" spans="1:65" s="2" customFormat="1" ht="16.5" customHeight="1">
      <c r="A126" s="38"/>
      <c r="B126" s="39"/>
      <c r="C126" s="224" t="s">
        <v>229</v>
      </c>
      <c r="D126" s="224" t="s">
        <v>214</v>
      </c>
      <c r="E126" s="225" t="s">
        <v>230</v>
      </c>
      <c r="F126" s="226" t="s">
        <v>231</v>
      </c>
      <c r="G126" s="227" t="s">
        <v>232</v>
      </c>
      <c r="H126" s="228">
        <v>7.1</v>
      </c>
      <c r="I126" s="229"/>
      <c r="J126" s="230">
        <f>ROUND(I126*H126,2)</f>
        <v>0</v>
      </c>
      <c r="K126" s="231"/>
      <c r="L126" s="232"/>
      <c r="M126" s="233" t="s">
        <v>19</v>
      </c>
      <c r="N126" s="234" t="s">
        <v>46</v>
      </c>
      <c r="O126" s="84"/>
      <c r="P126" s="215">
        <f>O126*H126</f>
        <v>0</v>
      </c>
      <c r="Q126" s="215">
        <v>0.001</v>
      </c>
      <c r="R126" s="215">
        <f>Q126*H126</f>
        <v>0.0070999999999999995</v>
      </c>
      <c r="S126" s="215">
        <v>0</v>
      </c>
      <c r="T126" s="21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7" t="s">
        <v>174</v>
      </c>
      <c r="AT126" s="217" t="s">
        <v>214</v>
      </c>
      <c r="AU126" s="217" t="s">
        <v>85</v>
      </c>
      <c r="AY126" s="16" t="s">
        <v>133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6" t="s">
        <v>83</v>
      </c>
      <c r="BK126" s="218">
        <f>ROUND(I126*H126,2)</f>
        <v>0</v>
      </c>
      <c r="BL126" s="16" t="s">
        <v>139</v>
      </c>
      <c r="BM126" s="217" t="s">
        <v>233</v>
      </c>
    </row>
    <row r="127" spans="1:65" s="2" customFormat="1" ht="33" customHeight="1">
      <c r="A127" s="38"/>
      <c r="B127" s="39"/>
      <c r="C127" s="205" t="s">
        <v>234</v>
      </c>
      <c r="D127" s="205" t="s">
        <v>135</v>
      </c>
      <c r="E127" s="206" t="s">
        <v>235</v>
      </c>
      <c r="F127" s="207" t="s">
        <v>236</v>
      </c>
      <c r="G127" s="208" t="s">
        <v>138</v>
      </c>
      <c r="H127" s="209">
        <v>4442.3</v>
      </c>
      <c r="I127" s="210"/>
      <c r="J127" s="211">
        <f>ROUND(I127*H127,2)</f>
        <v>0</v>
      </c>
      <c r="K127" s="212"/>
      <c r="L127" s="44"/>
      <c r="M127" s="213" t="s">
        <v>19</v>
      </c>
      <c r="N127" s="214" t="s">
        <v>46</v>
      </c>
      <c r="O127" s="84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7" t="s">
        <v>139</v>
      </c>
      <c r="AT127" s="217" t="s">
        <v>135</v>
      </c>
      <c r="AU127" s="217" t="s">
        <v>85</v>
      </c>
      <c r="AY127" s="16" t="s">
        <v>133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6" t="s">
        <v>83</v>
      </c>
      <c r="BK127" s="218">
        <f>ROUND(I127*H127,2)</f>
        <v>0</v>
      </c>
      <c r="BL127" s="16" t="s">
        <v>139</v>
      </c>
      <c r="BM127" s="217" t="s">
        <v>237</v>
      </c>
    </row>
    <row r="128" spans="1:47" s="2" customFormat="1" ht="12">
      <c r="A128" s="38"/>
      <c r="B128" s="39"/>
      <c r="C128" s="40"/>
      <c r="D128" s="219" t="s">
        <v>141</v>
      </c>
      <c r="E128" s="40"/>
      <c r="F128" s="220" t="s">
        <v>238</v>
      </c>
      <c r="G128" s="40"/>
      <c r="H128" s="40"/>
      <c r="I128" s="221"/>
      <c r="J128" s="40"/>
      <c r="K128" s="40"/>
      <c r="L128" s="44"/>
      <c r="M128" s="222"/>
      <c r="N128" s="223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6" t="s">
        <v>141</v>
      </c>
      <c r="AU128" s="16" t="s">
        <v>85</v>
      </c>
    </row>
    <row r="129" spans="1:65" s="2" customFormat="1" ht="49.05" customHeight="1">
      <c r="A129" s="38"/>
      <c r="B129" s="39"/>
      <c r="C129" s="205" t="s">
        <v>7</v>
      </c>
      <c r="D129" s="205" t="s">
        <v>135</v>
      </c>
      <c r="E129" s="206" t="s">
        <v>239</v>
      </c>
      <c r="F129" s="207" t="s">
        <v>240</v>
      </c>
      <c r="G129" s="208" t="s">
        <v>138</v>
      </c>
      <c r="H129" s="209">
        <v>337.57</v>
      </c>
      <c r="I129" s="210"/>
      <c r="J129" s="211">
        <f>ROUND(I129*H129,2)</f>
        <v>0</v>
      </c>
      <c r="K129" s="212"/>
      <c r="L129" s="44"/>
      <c r="M129" s="213" t="s">
        <v>19</v>
      </c>
      <c r="N129" s="214" t="s">
        <v>46</v>
      </c>
      <c r="O129" s="84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7" t="s">
        <v>139</v>
      </c>
      <c r="AT129" s="217" t="s">
        <v>135</v>
      </c>
      <c r="AU129" s="217" t="s">
        <v>85</v>
      </c>
      <c r="AY129" s="16" t="s">
        <v>133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6" t="s">
        <v>83</v>
      </c>
      <c r="BK129" s="218">
        <f>ROUND(I129*H129,2)</f>
        <v>0</v>
      </c>
      <c r="BL129" s="16" t="s">
        <v>139</v>
      </c>
      <c r="BM129" s="217" t="s">
        <v>241</v>
      </c>
    </row>
    <row r="130" spans="1:47" s="2" customFormat="1" ht="12">
      <c r="A130" s="38"/>
      <c r="B130" s="39"/>
      <c r="C130" s="40"/>
      <c r="D130" s="219" t="s">
        <v>141</v>
      </c>
      <c r="E130" s="40"/>
      <c r="F130" s="220" t="s">
        <v>242</v>
      </c>
      <c r="G130" s="40"/>
      <c r="H130" s="40"/>
      <c r="I130" s="221"/>
      <c r="J130" s="40"/>
      <c r="K130" s="40"/>
      <c r="L130" s="44"/>
      <c r="M130" s="222"/>
      <c r="N130" s="223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6" t="s">
        <v>141</v>
      </c>
      <c r="AU130" s="16" t="s">
        <v>85</v>
      </c>
    </row>
    <row r="131" spans="1:63" s="12" customFormat="1" ht="22.8" customHeight="1">
      <c r="A131" s="12"/>
      <c r="B131" s="189"/>
      <c r="C131" s="190"/>
      <c r="D131" s="191" t="s">
        <v>74</v>
      </c>
      <c r="E131" s="203" t="s">
        <v>85</v>
      </c>
      <c r="F131" s="203" t="s">
        <v>243</v>
      </c>
      <c r="G131" s="190"/>
      <c r="H131" s="190"/>
      <c r="I131" s="193"/>
      <c r="J131" s="204">
        <f>BK131</f>
        <v>0</v>
      </c>
      <c r="K131" s="190"/>
      <c r="L131" s="195"/>
      <c r="M131" s="196"/>
      <c r="N131" s="197"/>
      <c r="O131" s="197"/>
      <c r="P131" s="198">
        <f>SUM(P132:P140)</f>
        <v>0</v>
      </c>
      <c r="Q131" s="197"/>
      <c r="R131" s="198">
        <f>SUM(R132:R140)</f>
        <v>218.60786160000004</v>
      </c>
      <c r="S131" s="197"/>
      <c r="T131" s="199">
        <f>SUM(T132:T140)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0" t="s">
        <v>83</v>
      </c>
      <c r="AT131" s="201" t="s">
        <v>74</v>
      </c>
      <c r="AU131" s="201" t="s">
        <v>83</v>
      </c>
      <c r="AY131" s="200" t="s">
        <v>133</v>
      </c>
      <c r="BK131" s="202">
        <f>SUM(BK132:BK140)</f>
        <v>0</v>
      </c>
    </row>
    <row r="132" spans="1:65" s="2" customFormat="1" ht="55.5" customHeight="1">
      <c r="A132" s="38"/>
      <c r="B132" s="39"/>
      <c r="C132" s="205" t="s">
        <v>244</v>
      </c>
      <c r="D132" s="205" t="s">
        <v>135</v>
      </c>
      <c r="E132" s="206" t="s">
        <v>245</v>
      </c>
      <c r="F132" s="207" t="s">
        <v>246</v>
      </c>
      <c r="G132" s="208" t="s">
        <v>166</v>
      </c>
      <c r="H132" s="209">
        <v>1010</v>
      </c>
      <c r="I132" s="210"/>
      <c r="J132" s="211">
        <f>ROUND(I132*H132,2)</f>
        <v>0</v>
      </c>
      <c r="K132" s="212"/>
      <c r="L132" s="44"/>
      <c r="M132" s="213" t="s">
        <v>19</v>
      </c>
      <c r="N132" s="214" t="s">
        <v>46</v>
      </c>
      <c r="O132" s="84"/>
      <c r="P132" s="215">
        <f>O132*H132</f>
        <v>0</v>
      </c>
      <c r="Q132" s="215">
        <v>0.20469</v>
      </c>
      <c r="R132" s="215">
        <f>Q132*H132</f>
        <v>206.73690000000002</v>
      </c>
      <c r="S132" s="215">
        <v>0</v>
      </c>
      <c r="T132" s="21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7" t="s">
        <v>139</v>
      </c>
      <c r="AT132" s="217" t="s">
        <v>135</v>
      </c>
      <c r="AU132" s="217" t="s">
        <v>85</v>
      </c>
      <c r="AY132" s="16" t="s">
        <v>133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6" t="s">
        <v>83</v>
      </c>
      <c r="BK132" s="218">
        <f>ROUND(I132*H132,2)</f>
        <v>0</v>
      </c>
      <c r="BL132" s="16" t="s">
        <v>139</v>
      </c>
      <c r="BM132" s="217" t="s">
        <v>247</v>
      </c>
    </row>
    <row r="133" spans="1:47" s="2" customFormat="1" ht="12">
      <c r="A133" s="38"/>
      <c r="B133" s="39"/>
      <c r="C133" s="40"/>
      <c r="D133" s="219" t="s">
        <v>141</v>
      </c>
      <c r="E133" s="40"/>
      <c r="F133" s="220" t="s">
        <v>248</v>
      </c>
      <c r="G133" s="40"/>
      <c r="H133" s="40"/>
      <c r="I133" s="221"/>
      <c r="J133" s="40"/>
      <c r="K133" s="40"/>
      <c r="L133" s="44"/>
      <c r="M133" s="222"/>
      <c r="N133" s="223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6" t="s">
        <v>141</v>
      </c>
      <c r="AU133" s="16" t="s">
        <v>85</v>
      </c>
    </row>
    <row r="134" spans="1:65" s="2" customFormat="1" ht="44.25" customHeight="1">
      <c r="A134" s="38"/>
      <c r="B134" s="39"/>
      <c r="C134" s="205" t="s">
        <v>249</v>
      </c>
      <c r="D134" s="205" t="s">
        <v>135</v>
      </c>
      <c r="E134" s="206" t="s">
        <v>250</v>
      </c>
      <c r="F134" s="207" t="s">
        <v>251</v>
      </c>
      <c r="G134" s="208" t="s">
        <v>138</v>
      </c>
      <c r="H134" s="209">
        <v>4095.89</v>
      </c>
      <c r="I134" s="210"/>
      <c r="J134" s="211">
        <f>ROUND(I134*H134,2)</f>
        <v>0</v>
      </c>
      <c r="K134" s="212"/>
      <c r="L134" s="44"/>
      <c r="M134" s="213" t="s">
        <v>19</v>
      </c>
      <c r="N134" s="214" t="s">
        <v>46</v>
      </c>
      <c r="O134" s="84"/>
      <c r="P134" s="215">
        <f>O134*H134</f>
        <v>0</v>
      </c>
      <c r="Q134" s="215">
        <v>0.00014</v>
      </c>
      <c r="R134" s="215">
        <f>Q134*H134</f>
        <v>0.5734246</v>
      </c>
      <c r="S134" s="215">
        <v>0</v>
      </c>
      <c r="T134" s="21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17" t="s">
        <v>139</v>
      </c>
      <c r="AT134" s="217" t="s">
        <v>135</v>
      </c>
      <c r="AU134" s="217" t="s">
        <v>85</v>
      </c>
      <c r="AY134" s="16" t="s">
        <v>133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6" t="s">
        <v>83</v>
      </c>
      <c r="BK134" s="218">
        <f>ROUND(I134*H134,2)</f>
        <v>0</v>
      </c>
      <c r="BL134" s="16" t="s">
        <v>139</v>
      </c>
      <c r="BM134" s="217" t="s">
        <v>252</v>
      </c>
    </row>
    <row r="135" spans="1:47" s="2" customFormat="1" ht="12">
      <c r="A135" s="38"/>
      <c r="B135" s="39"/>
      <c r="C135" s="40"/>
      <c r="D135" s="219" t="s">
        <v>141</v>
      </c>
      <c r="E135" s="40"/>
      <c r="F135" s="220" t="s">
        <v>253</v>
      </c>
      <c r="G135" s="40"/>
      <c r="H135" s="40"/>
      <c r="I135" s="221"/>
      <c r="J135" s="40"/>
      <c r="K135" s="40"/>
      <c r="L135" s="44"/>
      <c r="M135" s="222"/>
      <c r="N135" s="223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6" t="s">
        <v>141</v>
      </c>
      <c r="AU135" s="16" t="s">
        <v>85</v>
      </c>
    </row>
    <row r="136" spans="1:65" s="2" customFormat="1" ht="16.5" customHeight="1">
      <c r="A136" s="38"/>
      <c r="B136" s="39"/>
      <c r="C136" s="224" t="s">
        <v>254</v>
      </c>
      <c r="D136" s="224" t="s">
        <v>214</v>
      </c>
      <c r="E136" s="225" t="s">
        <v>255</v>
      </c>
      <c r="F136" s="226" t="s">
        <v>256</v>
      </c>
      <c r="G136" s="227" t="s">
        <v>138</v>
      </c>
      <c r="H136" s="228">
        <v>4710.274</v>
      </c>
      <c r="I136" s="229"/>
      <c r="J136" s="230">
        <f>ROUND(I136*H136,2)</f>
        <v>0</v>
      </c>
      <c r="K136" s="231"/>
      <c r="L136" s="232"/>
      <c r="M136" s="233" t="s">
        <v>19</v>
      </c>
      <c r="N136" s="234" t="s">
        <v>46</v>
      </c>
      <c r="O136" s="84"/>
      <c r="P136" s="215">
        <f>O136*H136</f>
        <v>0</v>
      </c>
      <c r="Q136" s="215">
        <v>0.0005</v>
      </c>
      <c r="R136" s="215">
        <f>Q136*H136</f>
        <v>2.355137</v>
      </c>
      <c r="S136" s="215">
        <v>0</v>
      </c>
      <c r="T136" s="21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17" t="s">
        <v>174</v>
      </c>
      <c r="AT136" s="217" t="s">
        <v>214</v>
      </c>
      <c r="AU136" s="217" t="s">
        <v>85</v>
      </c>
      <c r="AY136" s="16" t="s">
        <v>133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6" t="s">
        <v>83</v>
      </c>
      <c r="BK136" s="218">
        <f>ROUND(I136*H136,2)</f>
        <v>0</v>
      </c>
      <c r="BL136" s="16" t="s">
        <v>139</v>
      </c>
      <c r="BM136" s="217" t="s">
        <v>257</v>
      </c>
    </row>
    <row r="137" spans="1:65" s="2" customFormat="1" ht="24.15" customHeight="1">
      <c r="A137" s="38"/>
      <c r="B137" s="39"/>
      <c r="C137" s="205" t="s">
        <v>258</v>
      </c>
      <c r="D137" s="205" t="s">
        <v>135</v>
      </c>
      <c r="E137" s="206" t="s">
        <v>259</v>
      </c>
      <c r="F137" s="207" t="s">
        <v>260</v>
      </c>
      <c r="G137" s="208" t="s">
        <v>177</v>
      </c>
      <c r="H137" s="209">
        <v>4.14</v>
      </c>
      <c r="I137" s="210"/>
      <c r="J137" s="211">
        <f>ROUND(I137*H137,2)</f>
        <v>0</v>
      </c>
      <c r="K137" s="212"/>
      <c r="L137" s="44"/>
      <c r="M137" s="213" t="s">
        <v>19</v>
      </c>
      <c r="N137" s="214" t="s">
        <v>46</v>
      </c>
      <c r="O137" s="84"/>
      <c r="P137" s="215">
        <f>O137*H137</f>
        <v>0</v>
      </c>
      <c r="Q137" s="215">
        <v>2.16</v>
      </c>
      <c r="R137" s="215">
        <f>Q137*H137</f>
        <v>8.9424</v>
      </c>
      <c r="S137" s="215">
        <v>0</v>
      </c>
      <c r="T137" s="21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7" t="s">
        <v>139</v>
      </c>
      <c r="AT137" s="217" t="s">
        <v>135</v>
      </c>
      <c r="AU137" s="217" t="s">
        <v>85</v>
      </c>
      <c r="AY137" s="16" t="s">
        <v>133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6" t="s">
        <v>83</v>
      </c>
      <c r="BK137" s="218">
        <f>ROUND(I137*H137,2)</f>
        <v>0</v>
      </c>
      <c r="BL137" s="16" t="s">
        <v>139</v>
      </c>
      <c r="BM137" s="217" t="s">
        <v>261</v>
      </c>
    </row>
    <row r="138" spans="1:47" s="2" customFormat="1" ht="12">
      <c r="A138" s="38"/>
      <c r="B138" s="39"/>
      <c r="C138" s="40"/>
      <c r="D138" s="219" t="s">
        <v>141</v>
      </c>
      <c r="E138" s="40"/>
      <c r="F138" s="220" t="s">
        <v>262</v>
      </c>
      <c r="G138" s="40"/>
      <c r="H138" s="40"/>
      <c r="I138" s="221"/>
      <c r="J138" s="40"/>
      <c r="K138" s="40"/>
      <c r="L138" s="44"/>
      <c r="M138" s="222"/>
      <c r="N138" s="223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6" t="s">
        <v>141</v>
      </c>
      <c r="AU138" s="16" t="s">
        <v>85</v>
      </c>
    </row>
    <row r="139" spans="1:65" s="2" customFormat="1" ht="37.8" customHeight="1">
      <c r="A139" s="38"/>
      <c r="B139" s="39"/>
      <c r="C139" s="205" t="s">
        <v>263</v>
      </c>
      <c r="D139" s="205" t="s">
        <v>135</v>
      </c>
      <c r="E139" s="206" t="s">
        <v>264</v>
      </c>
      <c r="F139" s="207" t="s">
        <v>265</v>
      </c>
      <c r="G139" s="208" t="s">
        <v>138</v>
      </c>
      <c r="H139" s="209">
        <v>4244.8</v>
      </c>
      <c r="I139" s="210"/>
      <c r="J139" s="211">
        <f>ROUND(I139*H139,2)</f>
        <v>0</v>
      </c>
      <c r="K139" s="212"/>
      <c r="L139" s="44"/>
      <c r="M139" s="213" t="s">
        <v>19</v>
      </c>
      <c r="N139" s="214" t="s">
        <v>46</v>
      </c>
      <c r="O139" s="84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17" t="s">
        <v>139</v>
      </c>
      <c r="AT139" s="217" t="s">
        <v>135</v>
      </c>
      <c r="AU139" s="217" t="s">
        <v>85</v>
      </c>
      <c r="AY139" s="16" t="s">
        <v>133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6" t="s">
        <v>83</v>
      </c>
      <c r="BK139" s="218">
        <f>ROUND(I139*H139,2)</f>
        <v>0</v>
      </c>
      <c r="BL139" s="16" t="s">
        <v>139</v>
      </c>
      <c r="BM139" s="217" t="s">
        <v>266</v>
      </c>
    </row>
    <row r="140" spans="1:47" s="2" customFormat="1" ht="12">
      <c r="A140" s="38"/>
      <c r="B140" s="39"/>
      <c r="C140" s="40"/>
      <c r="D140" s="219" t="s">
        <v>141</v>
      </c>
      <c r="E140" s="40"/>
      <c r="F140" s="220" t="s">
        <v>267</v>
      </c>
      <c r="G140" s="40"/>
      <c r="H140" s="40"/>
      <c r="I140" s="221"/>
      <c r="J140" s="40"/>
      <c r="K140" s="40"/>
      <c r="L140" s="44"/>
      <c r="M140" s="222"/>
      <c r="N140" s="223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6" t="s">
        <v>141</v>
      </c>
      <c r="AU140" s="16" t="s">
        <v>85</v>
      </c>
    </row>
    <row r="141" spans="1:63" s="12" customFormat="1" ht="22.8" customHeight="1">
      <c r="A141" s="12"/>
      <c r="B141" s="189"/>
      <c r="C141" s="190"/>
      <c r="D141" s="191" t="s">
        <v>74</v>
      </c>
      <c r="E141" s="203" t="s">
        <v>139</v>
      </c>
      <c r="F141" s="203" t="s">
        <v>268</v>
      </c>
      <c r="G141" s="190"/>
      <c r="H141" s="190"/>
      <c r="I141" s="193"/>
      <c r="J141" s="204">
        <f>BK141</f>
        <v>0</v>
      </c>
      <c r="K141" s="190"/>
      <c r="L141" s="195"/>
      <c r="M141" s="196"/>
      <c r="N141" s="197"/>
      <c r="O141" s="197"/>
      <c r="P141" s="198">
        <f>SUM(P142:P155)</f>
        <v>0</v>
      </c>
      <c r="Q141" s="197"/>
      <c r="R141" s="198">
        <f>SUM(R142:R155)</f>
        <v>24.89081083</v>
      </c>
      <c r="S141" s="197"/>
      <c r="T141" s="199">
        <f>SUM(T142:T155)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0" t="s">
        <v>83</v>
      </c>
      <c r="AT141" s="201" t="s">
        <v>74</v>
      </c>
      <c r="AU141" s="201" t="s">
        <v>83</v>
      </c>
      <c r="AY141" s="200" t="s">
        <v>133</v>
      </c>
      <c r="BK141" s="202">
        <f>SUM(BK142:BK155)</f>
        <v>0</v>
      </c>
    </row>
    <row r="142" spans="1:65" s="2" customFormat="1" ht="37.8" customHeight="1">
      <c r="A142" s="38"/>
      <c r="B142" s="39"/>
      <c r="C142" s="205" t="s">
        <v>269</v>
      </c>
      <c r="D142" s="205" t="s">
        <v>135</v>
      </c>
      <c r="E142" s="206" t="s">
        <v>270</v>
      </c>
      <c r="F142" s="207" t="s">
        <v>271</v>
      </c>
      <c r="G142" s="208" t="s">
        <v>138</v>
      </c>
      <c r="H142" s="209">
        <v>20.8</v>
      </c>
      <c r="I142" s="210"/>
      <c r="J142" s="211">
        <f>ROUND(I142*H142,2)</f>
        <v>0</v>
      </c>
      <c r="K142" s="212"/>
      <c r="L142" s="44"/>
      <c r="M142" s="213" t="s">
        <v>19</v>
      </c>
      <c r="N142" s="214" t="s">
        <v>46</v>
      </c>
      <c r="O142" s="84"/>
      <c r="P142" s="215">
        <f>O142*H142</f>
        <v>0</v>
      </c>
      <c r="Q142" s="215">
        <v>0.18051</v>
      </c>
      <c r="R142" s="215">
        <f>Q142*H142</f>
        <v>3.754608</v>
      </c>
      <c r="S142" s="215">
        <v>0</v>
      </c>
      <c r="T142" s="21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17" t="s">
        <v>139</v>
      </c>
      <c r="AT142" s="217" t="s">
        <v>135</v>
      </c>
      <c r="AU142" s="217" t="s">
        <v>85</v>
      </c>
      <c r="AY142" s="16" t="s">
        <v>133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6" t="s">
        <v>83</v>
      </c>
      <c r="BK142" s="218">
        <f>ROUND(I142*H142,2)</f>
        <v>0</v>
      </c>
      <c r="BL142" s="16" t="s">
        <v>139</v>
      </c>
      <c r="BM142" s="217" t="s">
        <v>272</v>
      </c>
    </row>
    <row r="143" spans="1:47" s="2" customFormat="1" ht="12">
      <c r="A143" s="38"/>
      <c r="B143" s="39"/>
      <c r="C143" s="40"/>
      <c r="D143" s="219" t="s">
        <v>141</v>
      </c>
      <c r="E143" s="40"/>
      <c r="F143" s="220" t="s">
        <v>273</v>
      </c>
      <c r="G143" s="40"/>
      <c r="H143" s="40"/>
      <c r="I143" s="221"/>
      <c r="J143" s="40"/>
      <c r="K143" s="40"/>
      <c r="L143" s="44"/>
      <c r="M143" s="222"/>
      <c r="N143" s="223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6" t="s">
        <v>141</v>
      </c>
      <c r="AU143" s="16" t="s">
        <v>85</v>
      </c>
    </row>
    <row r="144" spans="1:65" s="2" customFormat="1" ht="33" customHeight="1">
      <c r="A144" s="38"/>
      <c r="B144" s="39"/>
      <c r="C144" s="205" t="s">
        <v>274</v>
      </c>
      <c r="D144" s="205" t="s">
        <v>135</v>
      </c>
      <c r="E144" s="206" t="s">
        <v>275</v>
      </c>
      <c r="F144" s="207" t="s">
        <v>276</v>
      </c>
      <c r="G144" s="208" t="s">
        <v>177</v>
      </c>
      <c r="H144" s="209">
        <v>1.377</v>
      </c>
      <c r="I144" s="210"/>
      <c r="J144" s="211">
        <f>ROUND(I144*H144,2)</f>
        <v>0</v>
      </c>
      <c r="K144" s="212"/>
      <c r="L144" s="44"/>
      <c r="M144" s="213" t="s">
        <v>19</v>
      </c>
      <c r="N144" s="214" t="s">
        <v>46</v>
      </c>
      <c r="O144" s="84"/>
      <c r="P144" s="215">
        <f>O144*H144</f>
        <v>0</v>
      </c>
      <c r="Q144" s="215">
        <v>1.89077</v>
      </c>
      <c r="R144" s="215">
        <f>Q144*H144</f>
        <v>2.60359029</v>
      </c>
      <c r="S144" s="215">
        <v>0</v>
      </c>
      <c r="T144" s="21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7" t="s">
        <v>139</v>
      </c>
      <c r="AT144" s="217" t="s">
        <v>135</v>
      </c>
      <c r="AU144" s="217" t="s">
        <v>85</v>
      </c>
      <c r="AY144" s="16" t="s">
        <v>133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6" t="s">
        <v>83</v>
      </c>
      <c r="BK144" s="218">
        <f>ROUND(I144*H144,2)</f>
        <v>0</v>
      </c>
      <c r="BL144" s="16" t="s">
        <v>139</v>
      </c>
      <c r="BM144" s="217" t="s">
        <v>277</v>
      </c>
    </row>
    <row r="145" spans="1:47" s="2" customFormat="1" ht="12">
      <c r="A145" s="38"/>
      <c r="B145" s="39"/>
      <c r="C145" s="40"/>
      <c r="D145" s="219" t="s">
        <v>141</v>
      </c>
      <c r="E145" s="40"/>
      <c r="F145" s="220" t="s">
        <v>278</v>
      </c>
      <c r="G145" s="40"/>
      <c r="H145" s="40"/>
      <c r="I145" s="221"/>
      <c r="J145" s="40"/>
      <c r="K145" s="40"/>
      <c r="L145" s="44"/>
      <c r="M145" s="222"/>
      <c r="N145" s="223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6" t="s">
        <v>141</v>
      </c>
      <c r="AU145" s="16" t="s">
        <v>85</v>
      </c>
    </row>
    <row r="146" spans="1:65" s="2" customFormat="1" ht="44.25" customHeight="1">
      <c r="A146" s="38"/>
      <c r="B146" s="39"/>
      <c r="C146" s="205" t="s">
        <v>279</v>
      </c>
      <c r="D146" s="205" t="s">
        <v>135</v>
      </c>
      <c r="E146" s="206" t="s">
        <v>280</v>
      </c>
      <c r="F146" s="207" t="s">
        <v>281</v>
      </c>
      <c r="G146" s="208" t="s">
        <v>177</v>
      </c>
      <c r="H146" s="209">
        <v>0.72</v>
      </c>
      <c r="I146" s="210"/>
      <c r="J146" s="211">
        <f>ROUND(I146*H146,2)</f>
        <v>0</v>
      </c>
      <c r="K146" s="212"/>
      <c r="L146" s="44"/>
      <c r="M146" s="213" t="s">
        <v>19</v>
      </c>
      <c r="N146" s="214" t="s">
        <v>46</v>
      </c>
      <c r="O146" s="84"/>
      <c r="P146" s="215">
        <f>O146*H146</f>
        <v>0</v>
      </c>
      <c r="Q146" s="215">
        <v>2.30102</v>
      </c>
      <c r="R146" s="215">
        <f>Q146*H146</f>
        <v>1.6567343999999997</v>
      </c>
      <c r="S146" s="215">
        <v>0</v>
      </c>
      <c r="T146" s="21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17" t="s">
        <v>139</v>
      </c>
      <c r="AT146" s="217" t="s">
        <v>135</v>
      </c>
      <c r="AU146" s="217" t="s">
        <v>85</v>
      </c>
      <c r="AY146" s="16" t="s">
        <v>133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6" t="s">
        <v>83</v>
      </c>
      <c r="BK146" s="218">
        <f>ROUND(I146*H146,2)</f>
        <v>0</v>
      </c>
      <c r="BL146" s="16" t="s">
        <v>139</v>
      </c>
      <c r="BM146" s="217" t="s">
        <v>282</v>
      </c>
    </row>
    <row r="147" spans="1:47" s="2" customFormat="1" ht="12">
      <c r="A147" s="38"/>
      <c r="B147" s="39"/>
      <c r="C147" s="40"/>
      <c r="D147" s="219" t="s">
        <v>141</v>
      </c>
      <c r="E147" s="40"/>
      <c r="F147" s="220" t="s">
        <v>283</v>
      </c>
      <c r="G147" s="40"/>
      <c r="H147" s="40"/>
      <c r="I147" s="221"/>
      <c r="J147" s="40"/>
      <c r="K147" s="40"/>
      <c r="L147" s="44"/>
      <c r="M147" s="222"/>
      <c r="N147" s="223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6" t="s">
        <v>141</v>
      </c>
      <c r="AU147" s="16" t="s">
        <v>85</v>
      </c>
    </row>
    <row r="148" spans="1:65" s="2" customFormat="1" ht="49.05" customHeight="1">
      <c r="A148" s="38"/>
      <c r="B148" s="39"/>
      <c r="C148" s="205" t="s">
        <v>284</v>
      </c>
      <c r="D148" s="205" t="s">
        <v>135</v>
      </c>
      <c r="E148" s="206" t="s">
        <v>285</v>
      </c>
      <c r="F148" s="207" t="s">
        <v>286</v>
      </c>
      <c r="G148" s="208" t="s">
        <v>177</v>
      </c>
      <c r="H148" s="209">
        <v>2.066</v>
      </c>
      <c r="I148" s="210"/>
      <c r="J148" s="211">
        <f>ROUND(I148*H148,2)</f>
        <v>0</v>
      </c>
      <c r="K148" s="212"/>
      <c r="L148" s="44"/>
      <c r="M148" s="213" t="s">
        <v>19</v>
      </c>
      <c r="N148" s="214" t="s">
        <v>46</v>
      </c>
      <c r="O148" s="84"/>
      <c r="P148" s="215">
        <f>O148*H148</f>
        <v>0</v>
      </c>
      <c r="Q148" s="215">
        <v>2.30102</v>
      </c>
      <c r="R148" s="215">
        <f>Q148*H148</f>
        <v>4.75390732</v>
      </c>
      <c r="S148" s="215">
        <v>0</v>
      </c>
      <c r="T148" s="21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17" t="s">
        <v>139</v>
      </c>
      <c r="AT148" s="217" t="s">
        <v>135</v>
      </c>
      <c r="AU148" s="217" t="s">
        <v>85</v>
      </c>
      <c r="AY148" s="16" t="s">
        <v>133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6" t="s">
        <v>83</v>
      </c>
      <c r="BK148" s="218">
        <f>ROUND(I148*H148,2)</f>
        <v>0</v>
      </c>
      <c r="BL148" s="16" t="s">
        <v>139</v>
      </c>
      <c r="BM148" s="217" t="s">
        <v>287</v>
      </c>
    </row>
    <row r="149" spans="1:47" s="2" customFormat="1" ht="12">
      <c r="A149" s="38"/>
      <c r="B149" s="39"/>
      <c r="C149" s="40"/>
      <c r="D149" s="219" t="s">
        <v>141</v>
      </c>
      <c r="E149" s="40"/>
      <c r="F149" s="220" t="s">
        <v>288</v>
      </c>
      <c r="G149" s="40"/>
      <c r="H149" s="40"/>
      <c r="I149" s="221"/>
      <c r="J149" s="40"/>
      <c r="K149" s="40"/>
      <c r="L149" s="44"/>
      <c r="M149" s="222"/>
      <c r="N149" s="223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6" t="s">
        <v>141</v>
      </c>
      <c r="AU149" s="16" t="s">
        <v>85</v>
      </c>
    </row>
    <row r="150" spans="1:65" s="2" customFormat="1" ht="44.25" customHeight="1">
      <c r="A150" s="38"/>
      <c r="B150" s="39"/>
      <c r="C150" s="205" t="s">
        <v>289</v>
      </c>
      <c r="D150" s="205" t="s">
        <v>135</v>
      </c>
      <c r="E150" s="206" t="s">
        <v>290</v>
      </c>
      <c r="F150" s="207" t="s">
        <v>291</v>
      </c>
      <c r="G150" s="208" t="s">
        <v>177</v>
      </c>
      <c r="H150" s="209">
        <v>4.732</v>
      </c>
      <c r="I150" s="210"/>
      <c r="J150" s="211">
        <f>ROUND(I150*H150,2)</f>
        <v>0</v>
      </c>
      <c r="K150" s="212"/>
      <c r="L150" s="44"/>
      <c r="M150" s="213" t="s">
        <v>19</v>
      </c>
      <c r="N150" s="214" t="s">
        <v>46</v>
      </c>
      <c r="O150" s="84"/>
      <c r="P150" s="215">
        <f>O150*H150</f>
        <v>0</v>
      </c>
      <c r="Q150" s="215">
        <v>2.50187</v>
      </c>
      <c r="R150" s="215">
        <f>Q150*H150</f>
        <v>11.838848839999999</v>
      </c>
      <c r="S150" s="215">
        <v>0</v>
      </c>
      <c r="T150" s="21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17" t="s">
        <v>139</v>
      </c>
      <c r="AT150" s="217" t="s">
        <v>135</v>
      </c>
      <c r="AU150" s="217" t="s">
        <v>85</v>
      </c>
      <c r="AY150" s="16" t="s">
        <v>133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6" t="s">
        <v>83</v>
      </c>
      <c r="BK150" s="218">
        <f>ROUND(I150*H150,2)</f>
        <v>0</v>
      </c>
      <c r="BL150" s="16" t="s">
        <v>139</v>
      </c>
      <c r="BM150" s="217" t="s">
        <v>292</v>
      </c>
    </row>
    <row r="151" spans="1:47" s="2" customFormat="1" ht="12">
      <c r="A151" s="38"/>
      <c r="B151" s="39"/>
      <c r="C151" s="40"/>
      <c r="D151" s="219" t="s">
        <v>141</v>
      </c>
      <c r="E151" s="40"/>
      <c r="F151" s="220" t="s">
        <v>293</v>
      </c>
      <c r="G151" s="40"/>
      <c r="H151" s="40"/>
      <c r="I151" s="221"/>
      <c r="J151" s="40"/>
      <c r="K151" s="40"/>
      <c r="L151" s="44"/>
      <c r="M151" s="222"/>
      <c r="N151" s="223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6" t="s">
        <v>141</v>
      </c>
      <c r="AU151" s="16" t="s">
        <v>85</v>
      </c>
    </row>
    <row r="152" spans="1:65" s="2" customFormat="1" ht="24.15" customHeight="1">
      <c r="A152" s="38"/>
      <c r="B152" s="39"/>
      <c r="C152" s="205" t="s">
        <v>294</v>
      </c>
      <c r="D152" s="205" t="s">
        <v>135</v>
      </c>
      <c r="E152" s="206" t="s">
        <v>295</v>
      </c>
      <c r="F152" s="207" t="s">
        <v>296</v>
      </c>
      <c r="G152" s="208" t="s">
        <v>138</v>
      </c>
      <c r="H152" s="209">
        <v>27.01</v>
      </c>
      <c r="I152" s="210"/>
      <c r="J152" s="211">
        <f>ROUND(I152*H152,2)</f>
        <v>0</v>
      </c>
      <c r="K152" s="212"/>
      <c r="L152" s="44"/>
      <c r="M152" s="213" t="s">
        <v>19</v>
      </c>
      <c r="N152" s="214" t="s">
        <v>46</v>
      </c>
      <c r="O152" s="84"/>
      <c r="P152" s="215">
        <f>O152*H152</f>
        <v>0</v>
      </c>
      <c r="Q152" s="215">
        <v>0.00639</v>
      </c>
      <c r="R152" s="215">
        <f>Q152*H152</f>
        <v>0.1725939</v>
      </c>
      <c r="S152" s="215">
        <v>0</v>
      </c>
      <c r="T152" s="21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17" t="s">
        <v>139</v>
      </c>
      <c r="AT152" s="217" t="s">
        <v>135</v>
      </c>
      <c r="AU152" s="217" t="s">
        <v>85</v>
      </c>
      <c r="AY152" s="16" t="s">
        <v>133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6" t="s">
        <v>83</v>
      </c>
      <c r="BK152" s="218">
        <f>ROUND(I152*H152,2)</f>
        <v>0</v>
      </c>
      <c r="BL152" s="16" t="s">
        <v>139</v>
      </c>
      <c r="BM152" s="217" t="s">
        <v>297</v>
      </c>
    </row>
    <row r="153" spans="1:47" s="2" customFormat="1" ht="12">
      <c r="A153" s="38"/>
      <c r="B153" s="39"/>
      <c r="C153" s="40"/>
      <c r="D153" s="219" t="s">
        <v>141</v>
      </c>
      <c r="E153" s="40"/>
      <c r="F153" s="220" t="s">
        <v>298</v>
      </c>
      <c r="G153" s="40"/>
      <c r="H153" s="40"/>
      <c r="I153" s="221"/>
      <c r="J153" s="40"/>
      <c r="K153" s="40"/>
      <c r="L153" s="44"/>
      <c r="M153" s="222"/>
      <c r="N153" s="223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6" t="s">
        <v>141</v>
      </c>
      <c r="AU153" s="16" t="s">
        <v>85</v>
      </c>
    </row>
    <row r="154" spans="1:65" s="2" customFormat="1" ht="24.15" customHeight="1">
      <c r="A154" s="38"/>
      <c r="B154" s="39"/>
      <c r="C154" s="205" t="s">
        <v>299</v>
      </c>
      <c r="D154" s="205" t="s">
        <v>135</v>
      </c>
      <c r="E154" s="206" t="s">
        <v>300</v>
      </c>
      <c r="F154" s="207" t="s">
        <v>301</v>
      </c>
      <c r="G154" s="208" t="s">
        <v>217</v>
      </c>
      <c r="H154" s="209">
        <v>0.104</v>
      </c>
      <c r="I154" s="210"/>
      <c r="J154" s="211">
        <f>ROUND(I154*H154,2)</f>
        <v>0</v>
      </c>
      <c r="K154" s="212"/>
      <c r="L154" s="44"/>
      <c r="M154" s="213" t="s">
        <v>19</v>
      </c>
      <c r="N154" s="214" t="s">
        <v>46</v>
      </c>
      <c r="O154" s="84"/>
      <c r="P154" s="215">
        <f>O154*H154</f>
        <v>0</v>
      </c>
      <c r="Q154" s="215">
        <v>1.06277</v>
      </c>
      <c r="R154" s="215">
        <f>Q154*H154</f>
        <v>0.11052808</v>
      </c>
      <c r="S154" s="215">
        <v>0</v>
      </c>
      <c r="T154" s="21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17" t="s">
        <v>139</v>
      </c>
      <c r="AT154" s="217" t="s">
        <v>135</v>
      </c>
      <c r="AU154" s="217" t="s">
        <v>85</v>
      </c>
      <c r="AY154" s="16" t="s">
        <v>133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6" t="s">
        <v>83</v>
      </c>
      <c r="BK154" s="218">
        <f>ROUND(I154*H154,2)</f>
        <v>0</v>
      </c>
      <c r="BL154" s="16" t="s">
        <v>139</v>
      </c>
      <c r="BM154" s="217" t="s">
        <v>302</v>
      </c>
    </row>
    <row r="155" spans="1:47" s="2" customFormat="1" ht="12">
      <c r="A155" s="38"/>
      <c r="B155" s="39"/>
      <c r="C155" s="40"/>
      <c r="D155" s="219" t="s">
        <v>141</v>
      </c>
      <c r="E155" s="40"/>
      <c r="F155" s="220" t="s">
        <v>303</v>
      </c>
      <c r="G155" s="40"/>
      <c r="H155" s="40"/>
      <c r="I155" s="221"/>
      <c r="J155" s="40"/>
      <c r="K155" s="40"/>
      <c r="L155" s="44"/>
      <c r="M155" s="222"/>
      <c r="N155" s="223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6" t="s">
        <v>141</v>
      </c>
      <c r="AU155" s="16" t="s">
        <v>85</v>
      </c>
    </row>
    <row r="156" spans="1:63" s="12" customFormat="1" ht="22.8" customHeight="1">
      <c r="A156" s="12"/>
      <c r="B156" s="189"/>
      <c r="C156" s="190"/>
      <c r="D156" s="191" t="s">
        <v>74</v>
      </c>
      <c r="E156" s="203" t="s">
        <v>157</v>
      </c>
      <c r="F156" s="203" t="s">
        <v>304</v>
      </c>
      <c r="G156" s="190"/>
      <c r="H156" s="190"/>
      <c r="I156" s="193"/>
      <c r="J156" s="204">
        <f>BK156</f>
        <v>0</v>
      </c>
      <c r="K156" s="190"/>
      <c r="L156" s="195"/>
      <c r="M156" s="196"/>
      <c r="N156" s="197"/>
      <c r="O156" s="197"/>
      <c r="P156" s="198">
        <f>SUM(P157:P168)</f>
        <v>0</v>
      </c>
      <c r="Q156" s="197"/>
      <c r="R156" s="198">
        <f>SUM(R157:R168)</f>
        <v>3806.594858</v>
      </c>
      <c r="S156" s="197"/>
      <c r="T156" s="199">
        <f>SUM(T157:T168)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0" t="s">
        <v>83</v>
      </c>
      <c r="AT156" s="201" t="s">
        <v>74</v>
      </c>
      <c r="AU156" s="201" t="s">
        <v>83</v>
      </c>
      <c r="AY156" s="200" t="s">
        <v>133</v>
      </c>
      <c r="BK156" s="202">
        <f>SUM(BK157:BK168)</f>
        <v>0</v>
      </c>
    </row>
    <row r="157" spans="1:65" s="2" customFormat="1" ht="33" customHeight="1">
      <c r="A157" s="38"/>
      <c r="B157" s="39"/>
      <c r="C157" s="205" t="s">
        <v>305</v>
      </c>
      <c r="D157" s="205" t="s">
        <v>135</v>
      </c>
      <c r="E157" s="206" t="s">
        <v>306</v>
      </c>
      <c r="F157" s="207" t="s">
        <v>307</v>
      </c>
      <c r="G157" s="208" t="s">
        <v>138</v>
      </c>
      <c r="H157" s="209">
        <v>8171.75</v>
      </c>
      <c r="I157" s="210"/>
      <c r="J157" s="211">
        <f>ROUND(I157*H157,2)</f>
        <v>0</v>
      </c>
      <c r="K157" s="212"/>
      <c r="L157" s="44"/>
      <c r="M157" s="213" t="s">
        <v>19</v>
      </c>
      <c r="N157" s="214" t="s">
        <v>46</v>
      </c>
      <c r="O157" s="84"/>
      <c r="P157" s="215">
        <f>O157*H157</f>
        <v>0</v>
      </c>
      <c r="Q157" s="215">
        <v>0.345</v>
      </c>
      <c r="R157" s="215">
        <f>Q157*H157</f>
        <v>2819.25375</v>
      </c>
      <c r="S157" s="215">
        <v>0</v>
      </c>
      <c r="T157" s="21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17" t="s">
        <v>139</v>
      </c>
      <c r="AT157" s="217" t="s">
        <v>135</v>
      </c>
      <c r="AU157" s="217" t="s">
        <v>85</v>
      </c>
      <c r="AY157" s="16" t="s">
        <v>133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6" t="s">
        <v>83</v>
      </c>
      <c r="BK157" s="218">
        <f>ROUND(I157*H157,2)</f>
        <v>0</v>
      </c>
      <c r="BL157" s="16" t="s">
        <v>139</v>
      </c>
      <c r="BM157" s="217" t="s">
        <v>308</v>
      </c>
    </row>
    <row r="158" spans="1:47" s="2" customFormat="1" ht="12">
      <c r="A158" s="38"/>
      <c r="B158" s="39"/>
      <c r="C158" s="40"/>
      <c r="D158" s="219" t="s">
        <v>141</v>
      </c>
      <c r="E158" s="40"/>
      <c r="F158" s="220" t="s">
        <v>309</v>
      </c>
      <c r="G158" s="40"/>
      <c r="H158" s="40"/>
      <c r="I158" s="221"/>
      <c r="J158" s="40"/>
      <c r="K158" s="40"/>
      <c r="L158" s="44"/>
      <c r="M158" s="222"/>
      <c r="N158" s="223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6" t="s">
        <v>141</v>
      </c>
      <c r="AU158" s="16" t="s">
        <v>85</v>
      </c>
    </row>
    <row r="159" spans="1:65" s="2" customFormat="1" ht="37.8" customHeight="1">
      <c r="A159" s="38"/>
      <c r="B159" s="39"/>
      <c r="C159" s="205" t="s">
        <v>310</v>
      </c>
      <c r="D159" s="205" t="s">
        <v>135</v>
      </c>
      <c r="E159" s="206" t="s">
        <v>311</v>
      </c>
      <c r="F159" s="207" t="s">
        <v>312</v>
      </c>
      <c r="G159" s="208" t="s">
        <v>138</v>
      </c>
      <c r="H159" s="209">
        <v>510</v>
      </c>
      <c r="I159" s="210"/>
      <c r="J159" s="211">
        <f>ROUND(I159*H159,2)</f>
        <v>0</v>
      </c>
      <c r="K159" s="212"/>
      <c r="L159" s="44"/>
      <c r="M159" s="213" t="s">
        <v>19</v>
      </c>
      <c r="N159" s="214" t="s">
        <v>46</v>
      </c>
      <c r="O159" s="84"/>
      <c r="P159" s="215">
        <f>O159*H159</f>
        <v>0</v>
      </c>
      <c r="Q159" s="215">
        <v>0.2916</v>
      </c>
      <c r="R159" s="215">
        <f>Q159*H159</f>
        <v>148.716</v>
      </c>
      <c r="S159" s="215">
        <v>0</v>
      </c>
      <c r="T159" s="216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17" t="s">
        <v>139</v>
      </c>
      <c r="AT159" s="217" t="s">
        <v>135</v>
      </c>
      <c r="AU159" s="217" t="s">
        <v>85</v>
      </c>
      <c r="AY159" s="16" t="s">
        <v>133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6" t="s">
        <v>83</v>
      </c>
      <c r="BK159" s="218">
        <f>ROUND(I159*H159,2)</f>
        <v>0</v>
      </c>
      <c r="BL159" s="16" t="s">
        <v>139</v>
      </c>
      <c r="BM159" s="217" t="s">
        <v>313</v>
      </c>
    </row>
    <row r="160" spans="1:47" s="2" customFormat="1" ht="12">
      <c r="A160" s="38"/>
      <c r="B160" s="39"/>
      <c r="C160" s="40"/>
      <c r="D160" s="219" t="s">
        <v>141</v>
      </c>
      <c r="E160" s="40"/>
      <c r="F160" s="220" t="s">
        <v>314</v>
      </c>
      <c r="G160" s="40"/>
      <c r="H160" s="40"/>
      <c r="I160" s="221"/>
      <c r="J160" s="40"/>
      <c r="K160" s="40"/>
      <c r="L160" s="44"/>
      <c r="M160" s="222"/>
      <c r="N160" s="223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6" t="s">
        <v>141</v>
      </c>
      <c r="AU160" s="16" t="s">
        <v>85</v>
      </c>
    </row>
    <row r="161" spans="1:65" s="2" customFormat="1" ht="33" customHeight="1">
      <c r="A161" s="38"/>
      <c r="B161" s="39"/>
      <c r="C161" s="205" t="s">
        <v>315</v>
      </c>
      <c r="D161" s="205" t="s">
        <v>135</v>
      </c>
      <c r="E161" s="206" t="s">
        <v>316</v>
      </c>
      <c r="F161" s="207" t="s">
        <v>317</v>
      </c>
      <c r="G161" s="208" t="s">
        <v>138</v>
      </c>
      <c r="H161" s="209">
        <v>3390</v>
      </c>
      <c r="I161" s="210"/>
      <c r="J161" s="211">
        <f>ROUND(I161*H161,2)</f>
        <v>0</v>
      </c>
      <c r="K161" s="212"/>
      <c r="L161" s="44"/>
      <c r="M161" s="213" t="s">
        <v>19</v>
      </c>
      <c r="N161" s="214" t="s">
        <v>46</v>
      </c>
      <c r="O161" s="84"/>
      <c r="P161" s="215">
        <f>O161*H161</f>
        <v>0</v>
      </c>
      <c r="Q161" s="215">
        <v>0.01943</v>
      </c>
      <c r="R161" s="215">
        <f>Q161*H161</f>
        <v>65.8677</v>
      </c>
      <c r="S161" s="215">
        <v>0</v>
      </c>
      <c r="T161" s="216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17" t="s">
        <v>139</v>
      </c>
      <c r="AT161" s="217" t="s">
        <v>135</v>
      </c>
      <c r="AU161" s="217" t="s">
        <v>85</v>
      </c>
      <c r="AY161" s="16" t="s">
        <v>133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6" t="s">
        <v>83</v>
      </c>
      <c r="BK161" s="218">
        <f>ROUND(I161*H161,2)</f>
        <v>0</v>
      </c>
      <c r="BL161" s="16" t="s">
        <v>139</v>
      </c>
      <c r="BM161" s="217" t="s">
        <v>318</v>
      </c>
    </row>
    <row r="162" spans="1:47" s="2" customFormat="1" ht="12">
      <c r="A162" s="38"/>
      <c r="B162" s="39"/>
      <c r="C162" s="40"/>
      <c r="D162" s="219" t="s">
        <v>141</v>
      </c>
      <c r="E162" s="40"/>
      <c r="F162" s="220" t="s">
        <v>319</v>
      </c>
      <c r="G162" s="40"/>
      <c r="H162" s="40"/>
      <c r="I162" s="221"/>
      <c r="J162" s="40"/>
      <c r="K162" s="40"/>
      <c r="L162" s="44"/>
      <c r="M162" s="222"/>
      <c r="N162" s="223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6" t="s">
        <v>141</v>
      </c>
      <c r="AU162" s="16" t="s">
        <v>85</v>
      </c>
    </row>
    <row r="163" spans="1:65" s="2" customFormat="1" ht="49.05" customHeight="1">
      <c r="A163" s="38"/>
      <c r="B163" s="39"/>
      <c r="C163" s="205" t="s">
        <v>320</v>
      </c>
      <c r="D163" s="205" t="s">
        <v>135</v>
      </c>
      <c r="E163" s="206" t="s">
        <v>321</v>
      </c>
      <c r="F163" s="207" t="s">
        <v>322</v>
      </c>
      <c r="G163" s="208" t="s">
        <v>138</v>
      </c>
      <c r="H163" s="209">
        <v>3390</v>
      </c>
      <c r="I163" s="210"/>
      <c r="J163" s="211">
        <f>ROUND(I163*H163,2)</f>
        <v>0</v>
      </c>
      <c r="K163" s="212"/>
      <c r="L163" s="44"/>
      <c r="M163" s="213" t="s">
        <v>19</v>
      </c>
      <c r="N163" s="214" t="s">
        <v>46</v>
      </c>
      <c r="O163" s="84"/>
      <c r="P163" s="215">
        <f>O163*H163</f>
        <v>0</v>
      </c>
      <c r="Q163" s="215">
        <v>0.2268</v>
      </c>
      <c r="R163" s="215">
        <f>Q163*H163</f>
        <v>768.852</v>
      </c>
      <c r="S163" s="215">
        <v>0</v>
      </c>
      <c r="T163" s="21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17" t="s">
        <v>139</v>
      </c>
      <c r="AT163" s="217" t="s">
        <v>135</v>
      </c>
      <c r="AU163" s="217" t="s">
        <v>85</v>
      </c>
      <c r="AY163" s="16" t="s">
        <v>133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6" t="s">
        <v>83</v>
      </c>
      <c r="BK163" s="218">
        <f>ROUND(I163*H163,2)</f>
        <v>0</v>
      </c>
      <c r="BL163" s="16" t="s">
        <v>139</v>
      </c>
      <c r="BM163" s="217" t="s">
        <v>323</v>
      </c>
    </row>
    <row r="164" spans="1:47" s="2" customFormat="1" ht="12">
      <c r="A164" s="38"/>
      <c r="B164" s="39"/>
      <c r="C164" s="40"/>
      <c r="D164" s="219" t="s">
        <v>141</v>
      </c>
      <c r="E164" s="40"/>
      <c r="F164" s="220" t="s">
        <v>324</v>
      </c>
      <c r="G164" s="40"/>
      <c r="H164" s="40"/>
      <c r="I164" s="221"/>
      <c r="J164" s="40"/>
      <c r="K164" s="40"/>
      <c r="L164" s="44"/>
      <c r="M164" s="222"/>
      <c r="N164" s="223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6" t="s">
        <v>141</v>
      </c>
      <c r="AU164" s="16" t="s">
        <v>85</v>
      </c>
    </row>
    <row r="165" spans="1:65" s="2" customFormat="1" ht="49.05" customHeight="1">
      <c r="A165" s="38"/>
      <c r="B165" s="39"/>
      <c r="C165" s="205" t="s">
        <v>325</v>
      </c>
      <c r="D165" s="205" t="s">
        <v>135</v>
      </c>
      <c r="E165" s="206" t="s">
        <v>326</v>
      </c>
      <c r="F165" s="207" t="s">
        <v>327</v>
      </c>
      <c r="G165" s="208" t="s">
        <v>138</v>
      </c>
      <c r="H165" s="209">
        <v>20.8</v>
      </c>
      <c r="I165" s="210"/>
      <c r="J165" s="211">
        <f>ROUND(I165*H165,2)</f>
        <v>0</v>
      </c>
      <c r="K165" s="212"/>
      <c r="L165" s="44"/>
      <c r="M165" s="213" t="s">
        <v>19</v>
      </c>
      <c r="N165" s="214" t="s">
        <v>46</v>
      </c>
      <c r="O165" s="84"/>
      <c r="P165" s="215">
        <f>O165*H165</f>
        <v>0</v>
      </c>
      <c r="Q165" s="215">
        <v>0.13404</v>
      </c>
      <c r="R165" s="215">
        <f>Q165*H165</f>
        <v>2.788032</v>
      </c>
      <c r="S165" s="215">
        <v>0</v>
      </c>
      <c r="T165" s="21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17" t="s">
        <v>139</v>
      </c>
      <c r="AT165" s="217" t="s">
        <v>135</v>
      </c>
      <c r="AU165" s="217" t="s">
        <v>85</v>
      </c>
      <c r="AY165" s="16" t="s">
        <v>133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6" t="s">
        <v>83</v>
      </c>
      <c r="BK165" s="218">
        <f>ROUND(I165*H165,2)</f>
        <v>0</v>
      </c>
      <c r="BL165" s="16" t="s">
        <v>139</v>
      </c>
      <c r="BM165" s="217" t="s">
        <v>328</v>
      </c>
    </row>
    <row r="166" spans="1:47" s="2" customFormat="1" ht="12">
      <c r="A166" s="38"/>
      <c r="B166" s="39"/>
      <c r="C166" s="40"/>
      <c r="D166" s="219" t="s">
        <v>141</v>
      </c>
      <c r="E166" s="40"/>
      <c r="F166" s="220" t="s">
        <v>329</v>
      </c>
      <c r="G166" s="40"/>
      <c r="H166" s="40"/>
      <c r="I166" s="221"/>
      <c r="J166" s="40"/>
      <c r="K166" s="40"/>
      <c r="L166" s="44"/>
      <c r="M166" s="222"/>
      <c r="N166" s="223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6" t="s">
        <v>141</v>
      </c>
      <c r="AU166" s="16" t="s">
        <v>85</v>
      </c>
    </row>
    <row r="167" spans="1:65" s="2" customFormat="1" ht="37.8" customHeight="1">
      <c r="A167" s="38"/>
      <c r="B167" s="39"/>
      <c r="C167" s="205" t="s">
        <v>330</v>
      </c>
      <c r="D167" s="205" t="s">
        <v>135</v>
      </c>
      <c r="E167" s="206" t="s">
        <v>331</v>
      </c>
      <c r="F167" s="207" t="s">
        <v>332</v>
      </c>
      <c r="G167" s="208" t="s">
        <v>138</v>
      </c>
      <c r="H167" s="209">
        <v>20.8</v>
      </c>
      <c r="I167" s="210"/>
      <c r="J167" s="211">
        <f>ROUND(I167*H167,2)</f>
        <v>0</v>
      </c>
      <c r="K167" s="212"/>
      <c r="L167" s="44"/>
      <c r="M167" s="213" t="s">
        <v>19</v>
      </c>
      <c r="N167" s="214" t="s">
        <v>46</v>
      </c>
      <c r="O167" s="84"/>
      <c r="P167" s="215">
        <f>O167*H167</f>
        <v>0</v>
      </c>
      <c r="Q167" s="215">
        <v>0.05372</v>
      </c>
      <c r="R167" s="215">
        <f>Q167*H167</f>
        <v>1.117376</v>
      </c>
      <c r="S167" s="215">
        <v>0</v>
      </c>
      <c r="T167" s="216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17" t="s">
        <v>139</v>
      </c>
      <c r="AT167" s="217" t="s">
        <v>135</v>
      </c>
      <c r="AU167" s="217" t="s">
        <v>85</v>
      </c>
      <c r="AY167" s="16" t="s">
        <v>133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6" t="s">
        <v>83</v>
      </c>
      <c r="BK167" s="218">
        <f>ROUND(I167*H167,2)</f>
        <v>0</v>
      </c>
      <c r="BL167" s="16" t="s">
        <v>139</v>
      </c>
      <c r="BM167" s="217" t="s">
        <v>333</v>
      </c>
    </row>
    <row r="168" spans="1:47" s="2" customFormat="1" ht="12">
      <c r="A168" s="38"/>
      <c r="B168" s="39"/>
      <c r="C168" s="40"/>
      <c r="D168" s="219" t="s">
        <v>141</v>
      </c>
      <c r="E168" s="40"/>
      <c r="F168" s="220" t="s">
        <v>334</v>
      </c>
      <c r="G168" s="40"/>
      <c r="H168" s="40"/>
      <c r="I168" s="221"/>
      <c r="J168" s="40"/>
      <c r="K168" s="40"/>
      <c r="L168" s="44"/>
      <c r="M168" s="222"/>
      <c r="N168" s="223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6" t="s">
        <v>141</v>
      </c>
      <c r="AU168" s="16" t="s">
        <v>85</v>
      </c>
    </row>
    <row r="169" spans="1:63" s="12" customFormat="1" ht="22.8" customHeight="1">
      <c r="A169" s="12"/>
      <c r="B169" s="189"/>
      <c r="C169" s="190"/>
      <c r="D169" s="191" t="s">
        <v>74</v>
      </c>
      <c r="E169" s="203" t="s">
        <v>174</v>
      </c>
      <c r="F169" s="203" t="s">
        <v>335</v>
      </c>
      <c r="G169" s="190"/>
      <c r="H169" s="190"/>
      <c r="I169" s="193"/>
      <c r="J169" s="204">
        <f>BK169</f>
        <v>0</v>
      </c>
      <c r="K169" s="190"/>
      <c r="L169" s="195"/>
      <c r="M169" s="196"/>
      <c r="N169" s="197"/>
      <c r="O169" s="197"/>
      <c r="P169" s="198">
        <f>SUM(P170:P174)</f>
        <v>0</v>
      </c>
      <c r="Q169" s="197"/>
      <c r="R169" s="198">
        <f>SUM(R170:R174)</f>
        <v>3.368</v>
      </c>
      <c r="S169" s="197"/>
      <c r="T169" s="199">
        <f>SUM(T170:T174)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0" t="s">
        <v>83</v>
      </c>
      <c r="AT169" s="201" t="s">
        <v>74</v>
      </c>
      <c r="AU169" s="201" t="s">
        <v>83</v>
      </c>
      <c r="AY169" s="200" t="s">
        <v>133</v>
      </c>
      <c r="BK169" s="202">
        <f>SUM(BK170:BK174)</f>
        <v>0</v>
      </c>
    </row>
    <row r="170" spans="1:65" s="2" customFormat="1" ht="24.15" customHeight="1">
      <c r="A170" s="38"/>
      <c r="B170" s="39"/>
      <c r="C170" s="205" t="s">
        <v>336</v>
      </c>
      <c r="D170" s="205" t="s">
        <v>135</v>
      </c>
      <c r="E170" s="206" t="s">
        <v>337</v>
      </c>
      <c r="F170" s="207" t="s">
        <v>338</v>
      </c>
      <c r="G170" s="208" t="s">
        <v>166</v>
      </c>
      <c r="H170" s="209">
        <v>10</v>
      </c>
      <c r="I170" s="210"/>
      <c r="J170" s="211">
        <f>ROUND(I170*H170,2)</f>
        <v>0</v>
      </c>
      <c r="K170" s="212"/>
      <c r="L170" s="44"/>
      <c r="M170" s="213" t="s">
        <v>19</v>
      </c>
      <c r="N170" s="214" t="s">
        <v>46</v>
      </c>
      <c r="O170" s="84"/>
      <c r="P170" s="215">
        <f>O170*H170</f>
        <v>0</v>
      </c>
      <c r="Q170" s="215">
        <v>0.14298</v>
      </c>
      <c r="R170" s="215">
        <f>Q170*H170</f>
        <v>1.4298</v>
      </c>
      <c r="S170" s="215">
        <v>0</v>
      </c>
      <c r="T170" s="21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17" t="s">
        <v>139</v>
      </c>
      <c r="AT170" s="217" t="s">
        <v>135</v>
      </c>
      <c r="AU170" s="217" t="s">
        <v>85</v>
      </c>
      <c r="AY170" s="16" t="s">
        <v>133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6" t="s">
        <v>83</v>
      </c>
      <c r="BK170" s="218">
        <f>ROUND(I170*H170,2)</f>
        <v>0</v>
      </c>
      <c r="BL170" s="16" t="s">
        <v>139</v>
      </c>
      <c r="BM170" s="217" t="s">
        <v>339</v>
      </c>
    </row>
    <row r="171" spans="1:47" s="2" customFormat="1" ht="12">
      <c r="A171" s="38"/>
      <c r="B171" s="39"/>
      <c r="C171" s="40"/>
      <c r="D171" s="219" t="s">
        <v>141</v>
      </c>
      <c r="E171" s="40"/>
      <c r="F171" s="220" t="s">
        <v>340</v>
      </c>
      <c r="G171" s="40"/>
      <c r="H171" s="40"/>
      <c r="I171" s="221"/>
      <c r="J171" s="40"/>
      <c r="K171" s="40"/>
      <c r="L171" s="44"/>
      <c r="M171" s="222"/>
      <c r="N171" s="223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6" t="s">
        <v>141</v>
      </c>
      <c r="AU171" s="16" t="s">
        <v>85</v>
      </c>
    </row>
    <row r="172" spans="1:65" s="2" customFormat="1" ht="16.5" customHeight="1">
      <c r="A172" s="38"/>
      <c r="B172" s="39"/>
      <c r="C172" s="205" t="s">
        <v>341</v>
      </c>
      <c r="D172" s="205" t="s">
        <v>135</v>
      </c>
      <c r="E172" s="206" t="s">
        <v>342</v>
      </c>
      <c r="F172" s="207" t="s">
        <v>343</v>
      </c>
      <c r="G172" s="208" t="s">
        <v>166</v>
      </c>
      <c r="H172" s="209">
        <v>110</v>
      </c>
      <c r="I172" s="210"/>
      <c r="J172" s="211">
        <f>ROUND(I172*H172,2)</f>
        <v>0</v>
      </c>
      <c r="K172" s="212"/>
      <c r="L172" s="44"/>
      <c r="M172" s="213" t="s">
        <v>19</v>
      </c>
      <c r="N172" s="214" t="s">
        <v>46</v>
      </c>
      <c r="O172" s="84"/>
      <c r="P172" s="215">
        <f>O172*H172</f>
        <v>0</v>
      </c>
      <c r="Q172" s="215">
        <v>0.00047</v>
      </c>
      <c r="R172" s="215">
        <f>Q172*H172</f>
        <v>0.051699999999999996</v>
      </c>
      <c r="S172" s="215">
        <v>0</v>
      </c>
      <c r="T172" s="216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17" t="s">
        <v>139</v>
      </c>
      <c r="AT172" s="217" t="s">
        <v>135</v>
      </c>
      <c r="AU172" s="217" t="s">
        <v>85</v>
      </c>
      <c r="AY172" s="16" t="s">
        <v>133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6" t="s">
        <v>83</v>
      </c>
      <c r="BK172" s="218">
        <f>ROUND(I172*H172,2)</f>
        <v>0</v>
      </c>
      <c r="BL172" s="16" t="s">
        <v>139</v>
      </c>
      <c r="BM172" s="217" t="s">
        <v>344</v>
      </c>
    </row>
    <row r="173" spans="1:47" s="2" customFormat="1" ht="12">
      <c r="A173" s="38"/>
      <c r="B173" s="39"/>
      <c r="C173" s="40"/>
      <c r="D173" s="219" t="s">
        <v>141</v>
      </c>
      <c r="E173" s="40"/>
      <c r="F173" s="220" t="s">
        <v>345</v>
      </c>
      <c r="G173" s="40"/>
      <c r="H173" s="40"/>
      <c r="I173" s="221"/>
      <c r="J173" s="40"/>
      <c r="K173" s="40"/>
      <c r="L173" s="44"/>
      <c r="M173" s="222"/>
      <c r="N173" s="223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6" t="s">
        <v>141</v>
      </c>
      <c r="AU173" s="16" t="s">
        <v>85</v>
      </c>
    </row>
    <row r="174" spans="1:65" s="2" customFormat="1" ht="16.5" customHeight="1">
      <c r="A174" s="38"/>
      <c r="B174" s="39"/>
      <c r="C174" s="224" t="s">
        <v>346</v>
      </c>
      <c r="D174" s="224" t="s">
        <v>214</v>
      </c>
      <c r="E174" s="225" t="s">
        <v>347</v>
      </c>
      <c r="F174" s="226" t="s">
        <v>348</v>
      </c>
      <c r="G174" s="227" t="s">
        <v>166</v>
      </c>
      <c r="H174" s="228">
        <v>110</v>
      </c>
      <c r="I174" s="229"/>
      <c r="J174" s="230">
        <f>ROUND(I174*H174,2)</f>
        <v>0</v>
      </c>
      <c r="K174" s="231"/>
      <c r="L174" s="232"/>
      <c r="M174" s="233" t="s">
        <v>19</v>
      </c>
      <c r="N174" s="234" t="s">
        <v>46</v>
      </c>
      <c r="O174" s="84"/>
      <c r="P174" s="215">
        <f>O174*H174</f>
        <v>0</v>
      </c>
      <c r="Q174" s="215">
        <v>0.01715</v>
      </c>
      <c r="R174" s="215">
        <f>Q174*H174</f>
        <v>1.8864999999999998</v>
      </c>
      <c r="S174" s="215">
        <v>0</v>
      </c>
      <c r="T174" s="21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17" t="s">
        <v>174</v>
      </c>
      <c r="AT174" s="217" t="s">
        <v>214</v>
      </c>
      <c r="AU174" s="217" t="s">
        <v>85</v>
      </c>
      <c r="AY174" s="16" t="s">
        <v>133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6" t="s">
        <v>83</v>
      </c>
      <c r="BK174" s="218">
        <f>ROUND(I174*H174,2)</f>
        <v>0</v>
      </c>
      <c r="BL174" s="16" t="s">
        <v>139</v>
      </c>
      <c r="BM174" s="217" t="s">
        <v>349</v>
      </c>
    </row>
    <row r="175" spans="1:63" s="12" customFormat="1" ht="22.8" customHeight="1">
      <c r="A175" s="12"/>
      <c r="B175" s="189"/>
      <c r="C175" s="190"/>
      <c r="D175" s="191" t="s">
        <v>74</v>
      </c>
      <c r="E175" s="203" t="s">
        <v>179</v>
      </c>
      <c r="F175" s="203" t="s">
        <v>350</v>
      </c>
      <c r="G175" s="190"/>
      <c r="H175" s="190"/>
      <c r="I175" s="193"/>
      <c r="J175" s="204">
        <f>BK175</f>
        <v>0</v>
      </c>
      <c r="K175" s="190"/>
      <c r="L175" s="195"/>
      <c r="M175" s="196"/>
      <c r="N175" s="197"/>
      <c r="O175" s="197"/>
      <c r="P175" s="198">
        <f>SUM(P176:P200)</f>
        <v>0</v>
      </c>
      <c r="Q175" s="197"/>
      <c r="R175" s="198">
        <f>SUM(R176:R200)</f>
        <v>16.394515600000002</v>
      </c>
      <c r="S175" s="197"/>
      <c r="T175" s="199">
        <f>SUM(T176:T200)</f>
        <v>46.86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0" t="s">
        <v>83</v>
      </c>
      <c r="AT175" s="201" t="s">
        <v>74</v>
      </c>
      <c r="AU175" s="201" t="s">
        <v>83</v>
      </c>
      <c r="AY175" s="200" t="s">
        <v>133</v>
      </c>
      <c r="BK175" s="202">
        <f>SUM(BK176:BK200)</f>
        <v>0</v>
      </c>
    </row>
    <row r="176" spans="1:65" s="2" customFormat="1" ht="33" customHeight="1">
      <c r="A176" s="38"/>
      <c r="B176" s="39"/>
      <c r="C176" s="205" t="s">
        <v>351</v>
      </c>
      <c r="D176" s="205" t="s">
        <v>135</v>
      </c>
      <c r="E176" s="206" t="s">
        <v>352</v>
      </c>
      <c r="F176" s="207" t="s">
        <v>353</v>
      </c>
      <c r="G176" s="208" t="s">
        <v>354</v>
      </c>
      <c r="H176" s="209">
        <v>2</v>
      </c>
      <c r="I176" s="210"/>
      <c r="J176" s="211">
        <f>ROUND(I176*H176,2)</f>
        <v>0</v>
      </c>
      <c r="K176" s="212"/>
      <c r="L176" s="44"/>
      <c r="M176" s="213" t="s">
        <v>19</v>
      </c>
      <c r="N176" s="214" t="s">
        <v>46</v>
      </c>
      <c r="O176" s="84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17" t="s">
        <v>139</v>
      </c>
      <c r="AT176" s="217" t="s">
        <v>135</v>
      </c>
      <c r="AU176" s="217" t="s">
        <v>85</v>
      </c>
      <c r="AY176" s="16" t="s">
        <v>133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6" t="s">
        <v>83</v>
      </c>
      <c r="BK176" s="218">
        <f>ROUND(I176*H176,2)</f>
        <v>0</v>
      </c>
      <c r="BL176" s="16" t="s">
        <v>139</v>
      </c>
      <c r="BM176" s="217" t="s">
        <v>355</v>
      </c>
    </row>
    <row r="177" spans="1:47" s="2" customFormat="1" ht="12">
      <c r="A177" s="38"/>
      <c r="B177" s="39"/>
      <c r="C177" s="40"/>
      <c r="D177" s="219" t="s">
        <v>141</v>
      </c>
      <c r="E177" s="40"/>
      <c r="F177" s="220" t="s">
        <v>356</v>
      </c>
      <c r="G177" s="40"/>
      <c r="H177" s="40"/>
      <c r="I177" s="221"/>
      <c r="J177" s="40"/>
      <c r="K177" s="40"/>
      <c r="L177" s="44"/>
      <c r="M177" s="222"/>
      <c r="N177" s="223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6" t="s">
        <v>141</v>
      </c>
      <c r="AU177" s="16" t="s">
        <v>85</v>
      </c>
    </row>
    <row r="178" spans="1:65" s="2" customFormat="1" ht="16.5" customHeight="1">
      <c r="A178" s="38"/>
      <c r="B178" s="39"/>
      <c r="C178" s="224" t="s">
        <v>357</v>
      </c>
      <c r="D178" s="224" t="s">
        <v>214</v>
      </c>
      <c r="E178" s="225" t="s">
        <v>358</v>
      </c>
      <c r="F178" s="226" t="s">
        <v>359</v>
      </c>
      <c r="G178" s="227" t="s">
        <v>354</v>
      </c>
      <c r="H178" s="228">
        <v>2</v>
      </c>
      <c r="I178" s="229"/>
      <c r="J178" s="230">
        <f>ROUND(I178*H178,2)</f>
        <v>0</v>
      </c>
      <c r="K178" s="231"/>
      <c r="L178" s="232"/>
      <c r="M178" s="233" t="s">
        <v>19</v>
      </c>
      <c r="N178" s="234" t="s">
        <v>46</v>
      </c>
      <c r="O178" s="84"/>
      <c r="P178" s="215">
        <f>O178*H178</f>
        <v>0</v>
      </c>
      <c r="Q178" s="215">
        <v>0.0021</v>
      </c>
      <c r="R178" s="215">
        <f>Q178*H178</f>
        <v>0.0042</v>
      </c>
      <c r="S178" s="215">
        <v>0</v>
      </c>
      <c r="T178" s="216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17" t="s">
        <v>174</v>
      </c>
      <c r="AT178" s="217" t="s">
        <v>214</v>
      </c>
      <c r="AU178" s="217" t="s">
        <v>85</v>
      </c>
      <c r="AY178" s="16" t="s">
        <v>133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6" t="s">
        <v>83</v>
      </c>
      <c r="BK178" s="218">
        <f>ROUND(I178*H178,2)</f>
        <v>0</v>
      </c>
      <c r="BL178" s="16" t="s">
        <v>139</v>
      </c>
      <c r="BM178" s="217" t="s">
        <v>360</v>
      </c>
    </row>
    <row r="179" spans="1:65" s="2" customFormat="1" ht="24.15" customHeight="1">
      <c r="A179" s="38"/>
      <c r="B179" s="39"/>
      <c r="C179" s="205" t="s">
        <v>361</v>
      </c>
      <c r="D179" s="205" t="s">
        <v>135</v>
      </c>
      <c r="E179" s="206" t="s">
        <v>362</v>
      </c>
      <c r="F179" s="207" t="s">
        <v>363</v>
      </c>
      <c r="G179" s="208" t="s">
        <v>354</v>
      </c>
      <c r="H179" s="209">
        <v>1</v>
      </c>
      <c r="I179" s="210"/>
      <c r="J179" s="211">
        <f>ROUND(I179*H179,2)</f>
        <v>0</v>
      </c>
      <c r="K179" s="212"/>
      <c r="L179" s="44"/>
      <c r="M179" s="213" t="s">
        <v>19</v>
      </c>
      <c r="N179" s="214" t="s">
        <v>46</v>
      </c>
      <c r="O179" s="84"/>
      <c r="P179" s="215">
        <f>O179*H179</f>
        <v>0</v>
      </c>
      <c r="Q179" s="215">
        <v>0.0007</v>
      </c>
      <c r="R179" s="215">
        <f>Q179*H179</f>
        <v>0.0007</v>
      </c>
      <c r="S179" s="215">
        <v>0</v>
      </c>
      <c r="T179" s="216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17" t="s">
        <v>139</v>
      </c>
      <c r="AT179" s="217" t="s">
        <v>135</v>
      </c>
      <c r="AU179" s="217" t="s">
        <v>85</v>
      </c>
      <c r="AY179" s="16" t="s">
        <v>133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6" t="s">
        <v>83</v>
      </c>
      <c r="BK179" s="218">
        <f>ROUND(I179*H179,2)</f>
        <v>0</v>
      </c>
      <c r="BL179" s="16" t="s">
        <v>139</v>
      </c>
      <c r="BM179" s="217" t="s">
        <v>364</v>
      </c>
    </row>
    <row r="180" spans="1:47" s="2" customFormat="1" ht="12">
      <c r="A180" s="38"/>
      <c r="B180" s="39"/>
      <c r="C180" s="40"/>
      <c r="D180" s="219" t="s">
        <v>141</v>
      </c>
      <c r="E180" s="40"/>
      <c r="F180" s="220" t="s">
        <v>365</v>
      </c>
      <c r="G180" s="40"/>
      <c r="H180" s="40"/>
      <c r="I180" s="221"/>
      <c r="J180" s="40"/>
      <c r="K180" s="40"/>
      <c r="L180" s="44"/>
      <c r="M180" s="222"/>
      <c r="N180" s="223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6" t="s">
        <v>141</v>
      </c>
      <c r="AU180" s="16" t="s">
        <v>85</v>
      </c>
    </row>
    <row r="181" spans="1:65" s="2" customFormat="1" ht="24.15" customHeight="1">
      <c r="A181" s="38"/>
      <c r="B181" s="39"/>
      <c r="C181" s="224" t="s">
        <v>366</v>
      </c>
      <c r="D181" s="224" t="s">
        <v>214</v>
      </c>
      <c r="E181" s="225" t="s">
        <v>367</v>
      </c>
      <c r="F181" s="226" t="s">
        <v>368</v>
      </c>
      <c r="G181" s="227" t="s">
        <v>354</v>
      </c>
      <c r="H181" s="228">
        <v>1</v>
      </c>
      <c r="I181" s="229"/>
      <c r="J181" s="230">
        <f>ROUND(I181*H181,2)</f>
        <v>0</v>
      </c>
      <c r="K181" s="231"/>
      <c r="L181" s="232"/>
      <c r="M181" s="233" t="s">
        <v>19</v>
      </c>
      <c r="N181" s="234" t="s">
        <v>46</v>
      </c>
      <c r="O181" s="84"/>
      <c r="P181" s="215">
        <f>O181*H181</f>
        <v>0</v>
      </c>
      <c r="Q181" s="215">
        <v>0.0025</v>
      </c>
      <c r="R181" s="215">
        <f>Q181*H181</f>
        <v>0.0025</v>
      </c>
      <c r="S181" s="215">
        <v>0</v>
      </c>
      <c r="T181" s="216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17" t="s">
        <v>174</v>
      </c>
      <c r="AT181" s="217" t="s">
        <v>214</v>
      </c>
      <c r="AU181" s="217" t="s">
        <v>85</v>
      </c>
      <c r="AY181" s="16" t="s">
        <v>133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6" t="s">
        <v>83</v>
      </c>
      <c r="BK181" s="218">
        <f>ROUND(I181*H181,2)</f>
        <v>0</v>
      </c>
      <c r="BL181" s="16" t="s">
        <v>139</v>
      </c>
      <c r="BM181" s="217" t="s">
        <v>369</v>
      </c>
    </row>
    <row r="182" spans="1:65" s="2" customFormat="1" ht="21.75" customHeight="1">
      <c r="A182" s="38"/>
      <c r="B182" s="39"/>
      <c r="C182" s="224" t="s">
        <v>370</v>
      </c>
      <c r="D182" s="224" t="s">
        <v>214</v>
      </c>
      <c r="E182" s="225" t="s">
        <v>371</v>
      </c>
      <c r="F182" s="226" t="s">
        <v>372</v>
      </c>
      <c r="G182" s="227" t="s">
        <v>354</v>
      </c>
      <c r="H182" s="228">
        <v>1</v>
      </c>
      <c r="I182" s="229"/>
      <c r="J182" s="230">
        <f>ROUND(I182*H182,2)</f>
        <v>0</v>
      </c>
      <c r="K182" s="231"/>
      <c r="L182" s="232"/>
      <c r="M182" s="233" t="s">
        <v>19</v>
      </c>
      <c r="N182" s="234" t="s">
        <v>46</v>
      </c>
      <c r="O182" s="84"/>
      <c r="P182" s="215">
        <f>O182*H182</f>
        <v>0</v>
      </c>
      <c r="Q182" s="215">
        <v>0.0065</v>
      </c>
      <c r="R182" s="215">
        <f>Q182*H182</f>
        <v>0.0065</v>
      </c>
      <c r="S182" s="215">
        <v>0</v>
      </c>
      <c r="T182" s="216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17" t="s">
        <v>174</v>
      </c>
      <c r="AT182" s="217" t="s">
        <v>214</v>
      </c>
      <c r="AU182" s="217" t="s">
        <v>85</v>
      </c>
      <c r="AY182" s="16" t="s">
        <v>133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6" t="s">
        <v>83</v>
      </c>
      <c r="BK182" s="218">
        <f>ROUND(I182*H182,2)</f>
        <v>0</v>
      </c>
      <c r="BL182" s="16" t="s">
        <v>139</v>
      </c>
      <c r="BM182" s="217" t="s">
        <v>373</v>
      </c>
    </row>
    <row r="183" spans="1:65" s="2" customFormat="1" ht="16.5" customHeight="1">
      <c r="A183" s="38"/>
      <c r="B183" s="39"/>
      <c r="C183" s="224" t="s">
        <v>374</v>
      </c>
      <c r="D183" s="224" t="s">
        <v>214</v>
      </c>
      <c r="E183" s="225" t="s">
        <v>375</v>
      </c>
      <c r="F183" s="226" t="s">
        <v>376</v>
      </c>
      <c r="G183" s="227" t="s">
        <v>354</v>
      </c>
      <c r="H183" s="228">
        <v>1</v>
      </c>
      <c r="I183" s="229"/>
      <c r="J183" s="230">
        <f>ROUND(I183*H183,2)</f>
        <v>0</v>
      </c>
      <c r="K183" s="231"/>
      <c r="L183" s="232"/>
      <c r="M183" s="233" t="s">
        <v>19</v>
      </c>
      <c r="N183" s="234" t="s">
        <v>46</v>
      </c>
      <c r="O183" s="84"/>
      <c r="P183" s="215">
        <f>O183*H183</f>
        <v>0</v>
      </c>
      <c r="Q183" s="215">
        <v>0.0033</v>
      </c>
      <c r="R183" s="215">
        <f>Q183*H183</f>
        <v>0.0033</v>
      </c>
      <c r="S183" s="215">
        <v>0</v>
      </c>
      <c r="T183" s="216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17" t="s">
        <v>174</v>
      </c>
      <c r="AT183" s="217" t="s">
        <v>214</v>
      </c>
      <c r="AU183" s="217" t="s">
        <v>85</v>
      </c>
      <c r="AY183" s="16" t="s">
        <v>133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6" t="s">
        <v>83</v>
      </c>
      <c r="BK183" s="218">
        <f>ROUND(I183*H183,2)</f>
        <v>0</v>
      </c>
      <c r="BL183" s="16" t="s">
        <v>139</v>
      </c>
      <c r="BM183" s="217" t="s">
        <v>377</v>
      </c>
    </row>
    <row r="184" spans="1:65" s="2" customFormat="1" ht="16.5" customHeight="1">
      <c r="A184" s="38"/>
      <c r="B184" s="39"/>
      <c r="C184" s="224" t="s">
        <v>378</v>
      </c>
      <c r="D184" s="224" t="s">
        <v>214</v>
      </c>
      <c r="E184" s="225" t="s">
        <v>379</v>
      </c>
      <c r="F184" s="226" t="s">
        <v>380</v>
      </c>
      <c r="G184" s="227" t="s">
        <v>354</v>
      </c>
      <c r="H184" s="228">
        <v>1</v>
      </c>
      <c r="I184" s="229"/>
      <c r="J184" s="230">
        <f>ROUND(I184*H184,2)</f>
        <v>0</v>
      </c>
      <c r="K184" s="231"/>
      <c r="L184" s="232"/>
      <c r="M184" s="233" t="s">
        <v>19</v>
      </c>
      <c r="N184" s="234" t="s">
        <v>46</v>
      </c>
      <c r="O184" s="84"/>
      <c r="P184" s="215">
        <f>O184*H184</f>
        <v>0</v>
      </c>
      <c r="Q184" s="215">
        <v>0.00015</v>
      </c>
      <c r="R184" s="215">
        <f>Q184*H184</f>
        <v>0.00015</v>
      </c>
      <c r="S184" s="215">
        <v>0</v>
      </c>
      <c r="T184" s="216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17" t="s">
        <v>174</v>
      </c>
      <c r="AT184" s="217" t="s">
        <v>214</v>
      </c>
      <c r="AU184" s="217" t="s">
        <v>85</v>
      </c>
      <c r="AY184" s="16" t="s">
        <v>133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6" t="s">
        <v>83</v>
      </c>
      <c r="BK184" s="218">
        <f>ROUND(I184*H184,2)</f>
        <v>0</v>
      </c>
      <c r="BL184" s="16" t="s">
        <v>139</v>
      </c>
      <c r="BM184" s="217" t="s">
        <v>381</v>
      </c>
    </row>
    <row r="185" spans="1:65" s="2" customFormat="1" ht="16.5" customHeight="1">
      <c r="A185" s="38"/>
      <c r="B185" s="39"/>
      <c r="C185" s="224" t="s">
        <v>382</v>
      </c>
      <c r="D185" s="224" t="s">
        <v>214</v>
      </c>
      <c r="E185" s="225" t="s">
        <v>383</v>
      </c>
      <c r="F185" s="226" t="s">
        <v>384</v>
      </c>
      <c r="G185" s="227" t="s">
        <v>354</v>
      </c>
      <c r="H185" s="228">
        <v>1</v>
      </c>
      <c r="I185" s="229"/>
      <c r="J185" s="230">
        <f>ROUND(I185*H185,2)</f>
        <v>0</v>
      </c>
      <c r="K185" s="231"/>
      <c r="L185" s="232"/>
      <c r="M185" s="233" t="s">
        <v>19</v>
      </c>
      <c r="N185" s="234" t="s">
        <v>46</v>
      </c>
      <c r="O185" s="84"/>
      <c r="P185" s="215">
        <f>O185*H185</f>
        <v>0</v>
      </c>
      <c r="Q185" s="215">
        <v>0.0004</v>
      </c>
      <c r="R185" s="215">
        <f>Q185*H185</f>
        <v>0.0004</v>
      </c>
      <c r="S185" s="215">
        <v>0</v>
      </c>
      <c r="T185" s="216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17" t="s">
        <v>174</v>
      </c>
      <c r="AT185" s="217" t="s">
        <v>214</v>
      </c>
      <c r="AU185" s="217" t="s">
        <v>85</v>
      </c>
      <c r="AY185" s="16" t="s">
        <v>133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6" t="s">
        <v>83</v>
      </c>
      <c r="BK185" s="218">
        <f>ROUND(I185*H185,2)</f>
        <v>0</v>
      </c>
      <c r="BL185" s="16" t="s">
        <v>139</v>
      </c>
      <c r="BM185" s="217" t="s">
        <v>385</v>
      </c>
    </row>
    <row r="186" spans="1:65" s="2" customFormat="1" ht="24.15" customHeight="1">
      <c r="A186" s="38"/>
      <c r="B186" s="39"/>
      <c r="C186" s="205" t="s">
        <v>386</v>
      </c>
      <c r="D186" s="205" t="s">
        <v>135</v>
      </c>
      <c r="E186" s="206" t="s">
        <v>387</v>
      </c>
      <c r="F186" s="207" t="s">
        <v>388</v>
      </c>
      <c r="G186" s="208" t="s">
        <v>354</v>
      </c>
      <c r="H186" s="209">
        <v>1</v>
      </c>
      <c r="I186" s="210"/>
      <c r="J186" s="211">
        <f>ROUND(I186*H186,2)</f>
        <v>0</v>
      </c>
      <c r="K186" s="212"/>
      <c r="L186" s="44"/>
      <c r="M186" s="213" t="s">
        <v>19</v>
      </c>
      <c r="N186" s="214" t="s">
        <v>46</v>
      </c>
      <c r="O186" s="84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17" t="s">
        <v>139</v>
      </c>
      <c r="AT186" s="217" t="s">
        <v>135</v>
      </c>
      <c r="AU186" s="217" t="s">
        <v>85</v>
      </c>
      <c r="AY186" s="16" t="s">
        <v>133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6" t="s">
        <v>83</v>
      </c>
      <c r="BK186" s="218">
        <f>ROUND(I186*H186,2)</f>
        <v>0</v>
      </c>
      <c r="BL186" s="16" t="s">
        <v>139</v>
      </c>
      <c r="BM186" s="217" t="s">
        <v>389</v>
      </c>
    </row>
    <row r="187" spans="1:47" s="2" customFormat="1" ht="12">
      <c r="A187" s="38"/>
      <c r="B187" s="39"/>
      <c r="C187" s="40"/>
      <c r="D187" s="219" t="s">
        <v>141</v>
      </c>
      <c r="E187" s="40"/>
      <c r="F187" s="220" t="s">
        <v>390</v>
      </c>
      <c r="G187" s="40"/>
      <c r="H187" s="40"/>
      <c r="I187" s="221"/>
      <c r="J187" s="40"/>
      <c r="K187" s="40"/>
      <c r="L187" s="44"/>
      <c r="M187" s="222"/>
      <c r="N187" s="223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6" t="s">
        <v>141</v>
      </c>
      <c r="AU187" s="16" t="s">
        <v>85</v>
      </c>
    </row>
    <row r="188" spans="1:65" s="2" customFormat="1" ht="16.5" customHeight="1">
      <c r="A188" s="38"/>
      <c r="B188" s="39"/>
      <c r="C188" s="224" t="s">
        <v>391</v>
      </c>
      <c r="D188" s="224" t="s">
        <v>214</v>
      </c>
      <c r="E188" s="225" t="s">
        <v>392</v>
      </c>
      <c r="F188" s="226" t="s">
        <v>393</v>
      </c>
      <c r="G188" s="227" t="s">
        <v>354</v>
      </c>
      <c r="H188" s="228">
        <v>1</v>
      </c>
      <c r="I188" s="229"/>
      <c r="J188" s="230">
        <f>ROUND(I188*H188,2)</f>
        <v>0</v>
      </c>
      <c r="K188" s="231"/>
      <c r="L188" s="232"/>
      <c r="M188" s="233" t="s">
        <v>19</v>
      </c>
      <c r="N188" s="234" t="s">
        <v>46</v>
      </c>
      <c r="O188" s="84"/>
      <c r="P188" s="215">
        <f>O188*H188</f>
        <v>0</v>
      </c>
      <c r="Q188" s="215">
        <v>0.0063</v>
      </c>
      <c r="R188" s="215">
        <f>Q188*H188</f>
        <v>0.0063</v>
      </c>
      <c r="S188" s="215">
        <v>0</v>
      </c>
      <c r="T188" s="216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17" t="s">
        <v>174</v>
      </c>
      <c r="AT188" s="217" t="s">
        <v>214</v>
      </c>
      <c r="AU188" s="217" t="s">
        <v>85</v>
      </c>
      <c r="AY188" s="16" t="s">
        <v>133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6" t="s">
        <v>83</v>
      </c>
      <c r="BK188" s="218">
        <f>ROUND(I188*H188,2)</f>
        <v>0</v>
      </c>
      <c r="BL188" s="16" t="s">
        <v>139</v>
      </c>
      <c r="BM188" s="217" t="s">
        <v>394</v>
      </c>
    </row>
    <row r="189" spans="1:65" s="2" customFormat="1" ht="24.15" customHeight="1">
      <c r="A189" s="38"/>
      <c r="B189" s="39"/>
      <c r="C189" s="205" t="s">
        <v>395</v>
      </c>
      <c r="D189" s="205" t="s">
        <v>135</v>
      </c>
      <c r="E189" s="206" t="s">
        <v>396</v>
      </c>
      <c r="F189" s="207" t="s">
        <v>397</v>
      </c>
      <c r="G189" s="208" t="s">
        <v>177</v>
      </c>
      <c r="H189" s="209">
        <v>6.961</v>
      </c>
      <c r="I189" s="210"/>
      <c r="J189" s="211">
        <f>ROUND(I189*H189,2)</f>
        <v>0</v>
      </c>
      <c r="K189" s="212"/>
      <c r="L189" s="44"/>
      <c r="M189" s="213" t="s">
        <v>19</v>
      </c>
      <c r="N189" s="214" t="s">
        <v>46</v>
      </c>
      <c r="O189" s="84"/>
      <c r="P189" s="215">
        <f>O189*H189</f>
        <v>0</v>
      </c>
      <c r="Q189" s="215">
        <v>2.3114</v>
      </c>
      <c r="R189" s="215">
        <f>Q189*H189</f>
        <v>16.0896554</v>
      </c>
      <c r="S189" s="215">
        <v>0</v>
      </c>
      <c r="T189" s="216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17" t="s">
        <v>139</v>
      </c>
      <c r="AT189" s="217" t="s">
        <v>135</v>
      </c>
      <c r="AU189" s="217" t="s">
        <v>85</v>
      </c>
      <c r="AY189" s="16" t="s">
        <v>133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6" t="s">
        <v>83</v>
      </c>
      <c r="BK189" s="218">
        <f>ROUND(I189*H189,2)</f>
        <v>0</v>
      </c>
      <c r="BL189" s="16" t="s">
        <v>139</v>
      </c>
      <c r="BM189" s="217" t="s">
        <v>398</v>
      </c>
    </row>
    <row r="190" spans="1:47" s="2" customFormat="1" ht="12">
      <c r="A190" s="38"/>
      <c r="B190" s="39"/>
      <c r="C190" s="40"/>
      <c r="D190" s="219" t="s">
        <v>141</v>
      </c>
      <c r="E190" s="40"/>
      <c r="F190" s="220" t="s">
        <v>399</v>
      </c>
      <c r="G190" s="40"/>
      <c r="H190" s="40"/>
      <c r="I190" s="221"/>
      <c r="J190" s="40"/>
      <c r="K190" s="40"/>
      <c r="L190" s="44"/>
      <c r="M190" s="222"/>
      <c r="N190" s="223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6" t="s">
        <v>141</v>
      </c>
      <c r="AU190" s="16" t="s">
        <v>85</v>
      </c>
    </row>
    <row r="191" spans="1:65" s="2" customFormat="1" ht="33" customHeight="1">
      <c r="A191" s="38"/>
      <c r="B191" s="39"/>
      <c r="C191" s="205" t="s">
        <v>400</v>
      </c>
      <c r="D191" s="205" t="s">
        <v>135</v>
      </c>
      <c r="E191" s="206" t="s">
        <v>401</v>
      </c>
      <c r="F191" s="207" t="s">
        <v>402</v>
      </c>
      <c r="G191" s="208" t="s">
        <v>166</v>
      </c>
      <c r="H191" s="209">
        <v>8.2</v>
      </c>
      <c r="I191" s="210"/>
      <c r="J191" s="211">
        <f>ROUND(I191*H191,2)</f>
        <v>0</v>
      </c>
      <c r="K191" s="212"/>
      <c r="L191" s="44"/>
      <c r="M191" s="213" t="s">
        <v>19</v>
      </c>
      <c r="N191" s="214" t="s">
        <v>46</v>
      </c>
      <c r="O191" s="84"/>
      <c r="P191" s="215">
        <f>O191*H191</f>
        <v>0</v>
      </c>
      <c r="Q191" s="215">
        <v>0</v>
      </c>
      <c r="R191" s="215">
        <f>Q191*H191</f>
        <v>0</v>
      </c>
      <c r="S191" s="215">
        <v>0</v>
      </c>
      <c r="T191" s="216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17" t="s">
        <v>139</v>
      </c>
      <c r="AT191" s="217" t="s">
        <v>135</v>
      </c>
      <c r="AU191" s="217" t="s">
        <v>85</v>
      </c>
      <c r="AY191" s="16" t="s">
        <v>133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6" t="s">
        <v>83</v>
      </c>
      <c r="BK191" s="218">
        <f>ROUND(I191*H191,2)</f>
        <v>0</v>
      </c>
      <c r="BL191" s="16" t="s">
        <v>139</v>
      </c>
      <c r="BM191" s="217" t="s">
        <v>403</v>
      </c>
    </row>
    <row r="192" spans="1:47" s="2" customFormat="1" ht="12">
      <c r="A192" s="38"/>
      <c r="B192" s="39"/>
      <c r="C192" s="40"/>
      <c r="D192" s="219" t="s">
        <v>141</v>
      </c>
      <c r="E192" s="40"/>
      <c r="F192" s="220" t="s">
        <v>404</v>
      </c>
      <c r="G192" s="40"/>
      <c r="H192" s="40"/>
      <c r="I192" s="221"/>
      <c r="J192" s="40"/>
      <c r="K192" s="40"/>
      <c r="L192" s="44"/>
      <c r="M192" s="222"/>
      <c r="N192" s="223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6" t="s">
        <v>141</v>
      </c>
      <c r="AU192" s="16" t="s">
        <v>85</v>
      </c>
    </row>
    <row r="193" spans="1:65" s="2" customFormat="1" ht="16.5" customHeight="1">
      <c r="A193" s="38"/>
      <c r="B193" s="39"/>
      <c r="C193" s="224" t="s">
        <v>405</v>
      </c>
      <c r="D193" s="224" t="s">
        <v>214</v>
      </c>
      <c r="E193" s="225" t="s">
        <v>406</v>
      </c>
      <c r="F193" s="226" t="s">
        <v>407</v>
      </c>
      <c r="G193" s="227" t="s">
        <v>166</v>
      </c>
      <c r="H193" s="228">
        <v>8.323</v>
      </c>
      <c r="I193" s="229"/>
      <c r="J193" s="230">
        <f>ROUND(I193*H193,2)</f>
        <v>0</v>
      </c>
      <c r="K193" s="231"/>
      <c r="L193" s="232"/>
      <c r="M193" s="233" t="s">
        <v>19</v>
      </c>
      <c r="N193" s="234" t="s">
        <v>46</v>
      </c>
      <c r="O193" s="84"/>
      <c r="P193" s="215">
        <f>O193*H193</f>
        <v>0</v>
      </c>
      <c r="Q193" s="215">
        <v>0.0087</v>
      </c>
      <c r="R193" s="215">
        <f>Q193*H193</f>
        <v>0.0724101</v>
      </c>
      <c r="S193" s="215">
        <v>0</v>
      </c>
      <c r="T193" s="216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17" t="s">
        <v>174</v>
      </c>
      <c r="AT193" s="217" t="s">
        <v>214</v>
      </c>
      <c r="AU193" s="217" t="s">
        <v>85</v>
      </c>
      <c r="AY193" s="16" t="s">
        <v>133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6" t="s">
        <v>83</v>
      </c>
      <c r="BK193" s="218">
        <f>ROUND(I193*H193,2)</f>
        <v>0</v>
      </c>
      <c r="BL193" s="16" t="s">
        <v>139</v>
      </c>
      <c r="BM193" s="217" t="s">
        <v>408</v>
      </c>
    </row>
    <row r="194" spans="1:65" s="2" customFormat="1" ht="33" customHeight="1">
      <c r="A194" s="38"/>
      <c r="B194" s="39"/>
      <c r="C194" s="205" t="s">
        <v>409</v>
      </c>
      <c r="D194" s="205" t="s">
        <v>135</v>
      </c>
      <c r="E194" s="206" t="s">
        <v>410</v>
      </c>
      <c r="F194" s="207" t="s">
        <v>411</v>
      </c>
      <c r="G194" s="208" t="s">
        <v>166</v>
      </c>
      <c r="H194" s="209">
        <v>10.75</v>
      </c>
      <c r="I194" s="210"/>
      <c r="J194" s="211">
        <f>ROUND(I194*H194,2)</f>
        <v>0</v>
      </c>
      <c r="K194" s="212"/>
      <c r="L194" s="44"/>
      <c r="M194" s="213" t="s">
        <v>19</v>
      </c>
      <c r="N194" s="214" t="s">
        <v>46</v>
      </c>
      <c r="O194" s="84"/>
      <c r="P194" s="215">
        <f>O194*H194</f>
        <v>0</v>
      </c>
      <c r="Q194" s="215">
        <v>0</v>
      </c>
      <c r="R194" s="215">
        <f>Q194*H194</f>
        <v>0</v>
      </c>
      <c r="S194" s="215">
        <v>0</v>
      </c>
      <c r="T194" s="216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17" t="s">
        <v>139</v>
      </c>
      <c r="AT194" s="217" t="s">
        <v>135</v>
      </c>
      <c r="AU194" s="217" t="s">
        <v>85</v>
      </c>
      <c r="AY194" s="16" t="s">
        <v>133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6" t="s">
        <v>83</v>
      </c>
      <c r="BK194" s="218">
        <f>ROUND(I194*H194,2)</f>
        <v>0</v>
      </c>
      <c r="BL194" s="16" t="s">
        <v>139</v>
      </c>
      <c r="BM194" s="217" t="s">
        <v>412</v>
      </c>
    </row>
    <row r="195" spans="1:47" s="2" customFormat="1" ht="12">
      <c r="A195" s="38"/>
      <c r="B195" s="39"/>
      <c r="C195" s="40"/>
      <c r="D195" s="219" t="s">
        <v>141</v>
      </c>
      <c r="E195" s="40"/>
      <c r="F195" s="220" t="s">
        <v>413</v>
      </c>
      <c r="G195" s="40"/>
      <c r="H195" s="40"/>
      <c r="I195" s="221"/>
      <c r="J195" s="40"/>
      <c r="K195" s="40"/>
      <c r="L195" s="44"/>
      <c r="M195" s="222"/>
      <c r="N195" s="223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6" t="s">
        <v>141</v>
      </c>
      <c r="AU195" s="16" t="s">
        <v>85</v>
      </c>
    </row>
    <row r="196" spans="1:65" s="2" customFormat="1" ht="16.5" customHeight="1">
      <c r="A196" s="38"/>
      <c r="B196" s="39"/>
      <c r="C196" s="224" t="s">
        <v>414</v>
      </c>
      <c r="D196" s="224" t="s">
        <v>214</v>
      </c>
      <c r="E196" s="225" t="s">
        <v>415</v>
      </c>
      <c r="F196" s="226" t="s">
        <v>416</v>
      </c>
      <c r="G196" s="227" t="s">
        <v>166</v>
      </c>
      <c r="H196" s="228">
        <v>10.911</v>
      </c>
      <c r="I196" s="229"/>
      <c r="J196" s="230">
        <f>ROUND(I196*H196,2)</f>
        <v>0</v>
      </c>
      <c r="K196" s="231"/>
      <c r="L196" s="232"/>
      <c r="M196" s="233" t="s">
        <v>19</v>
      </c>
      <c r="N196" s="234" t="s">
        <v>46</v>
      </c>
      <c r="O196" s="84"/>
      <c r="P196" s="215">
        <f>O196*H196</f>
        <v>0</v>
      </c>
      <c r="Q196" s="215">
        <v>0.0191</v>
      </c>
      <c r="R196" s="215">
        <f>Q196*H196</f>
        <v>0.20840009999999998</v>
      </c>
      <c r="S196" s="215">
        <v>0</v>
      </c>
      <c r="T196" s="216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17" t="s">
        <v>174</v>
      </c>
      <c r="AT196" s="217" t="s">
        <v>214</v>
      </c>
      <c r="AU196" s="217" t="s">
        <v>85</v>
      </c>
      <c r="AY196" s="16" t="s">
        <v>133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6" t="s">
        <v>83</v>
      </c>
      <c r="BK196" s="218">
        <f>ROUND(I196*H196,2)</f>
        <v>0</v>
      </c>
      <c r="BL196" s="16" t="s">
        <v>139</v>
      </c>
      <c r="BM196" s="217" t="s">
        <v>417</v>
      </c>
    </row>
    <row r="197" spans="1:65" s="2" customFormat="1" ht="90" customHeight="1">
      <c r="A197" s="38"/>
      <c r="B197" s="39"/>
      <c r="C197" s="205" t="s">
        <v>418</v>
      </c>
      <c r="D197" s="205" t="s">
        <v>135</v>
      </c>
      <c r="E197" s="206" t="s">
        <v>419</v>
      </c>
      <c r="F197" s="207" t="s">
        <v>420</v>
      </c>
      <c r="G197" s="208" t="s">
        <v>166</v>
      </c>
      <c r="H197" s="209">
        <v>40</v>
      </c>
      <c r="I197" s="210"/>
      <c r="J197" s="211">
        <f>ROUND(I197*H197,2)</f>
        <v>0</v>
      </c>
      <c r="K197" s="212"/>
      <c r="L197" s="44"/>
      <c r="M197" s="213" t="s">
        <v>19</v>
      </c>
      <c r="N197" s="214" t="s">
        <v>46</v>
      </c>
      <c r="O197" s="84"/>
      <c r="P197" s="215">
        <f>O197*H197</f>
        <v>0</v>
      </c>
      <c r="Q197" s="215">
        <v>0</v>
      </c>
      <c r="R197" s="215">
        <f>Q197*H197</f>
        <v>0</v>
      </c>
      <c r="S197" s="215">
        <v>0.324</v>
      </c>
      <c r="T197" s="216">
        <f>S197*H197</f>
        <v>12.96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17" t="s">
        <v>139</v>
      </c>
      <c r="AT197" s="217" t="s">
        <v>135</v>
      </c>
      <c r="AU197" s="217" t="s">
        <v>85</v>
      </c>
      <c r="AY197" s="16" t="s">
        <v>133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6" t="s">
        <v>83</v>
      </c>
      <c r="BK197" s="218">
        <f>ROUND(I197*H197,2)</f>
        <v>0</v>
      </c>
      <c r="BL197" s="16" t="s">
        <v>139</v>
      </c>
      <c r="BM197" s="217" t="s">
        <v>421</v>
      </c>
    </row>
    <row r="198" spans="1:47" s="2" customFormat="1" ht="12">
      <c r="A198" s="38"/>
      <c r="B198" s="39"/>
      <c r="C198" s="40"/>
      <c r="D198" s="219" t="s">
        <v>141</v>
      </c>
      <c r="E198" s="40"/>
      <c r="F198" s="220" t="s">
        <v>422</v>
      </c>
      <c r="G198" s="40"/>
      <c r="H198" s="40"/>
      <c r="I198" s="221"/>
      <c r="J198" s="40"/>
      <c r="K198" s="40"/>
      <c r="L198" s="44"/>
      <c r="M198" s="222"/>
      <c r="N198" s="223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6" t="s">
        <v>141</v>
      </c>
      <c r="AU198" s="16" t="s">
        <v>85</v>
      </c>
    </row>
    <row r="199" spans="1:65" s="2" customFormat="1" ht="33" customHeight="1">
      <c r="A199" s="38"/>
      <c r="B199" s="39"/>
      <c r="C199" s="205" t="s">
        <v>423</v>
      </c>
      <c r="D199" s="205" t="s">
        <v>135</v>
      </c>
      <c r="E199" s="206" t="s">
        <v>424</v>
      </c>
      <c r="F199" s="207" t="s">
        <v>425</v>
      </c>
      <c r="G199" s="208" t="s">
        <v>138</v>
      </c>
      <c r="H199" s="209">
        <v>3390</v>
      </c>
      <c r="I199" s="210"/>
      <c r="J199" s="211">
        <f>ROUND(I199*H199,2)</f>
        <v>0</v>
      </c>
      <c r="K199" s="212"/>
      <c r="L199" s="44"/>
      <c r="M199" s="213" t="s">
        <v>19</v>
      </c>
      <c r="N199" s="214" t="s">
        <v>46</v>
      </c>
      <c r="O199" s="84"/>
      <c r="P199" s="215">
        <f>O199*H199</f>
        <v>0</v>
      </c>
      <c r="Q199" s="215">
        <v>0</v>
      </c>
      <c r="R199" s="215">
        <f>Q199*H199</f>
        <v>0</v>
      </c>
      <c r="S199" s="215">
        <v>0.01</v>
      </c>
      <c r="T199" s="216">
        <f>S199*H199</f>
        <v>33.9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17" t="s">
        <v>139</v>
      </c>
      <c r="AT199" s="217" t="s">
        <v>135</v>
      </c>
      <c r="AU199" s="217" t="s">
        <v>85</v>
      </c>
      <c r="AY199" s="16" t="s">
        <v>133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6" t="s">
        <v>83</v>
      </c>
      <c r="BK199" s="218">
        <f>ROUND(I199*H199,2)</f>
        <v>0</v>
      </c>
      <c r="BL199" s="16" t="s">
        <v>139</v>
      </c>
      <c r="BM199" s="217" t="s">
        <v>426</v>
      </c>
    </row>
    <row r="200" spans="1:47" s="2" customFormat="1" ht="12">
      <c r="A200" s="38"/>
      <c r="B200" s="39"/>
      <c r="C200" s="40"/>
      <c r="D200" s="219" t="s">
        <v>141</v>
      </c>
      <c r="E200" s="40"/>
      <c r="F200" s="220" t="s">
        <v>427</v>
      </c>
      <c r="G200" s="40"/>
      <c r="H200" s="40"/>
      <c r="I200" s="221"/>
      <c r="J200" s="40"/>
      <c r="K200" s="40"/>
      <c r="L200" s="44"/>
      <c r="M200" s="222"/>
      <c r="N200" s="223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6" t="s">
        <v>141</v>
      </c>
      <c r="AU200" s="16" t="s">
        <v>85</v>
      </c>
    </row>
    <row r="201" spans="1:63" s="12" customFormat="1" ht="22.8" customHeight="1">
      <c r="A201" s="12"/>
      <c r="B201" s="189"/>
      <c r="C201" s="190"/>
      <c r="D201" s="191" t="s">
        <v>74</v>
      </c>
      <c r="E201" s="203" t="s">
        <v>428</v>
      </c>
      <c r="F201" s="203" t="s">
        <v>429</v>
      </c>
      <c r="G201" s="190"/>
      <c r="H201" s="190"/>
      <c r="I201" s="193"/>
      <c r="J201" s="204">
        <f>BK201</f>
        <v>0</v>
      </c>
      <c r="K201" s="190"/>
      <c r="L201" s="195"/>
      <c r="M201" s="196"/>
      <c r="N201" s="197"/>
      <c r="O201" s="197"/>
      <c r="P201" s="198">
        <f>SUM(P202:P203)</f>
        <v>0</v>
      </c>
      <c r="Q201" s="197"/>
      <c r="R201" s="198">
        <f>SUM(R202:R203)</f>
        <v>0</v>
      </c>
      <c r="S201" s="197"/>
      <c r="T201" s="199">
        <f>SUM(T202:T203)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00" t="s">
        <v>83</v>
      </c>
      <c r="AT201" s="201" t="s">
        <v>74</v>
      </c>
      <c r="AU201" s="201" t="s">
        <v>83</v>
      </c>
      <c r="AY201" s="200" t="s">
        <v>133</v>
      </c>
      <c r="BK201" s="202">
        <f>SUM(BK202:BK203)</f>
        <v>0</v>
      </c>
    </row>
    <row r="202" spans="1:65" s="2" customFormat="1" ht="44.25" customHeight="1">
      <c r="A202" s="38"/>
      <c r="B202" s="39"/>
      <c r="C202" s="205" t="s">
        <v>430</v>
      </c>
      <c r="D202" s="205" t="s">
        <v>135</v>
      </c>
      <c r="E202" s="206" t="s">
        <v>431</v>
      </c>
      <c r="F202" s="207" t="s">
        <v>432</v>
      </c>
      <c r="G202" s="208" t="s">
        <v>217</v>
      </c>
      <c r="H202" s="209">
        <v>463.54</v>
      </c>
      <c r="I202" s="210"/>
      <c r="J202" s="211">
        <f>ROUND(I202*H202,2)</f>
        <v>0</v>
      </c>
      <c r="K202" s="212"/>
      <c r="L202" s="44"/>
      <c r="M202" s="213" t="s">
        <v>19</v>
      </c>
      <c r="N202" s="214" t="s">
        <v>46</v>
      </c>
      <c r="O202" s="84"/>
      <c r="P202" s="215">
        <f>O202*H202</f>
        <v>0</v>
      </c>
      <c r="Q202" s="215">
        <v>0</v>
      </c>
      <c r="R202" s="215">
        <f>Q202*H202</f>
        <v>0</v>
      </c>
      <c r="S202" s="215">
        <v>0</v>
      </c>
      <c r="T202" s="216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17" t="s">
        <v>139</v>
      </c>
      <c r="AT202" s="217" t="s">
        <v>135</v>
      </c>
      <c r="AU202" s="217" t="s">
        <v>85</v>
      </c>
      <c r="AY202" s="16" t="s">
        <v>133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6" t="s">
        <v>83</v>
      </c>
      <c r="BK202" s="218">
        <f>ROUND(I202*H202,2)</f>
        <v>0</v>
      </c>
      <c r="BL202" s="16" t="s">
        <v>139</v>
      </c>
      <c r="BM202" s="217" t="s">
        <v>433</v>
      </c>
    </row>
    <row r="203" spans="1:47" s="2" customFormat="1" ht="12">
      <c r="A203" s="38"/>
      <c r="B203" s="39"/>
      <c r="C203" s="40"/>
      <c r="D203" s="219" t="s">
        <v>141</v>
      </c>
      <c r="E203" s="40"/>
      <c r="F203" s="220" t="s">
        <v>434</v>
      </c>
      <c r="G203" s="40"/>
      <c r="H203" s="40"/>
      <c r="I203" s="221"/>
      <c r="J203" s="40"/>
      <c r="K203" s="40"/>
      <c r="L203" s="44"/>
      <c r="M203" s="222"/>
      <c r="N203" s="223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6" t="s">
        <v>141</v>
      </c>
      <c r="AU203" s="16" t="s">
        <v>85</v>
      </c>
    </row>
    <row r="204" spans="1:63" s="12" customFormat="1" ht="25.9" customHeight="1">
      <c r="A204" s="12"/>
      <c r="B204" s="189"/>
      <c r="C204" s="190"/>
      <c r="D204" s="191" t="s">
        <v>74</v>
      </c>
      <c r="E204" s="192" t="s">
        <v>214</v>
      </c>
      <c r="F204" s="192" t="s">
        <v>435</v>
      </c>
      <c r="G204" s="190"/>
      <c r="H204" s="190"/>
      <c r="I204" s="193"/>
      <c r="J204" s="194">
        <f>BK204</f>
        <v>0</v>
      </c>
      <c r="K204" s="190"/>
      <c r="L204" s="195"/>
      <c r="M204" s="196"/>
      <c r="N204" s="197"/>
      <c r="O204" s="197"/>
      <c r="P204" s="198">
        <f>P205</f>
        <v>0</v>
      </c>
      <c r="Q204" s="197"/>
      <c r="R204" s="198">
        <f>R205</f>
        <v>0</v>
      </c>
      <c r="S204" s="197"/>
      <c r="T204" s="199">
        <f>T205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00" t="s">
        <v>147</v>
      </c>
      <c r="AT204" s="201" t="s">
        <v>74</v>
      </c>
      <c r="AU204" s="201" t="s">
        <v>75</v>
      </c>
      <c r="AY204" s="200" t="s">
        <v>133</v>
      </c>
      <c r="BK204" s="202">
        <f>BK205</f>
        <v>0</v>
      </c>
    </row>
    <row r="205" spans="1:63" s="12" customFormat="1" ht="22.8" customHeight="1">
      <c r="A205" s="12"/>
      <c r="B205" s="189"/>
      <c r="C205" s="190"/>
      <c r="D205" s="191" t="s">
        <v>74</v>
      </c>
      <c r="E205" s="203" t="s">
        <v>436</v>
      </c>
      <c r="F205" s="203" t="s">
        <v>437</v>
      </c>
      <c r="G205" s="190"/>
      <c r="H205" s="190"/>
      <c r="I205" s="193"/>
      <c r="J205" s="204">
        <f>BK205</f>
        <v>0</v>
      </c>
      <c r="K205" s="190"/>
      <c r="L205" s="195"/>
      <c r="M205" s="196"/>
      <c r="N205" s="197"/>
      <c r="O205" s="197"/>
      <c r="P205" s="198">
        <f>SUM(P206:P207)</f>
        <v>0</v>
      </c>
      <c r="Q205" s="197"/>
      <c r="R205" s="198">
        <f>SUM(R206:R207)</f>
        <v>0</v>
      </c>
      <c r="S205" s="197"/>
      <c r="T205" s="199">
        <f>SUM(T206:T207)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00" t="s">
        <v>147</v>
      </c>
      <c r="AT205" s="201" t="s">
        <v>74</v>
      </c>
      <c r="AU205" s="201" t="s">
        <v>83</v>
      </c>
      <c r="AY205" s="200" t="s">
        <v>133</v>
      </c>
      <c r="BK205" s="202">
        <f>SUM(BK206:BK207)</f>
        <v>0</v>
      </c>
    </row>
    <row r="206" spans="1:65" s="2" customFormat="1" ht="24.15" customHeight="1">
      <c r="A206" s="38"/>
      <c r="B206" s="39"/>
      <c r="C206" s="205" t="s">
        <v>438</v>
      </c>
      <c r="D206" s="205" t="s">
        <v>135</v>
      </c>
      <c r="E206" s="206" t="s">
        <v>439</v>
      </c>
      <c r="F206" s="207" t="s">
        <v>440</v>
      </c>
      <c r="G206" s="208" t="s">
        <v>177</v>
      </c>
      <c r="H206" s="209">
        <v>15</v>
      </c>
      <c r="I206" s="210"/>
      <c r="J206" s="211">
        <f>ROUND(I206*H206,2)</f>
        <v>0</v>
      </c>
      <c r="K206" s="212"/>
      <c r="L206" s="44"/>
      <c r="M206" s="213" t="s">
        <v>19</v>
      </c>
      <c r="N206" s="214" t="s">
        <v>46</v>
      </c>
      <c r="O206" s="84"/>
      <c r="P206" s="215">
        <f>O206*H206</f>
        <v>0</v>
      </c>
      <c r="Q206" s="215">
        <v>0</v>
      </c>
      <c r="R206" s="215">
        <f>Q206*H206</f>
        <v>0</v>
      </c>
      <c r="S206" s="215">
        <v>0</v>
      </c>
      <c r="T206" s="216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17" t="s">
        <v>441</v>
      </c>
      <c r="AT206" s="217" t="s">
        <v>135</v>
      </c>
      <c r="AU206" s="217" t="s">
        <v>85</v>
      </c>
      <c r="AY206" s="16" t="s">
        <v>133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6" t="s">
        <v>83</v>
      </c>
      <c r="BK206" s="218">
        <f>ROUND(I206*H206,2)</f>
        <v>0</v>
      </c>
      <c r="BL206" s="16" t="s">
        <v>441</v>
      </c>
      <c r="BM206" s="217" t="s">
        <v>442</v>
      </c>
    </row>
    <row r="207" spans="1:47" s="2" customFormat="1" ht="12">
      <c r="A207" s="38"/>
      <c r="B207" s="39"/>
      <c r="C207" s="40"/>
      <c r="D207" s="219" t="s">
        <v>141</v>
      </c>
      <c r="E207" s="40"/>
      <c r="F207" s="220" t="s">
        <v>443</v>
      </c>
      <c r="G207" s="40"/>
      <c r="H207" s="40"/>
      <c r="I207" s="221"/>
      <c r="J207" s="40"/>
      <c r="K207" s="40"/>
      <c r="L207" s="44"/>
      <c r="M207" s="235"/>
      <c r="N207" s="236"/>
      <c r="O207" s="237"/>
      <c r="P207" s="237"/>
      <c r="Q207" s="237"/>
      <c r="R207" s="237"/>
      <c r="S207" s="237"/>
      <c r="T207" s="2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6" t="s">
        <v>141</v>
      </c>
      <c r="AU207" s="16" t="s">
        <v>85</v>
      </c>
    </row>
    <row r="208" spans="1:31" s="2" customFormat="1" ht="6.95" customHeight="1">
      <c r="A208" s="38"/>
      <c r="B208" s="59"/>
      <c r="C208" s="60"/>
      <c r="D208" s="60"/>
      <c r="E208" s="60"/>
      <c r="F208" s="60"/>
      <c r="G208" s="60"/>
      <c r="H208" s="60"/>
      <c r="I208" s="60"/>
      <c r="J208" s="60"/>
      <c r="K208" s="60"/>
      <c r="L208" s="44"/>
      <c r="M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</row>
  </sheetData>
  <sheetProtection password="CC35" sheet="1" objects="1" scenarios="1" formatColumns="0" formatRows="0" autoFilter="0"/>
  <autoFilter ref="C88:K207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3" r:id="rId1" display="https://podminky.urs.cz/item/CS_URS_2024_01/111151431"/>
    <hyperlink ref="F95" r:id="rId2" display="https://podminky.urs.cz/item/CS_URS_2024_01/111251101"/>
    <hyperlink ref="F97" r:id="rId3" display="https://podminky.urs.cz/item/CS_URS_2024_01/111209111"/>
    <hyperlink ref="F99" r:id="rId4" display="https://podminky.urs.cz/item/CS_URS_2024_01/115101201"/>
    <hyperlink ref="F101" r:id="rId5" display="https://podminky.urs.cz/item/CS_URS_2024_01/115101301"/>
    <hyperlink ref="F103" r:id="rId6" display="https://podminky.urs.cz/item/CS_URS_2024_01/119001412"/>
    <hyperlink ref="F105" r:id="rId7" display="https://podminky.urs.cz/item/CS_URS_2024_01/121151123"/>
    <hyperlink ref="F108" r:id="rId8" display="https://podminky.urs.cz/item/CS_URS_2024_01/122251106"/>
    <hyperlink ref="F110" r:id="rId9" display="https://podminky.urs.cz/item/CS_URS_2023_02/122702119"/>
    <hyperlink ref="F112" r:id="rId10" display="https://podminky.urs.cz/item/CS_URS_2024_01/132251254"/>
    <hyperlink ref="F114" r:id="rId11" display="https://podminky.urs.cz/item/CS_URS_2024_01/162651112"/>
    <hyperlink ref="F116" r:id="rId12" display="https://podminky.urs.cz/item/CS_URS_2024_01/167151111"/>
    <hyperlink ref="F118" r:id="rId13" display="https://podminky.urs.cz/item/CS_URS_2024_01/171251201"/>
    <hyperlink ref="F120" r:id="rId14" display="https://podminky.urs.cz/item/CS_URS_2024_01/174151101"/>
    <hyperlink ref="F123" r:id="rId15" display="https://podminky.urs.cz/item/CS_URS_2024_01/181351103"/>
    <hyperlink ref="F125" r:id="rId16" display="https://podminky.urs.cz/item/CS_URS_2024_01/181411121"/>
    <hyperlink ref="F128" r:id="rId17" display="https://podminky.urs.cz/item/CS_URS_2024_01/181951112"/>
    <hyperlink ref="F130" r:id="rId18" display="https://podminky.urs.cz/item/CS_URS_2024_01/182151111"/>
    <hyperlink ref="F133" r:id="rId19" display="https://podminky.urs.cz/item/CS_URS_2024_01/212752101"/>
    <hyperlink ref="F135" r:id="rId20" display="https://podminky.urs.cz/item/CS_URS_2024_01/213141112"/>
    <hyperlink ref="F138" r:id="rId21" display="https://podminky.urs.cz/item/CS_URS_2024_01/213311142"/>
    <hyperlink ref="F140" r:id="rId22" display="https://podminky.urs.cz/item/CS_URS_2024_01/171152501"/>
    <hyperlink ref="F143" r:id="rId23" display="https://podminky.urs.cz/item/CS_URS_2024_01/451317777"/>
    <hyperlink ref="F145" r:id="rId24" display="https://podminky.urs.cz/item/CS_URS_2024_01/451573111"/>
    <hyperlink ref="F147" r:id="rId25" display="https://podminky.urs.cz/item/CS_URS_2024_01/452313141"/>
    <hyperlink ref="F149" r:id="rId26" display="https://podminky.urs.cz/item/CS_URS_2024_01/452321141"/>
    <hyperlink ref="F151" r:id="rId27" display="https://podminky.urs.cz/item/CS_URS_2024_01/452323161"/>
    <hyperlink ref="F153" r:id="rId28" display="https://podminky.urs.cz/item/CS_URS_2023_02/452353101"/>
    <hyperlink ref="F155" r:id="rId29" display="https://podminky.urs.cz/item/CS_URS_2024_01/452368211"/>
    <hyperlink ref="F158" r:id="rId30" display="https://podminky.urs.cz/item/CS_URS_2024_01/564851111"/>
    <hyperlink ref="F160" r:id="rId31" display="https://podminky.urs.cz/item/CS_URS_2024_01/569751111"/>
    <hyperlink ref="F162" r:id="rId32" display="https://podminky.urs.cz/item/CS_URS_2024_01/573451114"/>
    <hyperlink ref="F164" r:id="rId33" display="https://podminky.urs.cz/item/CS_URS_2024_01/574381112"/>
    <hyperlink ref="F166" r:id="rId34" display="https://podminky.urs.cz/item/CS_URS_2024_01/594511113"/>
    <hyperlink ref="F168" r:id="rId35" display="https://podminky.urs.cz/item/CS_URS_2024_01/599632111"/>
    <hyperlink ref="F171" r:id="rId36" display="https://podminky.urs.cz/item/CS_URS_2024_01/899621111"/>
    <hyperlink ref="F173" r:id="rId37" display="https://podminky.urs.cz/item/CS_URS_2024_01/899914111"/>
    <hyperlink ref="F177" r:id="rId38" display="https://podminky.urs.cz/item/CS_URS_2024_01/912211111"/>
    <hyperlink ref="F180" r:id="rId39" display="https://podminky.urs.cz/item/CS_URS_2024_01/914111111"/>
    <hyperlink ref="F187" r:id="rId40" display="https://podminky.urs.cz/item/CS_URS_2024_01/914431112"/>
    <hyperlink ref="F190" r:id="rId41" display="https://podminky.urs.cz/item/CS_URS_2024_01/919535557"/>
    <hyperlink ref="F192" r:id="rId42" display="https://podminky.urs.cz/item/CS_URS_2024_01/919551112"/>
    <hyperlink ref="F195" r:id="rId43" display="https://podminky.urs.cz/item/CS_URS_2024_01/919551114"/>
    <hyperlink ref="F198" r:id="rId44" display="https://podminky.urs.cz/item/CS_URS_2024_01/938902113"/>
    <hyperlink ref="F200" r:id="rId45" display="https://podminky.urs.cz/item/CS_URS_2024_01/938908411"/>
    <hyperlink ref="F203" r:id="rId46" display="https://podminky.urs.cz/item/CS_URS_2024_01/998225111"/>
    <hyperlink ref="F207" r:id="rId47" display="https://podminky.urs.cz/item/CS_URS_2024_01/460241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88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9"/>
      <c r="AT3" s="16" t="s">
        <v>85</v>
      </c>
    </row>
    <row r="4" spans="2:46" s="1" customFormat="1" ht="24.95" customHeight="1">
      <c r="B4" s="19"/>
      <c r="D4" s="130" t="s">
        <v>101</v>
      </c>
      <c r="L4" s="19"/>
      <c r="M4" s="131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2" t="s">
        <v>16</v>
      </c>
      <c r="L6" s="19"/>
    </row>
    <row r="7" spans="2:12" s="1" customFormat="1" ht="26.25" customHeight="1">
      <c r="B7" s="19"/>
      <c r="E7" s="133" t="str">
        <f>'Rekapitulace stavby'!K6</f>
        <v>Revitalizace vodoteče, polní cesta NCV5 KoPÚ Svojnice a polní cesty C3 a C4 - KoPÚ Protivec</v>
      </c>
      <c r="F7" s="132"/>
      <c r="G7" s="132"/>
      <c r="H7" s="132"/>
      <c r="L7" s="19"/>
    </row>
    <row r="8" spans="1:31" s="2" customFormat="1" ht="12" customHeight="1">
      <c r="A8" s="38"/>
      <c r="B8" s="44"/>
      <c r="C8" s="38"/>
      <c r="D8" s="132" t="s">
        <v>102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444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13. 5. 2024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27</v>
      </c>
      <c r="E14" s="38"/>
      <c r="F14" s="38"/>
      <c r="G14" s="38"/>
      <c r="H14" s="38"/>
      <c r="I14" s="132" t="s">
        <v>28</v>
      </c>
      <c r="J14" s="136" t="s">
        <v>29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30</v>
      </c>
      <c r="F15" s="38"/>
      <c r="G15" s="38"/>
      <c r="H15" s="38"/>
      <c r="I15" s="132" t="s">
        <v>31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32</v>
      </c>
      <c r="E17" s="38"/>
      <c r="F17" s="38"/>
      <c r="G17" s="38"/>
      <c r="H17" s="38"/>
      <c r="I17" s="132" t="s">
        <v>28</v>
      </c>
      <c r="J17" s="32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2" t="str">
        <f>'Rekapitulace stavby'!E14</f>
        <v>Vyplň údaj</v>
      </c>
      <c r="F18" s="136"/>
      <c r="G18" s="136"/>
      <c r="H18" s="136"/>
      <c r="I18" s="132" t="s">
        <v>31</v>
      </c>
      <c r="J18" s="32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34</v>
      </c>
      <c r="E20" s="38"/>
      <c r="F20" s="38"/>
      <c r="G20" s="38"/>
      <c r="H20" s="38"/>
      <c r="I20" s="132" t="s">
        <v>28</v>
      </c>
      <c r="J20" s="136" t="s">
        <v>35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36</v>
      </c>
      <c r="F21" s="38"/>
      <c r="G21" s="38"/>
      <c r="H21" s="38"/>
      <c r="I21" s="132" t="s">
        <v>31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38</v>
      </c>
      <c r="E23" s="38"/>
      <c r="F23" s="38"/>
      <c r="G23" s="38"/>
      <c r="H23" s="38"/>
      <c r="I23" s="132" t="s">
        <v>28</v>
      </c>
      <c r="J23" s="136" t="s">
        <v>35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36</v>
      </c>
      <c r="F24" s="38"/>
      <c r="G24" s="38"/>
      <c r="H24" s="38"/>
      <c r="I24" s="132" t="s">
        <v>31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39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71.25" customHeight="1">
      <c r="A27" s="138"/>
      <c r="B27" s="139"/>
      <c r="C27" s="138"/>
      <c r="D27" s="138"/>
      <c r="E27" s="140" t="s">
        <v>40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41</v>
      </c>
      <c r="E30" s="38"/>
      <c r="F30" s="38"/>
      <c r="G30" s="38"/>
      <c r="H30" s="38"/>
      <c r="I30" s="38"/>
      <c r="J30" s="144">
        <f>ROUND(J88,2)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43</v>
      </c>
      <c r="G32" s="38"/>
      <c r="H32" s="38"/>
      <c r="I32" s="145" t="s">
        <v>42</v>
      </c>
      <c r="J32" s="145" t="s">
        <v>44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45</v>
      </c>
      <c r="E33" s="132" t="s">
        <v>46</v>
      </c>
      <c r="F33" s="147">
        <f>ROUND((SUM(BE88:BE204)),2)</f>
        <v>0</v>
      </c>
      <c r="G33" s="38"/>
      <c r="H33" s="38"/>
      <c r="I33" s="148">
        <v>0.21</v>
      </c>
      <c r="J33" s="147">
        <f>ROUND(((SUM(BE88:BE204))*I33),2)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47</v>
      </c>
      <c r="F34" s="147">
        <f>ROUND((SUM(BF88:BF204)),2)</f>
        <v>0</v>
      </c>
      <c r="G34" s="38"/>
      <c r="H34" s="38"/>
      <c r="I34" s="148">
        <v>0.12</v>
      </c>
      <c r="J34" s="147">
        <f>ROUND(((SUM(BF88:BF204))*I34),2)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48</v>
      </c>
      <c r="F35" s="147">
        <f>ROUND((SUM(BG88:BG204)),2)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49</v>
      </c>
      <c r="F36" s="147">
        <f>ROUND((SUM(BH88:BH204)),2)</f>
        <v>0</v>
      </c>
      <c r="G36" s="38"/>
      <c r="H36" s="38"/>
      <c r="I36" s="148">
        <v>0.12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50</v>
      </c>
      <c r="F37" s="147">
        <f>ROUND((SUM(BI88:BI204)),2)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51</v>
      </c>
      <c r="E39" s="151"/>
      <c r="F39" s="151"/>
      <c r="G39" s="152" t="s">
        <v>52</v>
      </c>
      <c r="H39" s="153" t="s">
        <v>53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2" t="s">
        <v>104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1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26.25" customHeight="1">
      <c r="A48" s="38"/>
      <c r="B48" s="39"/>
      <c r="C48" s="40"/>
      <c r="D48" s="40"/>
      <c r="E48" s="160" t="str">
        <f>E7</f>
        <v>Revitalizace vodoteče, polní cesta NCV5 KoPÚ Svojnice a polní cesty C3 a C4 - KoPÚ Protivec</v>
      </c>
      <c r="F48" s="31"/>
      <c r="G48" s="31"/>
      <c r="H48" s="31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1" t="s">
        <v>102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107 - Polní cesta C3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1" t="s">
        <v>21</v>
      </c>
      <c r="D52" s="40"/>
      <c r="E52" s="40"/>
      <c r="F52" s="26" t="str">
        <f>F12</f>
        <v>Svojnice, Protivec</v>
      </c>
      <c r="G52" s="40"/>
      <c r="H52" s="40"/>
      <c r="I52" s="31" t="s">
        <v>23</v>
      </c>
      <c r="J52" s="72" t="str">
        <f>IF(J12="","",J12)</f>
        <v>13. 5. 2024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1" t="s">
        <v>27</v>
      </c>
      <c r="D54" s="40"/>
      <c r="E54" s="40"/>
      <c r="F54" s="26" t="str">
        <f>E15</f>
        <v>SPÚ, KPÚ pro Jihočeský kraj, Pobočka Prachatice</v>
      </c>
      <c r="G54" s="40"/>
      <c r="H54" s="40"/>
      <c r="I54" s="31" t="s">
        <v>34</v>
      </c>
      <c r="J54" s="36" t="str">
        <f>E21</f>
        <v>Sweco Hydroprojekt a.s.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5.65" customHeight="1">
      <c r="A55" s="38"/>
      <c r="B55" s="39"/>
      <c r="C55" s="31" t="s">
        <v>32</v>
      </c>
      <c r="D55" s="40"/>
      <c r="E55" s="40"/>
      <c r="F55" s="26" t="str">
        <f>IF(E18="","",E18)</f>
        <v>Vyplň údaj</v>
      </c>
      <c r="G55" s="40"/>
      <c r="H55" s="40"/>
      <c r="I55" s="31" t="s">
        <v>38</v>
      </c>
      <c r="J55" s="36" t="str">
        <f>E24</f>
        <v>Sweco Hydroprojekt a.s.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105</v>
      </c>
      <c r="D57" s="162"/>
      <c r="E57" s="162"/>
      <c r="F57" s="162"/>
      <c r="G57" s="162"/>
      <c r="H57" s="162"/>
      <c r="I57" s="162"/>
      <c r="J57" s="163" t="s">
        <v>106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73</v>
      </c>
      <c r="D59" s="40"/>
      <c r="E59" s="40"/>
      <c r="F59" s="40"/>
      <c r="G59" s="40"/>
      <c r="H59" s="40"/>
      <c r="I59" s="40"/>
      <c r="J59" s="102">
        <f>J88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6" t="s">
        <v>107</v>
      </c>
    </row>
    <row r="60" spans="1:31" s="9" customFormat="1" ht="24.95" customHeight="1">
      <c r="A60" s="9"/>
      <c r="B60" s="165"/>
      <c r="C60" s="166"/>
      <c r="D60" s="167" t="s">
        <v>108</v>
      </c>
      <c r="E60" s="168"/>
      <c r="F60" s="168"/>
      <c r="G60" s="168"/>
      <c r="H60" s="168"/>
      <c r="I60" s="168"/>
      <c r="J60" s="169">
        <f>J89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109</v>
      </c>
      <c r="E61" s="174"/>
      <c r="F61" s="174"/>
      <c r="G61" s="174"/>
      <c r="H61" s="174"/>
      <c r="I61" s="174"/>
      <c r="J61" s="175">
        <f>J90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110</v>
      </c>
      <c r="E62" s="174"/>
      <c r="F62" s="174"/>
      <c r="G62" s="174"/>
      <c r="H62" s="174"/>
      <c r="I62" s="174"/>
      <c r="J62" s="175">
        <f>J159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111</v>
      </c>
      <c r="E63" s="174"/>
      <c r="F63" s="174"/>
      <c r="G63" s="174"/>
      <c r="H63" s="174"/>
      <c r="I63" s="174"/>
      <c r="J63" s="175">
        <f>J165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112</v>
      </c>
      <c r="E64" s="174"/>
      <c r="F64" s="174"/>
      <c r="G64" s="174"/>
      <c r="H64" s="174"/>
      <c r="I64" s="174"/>
      <c r="J64" s="175">
        <f>J170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113</v>
      </c>
      <c r="E65" s="174"/>
      <c r="F65" s="174"/>
      <c r="G65" s="174"/>
      <c r="H65" s="174"/>
      <c r="I65" s="174"/>
      <c r="J65" s="175">
        <f>J179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1"/>
      <c r="C66" s="172"/>
      <c r="D66" s="173" t="s">
        <v>114</v>
      </c>
      <c r="E66" s="174"/>
      <c r="F66" s="174"/>
      <c r="G66" s="174"/>
      <c r="H66" s="174"/>
      <c r="I66" s="174"/>
      <c r="J66" s="175">
        <f>J185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1"/>
      <c r="C67" s="172"/>
      <c r="D67" s="173" t="s">
        <v>445</v>
      </c>
      <c r="E67" s="174"/>
      <c r="F67" s="174"/>
      <c r="G67" s="174"/>
      <c r="H67" s="174"/>
      <c r="I67" s="174"/>
      <c r="J67" s="175">
        <f>J199</f>
        <v>0</v>
      </c>
      <c r="K67" s="172"/>
      <c r="L67" s="17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1"/>
      <c r="C68" s="172"/>
      <c r="D68" s="173" t="s">
        <v>115</v>
      </c>
      <c r="E68" s="174"/>
      <c r="F68" s="174"/>
      <c r="G68" s="174"/>
      <c r="H68" s="174"/>
      <c r="I68" s="174"/>
      <c r="J68" s="175">
        <f>J202</f>
        <v>0</v>
      </c>
      <c r="K68" s="172"/>
      <c r="L68" s="17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4" spans="1:31" s="2" customFormat="1" ht="6.95" customHeight="1">
      <c r="A74" s="38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24.95" customHeight="1">
      <c r="A75" s="38"/>
      <c r="B75" s="39"/>
      <c r="C75" s="22" t="s">
        <v>118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1" t="s">
        <v>16</v>
      </c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26.25" customHeight="1">
      <c r="A78" s="38"/>
      <c r="B78" s="39"/>
      <c r="C78" s="40"/>
      <c r="D78" s="40"/>
      <c r="E78" s="160" t="str">
        <f>E7</f>
        <v>Revitalizace vodoteče, polní cesta NCV5 KoPÚ Svojnice a polní cesty C3 a C4 - KoPÚ Protivec</v>
      </c>
      <c r="F78" s="31"/>
      <c r="G78" s="31"/>
      <c r="H78" s="31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1" t="s">
        <v>102</v>
      </c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69" t="str">
        <f>E9</f>
        <v>SO 107 - Polní cesta C3</v>
      </c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1" t="s">
        <v>21</v>
      </c>
      <c r="D82" s="40"/>
      <c r="E82" s="40"/>
      <c r="F82" s="26" t="str">
        <f>F12</f>
        <v>Svojnice, Protivec</v>
      </c>
      <c r="G82" s="40"/>
      <c r="H82" s="40"/>
      <c r="I82" s="31" t="s">
        <v>23</v>
      </c>
      <c r="J82" s="72" t="str">
        <f>IF(J12="","",J12)</f>
        <v>13. 5. 2024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25.65" customHeight="1">
      <c r="A84" s="38"/>
      <c r="B84" s="39"/>
      <c r="C84" s="31" t="s">
        <v>27</v>
      </c>
      <c r="D84" s="40"/>
      <c r="E84" s="40"/>
      <c r="F84" s="26" t="str">
        <f>E15</f>
        <v>SPÚ, KPÚ pro Jihočeský kraj, Pobočka Prachatice</v>
      </c>
      <c r="G84" s="40"/>
      <c r="H84" s="40"/>
      <c r="I84" s="31" t="s">
        <v>34</v>
      </c>
      <c r="J84" s="36" t="str">
        <f>E21</f>
        <v>Sweco Hydroprojekt a.s.</v>
      </c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5.65" customHeight="1">
      <c r="A85" s="38"/>
      <c r="B85" s="39"/>
      <c r="C85" s="31" t="s">
        <v>32</v>
      </c>
      <c r="D85" s="40"/>
      <c r="E85" s="40"/>
      <c r="F85" s="26" t="str">
        <f>IF(E18="","",E18)</f>
        <v>Vyplň údaj</v>
      </c>
      <c r="G85" s="40"/>
      <c r="H85" s="40"/>
      <c r="I85" s="31" t="s">
        <v>38</v>
      </c>
      <c r="J85" s="36" t="str">
        <f>E24</f>
        <v>Sweco Hydroprojekt a.s.</v>
      </c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0.3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11" customFormat="1" ht="29.25" customHeight="1">
      <c r="A87" s="177"/>
      <c r="B87" s="178"/>
      <c r="C87" s="179" t="s">
        <v>119</v>
      </c>
      <c r="D87" s="180" t="s">
        <v>60</v>
      </c>
      <c r="E87" s="180" t="s">
        <v>56</v>
      </c>
      <c r="F87" s="180" t="s">
        <v>57</v>
      </c>
      <c r="G87" s="180" t="s">
        <v>120</v>
      </c>
      <c r="H87" s="180" t="s">
        <v>121</v>
      </c>
      <c r="I87" s="180" t="s">
        <v>122</v>
      </c>
      <c r="J87" s="181" t="s">
        <v>106</v>
      </c>
      <c r="K87" s="182" t="s">
        <v>123</v>
      </c>
      <c r="L87" s="183"/>
      <c r="M87" s="92" t="s">
        <v>19</v>
      </c>
      <c r="N87" s="93" t="s">
        <v>45</v>
      </c>
      <c r="O87" s="93" t="s">
        <v>124</v>
      </c>
      <c r="P87" s="93" t="s">
        <v>125</v>
      </c>
      <c r="Q87" s="93" t="s">
        <v>126</v>
      </c>
      <c r="R87" s="93" t="s">
        <v>127</v>
      </c>
      <c r="S87" s="93" t="s">
        <v>128</v>
      </c>
      <c r="T87" s="94" t="s">
        <v>129</v>
      </c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</row>
    <row r="88" spans="1:63" s="2" customFormat="1" ht="22.8" customHeight="1">
      <c r="A88" s="38"/>
      <c r="B88" s="39"/>
      <c r="C88" s="99" t="s">
        <v>130</v>
      </c>
      <c r="D88" s="40"/>
      <c r="E88" s="40"/>
      <c r="F88" s="40"/>
      <c r="G88" s="40"/>
      <c r="H88" s="40"/>
      <c r="I88" s="40"/>
      <c r="J88" s="184">
        <f>BK88</f>
        <v>0</v>
      </c>
      <c r="K88" s="40"/>
      <c r="L88" s="44"/>
      <c r="M88" s="95"/>
      <c r="N88" s="185"/>
      <c r="O88" s="96"/>
      <c r="P88" s="186">
        <f>P89</f>
        <v>0</v>
      </c>
      <c r="Q88" s="96"/>
      <c r="R88" s="186">
        <f>R89</f>
        <v>1667.7321982</v>
      </c>
      <c r="S88" s="96"/>
      <c r="T88" s="187">
        <f>T89</f>
        <v>15.9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6" t="s">
        <v>74</v>
      </c>
      <c r="AU88" s="16" t="s">
        <v>107</v>
      </c>
      <c r="BK88" s="188">
        <f>BK89</f>
        <v>0</v>
      </c>
    </row>
    <row r="89" spans="1:63" s="12" customFormat="1" ht="25.9" customHeight="1">
      <c r="A89" s="12"/>
      <c r="B89" s="189"/>
      <c r="C89" s="190"/>
      <c r="D89" s="191" t="s">
        <v>74</v>
      </c>
      <c r="E89" s="192" t="s">
        <v>131</v>
      </c>
      <c r="F89" s="192" t="s">
        <v>132</v>
      </c>
      <c r="G89" s="190"/>
      <c r="H89" s="190"/>
      <c r="I89" s="193"/>
      <c r="J89" s="194">
        <f>BK89</f>
        <v>0</v>
      </c>
      <c r="K89" s="190"/>
      <c r="L89" s="195"/>
      <c r="M89" s="196"/>
      <c r="N89" s="197"/>
      <c r="O89" s="197"/>
      <c r="P89" s="198">
        <f>P90+P159+P165+P170+P179+P185+P199+P202</f>
        <v>0</v>
      </c>
      <c r="Q89" s="197"/>
      <c r="R89" s="198">
        <f>R90+R159+R165+R170+R179+R185+R199+R202</f>
        <v>1667.7321982</v>
      </c>
      <c r="S89" s="197"/>
      <c r="T89" s="199">
        <f>T90+T159+T165+T170+T179+T185+T199+T202</f>
        <v>15.9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83</v>
      </c>
      <c r="AT89" s="201" t="s">
        <v>74</v>
      </c>
      <c r="AU89" s="201" t="s">
        <v>75</v>
      </c>
      <c r="AY89" s="200" t="s">
        <v>133</v>
      </c>
      <c r="BK89" s="202">
        <f>BK90+BK159+BK165+BK170+BK179+BK185+BK199+BK202</f>
        <v>0</v>
      </c>
    </row>
    <row r="90" spans="1:63" s="12" customFormat="1" ht="22.8" customHeight="1">
      <c r="A90" s="12"/>
      <c r="B90" s="189"/>
      <c r="C90" s="190"/>
      <c r="D90" s="191" t="s">
        <v>74</v>
      </c>
      <c r="E90" s="203" t="s">
        <v>83</v>
      </c>
      <c r="F90" s="203" t="s">
        <v>134</v>
      </c>
      <c r="G90" s="190"/>
      <c r="H90" s="190"/>
      <c r="I90" s="193"/>
      <c r="J90" s="204">
        <f>BK90</f>
        <v>0</v>
      </c>
      <c r="K90" s="190"/>
      <c r="L90" s="195"/>
      <c r="M90" s="196"/>
      <c r="N90" s="197"/>
      <c r="O90" s="197"/>
      <c r="P90" s="198">
        <f>SUM(P91:P158)</f>
        <v>0</v>
      </c>
      <c r="Q90" s="197"/>
      <c r="R90" s="198">
        <f>SUM(R91:R158)</f>
        <v>0.137325</v>
      </c>
      <c r="S90" s="197"/>
      <c r="T90" s="199">
        <f>SUM(T91:T158)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83</v>
      </c>
      <c r="AT90" s="201" t="s">
        <v>74</v>
      </c>
      <c r="AU90" s="201" t="s">
        <v>83</v>
      </c>
      <c r="AY90" s="200" t="s">
        <v>133</v>
      </c>
      <c r="BK90" s="202">
        <f>SUM(BK91:BK158)</f>
        <v>0</v>
      </c>
    </row>
    <row r="91" spans="1:65" s="2" customFormat="1" ht="24.15" customHeight="1">
      <c r="A91" s="38"/>
      <c r="B91" s="39"/>
      <c r="C91" s="205" t="s">
        <v>83</v>
      </c>
      <c r="D91" s="205" t="s">
        <v>135</v>
      </c>
      <c r="E91" s="206" t="s">
        <v>136</v>
      </c>
      <c r="F91" s="207" t="s">
        <v>137</v>
      </c>
      <c r="G91" s="208" t="s">
        <v>138</v>
      </c>
      <c r="H91" s="209">
        <v>1950</v>
      </c>
      <c r="I91" s="210"/>
      <c r="J91" s="211">
        <f>ROUND(I91*H91,2)</f>
        <v>0</v>
      </c>
      <c r="K91" s="212"/>
      <c r="L91" s="44"/>
      <c r="M91" s="213" t="s">
        <v>19</v>
      </c>
      <c r="N91" s="214" t="s">
        <v>46</v>
      </c>
      <c r="O91" s="84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7" t="s">
        <v>139</v>
      </c>
      <c r="AT91" s="217" t="s">
        <v>135</v>
      </c>
      <c r="AU91" s="217" t="s">
        <v>85</v>
      </c>
      <c r="AY91" s="16" t="s">
        <v>133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6" t="s">
        <v>83</v>
      </c>
      <c r="BK91" s="218">
        <f>ROUND(I91*H91,2)</f>
        <v>0</v>
      </c>
      <c r="BL91" s="16" t="s">
        <v>139</v>
      </c>
      <c r="BM91" s="217" t="s">
        <v>446</v>
      </c>
    </row>
    <row r="92" spans="1:47" s="2" customFormat="1" ht="12">
      <c r="A92" s="38"/>
      <c r="B92" s="39"/>
      <c r="C92" s="40"/>
      <c r="D92" s="219" t="s">
        <v>141</v>
      </c>
      <c r="E92" s="40"/>
      <c r="F92" s="220" t="s">
        <v>142</v>
      </c>
      <c r="G92" s="40"/>
      <c r="H92" s="40"/>
      <c r="I92" s="221"/>
      <c r="J92" s="40"/>
      <c r="K92" s="40"/>
      <c r="L92" s="44"/>
      <c r="M92" s="222"/>
      <c r="N92" s="223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6" t="s">
        <v>141</v>
      </c>
      <c r="AU92" s="16" t="s">
        <v>85</v>
      </c>
    </row>
    <row r="93" spans="1:65" s="2" customFormat="1" ht="49.05" customHeight="1">
      <c r="A93" s="38"/>
      <c r="B93" s="39"/>
      <c r="C93" s="205" t="s">
        <v>85</v>
      </c>
      <c r="D93" s="205" t="s">
        <v>135</v>
      </c>
      <c r="E93" s="206" t="s">
        <v>143</v>
      </c>
      <c r="F93" s="207" t="s">
        <v>144</v>
      </c>
      <c r="G93" s="208" t="s">
        <v>138</v>
      </c>
      <c r="H93" s="209">
        <v>50</v>
      </c>
      <c r="I93" s="210"/>
      <c r="J93" s="211">
        <f>ROUND(I93*H93,2)</f>
        <v>0</v>
      </c>
      <c r="K93" s="212"/>
      <c r="L93" s="44"/>
      <c r="M93" s="213" t="s">
        <v>19</v>
      </c>
      <c r="N93" s="214" t="s">
        <v>46</v>
      </c>
      <c r="O93" s="84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7" t="s">
        <v>139</v>
      </c>
      <c r="AT93" s="217" t="s">
        <v>135</v>
      </c>
      <c r="AU93" s="217" t="s">
        <v>85</v>
      </c>
      <c r="AY93" s="16" t="s">
        <v>133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6" t="s">
        <v>83</v>
      </c>
      <c r="BK93" s="218">
        <f>ROUND(I93*H93,2)</f>
        <v>0</v>
      </c>
      <c r="BL93" s="16" t="s">
        <v>139</v>
      </c>
      <c r="BM93" s="217" t="s">
        <v>447</v>
      </c>
    </row>
    <row r="94" spans="1:47" s="2" customFormat="1" ht="12">
      <c r="A94" s="38"/>
      <c r="B94" s="39"/>
      <c r="C94" s="40"/>
      <c r="D94" s="219" t="s">
        <v>141</v>
      </c>
      <c r="E94" s="40"/>
      <c r="F94" s="220" t="s">
        <v>146</v>
      </c>
      <c r="G94" s="40"/>
      <c r="H94" s="40"/>
      <c r="I94" s="221"/>
      <c r="J94" s="40"/>
      <c r="K94" s="40"/>
      <c r="L94" s="44"/>
      <c r="M94" s="222"/>
      <c r="N94" s="223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6" t="s">
        <v>141</v>
      </c>
      <c r="AU94" s="16" t="s">
        <v>85</v>
      </c>
    </row>
    <row r="95" spans="1:65" s="2" customFormat="1" ht="33" customHeight="1">
      <c r="A95" s="38"/>
      <c r="B95" s="39"/>
      <c r="C95" s="205" t="s">
        <v>147</v>
      </c>
      <c r="D95" s="205" t="s">
        <v>135</v>
      </c>
      <c r="E95" s="206" t="s">
        <v>448</v>
      </c>
      <c r="F95" s="207" t="s">
        <v>449</v>
      </c>
      <c r="G95" s="208" t="s">
        <v>354</v>
      </c>
      <c r="H95" s="209">
        <v>1</v>
      </c>
      <c r="I95" s="210"/>
      <c r="J95" s="211">
        <f>ROUND(I95*H95,2)</f>
        <v>0</v>
      </c>
      <c r="K95" s="212"/>
      <c r="L95" s="44"/>
      <c r="M95" s="213" t="s">
        <v>19</v>
      </c>
      <c r="N95" s="214" t="s">
        <v>46</v>
      </c>
      <c r="O95" s="84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7" t="s">
        <v>139</v>
      </c>
      <c r="AT95" s="217" t="s">
        <v>135</v>
      </c>
      <c r="AU95" s="217" t="s">
        <v>85</v>
      </c>
      <c r="AY95" s="16" t="s">
        <v>133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6" t="s">
        <v>83</v>
      </c>
      <c r="BK95" s="218">
        <f>ROUND(I95*H95,2)</f>
        <v>0</v>
      </c>
      <c r="BL95" s="16" t="s">
        <v>139</v>
      </c>
      <c r="BM95" s="217" t="s">
        <v>450</v>
      </c>
    </row>
    <row r="96" spans="1:47" s="2" customFormat="1" ht="12">
      <c r="A96" s="38"/>
      <c r="B96" s="39"/>
      <c r="C96" s="40"/>
      <c r="D96" s="219" t="s">
        <v>141</v>
      </c>
      <c r="E96" s="40"/>
      <c r="F96" s="220" t="s">
        <v>451</v>
      </c>
      <c r="G96" s="40"/>
      <c r="H96" s="40"/>
      <c r="I96" s="221"/>
      <c r="J96" s="40"/>
      <c r="K96" s="40"/>
      <c r="L96" s="44"/>
      <c r="M96" s="222"/>
      <c r="N96" s="223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6" t="s">
        <v>141</v>
      </c>
      <c r="AU96" s="16" t="s">
        <v>85</v>
      </c>
    </row>
    <row r="97" spans="1:65" s="2" customFormat="1" ht="33" customHeight="1">
      <c r="A97" s="38"/>
      <c r="B97" s="39"/>
      <c r="C97" s="205" t="s">
        <v>139</v>
      </c>
      <c r="D97" s="205" t="s">
        <v>135</v>
      </c>
      <c r="E97" s="206" t="s">
        <v>452</v>
      </c>
      <c r="F97" s="207" t="s">
        <v>453</v>
      </c>
      <c r="G97" s="208" t="s">
        <v>354</v>
      </c>
      <c r="H97" s="209">
        <v>1</v>
      </c>
      <c r="I97" s="210"/>
      <c r="J97" s="211">
        <f>ROUND(I97*H97,2)</f>
        <v>0</v>
      </c>
      <c r="K97" s="212"/>
      <c r="L97" s="44"/>
      <c r="M97" s="213" t="s">
        <v>19</v>
      </c>
      <c r="N97" s="214" t="s">
        <v>46</v>
      </c>
      <c r="O97" s="84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7" t="s">
        <v>139</v>
      </c>
      <c r="AT97" s="217" t="s">
        <v>135</v>
      </c>
      <c r="AU97" s="217" t="s">
        <v>85</v>
      </c>
      <c r="AY97" s="16" t="s">
        <v>133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6" t="s">
        <v>83</v>
      </c>
      <c r="BK97" s="218">
        <f>ROUND(I97*H97,2)</f>
        <v>0</v>
      </c>
      <c r="BL97" s="16" t="s">
        <v>139</v>
      </c>
      <c r="BM97" s="217" t="s">
        <v>454</v>
      </c>
    </row>
    <row r="98" spans="1:47" s="2" customFormat="1" ht="12">
      <c r="A98" s="38"/>
      <c r="B98" s="39"/>
      <c r="C98" s="40"/>
      <c r="D98" s="219" t="s">
        <v>141</v>
      </c>
      <c r="E98" s="40"/>
      <c r="F98" s="220" t="s">
        <v>455</v>
      </c>
      <c r="G98" s="40"/>
      <c r="H98" s="40"/>
      <c r="I98" s="221"/>
      <c r="J98" s="40"/>
      <c r="K98" s="40"/>
      <c r="L98" s="44"/>
      <c r="M98" s="222"/>
      <c r="N98" s="223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6" t="s">
        <v>141</v>
      </c>
      <c r="AU98" s="16" t="s">
        <v>85</v>
      </c>
    </row>
    <row r="99" spans="1:65" s="2" customFormat="1" ht="24.15" customHeight="1">
      <c r="A99" s="38"/>
      <c r="B99" s="39"/>
      <c r="C99" s="205" t="s">
        <v>157</v>
      </c>
      <c r="D99" s="205" t="s">
        <v>135</v>
      </c>
      <c r="E99" s="206" t="s">
        <v>148</v>
      </c>
      <c r="F99" s="207" t="s">
        <v>149</v>
      </c>
      <c r="G99" s="208" t="s">
        <v>138</v>
      </c>
      <c r="H99" s="209">
        <v>20</v>
      </c>
      <c r="I99" s="210"/>
      <c r="J99" s="211">
        <f>ROUND(I99*H99,2)</f>
        <v>0</v>
      </c>
      <c r="K99" s="212"/>
      <c r="L99" s="44"/>
      <c r="M99" s="213" t="s">
        <v>19</v>
      </c>
      <c r="N99" s="214" t="s">
        <v>46</v>
      </c>
      <c r="O99" s="84"/>
      <c r="P99" s="215">
        <f>O99*H99</f>
        <v>0</v>
      </c>
      <c r="Q99" s="215">
        <v>3E-05</v>
      </c>
      <c r="R99" s="215">
        <f>Q99*H99</f>
        <v>0.0006000000000000001</v>
      </c>
      <c r="S99" s="215">
        <v>0</v>
      </c>
      <c r="T99" s="216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7" t="s">
        <v>139</v>
      </c>
      <c r="AT99" s="217" t="s">
        <v>135</v>
      </c>
      <c r="AU99" s="217" t="s">
        <v>85</v>
      </c>
      <c r="AY99" s="16" t="s">
        <v>133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6" t="s">
        <v>83</v>
      </c>
      <c r="BK99" s="218">
        <f>ROUND(I99*H99,2)</f>
        <v>0</v>
      </c>
      <c r="BL99" s="16" t="s">
        <v>139</v>
      </c>
      <c r="BM99" s="217" t="s">
        <v>456</v>
      </c>
    </row>
    <row r="100" spans="1:47" s="2" customFormat="1" ht="12">
      <c r="A100" s="38"/>
      <c r="B100" s="39"/>
      <c r="C100" s="40"/>
      <c r="D100" s="219" t="s">
        <v>141</v>
      </c>
      <c r="E100" s="40"/>
      <c r="F100" s="220" t="s">
        <v>151</v>
      </c>
      <c r="G100" s="40"/>
      <c r="H100" s="40"/>
      <c r="I100" s="221"/>
      <c r="J100" s="40"/>
      <c r="K100" s="40"/>
      <c r="L100" s="44"/>
      <c r="M100" s="222"/>
      <c r="N100" s="223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6" t="s">
        <v>141</v>
      </c>
      <c r="AU100" s="16" t="s">
        <v>85</v>
      </c>
    </row>
    <row r="101" spans="1:65" s="2" customFormat="1" ht="24.15" customHeight="1">
      <c r="A101" s="38"/>
      <c r="B101" s="39"/>
      <c r="C101" s="205" t="s">
        <v>163</v>
      </c>
      <c r="D101" s="205" t="s">
        <v>135</v>
      </c>
      <c r="E101" s="206" t="s">
        <v>457</v>
      </c>
      <c r="F101" s="207" t="s">
        <v>458</v>
      </c>
      <c r="G101" s="208" t="s">
        <v>354</v>
      </c>
      <c r="H101" s="209">
        <v>1</v>
      </c>
      <c r="I101" s="210"/>
      <c r="J101" s="211">
        <f>ROUND(I101*H101,2)</f>
        <v>0</v>
      </c>
      <c r="K101" s="212"/>
      <c r="L101" s="44"/>
      <c r="M101" s="213" t="s">
        <v>19</v>
      </c>
      <c r="N101" s="214" t="s">
        <v>46</v>
      </c>
      <c r="O101" s="84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7" t="s">
        <v>139</v>
      </c>
      <c r="AT101" s="217" t="s">
        <v>135</v>
      </c>
      <c r="AU101" s="217" t="s">
        <v>85</v>
      </c>
      <c r="AY101" s="16" t="s">
        <v>133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6" t="s">
        <v>83</v>
      </c>
      <c r="BK101" s="218">
        <f>ROUND(I101*H101,2)</f>
        <v>0</v>
      </c>
      <c r="BL101" s="16" t="s">
        <v>139</v>
      </c>
      <c r="BM101" s="217" t="s">
        <v>459</v>
      </c>
    </row>
    <row r="102" spans="1:47" s="2" customFormat="1" ht="12">
      <c r="A102" s="38"/>
      <c r="B102" s="39"/>
      <c r="C102" s="40"/>
      <c r="D102" s="219" t="s">
        <v>141</v>
      </c>
      <c r="E102" s="40"/>
      <c r="F102" s="220" t="s">
        <v>460</v>
      </c>
      <c r="G102" s="40"/>
      <c r="H102" s="40"/>
      <c r="I102" s="221"/>
      <c r="J102" s="40"/>
      <c r="K102" s="40"/>
      <c r="L102" s="44"/>
      <c r="M102" s="222"/>
      <c r="N102" s="223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6" t="s">
        <v>141</v>
      </c>
      <c r="AU102" s="16" t="s">
        <v>85</v>
      </c>
    </row>
    <row r="103" spans="1:65" s="2" customFormat="1" ht="24.15" customHeight="1">
      <c r="A103" s="38"/>
      <c r="B103" s="39"/>
      <c r="C103" s="205" t="s">
        <v>169</v>
      </c>
      <c r="D103" s="205" t="s">
        <v>135</v>
      </c>
      <c r="E103" s="206" t="s">
        <v>461</v>
      </c>
      <c r="F103" s="207" t="s">
        <v>462</v>
      </c>
      <c r="G103" s="208" t="s">
        <v>354</v>
      </c>
      <c r="H103" s="209">
        <v>1</v>
      </c>
      <c r="I103" s="210"/>
      <c r="J103" s="211">
        <f>ROUND(I103*H103,2)</f>
        <v>0</v>
      </c>
      <c r="K103" s="212"/>
      <c r="L103" s="44"/>
      <c r="M103" s="213" t="s">
        <v>19</v>
      </c>
      <c r="N103" s="214" t="s">
        <v>46</v>
      </c>
      <c r="O103" s="84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7" t="s">
        <v>139</v>
      </c>
      <c r="AT103" s="217" t="s">
        <v>135</v>
      </c>
      <c r="AU103" s="217" t="s">
        <v>85</v>
      </c>
      <c r="AY103" s="16" t="s">
        <v>133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6" t="s">
        <v>83</v>
      </c>
      <c r="BK103" s="218">
        <f>ROUND(I103*H103,2)</f>
        <v>0</v>
      </c>
      <c r="BL103" s="16" t="s">
        <v>139</v>
      </c>
      <c r="BM103" s="217" t="s">
        <v>463</v>
      </c>
    </row>
    <row r="104" spans="1:47" s="2" customFormat="1" ht="12">
      <c r="A104" s="38"/>
      <c r="B104" s="39"/>
      <c r="C104" s="40"/>
      <c r="D104" s="219" t="s">
        <v>141</v>
      </c>
      <c r="E104" s="40"/>
      <c r="F104" s="220" t="s">
        <v>464</v>
      </c>
      <c r="G104" s="40"/>
      <c r="H104" s="40"/>
      <c r="I104" s="221"/>
      <c r="J104" s="40"/>
      <c r="K104" s="40"/>
      <c r="L104" s="44"/>
      <c r="M104" s="222"/>
      <c r="N104" s="223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6" t="s">
        <v>141</v>
      </c>
      <c r="AU104" s="16" t="s">
        <v>85</v>
      </c>
    </row>
    <row r="105" spans="1:65" s="2" customFormat="1" ht="24.15" customHeight="1">
      <c r="A105" s="38"/>
      <c r="B105" s="39"/>
      <c r="C105" s="205" t="s">
        <v>174</v>
      </c>
      <c r="D105" s="205" t="s">
        <v>135</v>
      </c>
      <c r="E105" s="206" t="s">
        <v>152</v>
      </c>
      <c r="F105" s="207" t="s">
        <v>153</v>
      </c>
      <c r="G105" s="208" t="s">
        <v>154</v>
      </c>
      <c r="H105" s="209">
        <v>150</v>
      </c>
      <c r="I105" s="210"/>
      <c r="J105" s="211">
        <f>ROUND(I105*H105,2)</f>
        <v>0</v>
      </c>
      <c r="K105" s="212"/>
      <c r="L105" s="44"/>
      <c r="M105" s="213" t="s">
        <v>19</v>
      </c>
      <c r="N105" s="214" t="s">
        <v>46</v>
      </c>
      <c r="O105" s="84"/>
      <c r="P105" s="215">
        <f>O105*H105</f>
        <v>0</v>
      </c>
      <c r="Q105" s="215">
        <v>3E-05</v>
      </c>
      <c r="R105" s="215">
        <f>Q105*H105</f>
        <v>0.0045000000000000005</v>
      </c>
      <c r="S105" s="215">
        <v>0</v>
      </c>
      <c r="T105" s="216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7" t="s">
        <v>139</v>
      </c>
      <c r="AT105" s="217" t="s">
        <v>135</v>
      </c>
      <c r="AU105" s="217" t="s">
        <v>85</v>
      </c>
      <c r="AY105" s="16" t="s">
        <v>133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6" t="s">
        <v>83</v>
      </c>
      <c r="BK105" s="218">
        <f>ROUND(I105*H105,2)</f>
        <v>0</v>
      </c>
      <c r="BL105" s="16" t="s">
        <v>139</v>
      </c>
      <c r="BM105" s="217" t="s">
        <v>465</v>
      </c>
    </row>
    <row r="106" spans="1:47" s="2" customFormat="1" ht="12">
      <c r="A106" s="38"/>
      <c r="B106" s="39"/>
      <c r="C106" s="40"/>
      <c r="D106" s="219" t="s">
        <v>141</v>
      </c>
      <c r="E106" s="40"/>
      <c r="F106" s="220" t="s">
        <v>156</v>
      </c>
      <c r="G106" s="40"/>
      <c r="H106" s="40"/>
      <c r="I106" s="221"/>
      <c r="J106" s="40"/>
      <c r="K106" s="40"/>
      <c r="L106" s="44"/>
      <c r="M106" s="222"/>
      <c r="N106" s="223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6" t="s">
        <v>141</v>
      </c>
      <c r="AU106" s="16" t="s">
        <v>85</v>
      </c>
    </row>
    <row r="107" spans="1:65" s="2" customFormat="1" ht="37.8" customHeight="1">
      <c r="A107" s="38"/>
      <c r="B107" s="39"/>
      <c r="C107" s="205" t="s">
        <v>179</v>
      </c>
      <c r="D107" s="205" t="s">
        <v>135</v>
      </c>
      <c r="E107" s="206" t="s">
        <v>158</v>
      </c>
      <c r="F107" s="207" t="s">
        <v>159</v>
      </c>
      <c r="G107" s="208" t="s">
        <v>160</v>
      </c>
      <c r="H107" s="209">
        <v>30</v>
      </c>
      <c r="I107" s="210"/>
      <c r="J107" s="211">
        <f>ROUND(I107*H107,2)</f>
        <v>0</v>
      </c>
      <c r="K107" s="212"/>
      <c r="L107" s="44"/>
      <c r="M107" s="213" t="s">
        <v>19</v>
      </c>
      <c r="N107" s="214" t="s">
        <v>46</v>
      </c>
      <c r="O107" s="84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7" t="s">
        <v>139</v>
      </c>
      <c r="AT107" s="217" t="s">
        <v>135</v>
      </c>
      <c r="AU107" s="217" t="s">
        <v>85</v>
      </c>
      <c r="AY107" s="16" t="s">
        <v>133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6" t="s">
        <v>83</v>
      </c>
      <c r="BK107" s="218">
        <f>ROUND(I107*H107,2)</f>
        <v>0</v>
      </c>
      <c r="BL107" s="16" t="s">
        <v>139</v>
      </c>
      <c r="BM107" s="217" t="s">
        <v>466</v>
      </c>
    </row>
    <row r="108" spans="1:47" s="2" customFormat="1" ht="12">
      <c r="A108" s="38"/>
      <c r="B108" s="39"/>
      <c r="C108" s="40"/>
      <c r="D108" s="219" t="s">
        <v>141</v>
      </c>
      <c r="E108" s="40"/>
      <c r="F108" s="220" t="s">
        <v>162</v>
      </c>
      <c r="G108" s="40"/>
      <c r="H108" s="40"/>
      <c r="I108" s="221"/>
      <c r="J108" s="40"/>
      <c r="K108" s="40"/>
      <c r="L108" s="44"/>
      <c r="M108" s="222"/>
      <c r="N108" s="223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6" t="s">
        <v>141</v>
      </c>
      <c r="AU108" s="16" t="s">
        <v>85</v>
      </c>
    </row>
    <row r="109" spans="1:65" s="2" customFormat="1" ht="101.25" customHeight="1">
      <c r="A109" s="38"/>
      <c r="B109" s="39"/>
      <c r="C109" s="205" t="s">
        <v>184</v>
      </c>
      <c r="D109" s="205" t="s">
        <v>135</v>
      </c>
      <c r="E109" s="206" t="s">
        <v>164</v>
      </c>
      <c r="F109" s="207" t="s">
        <v>165</v>
      </c>
      <c r="G109" s="208" t="s">
        <v>166</v>
      </c>
      <c r="H109" s="209">
        <v>10</v>
      </c>
      <c r="I109" s="210"/>
      <c r="J109" s="211">
        <f>ROUND(I109*H109,2)</f>
        <v>0</v>
      </c>
      <c r="K109" s="212"/>
      <c r="L109" s="44"/>
      <c r="M109" s="213" t="s">
        <v>19</v>
      </c>
      <c r="N109" s="214" t="s">
        <v>46</v>
      </c>
      <c r="O109" s="84"/>
      <c r="P109" s="215">
        <f>O109*H109</f>
        <v>0</v>
      </c>
      <c r="Q109" s="215">
        <v>0.01269</v>
      </c>
      <c r="R109" s="215">
        <f>Q109*H109</f>
        <v>0.1269</v>
      </c>
      <c r="S109" s="215">
        <v>0</v>
      </c>
      <c r="T109" s="216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7" t="s">
        <v>139</v>
      </c>
      <c r="AT109" s="217" t="s">
        <v>135</v>
      </c>
      <c r="AU109" s="217" t="s">
        <v>85</v>
      </c>
      <c r="AY109" s="16" t="s">
        <v>133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6" t="s">
        <v>83</v>
      </c>
      <c r="BK109" s="218">
        <f>ROUND(I109*H109,2)</f>
        <v>0</v>
      </c>
      <c r="BL109" s="16" t="s">
        <v>139</v>
      </c>
      <c r="BM109" s="217" t="s">
        <v>467</v>
      </c>
    </row>
    <row r="110" spans="1:47" s="2" customFormat="1" ht="12">
      <c r="A110" s="38"/>
      <c r="B110" s="39"/>
      <c r="C110" s="40"/>
      <c r="D110" s="219" t="s">
        <v>141</v>
      </c>
      <c r="E110" s="40"/>
      <c r="F110" s="220" t="s">
        <v>168</v>
      </c>
      <c r="G110" s="40"/>
      <c r="H110" s="40"/>
      <c r="I110" s="221"/>
      <c r="J110" s="40"/>
      <c r="K110" s="40"/>
      <c r="L110" s="44"/>
      <c r="M110" s="222"/>
      <c r="N110" s="223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6" t="s">
        <v>141</v>
      </c>
      <c r="AU110" s="16" t="s">
        <v>85</v>
      </c>
    </row>
    <row r="111" spans="1:65" s="2" customFormat="1" ht="24.15" customHeight="1">
      <c r="A111" s="38"/>
      <c r="B111" s="39"/>
      <c r="C111" s="205" t="s">
        <v>189</v>
      </c>
      <c r="D111" s="205" t="s">
        <v>135</v>
      </c>
      <c r="E111" s="206" t="s">
        <v>468</v>
      </c>
      <c r="F111" s="207" t="s">
        <v>469</v>
      </c>
      <c r="G111" s="208" t="s">
        <v>138</v>
      </c>
      <c r="H111" s="209">
        <v>1708.5</v>
      </c>
      <c r="I111" s="210"/>
      <c r="J111" s="211">
        <f>ROUND(I111*H111,2)</f>
        <v>0</v>
      </c>
      <c r="K111" s="212"/>
      <c r="L111" s="44"/>
      <c r="M111" s="213" t="s">
        <v>19</v>
      </c>
      <c r="N111" s="214" t="s">
        <v>46</v>
      </c>
      <c r="O111" s="84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7" t="s">
        <v>139</v>
      </c>
      <c r="AT111" s="217" t="s">
        <v>135</v>
      </c>
      <c r="AU111" s="217" t="s">
        <v>85</v>
      </c>
      <c r="AY111" s="16" t="s">
        <v>133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6" t="s">
        <v>83</v>
      </c>
      <c r="BK111" s="218">
        <f>ROUND(I111*H111,2)</f>
        <v>0</v>
      </c>
      <c r="BL111" s="16" t="s">
        <v>139</v>
      </c>
      <c r="BM111" s="217" t="s">
        <v>470</v>
      </c>
    </row>
    <row r="112" spans="1:47" s="2" customFormat="1" ht="12">
      <c r="A112" s="38"/>
      <c r="B112" s="39"/>
      <c r="C112" s="40"/>
      <c r="D112" s="219" t="s">
        <v>141</v>
      </c>
      <c r="E112" s="40"/>
      <c r="F112" s="220" t="s">
        <v>471</v>
      </c>
      <c r="G112" s="40"/>
      <c r="H112" s="40"/>
      <c r="I112" s="221"/>
      <c r="J112" s="40"/>
      <c r="K112" s="40"/>
      <c r="L112" s="44"/>
      <c r="M112" s="222"/>
      <c r="N112" s="223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6" t="s">
        <v>141</v>
      </c>
      <c r="AU112" s="16" t="s">
        <v>85</v>
      </c>
    </row>
    <row r="113" spans="1:65" s="2" customFormat="1" ht="37.8" customHeight="1">
      <c r="A113" s="38"/>
      <c r="B113" s="39"/>
      <c r="C113" s="205" t="s">
        <v>8</v>
      </c>
      <c r="D113" s="205" t="s">
        <v>135</v>
      </c>
      <c r="E113" s="206" t="s">
        <v>472</v>
      </c>
      <c r="F113" s="207" t="s">
        <v>473</v>
      </c>
      <c r="G113" s="208" t="s">
        <v>177</v>
      </c>
      <c r="H113" s="209">
        <v>15</v>
      </c>
      <c r="I113" s="210"/>
      <c r="J113" s="211">
        <f>ROUND(I113*H113,2)</f>
        <v>0</v>
      </c>
      <c r="K113" s="212"/>
      <c r="L113" s="44"/>
      <c r="M113" s="213" t="s">
        <v>19</v>
      </c>
      <c r="N113" s="214" t="s">
        <v>46</v>
      </c>
      <c r="O113" s="84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7" t="s">
        <v>139</v>
      </c>
      <c r="AT113" s="217" t="s">
        <v>135</v>
      </c>
      <c r="AU113" s="217" t="s">
        <v>85</v>
      </c>
      <c r="AY113" s="16" t="s">
        <v>133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6" t="s">
        <v>83</v>
      </c>
      <c r="BK113" s="218">
        <f>ROUND(I113*H113,2)</f>
        <v>0</v>
      </c>
      <c r="BL113" s="16" t="s">
        <v>139</v>
      </c>
      <c r="BM113" s="217" t="s">
        <v>474</v>
      </c>
    </row>
    <row r="114" spans="1:47" s="2" customFormat="1" ht="12">
      <c r="A114" s="38"/>
      <c r="B114" s="39"/>
      <c r="C114" s="40"/>
      <c r="D114" s="219" t="s">
        <v>141</v>
      </c>
      <c r="E114" s="40"/>
      <c r="F114" s="220" t="s">
        <v>475</v>
      </c>
      <c r="G114" s="40"/>
      <c r="H114" s="40"/>
      <c r="I114" s="221"/>
      <c r="J114" s="40"/>
      <c r="K114" s="40"/>
      <c r="L114" s="44"/>
      <c r="M114" s="222"/>
      <c r="N114" s="223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6" t="s">
        <v>141</v>
      </c>
      <c r="AU114" s="16" t="s">
        <v>85</v>
      </c>
    </row>
    <row r="115" spans="1:65" s="2" customFormat="1" ht="24.15" customHeight="1">
      <c r="A115" s="38"/>
      <c r="B115" s="39"/>
      <c r="C115" s="205" t="s">
        <v>198</v>
      </c>
      <c r="D115" s="205" t="s">
        <v>135</v>
      </c>
      <c r="E115" s="206" t="s">
        <v>175</v>
      </c>
      <c r="F115" s="207" t="s">
        <v>176</v>
      </c>
      <c r="G115" s="208" t="s">
        <v>177</v>
      </c>
      <c r="H115" s="209">
        <v>856.285</v>
      </c>
      <c r="I115" s="210"/>
      <c r="J115" s="211">
        <f>ROUND(I115*H115,2)</f>
        <v>0</v>
      </c>
      <c r="K115" s="212"/>
      <c r="L115" s="44"/>
      <c r="M115" s="213" t="s">
        <v>19</v>
      </c>
      <c r="N115" s="214" t="s">
        <v>46</v>
      </c>
      <c r="O115" s="84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7" t="s">
        <v>139</v>
      </c>
      <c r="AT115" s="217" t="s">
        <v>135</v>
      </c>
      <c r="AU115" s="217" t="s">
        <v>85</v>
      </c>
      <c r="AY115" s="16" t="s">
        <v>133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6" t="s">
        <v>83</v>
      </c>
      <c r="BK115" s="218">
        <f>ROUND(I115*H115,2)</f>
        <v>0</v>
      </c>
      <c r="BL115" s="16" t="s">
        <v>139</v>
      </c>
      <c r="BM115" s="217" t="s">
        <v>476</v>
      </c>
    </row>
    <row r="116" spans="1:65" s="2" customFormat="1" ht="37.8" customHeight="1">
      <c r="A116" s="38"/>
      <c r="B116" s="39"/>
      <c r="C116" s="205" t="s">
        <v>203</v>
      </c>
      <c r="D116" s="205" t="s">
        <v>135</v>
      </c>
      <c r="E116" s="206" t="s">
        <v>477</v>
      </c>
      <c r="F116" s="207" t="s">
        <v>478</v>
      </c>
      <c r="G116" s="208" t="s">
        <v>177</v>
      </c>
      <c r="H116" s="209">
        <v>1422.45</v>
      </c>
      <c r="I116" s="210"/>
      <c r="J116" s="211">
        <f>ROUND(I116*H116,2)</f>
        <v>0</v>
      </c>
      <c r="K116" s="212"/>
      <c r="L116" s="44"/>
      <c r="M116" s="213" t="s">
        <v>19</v>
      </c>
      <c r="N116" s="214" t="s">
        <v>46</v>
      </c>
      <c r="O116" s="84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17" t="s">
        <v>139</v>
      </c>
      <c r="AT116" s="217" t="s">
        <v>135</v>
      </c>
      <c r="AU116" s="217" t="s">
        <v>85</v>
      </c>
      <c r="AY116" s="16" t="s">
        <v>133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6" t="s">
        <v>83</v>
      </c>
      <c r="BK116" s="218">
        <f>ROUND(I116*H116,2)</f>
        <v>0</v>
      </c>
      <c r="BL116" s="16" t="s">
        <v>139</v>
      </c>
      <c r="BM116" s="217" t="s">
        <v>479</v>
      </c>
    </row>
    <row r="117" spans="1:47" s="2" customFormat="1" ht="12">
      <c r="A117" s="38"/>
      <c r="B117" s="39"/>
      <c r="C117" s="40"/>
      <c r="D117" s="219" t="s">
        <v>141</v>
      </c>
      <c r="E117" s="40"/>
      <c r="F117" s="220" t="s">
        <v>480</v>
      </c>
      <c r="G117" s="40"/>
      <c r="H117" s="40"/>
      <c r="I117" s="221"/>
      <c r="J117" s="40"/>
      <c r="K117" s="40"/>
      <c r="L117" s="44"/>
      <c r="M117" s="222"/>
      <c r="N117" s="223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6" t="s">
        <v>141</v>
      </c>
      <c r="AU117" s="16" t="s">
        <v>85</v>
      </c>
    </row>
    <row r="118" spans="1:65" s="2" customFormat="1" ht="24.15" customHeight="1">
      <c r="A118" s="38"/>
      <c r="B118" s="39"/>
      <c r="C118" s="205" t="s">
        <v>208</v>
      </c>
      <c r="D118" s="205" t="s">
        <v>135</v>
      </c>
      <c r="E118" s="206" t="s">
        <v>185</v>
      </c>
      <c r="F118" s="207" t="s">
        <v>481</v>
      </c>
      <c r="G118" s="208" t="s">
        <v>177</v>
      </c>
      <c r="H118" s="209">
        <v>444.375</v>
      </c>
      <c r="I118" s="210"/>
      <c r="J118" s="211">
        <f>ROUND(I118*H118,2)</f>
        <v>0</v>
      </c>
      <c r="K118" s="212"/>
      <c r="L118" s="44"/>
      <c r="M118" s="213" t="s">
        <v>19</v>
      </c>
      <c r="N118" s="214" t="s">
        <v>46</v>
      </c>
      <c r="O118" s="84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7" t="s">
        <v>139</v>
      </c>
      <c r="AT118" s="217" t="s">
        <v>135</v>
      </c>
      <c r="AU118" s="217" t="s">
        <v>85</v>
      </c>
      <c r="AY118" s="16" t="s">
        <v>133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6" t="s">
        <v>83</v>
      </c>
      <c r="BK118" s="218">
        <f>ROUND(I118*H118,2)</f>
        <v>0</v>
      </c>
      <c r="BL118" s="16" t="s">
        <v>139</v>
      </c>
      <c r="BM118" s="217" t="s">
        <v>482</v>
      </c>
    </row>
    <row r="119" spans="1:47" s="2" customFormat="1" ht="12">
      <c r="A119" s="38"/>
      <c r="B119" s="39"/>
      <c r="C119" s="40"/>
      <c r="D119" s="219" t="s">
        <v>141</v>
      </c>
      <c r="E119" s="40"/>
      <c r="F119" s="220" t="s">
        <v>188</v>
      </c>
      <c r="G119" s="40"/>
      <c r="H119" s="40"/>
      <c r="I119" s="221"/>
      <c r="J119" s="40"/>
      <c r="K119" s="40"/>
      <c r="L119" s="44"/>
      <c r="M119" s="222"/>
      <c r="N119" s="223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6" t="s">
        <v>141</v>
      </c>
      <c r="AU119" s="16" t="s">
        <v>85</v>
      </c>
    </row>
    <row r="120" spans="1:65" s="2" customFormat="1" ht="49.05" customHeight="1">
      <c r="A120" s="38"/>
      <c r="B120" s="39"/>
      <c r="C120" s="205" t="s">
        <v>213</v>
      </c>
      <c r="D120" s="205" t="s">
        <v>135</v>
      </c>
      <c r="E120" s="206" t="s">
        <v>483</v>
      </c>
      <c r="F120" s="207" t="s">
        <v>484</v>
      </c>
      <c r="G120" s="208" t="s">
        <v>177</v>
      </c>
      <c r="H120" s="209">
        <v>58.8</v>
      </c>
      <c r="I120" s="210"/>
      <c r="J120" s="211">
        <f>ROUND(I120*H120,2)</f>
        <v>0</v>
      </c>
      <c r="K120" s="212"/>
      <c r="L120" s="44"/>
      <c r="M120" s="213" t="s">
        <v>19</v>
      </c>
      <c r="N120" s="214" t="s">
        <v>46</v>
      </c>
      <c r="O120" s="84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7" t="s">
        <v>139</v>
      </c>
      <c r="AT120" s="217" t="s">
        <v>135</v>
      </c>
      <c r="AU120" s="217" t="s">
        <v>85</v>
      </c>
      <c r="AY120" s="16" t="s">
        <v>133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6" t="s">
        <v>83</v>
      </c>
      <c r="BK120" s="218">
        <f>ROUND(I120*H120,2)</f>
        <v>0</v>
      </c>
      <c r="BL120" s="16" t="s">
        <v>139</v>
      </c>
      <c r="BM120" s="217" t="s">
        <v>485</v>
      </c>
    </row>
    <row r="121" spans="1:47" s="2" customFormat="1" ht="12">
      <c r="A121" s="38"/>
      <c r="B121" s="39"/>
      <c r="C121" s="40"/>
      <c r="D121" s="219" t="s">
        <v>141</v>
      </c>
      <c r="E121" s="40"/>
      <c r="F121" s="220" t="s">
        <v>486</v>
      </c>
      <c r="G121" s="40"/>
      <c r="H121" s="40"/>
      <c r="I121" s="221"/>
      <c r="J121" s="40"/>
      <c r="K121" s="40"/>
      <c r="L121" s="44"/>
      <c r="M121" s="222"/>
      <c r="N121" s="223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6" t="s">
        <v>141</v>
      </c>
      <c r="AU121" s="16" t="s">
        <v>85</v>
      </c>
    </row>
    <row r="122" spans="1:65" s="2" customFormat="1" ht="49.05" customHeight="1">
      <c r="A122" s="38"/>
      <c r="B122" s="39"/>
      <c r="C122" s="205" t="s">
        <v>219</v>
      </c>
      <c r="D122" s="205" t="s">
        <v>135</v>
      </c>
      <c r="E122" s="206" t="s">
        <v>487</v>
      </c>
      <c r="F122" s="207" t="s">
        <v>488</v>
      </c>
      <c r="G122" s="208" t="s">
        <v>354</v>
      </c>
      <c r="H122" s="209">
        <v>1</v>
      </c>
      <c r="I122" s="210"/>
      <c r="J122" s="211">
        <f>ROUND(I122*H122,2)</f>
        <v>0</v>
      </c>
      <c r="K122" s="212"/>
      <c r="L122" s="44"/>
      <c r="M122" s="213" t="s">
        <v>19</v>
      </c>
      <c r="N122" s="214" t="s">
        <v>46</v>
      </c>
      <c r="O122" s="84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7" t="s">
        <v>139</v>
      </c>
      <c r="AT122" s="217" t="s">
        <v>135</v>
      </c>
      <c r="AU122" s="217" t="s">
        <v>85</v>
      </c>
      <c r="AY122" s="16" t="s">
        <v>133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6" t="s">
        <v>83</v>
      </c>
      <c r="BK122" s="218">
        <f>ROUND(I122*H122,2)</f>
        <v>0</v>
      </c>
      <c r="BL122" s="16" t="s">
        <v>139</v>
      </c>
      <c r="BM122" s="217" t="s">
        <v>489</v>
      </c>
    </row>
    <row r="123" spans="1:47" s="2" customFormat="1" ht="12">
      <c r="A123" s="38"/>
      <c r="B123" s="39"/>
      <c r="C123" s="40"/>
      <c r="D123" s="219" t="s">
        <v>141</v>
      </c>
      <c r="E123" s="40"/>
      <c r="F123" s="220" t="s">
        <v>490</v>
      </c>
      <c r="G123" s="40"/>
      <c r="H123" s="40"/>
      <c r="I123" s="221"/>
      <c r="J123" s="40"/>
      <c r="K123" s="40"/>
      <c r="L123" s="44"/>
      <c r="M123" s="222"/>
      <c r="N123" s="223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6" t="s">
        <v>141</v>
      </c>
      <c r="AU123" s="16" t="s">
        <v>85</v>
      </c>
    </row>
    <row r="124" spans="1:65" s="2" customFormat="1" ht="49.05" customHeight="1">
      <c r="A124" s="38"/>
      <c r="B124" s="39"/>
      <c r="C124" s="205" t="s">
        <v>224</v>
      </c>
      <c r="D124" s="205" t="s">
        <v>135</v>
      </c>
      <c r="E124" s="206" t="s">
        <v>491</v>
      </c>
      <c r="F124" s="207" t="s">
        <v>492</v>
      </c>
      <c r="G124" s="208" t="s">
        <v>354</v>
      </c>
      <c r="H124" s="209">
        <v>1</v>
      </c>
      <c r="I124" s="210"/>
      <c r="J124" s="211">
        <f>ROUND(I124*H124,2)</f>
        <v>0</v>
      </c>
      <c r="K124" s="212"/>
      <c r="L124" s="44"/>
      <c r="M124" s="213" t="s">
        <v>19</v>
      </c>
      <c r="N124" s="214" t="s">
        <v>46</v>
      </c>
      <c r="O124" s="84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7" t="s">
        <v>139</v>
      </c>
      <c r="AT124" s="217" t="s">
        <v>135</v>
      </c>
      <c r="AU124" s="217" t="s">
        <v>85</v>
      </c>
      <c r="AY124" s="16" t="s">
        <v>133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6" t="s">
        <v>83</v>
      </c>
      <c r="BK124" s="218">
        <f>ROUND(I124*H124,2)</f>
        <v>0</v>
      </c>
      <c r="BL124" s="16" t="s">
        <v>139</v>
      </c>
      <c r="BM124" s="217" t="s">
        <v>493</v>
      </c>
    </row>
    <row r="125" spans="1:47" s="2" customFormat="1" ht="12">
      <c r="A125" s="38"/>
      <c r="B125" s="39"/>
      <c r="C125" s="40"/>
      <c r="D125" s="219" t="s">
        <v>141</v>
      </c>
      <c r="E125" s="40"/>
      <c r="F125" s="220" t="s">
        <v>494</v>
      </c>
      <c r="G125" s="40"/>
      <c r="H125" s="40"/>
      <c r="I125" s="221"/>
      <c r="J125" s="40"/>
      <c r="K125" s="40"/>
      <c r="L125" s="44"/>
      <c r="M125" s="222"/>
      <c r="N125" s="223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6" t="s">
        <v>141</v>
      </c>
      <c r="AU125" s="16" t="s">
        <v>85</v>
      </c>
    </row>
    <row r="126" spans="1:65" s="2" customFormat="1" ht="44.25" customHeight="1">
      <c r="A126" s="38"/>
      <c r="B126" s="39"/>
      <c r="C126" s="205" t="s">
        <v>229</v>
      </c>
      <c r="D126" s="205" t="s">
        <v>135</v>
      </c>
      <c r="E126" s="206" t="s">
        <v>495</v>
      </c>
      <c r="F126" s="207" t="s">
        <v>496</v>
      </c>
      <c r="G126" s="208" t="s">
        <v>354</v>
      </c>
      <c r="H126" s="209">
        <v>1</v>
      </c>
      <c r="I126" s="210"/>
      <c r="J126" s="211">
        <f>ROUND(I126*H126,2)</f>
        <v>0</v>
      </c>
      <c r="K126" s="212"/>
      <c r="L126" s="44"/>
      <c r="M126" s="213" t="s">
        <v>19</v>
      </c>
      <c r="N126" s="214" t="s">
        <v>46</v>
      </c>
      <c r="O126" s="84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7" t="s">
        <v>139</v>
      </c>
      <c r="AT126" s="217" t="s">
        <v>135</v>
      </c>
      <c r="AU126" s="217" t="s">
        <v>85</v>
      </c>
      <c r="AY126" s="16" t="s">
        <v>133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6" t="s">
        <v>83</v>
      </c>
      <c r="BK126" s="218">
        <f>ROUND(I126*H126,2)</f>
        <v>0</v>
      </c>
      <c r="BL126" s="16" t="s">
        <v>139</v>
      </c>
      <c r="BM126" s="217" t="s">
        <v>497</v>
      </c>
    </row>
    <row r="127" spans="1:47" s="2" customFormat="1" ht="12">
      <c r="A127" s="38"/>
      <c r="B127" s="39"/>
      <c r="C127" s="40"/>
      <c r="D127" s="219" t="s">
        <v>141</v>
      </c>
      <c r="E127" s="40"/>
      <c r="F127" s="220" t="s">
        <v>498</v>
      </c>
      <c r="G127" s="40"/>
      <c r="H127" s="40"/>
      <c r="I127" s="221"/>
      <c r="J127" s="40"/>
      <c r="K127" s="40"/>
      <c r="L127" s="44"/>
      <c r="M127" s="222"/>
      <c r="N127" s="223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6" t="s">
        <v>141</v>
      </c>
      <c r="AU127" s="16" t="s">
        <v>85</v>
      </c>
    </row>
    <row r="128" spans="1:65" s="2" customFormat="1" ht="44.25" customHeight="1">
      <c r="A128" s="38"/>
      <c r="B128" s="39"/>
      <c r="C128" s="205" t="s">
        <v>234</v>
      </c>
      <c r="D128" s="205" t="s">
        <v>135</v>
      </c>
      <c r="E128" s="206" t="s">
        <v>499</v>
      </c>
      <c r="F128" s="207" t="s">
        <v>500</v>
      </c>
      <c r="G128" s="208" t="s">
        <v>354</v>
      </c>
      <c r="H128" s="209">
        <v>1</v>
      </c>
      <c r="I128" s="210"/>
      <c r="J128" s="211">
        <f>ROUND(I128*H128,2)</f>
        <v>0</v>
      </c>
      <c r="K128" s="212"/>
      <c r="L128" s="44"/>
      <c r="M128" s="213" t="s">
        <v>19</v>
      </c>
      <c r="N128" s="214" t="s">
        <v>46</v>
      </c>
      <c r="O128" s="84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17" t="s">
        <v>139</v>
      </c>
      <c r="AT128" s="217" t="s">
        <v>135</v>
      </c>
      <c r="AU128" s="217" t="s">
        <v>85</v>
      </c>
      <c r="AY128" s="16" t="s">
        <v>133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6" t="s">
        <v>83</v>
      </c>
      <c r="BK128" s="218">
        <f>ROUND(I128*H128,2)</f>
        <v>0</v>
      </c>
      <c r="BL128" s="16" t="s">
        <v>139</v>
      </c>
      <c r="BM128" s="217" t="s">
        <v>501</v>
      </c>
    </row>
    <row r="129" spans="1:47" s="2" customFormat="1" ht="12">
      <c r="A129" s="38"/>
      <c r="B129" s="39"/>
      <c r="C129" s="40"/>
      <c r="D129" s="219" t="s">
        <v>141</v>
      </c>
      <c r="E129" s="40"/>
      <c r="F129" s="220" t="s">
        <v>502</v>
      </c>
      <c r="G129" s="40"/>
      <c r="H129" s="40"/>
      <c r="I129" s="221"/>
      <c r="J129" s="40"/>
      <c r="K129" s="40"/>
      <c r="L129" s="44"/>
      <c r="M129" s="222"/>
      <c r="N129" s="223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6" t="s">
        <v>141</v>
      </c>
      <c r="AU129" s="16" t="s">
        <v>85</v>
      </c>
    </row>
    <row r="130" spans="1:65" s="2" customFormat="1" ht="37.8" customHeight="1">
      <c r="A130" s="38"/>
      <c r="B130" s="39"/>
      <c r="C130" s="205" t="s">
        <v>7</v>
      </c>
      <c r="D130" s="205" t="s">
        <v>135</v>
      </c>
      <c r="E130" s="206" t="s">
        <v>503</v>
      </c>
      <c r="F130" s="207" t="s">
        <v>504</v>
      </c>
      <c r="G130" s="208" t="s">
        <v>354</v>
      </c>
      <c r="H130" s="209">
        <v>1</v>
      </c>
      <c r="I130" s="210"/>
      <c r="J130" s="211">
        <f>ROUND(I130*H130,2)</f>
        <v>0</v>
      </c>
      <c r="K130" s="212"/>
      <c r="L130" s="44"/>
      <c r="M130" s="213" t="s">
        <v>19</v>
      </c>
      <c r="N130" s="214" t="s">
        <v>46</v>
      </c>
      <c r="O130" s="84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7" t="s">
        <v>139</v>
      </c>
      <c r="AT130" s="217" t="s">
        <v>135</v>
      </c>
      <c r="AU130" s="217" t="s">
        <v>85</v>
      </c>
      <c r="AY130" s="16" t="s">
        <v>133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6" t="s">
        <v>83</v>
      </c>
      <c r="BK130" s="218">
        <f>ROUND(I130*H130,2)</f>
        <v>0</v>
      </c>
      <c r="BL130" s="16" t="s">
        <v>139</v>
      </c>
      <c r="BM130" s="217" t="s">
        <v>505</v>
      </c>
    </row>
    <row r="131" spans="1:47" s="2" customFormat="1" ht="12">
      <c r="A131" s="38"/>
      <c r="B131" s="39"/>
      <c r="C131" s="40"/>
      <c r="D131" s="219" t="s">
        <v>141</v>
      </c>
      <c r="E131" s="40"/>
      <c r="F131" s="220" t="s">
        <v>506</v>
      </c>
      <c r="G131" s="40"/>
      <c r="H131" s="40"/>
      <c r="I131" s="221"/>
      <c r="J131" s="40"/>
      <c r="K131" s="40"/>
      <c r="L131" s="44"/>
      <c r="M131" s="222"/>
      <c r="N131" s="223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6" t="s">
        <v>141</v>
      </c>
      <c r="AU131" s="16" t="s">
        <v>85</v>
      </c>
    </row>
    <row r="132" spans="1:65" s="2" customFormat="1" ht="37.8" customHeight="1">
      <c r="A132" s="38"/>
      <c r="B132" s="39"/>
      <c r="C132" s="205" t="s">
        <v>244</v>
      </c>
      <c r="D132" s="205" t="s">
        <v>135</v>
      </c>
      <c r="E132" s="206" t="s">
        <v>507</v>
      </c>
      <c r="F132" s="207" t="s">
        <v>508</v>
      </c>
      <c r="G132" s="208" t="s">
        <v>354</v>
      </c>
      <c r="H132" s="209">
        <v>1</v>
      </c>
      <c r="I132" s="210"/>
      <c r="J132" s="211">
        <f>ROUND(I132*H132,2)</f>
        <v>0</v>
      </c>
      <c r="K132" s="212"/>
      <c r="L132" s="44"/>
      <c r="M132" s="213" t="s">
        <v>19</v>
      </c>
      <c r="N132" s="214" t="s">
        <v>46</v>
      </c>
      <c r="O132" s="84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7" t="s">
        <v>139</v>
      </c>
      <c r="AT132" s="217" t="s">
        <v>135</v>
      </c>
      <c r="AU132" s="217" t="s">
        <v>85</v>
      </c>
      <c r="AY132" s="16" t="s">
        <v>133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6" t="s">
        <v>83</v>
      </c>
      <c r="BK132" s="218">
        <f>ROUND(I132*H132,2)</f>
        <v>0</v>
      </c>
      <c r="BL132" s="16" t="s">
        <v>139</v>
      </c>
      <c r="BM132" s="217" t="s">
        <v>509</v>
      </c>
    </row>
    <row r="133" spans="1:47" s="2" customFormat="1" ht="12">
      <c r="A133" s="38"/>
      <c r="B133" s="39"/>
      <c r="C133" s="40"/>
      <c r="D133" s="219" t="s">
        <v>141</v>
      </c>
      <c r="E133" s="40"/>
      <c r="F133" s="220" t="s">
        <v>510</v>
      </c>
      <c r="G133" s="40"/>
      <c r="H133" s="40"/>
      <c r="I133" s="221"/>
      <c r="J133" s="40"/>
      <c r="K133" s="40"/>
      <c r="L133" s="44"/>
      <c r="M133" s="222"/>
      <c r="N133" s="223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6" t="s">
        <v>141</v>
      </c>
      <c r="AU133" s="16" t="s">
        <v>85</v>
      </c>
    </row>
    <row r="134" spans="1:65" s="2" customFormat="1" ht="55.5" customHeight="1">
      <c r="A134" s="38"/>
      <c r="B134" s="39"/>
      <c r="C134" s="205" t="s">
        <v>249</v>
      </c>
      <c r="D134" s="205" t="s">
        <v>135</v>
      </c>
      <c r="E134" s="206" t="s">
        <v>511</v>
      </c>
      <c r="F134" s="207" t="s">
        <v>512</v>
      </c>
      <c r="G134" s="208" t="s">
        <v>354</v>
      </c>
      <c r="H134" s="209">
        <v>5</v>
      </c>
      <c r="I134" s="210"/>
      <c r="J134" s="211">
        <f>ROUND(I134*H134,2)</f>
        <v>0</v>
      </c>
      <c r="K134" s="212"/>
      <c r="L134" s="44"/>
      <c r="M134" s="213" t="s">
        <v>19</v>
      </c>
      <c r="N134" s="214" t="s">
        <v>46</v>
      </c>
      <c r="O134" s="84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17" t="s">
        <v>139</v>
      </c>
      <c r="AT134" s="217" t="s">
        <v>135</v>
      </c>
      <c r="AU134" s="217" t="s">
        <v>85</v>
      </c>
      <c r="AY134" s="16" t="s">
        <v>133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6" t="s">
        <v>83</v>
      </c>
      <c r="BK134" s="218">
        <f>ROUND(I134*H134,2)</f>
        <v>0</v>
      </c>
      <c r="BL134" s="16" t="s">
        <v>139</v>
      </c>
      <c r="BM134" s="217" t="s">
        <v>513</v>
      </c>
    </row>
    <row r="135" spans="1:47" s="2" customFormat="1" ht="12">
      <c r="A135" s="38"/>
      <c r="B135" s="39"/>
      <c r="C135" s="40"/>
      <c r="D135" s="219" t="s">
        <v>141</v>
      </c>
      <c r="E135" s="40"/>
      <c r="F135" s="220" t="s">
        <v>514</v>
      </c>
      <c r="G135" s="40"/>
      <c r="H135" s="40"/>
      <c r="I135" s="221"/>
      <c r="J135" s="40"/>
      <c r="K135" s="40"/>
      <c r="L135" s="44"/>
      <c r="M135" s="222"/>
      <c r="N135" s="223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6" t="s">
        <v>141</v>
      </c>
      <c r="AU135" s="16" t="s">
        <v>85</v>
      </c>
    </row>
    <row r="136" spans="1:65" s="2" customFormat="1" ht="55.5" customHeight="1">
      <c r="A136" s="38"/>
      <c r="B136" s="39"/>
      <c r="C136" s="205" t="s">
        <v>254</v>
      </c>
      <c r="D136" s="205" t="s">
        <v>135</v>
      </c>
      <c r="E136" s="206" t="s">
        <v>515</v>
      </c>
      <c r="F136" s="207" t="s">
        <v>516</v>
      </c>
      <c r="G136" s="208" t="s">
        <v>354</v>
      </c>
      <c r="H136" s="209">
        <v>5</v>
      </c>
      <c r="I136" s="210"/>
      <c r="J136" s="211">
        <f>ROUND(I136*H136,2)</f>
        <v>0</v>
      </c>
      <c r="K136" s="212"/>
      <c r="L136" s="44"/>
      <c r="M136" s="213" t="s">
        <v>19</v>
      </c>
      <c r="N136" s="214" t="s">
        <v>46</v>
      </c>
      <c r="O136" s="84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17" t="s">
        <v>139</v>
      </c>
      <c r="AT136" s="217" t="s">
        <v>135</v>
      </c>
      <c r="AU136" s="217" t="s">
        <v>85</v>
      </c>
      <c r="AY136" s="16" t="s">
        <v>133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6" t="s">
        <v>83</v>
      </c>
      <c r="BK136" s="218">
        <f>ROUND(I136*H136,2)</f>
        <v>0</v>
      </c>
      <c r="BL136" s="16" t="s">
        <v>139</v>
      </c>
      <c r="BM136" s="217" t="s">
        <v>517</v>
      </c>
    </row>
    <row r="137" spans="1:47" s="2" customFormat="1" ht="12">
      <c r="A137" s="38"/>
      <c r="B137" s="39"/>
      <c r="C137" s="40"/>
      <c r="D137" s="219" t="s">
        <v>141</v>
      </c>
      <c r="E137" s="40"/>
      <c r="F137" s="220" t="s">
        <v>518</v>
      </c>
      <c r="G137" s="40"/>
      <c r="H137" s="40"/>
      <c r="I137" s="221"/>
      <c r="J137" s="40"/>
      <c r="K137" s="40"/>
      <c r="L137" s="44"/>
      <c r="M137" s="222"/>
      <c r="N137" s="223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6" t="s">
        <v>141</v>
      </c>
      <c r="AU137" s="16" t="s">
        <v>85</v>
      </c>
    </row>
    <row r="138" spans="1:65" s="2" customFormat="1" ht="62.7" customHeight="1">
      <c r="A138" s="38"/>
      <c r="B138" s="39"/>
      <c r="C138" s="205" t="s">
        <v>258</v>
      </c>
      <c r="D138" s="205" t="s">
        <v>135</v>
      </c>
      <c r="E138" s="206" t="s">
        <v>194</v>
      </c>
      <c r="F138" s="207" t="s">
        <v>195</v>
      </c>
      <c r="G138" s="208" t="s">
        <v>177</v>
      </c>
      <c r="H138" s="209">
        <v>504.355</v>
      </c>
      <c r="I138" s="210"/>
      <c r="J138" s="211">
        <f>ROUND(I138*H138,2)</f>
        <v>0</v>
      </c>
      <c r="K138" s="212"/>
      <c r="L138" s="44"/>
      <c r="M138" s="213" t="s">
        <v>19</v>
      </c>
      <c r="N138" s="214" t="s">
        <v>46</v>
      </c>
      <c r="O138" s="84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7" t="s">
        <v>139</v>
      </c>
      <c r="AT138" s="217" t="s">
        <v>135</v>
      </c>
      <c r="AU138" s="217" t="s">
        <v>85</v>
      </c>
      <c r="AY138" s="16" t="s">
        <v>133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6" t="s">
        <v>83</v>
      </c>
      <c r="BK138" s="218">
        <f>ROUND(I138*H138,2)</f>
        <v>0</v>
      </c>
      <c r="BL138" s="16" t="s">
        <v>139</v>
      </c>
      <c r="BM138" s="217" t="s">
        <v>519</v>
      </c>
    </row>
    <row r="139" spans="1:47" s="2" customFormat="1" ht="12">
      <c r="A139" s="38"/>
      <c r="B139" s="39"/>
      <c r="C139" s="40"/>
      <c r="D139" s="219" t="s">
        <v>141</v>
      </c>
      <c r="E139" s="40"/>
      <c r="F139" s="220" t="s">
        <v>197</v>
      </c>
      <c r="G139" s="40"/>
      <c r="H139" s="40"/>
      <c r="I139" s="221"/>
      <c r="J139" s="40"/>
      <c r="K139" s="40"/>
      <c r="L139" s="44"/>
      <c r="M139" s="222"/>
      <c r="N139" s="223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6" t="s">
        <v>141</v>
      </c>
      <c r="AU139" s="16" t="s">
        <v>85</v>
      </c>
    </row>
    <row r="140" spans="1:65" s="2" customFormat="1" ht="62.7" customHeight="1">
      <c r="A140" s="38"/>
      <c r="B140" s="39"/>
      <c r="C140" s="205" t="s">
        <v>263</v>
      </c>
      <c r="D140" s="205" t="s">
        <v>135</v>
      </c>
      <c r="E140" s="206" t="s">
        <v>520</v>
      </c>
      <c r="F140" s="207" t="s">
        <v>521</v>
      </c>
      <c r="G140" s="208" t="s">
        <v>177</v>
      </c>
      <c r="H140" s="209">
        <v>1392.446</v>
      </c>
      <c r="I140" s="210"/>
      <c r="J140" s="211">
        <f>ROUND(I140*H140,2)</f>
        <v>0</v>
      </c>
      <c r="K140" s="212"/>
      <c r="L140" s="44"/>
      <c r="M140" s="213" t="s">
        <v>19</v>
      </c>
      <c r="N140" s="214" t="s">
        <v>46</v>
      </c>
      <c r="O140" s="84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17" t="s">
        <v>139</v>
      </c>
      <c r="AT140" s="217" t="s">
        <v>135</v>
      </c>
      <c r="AU140" s="217" t="s">
        <v>85</v>
      </c>
      <c r="AY140" s="16" t="s">
        <v>133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6" t="s">
        <v>83</v>
      </c>
      <c r="BK140" s="218">
        <f>ROUND(I140*H140,2)</f>
        <v>0</v>
      </c>
      <c r="BL140" s="16" t="s">
        <v>139</v>
      </c>
      <c r="BM140" s="217" t="s">
        <v>522</v>
      </c>
    </row>
    <row r="141" spans="1:47" s="2" customFormat="1" ht="12">
      <c r="A141" s="38"/>
      <c r="B141" s="39"/>
      <c r="C141" s="40"/>
      <c r="D141" s="219" t="s">
        <v>141</v>
      </c>
      <c r="E141" s="40"/>
      <c r="F141" s="220" t="s">
        <v>523</v>
      </c>
      <c r="G141" s="40"/>
      <c r="H141" s="40"/>
      <c r="I141" s="221"/>
      <c r="J141" s="40"/>
      <c r="K141" s="40"/>
      <c r="L141" s="44"/>
      <c r="M141" s="222"/>
      <c r="N141" s="223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6" t="s">
        <v>141</v>
      </c>
      <c r="AU141" s="16" t="s">
        <v>85</v>
      </c>
    </row>
    <row r="142" spans="1:65" s="2" customFormat="1" ht="44.25" customHeight="1">
      <c r="A142" s="38"/>
      <c r="B142" s="39"/>
      <c r="C142" s="205" t="s">
        <v>269</v>
      </c>
      <c r="D142" s="205" t="s">
        <v>135</v>
      </c>
      <c r="E142" s="206" t="s">
        <v>524</v>
      </c>
      <c r="F142" s="207" t="s">
        <v>525</v>
      </c>
      <c r="G142" s="208" t="s">
        <v>177</v>
      </c>
      <c r="H142" s="209">
        <v>107.955</v>
      </c>
      <c r="I142" s="210"/>
      <c r="J142" s="211">
        <f>ROUND(I142*H142,2)</f>
        <v>0</v>
      </c>
      <c r="K142" s="212"/>
      <c r="L142" s="44"/>
      <c r="M142" s="213" t="s">
        <v>19</v>
      </c>
      <c r="N142" s="214" t="s">
        <v>46</v>
      </c>
      <c r="O142" s="84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17" t="s">
        <v>139</v>
      </c>
      <c r="AT142" s="217" t="s">
        <v>135</v>
      </c>
      <c r="AU142" s="217" t="s">
        <v>85</v>
      </c>
      <c r="AY142" s="16" t="s">
        <v>133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6" t="s">
        <v>83</v>
      </c>
      <c r="BK142" s="218">
        <f>ROUND(I142*H142,2)</f>
        <v>0</v>
      </c>
      <c r="BL142" s="16" t="s">
        <v>139</v>
      </c>
      <c r="BM142" s="217" t="s">
        <v>526</v>
      </c>
    </row>
    <row r="143" spans="1:47" s="2" customFormat="1" ht="12">
      <c r="A143" s="38"/>
      <c r="B143" s="39"/>
      <c r="C143" s="40"/>
      <c r="D143" s="219" t="s">
        <v>141</v>
      </c>
      <c r="E143" s="40"/>
      <c r="F143" s="220" t="s">
        <v>527</v>
      </c>
      <c r="G143" s="40"/>
      <c r="H143" s="40"/>
      <c r="I143" s="221"/>
      <c r="J143" s="40"/>
      <c r="K143" s="40"/>
      <c r="L143" s="44"/>
      <c r="M143" s="222"/>
      <c r="N143" s="223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6" t="s">
        <v>141</v>
      </c>
      <c r="AU143" s="16" t="s">
        <v>85</v>
      </c>
    </row>
    <row r="144" spans="1:65" s="2" customFormat="1" ht="37.8" customHeight="1">
      <c r="A144" s="38"/>
      <c r="B144" s="39"/>
      <c r="C144" s="205" t="s">
        <v>274</v>
      </c>
      <c r="D144" s="205" t="s">
        <v>135</v>
      </c>
      <c r="E144" s="206" t="s">
        <v>264</v>
      </c>
      <c r="F144" s="207" t="s">
        <v>265</v>
      </c>
      <c r="G144" s="208" t="s">
        <v>138</v>
      </c>
      <c r="H144" s="209">
        <v>1852.57</v>
      </c>
      <c r="I144" s="210"/>
      <c r="J144" s="211">
        <f>ROUND(I144*H144,2)</f>
        <v>0</v>
      </c>
      <c r="K144" s="212"/>
      <c r="L144" s="44"/>
      <c r="M144" s="213" t="s">
        <v>19</v>
      </c>
      <c r="N144" s="214" t="s">
        <v>46</v>
      </c>
      <c r="O144" s="84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7" t="s">
        <v>139</v>
      </c>
      <c r="AT144" s="217" t="s">
        <v>135</v>
      </c>
      <c r="AU144" s="217" t="s">
        <v>85</v>
      </c>
      <c r="AY144" s="16" t="s">
        <v>133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6" t="s">
        <v>83</v>
      </c>
      <c r="BK144" s="218">
        <f>ROUND(I144*H144,2)</f>
        <v>0</v>
      </c>
      <c r="BL144" s="16" t="s">
        <v>139</v>
      </c>
      <c r="BM144" s="217" t="s">
        <v>528</v>
      </c>
    </row>
    <row r="145" spans="1:47" s="2" customFormat="1" ht="12">
      <c r="A145" s="38"/>
      <c r="B145" s="39"/>
      <c r="C145" s="40"/>
      <c r="D145" s="219" t="s">
        <v>141</v>
      </c>
      <c r="E145" s="40"/>
      <c r="F145" s="220" t="s">
        <v>267</v>
      </c>
      <c r="G145" s="40"/>
      <c r="H145" s="40"/>
      <c r="I145" s="221"/>
      <c r="J145" s="40"/>
      <c r="K145" s="40"/>
      <c r="L145" s="44"/>
      <c r="M145" s="222"/>
      <c r="N145" s="223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6" t="s">
        <v>141</v>
      </c>
      <c r="AU145" s="16" t="s">
        <v>85</v>
      </c>
    </row>
    <row r="146" spans="1:65" s="2" customFormat="1" ht="37.8" customHeight="1">
      <c r="A146" s="38"/>
      <c r="B146" s="39"/>
      <c r="C146" s="205" t="s">
        <v>279</v>
      </c>
      <c r="D146" s="205" t="s">
        <v>135</v>
      </c>
      <c r="E146" s="206" t="s">
        <v>204</v>
      </c>
      <c r="F146" s="207" t="s">
        <v>205</v>
      </c>
      <c r="G146" s="208" t="s">
        <v>177</v>
      </c>
      <c r="H146" s="209">
        <v>1481.25</v>
      </c>
      <c r="I146" s="210"/>
      <c r="J146" s="211">
        <f>ROUND(I146*H146,2)</f>
        <v>0</v>
      </c>
      <c r="K146" s="212"/>
      <c r="L146" s="44"/>
      <c r="M146" s="213" t="s">
        <v>19</v>
      </c>
      <c r="N146" s="214" t="s">
        <v>46</v>
      </c>
      <c r="O146" s="84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17" t="s">
        <v>139</v>
      </c>
      <c r="AT146" s="217" t="s">
        <v>135</v>
      </c>
      <c r="AU146" s="217" t="s">
        <v>85</v>
      </c>
      <c r="AY146" s="16" t="s">
        <v>133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6" t="s">
        <v>83</v>
      </c>
      <c r="BK146" s="218">
        <f>ROUND(I146*H146,2)</f>
        <v>0</v>
      </c>
      <c r="BL146" s="16" t="s">
        <v>139</v>
      </c>
      <c r="BM146" s="217" t="s">
        <v>529</v>
      </c>
    </row>
    <row r="147" spans="1:47" s="2" customFormat="1" ht="12">
      <c r="A147" s="38"/>
      <c r="B147" s="39"/>
      <c r="C147" s="40"/>
      <c r="D147" s="219" t="s">
        <v>141</v>
      </c>
      <c r="E147" s="40"/>
      <c r="F147" s="220" t="s">
        <v>207</v>
      </c>
      <c r="G147" s="40"/>
      <c r="H147" s="40"/>
      <c r="I147" s="221"/>
      <c r="J147" s="40"/>
      <c r="K147" s="40"/>
      <c r="L147" s="44"/>
      <c r="M147" s="222"/>
      <c r="N147" s="223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6" t="s">
        <v>141</v>
      </c>
      <c r="AU147" s="16" t="s">
        <v>85</v>
      </c>
    </row>
    <row r="148" spans="1:65" s="2" customFormat="1" ht="44.25" customHeight="1">
      <c r="A148" s="38"/>
      <c r="B148" s="39"/>
      <c r="C148" s="205" t="s">
        <v>284</v>
      </c>
      <c r="D148" s="205" t="s">
        <v>135</v>
      </c>
      <c r="E148" s="206" t="s">
        <v>209</v>
      </c>
      <c r="F148" s="207" t="s">
        <v>210</v>
      </c>
      <c r="G148" s="208" t="s">
        <v>177</v>
      </c>
      <c r="H148" s="209">
        <v>54.7</v>
      </c>
      <c r="I148" s="210"/>
      <c r="J148" s="211">
        <f>ROUND(I148*H148,2)</f>
        <v>0</v>
      </c>
      <c r="K148" s="212"/>
      <c r="L148" s="44"/>
      <c r="M148" s="213" t="s">
        <v>19</v>
      </c>
      <c r="N148" s="214" t="s">
        <v>46</v>
      </c>
      <c r="O148" s="84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17" t="s">
        <v>139</v>
      </c>
      <c r="AT148" s="217" t="s">
        <v>135</v>
      </c>
      <c r="AU148" s="217" t="s">
        <v>85</v>
      </c>
      <c r="AY148" s="16" t="s">
        <v>133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6" t="s">
        <v>83</v>
      </c>
      <c r="BK148" s="218">
        <f>ROUND(I148*H148,2)</f>
        <v>0</v>
      </c>
      <c r="BL148" s="16" t="s">
        <v>139</v>
      </c>
      <c r="BM148" s="217" t="s">
        <v>530</v>
      </c>
    </row>
    <row r="149" spans="1:47" s="2" customFormat="1" ht="12">
      <c r="A149" s="38"/>
      <c r="B149" s="39"/>
      <c r="C149" s="40"/>
      <c r="D149" s="219" t="s">
        <v>141</v>
      </c>
      <c r="E149" s="40"/>
      <c r="F149" s="220" t="s">
        <v>212</v>
      </c>
      <c r="G149" s="40"/>
      <c r="H149" s="40"/>
      <c r="I149" s="221"/>
      <c r="J149" s="40"/>
      <c r="K149" s="40"/>
      <c r="L149" s="44"/>
      <c r="M149" s="222"/>
      <c r="N149" s="223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6" t="s">
        <v>141</v>
      </c>
      <c r="AU149" s="16" t="s">
        <v>85</v>
      </c>
    </row>
    <row r="150" spans="1:65" s="2" customFormat="1" ht="37.8" customHeight="1">
      <c r="A150" s="38"/>
      <c r="B150" s="39"/>
      <c r="C150" s="205" t="s">
        <v>289</v>
      </c>
      <c r="D150" s="205" t="s">
        <v>135</v>
      </c>
      <c r="E150" s="206" t="s">
        <v>220</v>
      </c>
      <c r="F150" s="207" t="s">
        <v>221</v>
      </c>
      <c r="G150" s="208" t="s">
        <v>138</v>
      </c>
      <c r="H150" s="209">
        <v>355.03</v>
      </c>
      <c r="I150" s="210"/>
      <c r="J150" s="211">
        <f>ROUND(I150*H150,2)</f>
        <v>0</v>
      </c>
      <c r="K150" s="212"/>
      <c r="L150" s="44"/>
      <c r="M150" s="213" t="s">
        <v>19</v>
      </c>
      <c r="N150" s="214" t="s">
        <v>46</v>
      </c>
      <c r="O150" s="84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17" t="s">
        <v>139</v>
      </c>
      <c r="AT150" s="217" t="s">
        <v>135</v>
      </c>
      <c r="AU150" s="217" t="s">
        <v>85</v>
      </c>
      <c r="AY150" s="16" t="s">
        <v>133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6" t="s">
        <v>83</v>
      </c>
      <c r="BK150" s="218">
        <f>ROUND(I150*H150,2)</f>
        <v>0</v>
      </c>
      <c r="BL150" s="16" t="s">
        <v>139</v>
      </c>
      <c r="BM150" s="217" t="s">
        <v>531</v>
      </c>
    </row>
    <row r="151" spans="1:47" s="2" customFormat="1" ht="12">
      <c r="A151" s="38"/>
      <c r="B151" s="39"/>
      <c r="C151" s="40"/>
      <c r="D151" s="219" t="s">
        <v>141</v>
      </c>
      <c r="E151" s="40"/>
      <c r="F151" s="220" t="s">
        <v>223</v>
      </c>
      <c r="G151" s="40"/>
      <c r="H151" s="40"/>
      <c r="I151" s="221"/>
      <c r="J151" s="40"/>
      <c r="K151" s="40"/>
      <c r="L151" s="44"/>
      <c r="M151" s="222"/>
      <c r="N151" s="223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6" t="s">
        <v>141</v>
      </c>
      <c r="AU151" s="16" t="s">
        <v>85</v>
      </c>
    </row>
    <row r="152" spans="1:65" s="2" customFormat="1" ht="37.8" customHeight="1">
      <c r="A152" s="38"/>
      <c r="B152" s="39"/>
      <c r="C152" s="205" t="s">
        <v>294</v>
      </c>
      <c r="D152" s="205" t="s">
        <v>135</v>
      </c>
      <c r="E152" s="206" t="s">
        <v>225</v>
      </c>
      <c r="F152" s="207" t="s">
        <v>226</v>
      </c>
      <c r="G152" s="208" t="s">
        <v>138</v>
      </c>
      <c r="H152" s="209">
        <v>355.03</v>
      </c>
      <c r="I152" s="210"/>
      <c r="J152" s="211">
        <f>ROUND(I152*H152,2)</f>
        <v>0</v>
      </c>
      <c r="K152" s="212"/>
      <c r="L152" s="44"/>
      <c r="M152" s="213" t="s">
        <v>19</v>
      </c>
      <c r="N152" s="214" t="s">
        <v>46</v>
      </c>
      <c r="O152" s="84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17" t="s">
        <v>139</v>
      </c>
      <c r="AT152" s="217" t="s">
        <v>135</v>
      </c>
      <c r="AU152" s="217" t="s">
        <v>85</v>
      </c>
      <c r="AY152" s="16" t="s">
        <v>133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6" t="s">
        <v>83</v>
      </c>
      <c r="BK152" s="218">
        <f>ROUND(I152*H152,2)</f>
        <v>0</v>
      </c>
      <c r="BL152" s="16" t="s">
        <v>139</v>
      </c>
      <c r="BM152" s="217" t="s">
        <v>532</v>
      </c>
    </row>
    <row r="153" spans="1:47" s="2" customFormat="1" ht="12">
      <c r="A153" s="38"/>
      <c r="B153" s="39"/>
      <c r="C153" s="40"/>
      <c r="D153" s="219" t="s">
        <v>141</v>
      </c>
      <c r="E153" s="40"/>
      <c r="F153" s="220" t="s">
        <v>228</v>
      </c>
      <c r="G153" s="40"/>
      <c r="H153" s="40"/>
      <c r="I153" s="221"/>
      <c r="J153" s="40"/>
      <c r="K153" s="40"/>
      <c r="L153" s="44"/>
      <c r="M153" s="222"/>
      <c r="N153" s="223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6" t="s">
        <v>141</v>
      </c>
      <c r="AU153" s="16" t="s">
        <v>85</v>
      </c>
    </row>
    <row r="154" spans="1:65" s="2" customFormat="1" ht="16.5" customHeight="1">
      <c r="A154" s="38"/>
      <c r="B154" s="39"/>
      <c r="C154" s="224" t="s">
        <v>299</v>
      </c>
      <c r="D154" s="224" t="s">
        <v>214</v>
      </c>
      <c r="E154" s="225" t="s">
        <v>230</v>
      </c>
      <c r="F154" s="226" t="s">
        <v>231</v>
      </c>
      <c r="G154" s="227" t="s">
        <v>232</v>
      </c>
      <c r="H154" s="228">
        <v>5.325</v>
      </c>
      <c r="I154" s="229"/>
      <c r="J154" s="230">
        <f>ROUND(I154*H154,2)</f>
        <v>0</v>
      </c>
      <c r="K154" s="231"/>
      <c r="L154" s="232"/>
      <c r="M154" s="233" t="s">
        <v>19</v>
      </c>
      <c r="N154" s="234" t="s">
        <v>46</v>
      </c>
      <c r="O154" s="84"/>
      <c r="P154" s="215">
        <f>O154*H154</f>
        <v>0</v>
      </c>
      <c r="Q154" s="215">
        <v>0.001</v>
      </c>
      <c r="R154" s="215">
        <f>Q154*H154</f>
        <v>0.005325</v>
      </c>
      <c r="S154" s="215">
        <v>0</v>
      </c>
      <c r="T154" s="21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17" t="s">
        <v>174</v>
      </c>
      <c r="AT154" s="217" t="s">
        <v>214</v>
      </c>
      <c r="AU154" s="217" t="s">
        <v>85</v>
      </c>
      <c r="AY154" s="16" t="s">
        <v>133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6" t="s">
        <v>83</v>
      </c>
      <c r="BK154" s="218">
        <f>ROUND(I154*H154,2)</f>
        <v>0</v>
      </c>
      <c r="BL154" s="16" t="s">
        <v>139</v>
      </c>
      <c r="BM154" s="217" t="s">
        <v>533</v>
      </c>
    </row>
    <row r="155" spans="1:65" s="2" customFormat="1" ht="33" customHeight="1">
      <c r="A155" s="38"/>
      <c r="B155" s="39"/>
      <c r="C155" s="205" t="s">
        <v>305</v>
      </c>
      <c r="D155" s="205" t="s">
        <v>135</v>
      </c>
      <c r="E155" s="206" t="s">
        <v>235</v>
      </c>
      <c r="F155" s="207" t="s">
        <v>236</v>
      </c>
      <c r="G155" s="208" t="s">
        <v>138</v>
      </c>
      <c r="H155" s="209">
        <v>2013.07</v>
      </c>
      <c r="I155" s="210"/>
      <c r="J155" s="211">
        <f>ROUND(I155*H155,2)</f>
        <v>0</v>
      </c>
      <c r="K155" s="212"/>
      <c r="L155" s="44"/>
      <c r="M155" s="213" t="s">
        <v>19</v>
      </c>
      <c r="N155" s="214" t="s">
        <v>46</v>
      </c>
      <c r="O155" s="84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17" t="s">
        <v>139</v>
      </c>
      <c r="AT155" s="217" t="s">
        <v>135</v>
      </c>
      <c r="AU155" s="217" t="s">
        <v>85</v>
      </c>
      <c r="AY155" s="16" t="s">
        <v>133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6" t="s">
        <v>83</v>
      </c>
      <c r="BK155" s="218">
        <f>ROUND(I155*H155,2)</f>
        <v>0</v>
      </c>
      <c r="BL155" s="16" t="s">
        <v>139</v>
      </c>
      <c r="BM155" s="217" t="s">
        <v>534</v>
      </c>
    </row>
    <row r="156" spans="1:47" s="2" customFormat="1" ht="12">
      <c r="A156" s="38"/>
      <c r="B156" s="39"/>
      <c r="C156" s="40"/>
      <c r="D156" s="219" t="s">
        <v>141</v>
      </c>
      <c r="E156" s="40"/>
      <c r="F156" s="220" t="s">
        <v>238</v>
      </c>
      <c r="G156" s="40"/>
      <c r="H156" s="40"/>
      <c r="I156" s="221"/>
      <c r="J156" s="40"/>
      <c r="K156" s="40"/>
      <c r="L156" s="44"/>
      <c r="M156" s="222"/>
      <c r="N156" s="223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6" t="s">
        <v>141</v>
      </c>
      <c r="AU156" s="16" t="s">
        <v>85</v>
      </c>
    </row>
    <row r="157" spans="1:65" s="2" customFormat="1" ht="49.05" customHeight="1">
      <c r="A157" s="38"/>
      <c r="B157" s="39"/>
      <c r="C157" s="205" t="s">
        <v>310</v>
      </c>
      <c r="D157" s="205" t="s">
        <v>135</v>
      </c>
      <c r="E157" s="206" t="s">
        <v>239</v>
      </c>
      <c r="F157" s="207" t="s">
        <v>240</v>
      </c>
      <c r="G157" s="208" t="s">
        <v>138</v>
      </c>
      <c r="H157" s="209">
        <v>315.78</v>
      </c>
      <c r="I157" s="210"/>
      <c r="J157" s="211">
        <f>ROUND(I157*H157,2)</f>
        <v>0</v>
      </c>
      <c r="K157" s="212"/>
      <c r="L157" s="44"/>
      <c r="M157" s="213" t="s">
        <v>19</v>
      </c>
      <c r="N157" s="214" t="s">
        <v>46</v>
      </c>
      <c r="O157" s="84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17" t="s">
        <v>139</v>
      </c>
      <c r="AT157" s="217" t="s">
        <v>135</v>
      </c>
      <c r="AU157" s="217" t="s">
        <v>85</v>
      </c>
      <c r="AY157" s="16" t="s">
        <v>133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6" t="s">
        <v>83</v>
      </c>
      <c r="BK157" s="218">
        <f>ROUND(I157*H157,2)</f>
        <v>0</v>
      </c>
      <c r="BL157" s="16" t="s">
        <v>139</v>
      </c>
      <c r="BM157" s="217" t="s">
        <v>535</v>
      </c>
    </row>
    <row r="158" spans="1:47" s="2" customFormat="1" ht="12">
      <c r="A158" s="38"/>
      <c r="B158" s="39"/>
      <c r="C158" s="40"/>
      <c r="D158" s="219" t="s">
        <v>141</v>
      </c>
      <c r="E158" s="40"/>
      <c r="F158" s="220" t="s">
        <v>242</v>
      </c>
      <c r="G158" s="40"/>
      <c r="H158" s="40"/>
      <c r="I158" s="221"/>
      <c r="J158" s="40"/>
      <c r="K158" s="40"/>
      <c r="L158" s="44"/>
      <c r="M158" s="222"/>
      <c r="N158" s="223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6" t="s">
        <v>141</v>
      </c>
      <c r="AU158" s="16" t="s">
        <v>85</v>
      </c>
    </row>
    <row r="159" spans="1:63" s="12" customFormat="1" ht="22.8" customHeight="1">
      <c r="A159" s="12"/>
      <c r="B159" s="189"/>
      <c r="C159" s="190"/>
      <c r="D159" s="191" t="s">
        <v>74</v>
      </c>
      <c r="E159" s="203" t="s">
        <v>85</v>
      </c>
      <c r="F159" s="203" t="s">
        <v>243</v>
      </c>
      <c r="G159" s="190"/>
      <c r="H159" s="190"/>
      <c r="I159" s="193"/>
      <c r="J159" s="204">
        <f>BK159</f>
        <v>0</v>
      </c>
      <c r="K159" s="190"/>
      <c r="L159" s="195"/>
      <c r="M159" s="196"/>
      <c r="N159" s="197"/>
      <c r="O159" s="197"/>
      <c r="P159" s="198">
        <f>SUM(P160:P164)</f>
        <v>0</v>
      </c>
      <c r="Q159" s="197"/>
      <c r="R159" s="198">
        <f>SUM(R160:R164)</f>
        <v>88.88328200000001</v>
      </c>
      <c r="S159" s="197"/>
      <c r="T159" s="199">
        <f>SUM(T160:T164)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0" t="s">
        <v>83</v>
      </c>
      <c r="AT159" s="201" t="s">
        <v>74</v>
      </c>
      <c r="AU159" s="201" t="s">
        <v>83</v>
      </c>
      <c r="AY159" s="200" t="s">
        <v>133</v>
      </c>
      <c r="BK159" s="202">
        <f>SUM(BK160:BK164)</f>
        <v>0</v>
      </c>
    </row>
    <row r="160" spans="1:65" s="2" customFormat="1" ht="55.5" customHeight="1">
      <c r="A160" s="38"/>
      <c r="B160" s="39"/>
      <c r="C160" s="205" t="s">
        <v>315</v>
      </c>
      <c r="D160" s="205" t="s">
        <v>135</v>
      </c>
      <c r="E160" s="206" t="s">
        <v>245</v>
      </c>
      <c r="F160" s="207" t="s">
        <v>246</v>
      </c>
      <c r="G160" s="208" t="s">
        <v>166</v>
      </c>
      <c r="H160" s="209">
        <v>420</v>
      </c>
      <c r="I160" s="210"/>
      <c r="J160" s="211">
        <f>ROUND(I160*H160,2)</f>
        <v>0</v>
      </c>
      <c r="K160" s="212"/>
      <c r="L160" s="44"/>
      <c r="M160" s="213" t="s">
        <v>19</v>
      </c>
      <c r="N160" s="214" t="s">
        <v>46</v>
      </c>
      <c r="O160" s="84"/>
      <c r="P160" s="215">
        <f>O160*H160</f>
        <v>0</v>
      </c>
      <c r="Q160" s="215">
        <v>0.20469</v>
      </c>
      <c r="R160" s="215">
        <f>Q160*H160</f>
        <v>85.9698</v>
      </c>
      <c r="S160" s="215">
        <v>0</v>
      </c>
      <c r="T160" s="21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17" t="s">
        <v>139</v>
      </c>
      <c r="AT160" s="217" t="s">
        <v>135</v>
      </c>
      <c r="AU160" s="217" t="s">
        <v>85</v>
      </c>
      <c r="AY160" s="16" t="s">
        <v>133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6" t="s">
        <v>83</v>
      </c>
      <c r="BK160" s="218">
        <f>ROUND(I160*H160,2)</f>
        <v>0</v>
      </c>
      <c r="BL160" s="16" t="s">
        <v>139</v>
      </c>
      <c r="BM160" s="217" t="s">
        <v>536</v>
      </c>
    </row>
    <row r="161" spans="1:47" s="2" customFormat="1" ht="12">
      <c r="A161" s="38"/>
      <c r="B161" s="39"/>
      <c r="C161" s="40"/>
      <c r="D161" s="219" t="s">
        <v>141</v>
      </c>
      <c r="E161" s="40"/>
      <c r="F161" s="220" t="s">
        <v>248</v>
      </c>
      <c r="G161" s="40"/>
      <c r="H161" s="40"/>
      <c r="I161" s="221"/>
      <c r="J161" s="40"/>
      <c r="K161" s="40"/>
      <c r="L161" s="44"/>
      <c r="M161" s="222"/>
      <c r="N161" s="223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6" t="s">
        <v>141</v>
      </c>
      <c r="AU161" s="16" t="s">
        <v>85</v>
      </c>
    </row>
    <row r="162" spans="1:65" s="2" customFormat="1" ht="44.25" customHeight="1">
      <c r="A162" s="38"/>
      <c r="B162" s="39"/>
      <c r="C162" s="205" t="s">
        <v>320</v>
      </c>
      <c r="D162" s="205" t="s">
        <v>135</v>
      </c>
      <c r="E162" s="206" t="s">
        <v>250</v>
      </c>
      <c r="F162" s="207" t="s">
        <v>251</v>
      </c>
      <c r="G162" s="208" t="s">
        <v>138</v>
      </c>
      <c r="H162" s="209">
        <v>4074.8</v>
      </c>
      <c r="I162" s="210"/>
      <c r="J162" s="211">
        <f>ROUND(I162*H162,2)</f>
        <v>0</v>
      </c>
      <c r="K162" s="212"/>
      <c r="L162" s="44"/>
      <c r="M162" s="213" t="s">
        <v>19</v>
      </c>
      <c r="N162" s="214" t="s">
        <v>46</v>
      </c>
      <c r="O162" s="84"/>
      <c r="P162" s="215">
        <f>O162*H162</f>
        <v>0</v>
      </c>
      <c r="Q162" s="215">
        <v>0.00014</v>
      </c>
      <c r="R162" s="215">
        <f>Q162*H162</f>
        <v>0.570472</v>
      </c>
      <c r="S162" s="215">
        <v>0</v>
      </c>
      <c r="T162" s="21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17" t="s">
        <v>139</v>
      </c>
      <c r="AT162" s="217" t="s">
        <v>135</v>
      </c>
      <c r="AU162" s="217" t="s">
        <v>85</v>
      </c>
      <c r="AY162" s="16" t="s">
        <v>133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6" t="s">
        <v>83</v>
      </c>
      <c r="BK162" s="218">
        <f>ROUND(I162*H162,2)</f>
        <v>0</v>
      </c>
      <c r="BL162" s="16" t="s">
        <v>139</v>
      </c>
      <c r="BM162" s="217" t="s">
        <v>537</v>
      </c>
    </row>
    <row r="163" spans="1:47" s="2" customFormat="1" ht="12">
      <c r="A163" s="38"/>
      <c r="B163" s="39"/>
      <c r="C163" s="40"/>
      <c r="D163" s="219" t="s">
        <v>141</v>
      </c>
      <c r="E163" s="40"/>
      <c r="F163" s="220" t="s">
        <v>253</v>
      </c>
      <c r="G163" s="40"/>
      <c r="H163" s="40"/>
      <c r="I163" s="221"/>
      <c r="J163" s="40"/>
      <c r="K163" s="40"/>
      <c r="L163" s="44"/>
      <c r="M163" s="222"/>
      <c r="N163" s="223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6" t="s">
        <v>141</v>
      </c>
      <c r="AU163" s="16" t="s">
        <v>85</v>
      </c>
    </row>
    <row r="164" spans="1:65" s="2" customFormat="1" ht="24.15" customHeight="1">
      <c r="A164" s="38"/>
      <c r="B164" s="39"/>
      <c r="C164" s="224" t="s">
        <v>325</v>
      </c>
      <c r="D164" s="224" t="s">
        <v>214</v>
      </c>
      <c r="E164" s="225" t="s">
        <v>538</v>
      </c>
      <c r="F164" s="226" t="s">
        <v>539</v>
      </c>
      <c r="G164" s="227" t="s">
        <v>138</v>
      </c>
      <c r="H164" s="228">
        <v>4686.02</v>
      </c>
      <c r="I164" s="229"/>
      <c r="J164" s="230">
        <f>ROUND(I164*H164,2)</f>
        <v>0</v>
      </c>
      <c r="K164" s="231"/>
      <c r="L164" s="232"/>
      <c r="M164" s="233" t="s">
        <v>19</v>
      </c>
      <c r="N164" s="234" t="s">
        <v>46</v>
      </c>
      <c r="O164" s="84"/>
      <c r="P164" s="215">
        <f>O164*H164</f>
        <v>0</v>
      </c>
      <c r="Q164" s="215">
        <v>0.0005</v>
      </c>
      <c r="R164" s="215">
        <f>Q164*H164</f>
        <v>2.3430100000000005</v>
      </c>
      <c r="S164" s="215">
        <v>0</v>
      </c>
      <c r="T164" s="216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17" t="s">
        <v>174</v>
      </c>
      <c r="AT164" s="217" t="s">
        <v>214</v>
      </c>
      <c r="AU164" s="217" t="s">
        <v>85</v>
      </c>
      <c r="AY164" s="16" t="s">
        <v>133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6" t="s">
        <v>83</v>
      </c>
      <c r="BK164" s="218">
        <f>ROUND(I164*H164,2)</f>
        <v>0</v>
      </c>
      <c r="BL164" s="16" t="s">
        <v>139</v>
      </c>
      <c r="BM164" s="217" t="s">
        <v>540</v>
      </c>
    </row>
    <row r="165" spans="1:63" s="12" customFormat="1" ht="22.8" customHeight="1">
      <c r="A165" s="12"/>
      <c r="B165" s="189"/>
      <c r="C165" s="190"/>
      <c r="D165" s="191" t="s">
        <v>74</v>
      </c>
      <c r="E165" s="203" t="s">
        <v>139</v>
      </c>
      <c r="F165" s="203" t="s">
        <v>268</v>
      </c>
      <c r="G165" s="190"/>
      <c r="H165" s="190"/>
      <c r="I165" s="193"/>
      <c r="J165" s="204">
        <f>BK165</f>
        <v>0</v>
      </c>
      <c r="K165" s="190"/>
      <c r="L165" s="195"/>
      <c r="M165" s="196"/>
      <c r="N165" s="197"/>
      <c r="O165" s="197"/>
      <c r="P165" s="198">
        <f>SUM(P166:P169)</f>
        <v>0</v>
      </c>
      <c r="Q165" s="197"/>
      <c r="R165" s="198">
        <f>SUM(R166:R169)</f>
        <v>0.5634912</v>
      </c>
      <c r="S165" s="197"/>
      <c r="T165" s="199">
        <f>SUM(T166:T169)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0" t="s">
        <v>83</v>
      </c>
      <c r="AT165" s="201" t="s">
        <v>74</v>
      </c>
      <c r="AU165" s="201" t="s">
        <v>83</v>
      </c>
      <c r="AY165" s="200" t="s">
        <v>133</v>
      </c>
      <c r="BK165" s="202">
        <f>SUM(BK166:BK169)</f>
        <v>0</v>
      </c>
    </row>
    <row r="166" spans="1:65" s="2" customFormat="1" ht="44.25" customHeight="1">
      <c r="A166" s="38"/>
      <c r="B166" s="39"/>
      <c r="C166" s="205" t="s">
        <v>330</v>
      </c>
      <c r="D166" s="205" t="s">
        <v>135</v>
      </c>
      <c r="E166" s="206" t="s">
        <v>280</v>
      </c>
      <c r="F166" s="207" t="s">
        <v>281</v>
      </c>
      <c r="G166" s="208" t="s">
        <v>177</v>
      </c>
      <c r="H166" s="209">
        <v>0.24</v>
      </c>
      <c r="I166" s="210"/>
      <c r="J166" s="211">
        <f>ROUND(I166*H166,2)</f>
        <v>0</v>
      </c>
      <c r="K166" s="212"/>
      <c r="L166" s="44"/>
      <c r="M166" s="213" t="s">
        <v>19</v>
      </c>
      <c r="N166" s="214" t="s">
        <v>46</v>
      </c>
      <c r="O166" s="84"/>
      <c r="P166" s="215">
        <f>O166*H166</f>
        <v>0</v>
      </c>
      <c r="Q166" s="215">
        <v>2.30102</v>
      </c>
      <c r="R166" s="215">
        <f>Q166*H166</f>
        <v>0.5522448</v>
      </c>
      <c r="S166" s="215">
        <v>0</v>
      </c>
      <c r="T166" s="21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17" t="s">
        <v>139</v>
      </c>
      <c r="AT166" s="217" t="s">
        <v>135</v>
      </c>
      <c r="AU166" s="217" t="s">
        <v>85</v>
      </c>
      <c r="AY166" s="16" t="s">
        <v>133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6" t="s">
        <v>83</v>
      </c>
      <c r="BK166" s="218">
        <f>ROUND(I166*H166,2)</f>
        <v>0</v>
      </c>
      <c r="BL166" s="16" t="s">
        <v>139</v>
      </c>
      <c r="BM166" s="217" t="s">
        <v>541</v>
      </c>
    </row>
    <row r="167" spans="1:47" s="2" customFormat="1" ht="12">
      <c r="A167" s="38"/>
      <c r="B167" s="39"/>
      <c r="C167" s="40"/>
      <c r="D167" s="219" t="s">
        <v>141</v>
      </c>
      <c r="E167" s="40"/>
      <c r="F167" s="220" t="s">
        <v>283</v>
      </c>
      <c r="G167" s="40"/>
      <c r="H167" s="40"/>
      <c r="I167" s="221"/>
      <c r="J167" s="40"/>
      <c r="K167" s="40"/>
      <c r="L167" s="44"/>
      <c r="M167" s="222"/>
      <c r="N167" s="223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6" t="s">
        <v>141</v>
      </c>
      <c r="AU167" s="16" t="s">
        <v>85</v>
      </c>
    </row>
    <row r="168" spans="1:65" s="2" customFormat="1" ht="24.15" customHeight="1">
      <c r="A168" s="38"/>
      <c r="B168" s="39"/>
      <c r="C168" s="205" t="s">
        <v>336</v>
      </c>
      <c r="D168" s="205" t="s">
        <v>135</v>
      </c>
      <c r="E168" s="206" t="s">
        <v>295</v>
      </c>
      <c r="F168" s="207" t="s">
        <v>296</v>
      </c>
      <c r="G168" s="208" t="s">
        <v>138</v>
      </c>
      <c r="H168" s="209">
        <v>1.76</v>
      </c>
      <c r="I168" s="210"/>
      <c r="J168" s="211">
        <f>ROUND(I168*H168,2)</f>
        <v>0</v>
      </c>
      <c r="K168" s="212"/>
      <c r="L168" s="44"/>
      <c r="M168" s="213" t="s">
        <v>19</v>
      </c>
      <c r="N168" s="214" t="s">
        <v>46</v>
      </c>
      <c r="O168" s="84"/>
      <c r="P168" s="215">
        <f>O168*H168</f>
        <v>0</v>
      </c>
      <c r="Q168" s="215">
        <v>0.00639</v>
      </c>
      <c r="R168" s="215">
        <f>Q168*H168</f>
        <v>0.0112464</v>
      </c>
      <c r="S168" s="215">
        <v>0</v>
      </c>
      <c r="T168" s="21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17" t="s">
        <v>139</v>
      </c>
      <c r="AT168" s="217" t="s">
        <v>135</v>
      </c>
      <c r="AU168" s="217" t="s">
        <v>85</v>
      </c>
      <c r="AY168" s="16" t="s">
        <v>133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6" t="s">
        <v>83</v>
      </c>
      <c r="BK168" s="218">
        <f>ROUND(I168*H168,2)</f>
        <v>0</v>
      </c>
      <c r="BL168" s="16" t="s">
        <v>139</v>
      </c>
      <c r="BM168" s="217" t="s">
        <v>542</v>
      </c>
    </row>
    <row r="169" spans="1:47" s="2" customFormat="1" ht="12">
      <c r="A169" s="38"/>
      <c r="B169" s="39"/>
      <c r="C169" s="40"/>
      <c r="D169" s="219" t="s">
        <v>141</v>
      </c>
      <c r="E169" s="40"/>
      <c r="F169" s="220" t="s">
        <v>298</v>
      </c>
      <c r="G169" s="40"/>
      <c r="H169" s="40"/>
      <c r="I169" s="221"/>
      <c r="J169" s="40"/>
      <c r="K169" s="40"/>
      <c r="L169" s="44"/>
      <c r="M169" s="222"/>
      <c r="N169" s="223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6" t="s">
        <v>141</v>
      </c>
      <c r="AU169" s="16" t="s">
        <v>85</v>
      </c>
    </row>
    <row r="170" spans="1:63" s="12" customFormat="1" ht="22.8" customHeight="1">
      <c r="A170" s="12"/>
      <c r="B170" s="189"/>
      <c r="C170" s="190"/>
      <c r="D170" s="191" t="s">
        <v>74</v>
      </c>
      <c r="E170" s="203" t="s">
        <v>157</v>
      </c>
      <c r="F170" s="203" t="s">
        <v>304</v>
      </c>
      <c r="G170" s="190"/>
      <c r="H170" s="190"/>
      <c r="I170" s="193"/>
      <c r="J170" s="204">
        <f>BK170</f>
        <v>0</v>
      </c>
      <c r="K170" s="190"/>
      <c r="L170" s="195"/>
      <c r="M170" s="196"/>
      <c r="N170" s="197"/>
      <c r="O170" s="197"/>
      <c r="P170" s="198">
        <f>SUM(P171:P178)</f>
        <v>0</v>
      </c>
      <c r="Q170" s="197"/>
      <c r="R170" s="198">
        <f>SUM(R171:R178)</f>
        <v>1576.4353500000002</v>
      </c>
      <c r="S170" s="197"/>
      <c r="T170" s="199">
        <f>SUM(T171:T178)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0" t="s">
        <v>83</v>
      </c>
      <c r="AT170" s="201" t="s">
        <v>74</v>
      </c>
      <c r="AU170" s="201" t="s">
        <v>83</v>
      </c>
      <c r="AY170" s="200" t="s">
        <v>133</v>
      </c>
      <c r="BK170" s="202">
        <f>SUM(BK171:BK178)</f>
        <v>0</v>
      </c>
    </row>
    <row r="171" spans="1:65" s="2" customFormat="1" ht="33" customHeight="1">
      <c r="A171" s="38"/>
      <c r="B171" s="39"/>
      <c r="C171" s="205" t="s">
        <v>341</v>
      </c>
      <c r="D171" s="205" t="s">
        <v>135</v>
      </c>
      <c r="E171" s="206" t="s">
        <v>306</v>
      </c>
      <c r="F171" s="207" t="s">
        <v>307</v>
      </c>
      <c r="G171" s="208" t="s">
        <v>138</v>
      </c>
      <c r="H171" s="209">
        <v>3346.63</v>
      </c>
      <c r="I171" s="210"/>
      <c r="J171" s="211">
        <f>ROUND(I171*H171,2)</f>
        <v>0</v>
      </c>
      <c r="K171" s="212"/>
      <c r="L171" s="44"/>
      <c r="M171" s="213" t="s">
        <v>19</v>
      </c>
      <c r="N171" s="214" t="s">
        <v>46</v>
      </c>
      <c r="O171" s="84"/>
      <c r="P171" s="215">
        <f>O171*H171</f>
        <v>0</v>
      </c>
      <c r="Q171" s="215">
        <v>0.345</v>
      </c>
      <c r="R171" s="215">
        <f>Q171*H171</f>
        <v>1154.58735</v>
      </c>
      <c r="S171" s="215">
        <v>0</v>
      </c>
      <c r="T171" s="21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17" t="s">
        <v>139</v>
      </c>
      <c r="AT171" s="217" t="s">
        <v>135</v>
      </c>
      <c r="AU171" s="217" t="s">
        <v>85</v>
      </c>
      <c r="AY171" s="16" t="s">
        <v>133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6" t="s">
        <v>83</v>
      </c>
      <c r="BK171" s="218">
        <f>ROUND(I171*H171,2)</f>
        <v>0</v>
      </c>
      <c r="BL171" s="16" t="s">
        <v>139</v>
      </c>
      <c r="BM171" s="217" t="s">
        <v>543</v>
      </c>
    </row>
    <row r="172" spans="1:47" s="2" customFormat="1" ht="12">
      <c r="A172" s="38"/>
      <c r="B172" s="39"/>
      <c r="C172" s="40"/>
      <c r="D172" s="219" t="s">
        <v>141</v>
      </c>
      <c r="E172" s="40"/>
      <c r="F172" s="220" t="s">
        <v>309</v>
      </c>
      <c r="G172" s="40"/>
      <c r="H172" s="40"/>
      <c r="I172" s="221"/>
      <c r="J172" s="40"/>
      <c r="K172" s="40"/>
      <c r="L172" s="44"/>
      <c r="M172" s="222"/>
      <c r="N172" s="223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6" t="s">
        <v>141</v>
      </c>
      <c r="AU172" s="16" t="s">
        <v>85</v>
      </c>
    </row>
    <row r="173" spans="1:65" s="2" customFormat="1" ht="37.8" customHeight="1">
      <c r="A173" s="38"/>
      <c r="B173" s="39"/>
      <c r="C173" s="205" t="s">
        <v>544</v>
      </c>
      <c r="D173" s="205" t="s">
        <v>135</v>
      </c>
      <c r="E173" s="206" t="s">
        <v>311</v>
      </c>
      <c r="F173" s="207" t="s">
        <v>312</v>
      </c>
      <c r="G173" s="208" t="s">
        <v>138</v>
      </c>
      <c r="H173" s="209">
        <v>210</v>
      </c>
      <c r="I173" s="210"/>
      <c r="J173" s="211">
        <f>ROUND(I173*H173,2)</f>
        <v>0</v>
      </c>
      <c r="K173" s="212"/>
      <c r="L173" s="44"/>
      <c r="M173" s="213" t="s">
        <v>19</v>
      </c>
      <c r="N173" s="214" t="s">
        <v>46</v>
      </c>
      <c r="O173" s="84"/>
      <c r="P173" s="215">
        <f>O173*H173</f>
        <v>0</v>
      </c>
      <c r="Q173" s="215">
        <v>0.2916</v>
      </c>
      <c r="R173" s="215">
        <f>Q173*H173</f>
        <v>61.236000000000004</v>
      </c>
      <c r="S173" s="215">
        <v>0</v>
      </c>
      <c r="T173" s="21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17" t="s">
        <v>139</v>
      </c>
      <c r="AT173" s="217" t="s">
        <v>135</v>
      </c>
      <c r="AU173" s="217" t="s">
        <v>85</v>
      </c>
      <c r="AY173" s="16" t="s">
        <v>133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6" t="s">
        <v>83</v>
      </c>
      <c r="BK173" s="218">
        <f>ROUND(I173*H173,2)</f>
        <v>0</v>
      </c>
      <c r="BL173" s="16" t="s">
        <v>139</v>
      </c>
      <c r="BM173" s="217" t="s">
        <v>545</v>
      </c>
    </row>
    <row r="174" spans="1:47" s="2" customFormat="1" ht="12">
      <c r="A174" s="38"/>
      <c r="B174" s="39"/>
      <c r="C174" s="40"/>
      <c r="D174" s="219" t="s">
        <v>141</v>
      </c>
      <c r="E174" s="40"/>
      <c r="F174" s="220" t="s">
        <v>314</v>
      </c>
      <c r="G174" s="40"/>
      <c r="H174" s="40"/>
      <c r="I174" s="221"/>
      <c r="J174" s="40"/>
      <c r="K174" s="40"/>
      <c r="L174" s="44"/>
      <c r="M174" s="222"/>
      <c r="N174" s="223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6" t="s">
        <v>141</v>
      </c>
      <c r="AU174" s="16" t="s">
        <v>85</v>
      </c>
    </row>
    <row r="175" spans="1:65" s="2" customFormat="1" ht="33" customHeight="1">
      <c r="A175" s="38"/>
      <c r="B175" s="39"/>
      <c r="C175" s="205" t="s">
        <v>346</v>
      </c>
      <c r="D175" s="205" t="s">
        <v>135</v>
      </c>
      <c r="E175" s="206" t="s">
        <v>316</v>
      </c>
      <c r="F175" s="207" t="s">
        <v>317</v>
      </c>
      <c r="G175" s="208" t="s">
        <v>138</v>
      </c>
      <c r="H175" s="209">
        <v>1590</v>
      </c>
      <c r="I175" s="210"/>
      <c r="J175" s="211">
        <f>ROUND(I175*H175,2)</f>
        <v>0</v>
      </c>
      <c r="K175" s="212"/>
      <c r="L175" s="44"/>
      <c r="M175" s="213" t="s">
        <v>19</v>
      </c>
      <c r="N175" s="214" t="s">
        <v>46</v>
      </c>
      <c r="O175" s="84"/>
      <c r="P175" s="215">
        <f>O175*H175</f>
        <v>0</v>
      </c>
      <c r="Q175" s="215">
        <v>0</v>
      </c>
      <c r="R175" s="215">
        <f>Q175*H175</f>
        <v>0</v>
      </c>
      <c r="S175" s="215">
        <v>0</v>
      </c>
      <c r="T175" s="216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17" t="s">
        <v>139</v>
      </c>
      <c r="AT175" s="217" t="s">
        <v>135</v>
      </c>
      <c r="AU175" s="217" t="s">
        <v>85</v>
      </c>
      <c r="AY175" s="16" t="s">
        <v>133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6" t="s">
        <v>83</v>
      </c>
      <c r="BK175" s="218">
        <f>ROUND(I175*H175,2)</f>
        <v>0</v>
      </c>
      <c r="BL175" s="16" t="s">
        <v>139</v>
      </c>
      <c r="BM175" s="217" t="s">
        <v>546</v>
      </c>
    </row>
    <row r="176" spans="1:47" s="2" customFormat="1" ht="12">
      <c r="A176" s="38"/>
      <c r="B176" s="39"/>
      <c r="C176" s="40"/>
      <c r="D176" s="219" t="s">
        <v>141</v>
      </c>
      <c r="E176" s="40"/>
      <c r="F176" s="220" t="s">
        <v>319</v>
      </c>
      <c r="G176" s="40"/>
      <c r="H176" s="40"/>
      <c r="I176" s="221"/>
      <c r="J176" s="40"/>
      <c r="K176" s="40"/>
      <c r="L176" s="44"/>
      <c r="M176" s="222"/>
      <c r="N176" s="223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6" t="s">
        <v>141</v>
      </c>
      <c r="AU176" s="16" t="s">
        <v>85</v>
      </c>
    </row>
    <row r="177" spans="1:65" s="2" customFormat="1" ht="49.05" customHeight="1">
      <c r="A177" s="38"/>
      <c r="B177" s="39"/>
      <c r="C177" s="205" t="s">
        <v>351</v>
      </c>
      <c r="D177" s="205" t="s">
        <v>135</v>
      </c>
      <c r="E177" s="206" t="s">
        <v>321</v>
      </c>
      <c r="F177" s="207" t="s">
        <v>322</v>
      </c>
      <c r="G177" s="208" t="s">
        <v>138</v>
      </c>
      <c r="H177" s="209">
        <v>1590</v>
      </c>
      <c r="I177" s="210"/>
      <c r="J177" s="211">
        <f>ROUND(I177*H177,2)</f>
        <v>0</v>
      </c>
      <c r="K177" s="212"/>
      <c r="L177" s="44"/>
      <c r="M177" s="213" t="s">
        <v>19</v>
      </c>
      <c r="N177" s="214" t="s">
        <v>46</v>
      </c>
      <c r="O177" s="84"/>
      <c r="P177" s="215">
        <f>O177*H177</f>
        <v>0</v>
      </c>
      <c r="Q177" s="215">
        <v>0.2268</v>
      </c>
      <c r="R177" s="215">
        <f>Q177*H177</f>
        <v>360.612</v>
      </c>
      <c r="S177" s="215">
        <v>0</v>
      </c>
      <c r="T177" s="21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17" t="s">
        <v>139</v>
      </c>
      <c r="AT177" s="217" t="s">
        <v>135</v>
      </c>
      <c r="AU177" s="217" t="s">
        <v>85</v>
      </c>
      <c r="AY177" s="16" t="s">
        <v>133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6" t="s">
        <v>83</v>
      </c>
      <c r="BK177" s="218">
        <f>ROUND(I177*H177,2)</f>
        <v>0</v>
      </c>
      <c r="BL177" s="16" t="s">
        <v>139</v>
      </c>
      <c r="BM177" s="217" t="s">
        <v>547</v>
      </c>
    </row>
    <row r="178" spans="1:47" s="2" customFormat="1" ht="12">
      <c r="A178" s="38"/>
      <c r="B178" s="39"/>
      <c r="C178" s="40"/>
      <c r="D178" s="219" t="s">
        <v>141</v>
      </c>
      <c r="E178" s="40"/>
      <c r="F178" s="220" t="s">
        <v>324</v>
      </c>
      <c r="G178" s="40"/>
      <c r="H178" s="40"/>
      <c r="I178" s="221"/>
      <c r="J178" s="40"/>
      <c r="K178" s="40"/>
      <c r="L178" s="44"/>
      <c r="M178" s="222"/>
      <c r="N178" s="223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6" t="s">
        <v>141</v>
      </c>
      <c r="AU178" s="16" t="s">
        <v>85</v>
      </c>
    </row>
    <row r="179" spans="1:63" s="12" customFormat="1" ht="22.8" customHeight="1">
      <c r="A179" s="12"/>
      <c r="B179" s="189"/>
      <c r="C179" s="190"/>
      <c r="D179" s="191" t="s">
        <v>74</v>
      </c>
      <c r="E179" s="203" t="s">
        <v>174</v>
      </c>
      <c r="F179" s="203" t="s">
        <v>335</v>
      </c>
      <c r="G179" s="190"/>
      <c r="H179" s="190"/>
      <c r="I179" s="193"/>
      <c r="J179" s="204">
        <f>BK179</f>
        <v>0</v>
      </c>
      <c r="K179" s="190"/>
      <c r="L179" s="195"/>
      <c r="M179" s="196"/>
      <c r="N179" s="197"/>
      <c r="O179" s="197"/>
      <c r="P179" s="198">
        <f>SUM(P180:P184)</f>
        <v>0</v>
      </c>
      <c r="Q179" s="197"/>
      <c r="R179" s="198">
        <f>SUM(R180:R184)</f>
        <v>1.6941</v>
      </c>
      <c r="S179" s="197"/>
      <c r="T179" s="199">
        <f>SUM(T180:T184)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0" t="s">
        <v>83</v>
      </c>
      <c r="AT179" s="201" t="s">
        <v>74</v>
      </c>
      <c r="AU179" s="201" t="s">
        <v>83</v>
      </c>
      <c r="AY179" s="200" t="s">
        <v>133</v>
      </c>
      <c r="BK179" s="202">
        <f>SUM(BK180:BK184)</f>
        <v>0</v>
      </c>
    </row>
    <row r="180" spans="1:65" s="2" customFormat="1" ht="24.15" customHeight="1">
      <c r="A180" s="38"/>
      <c r="B180" s="39"/>
      <c r="C180" s="205" t="s">
        <v>357</v>
      </c>
      <c r="D180" s="205" t="s">
        <v>135</v>
      </c>
      <c r="E180" s="206" t="s">
        <v>337</v>
      </c>
      <c r="F180" s="207" t="s">
        <v>338</v>
      </c>
      <c r="G180" s="208" t="s">
        <v>166</v>
      </c>
      <c r="H180" s="209">
        <v>10</v>
      </c>
      <c r="I180" s="210"/>
      <c r="J180" s="211">
        <f>ROUND(I180*H180,2)</f>
        <v>0</v>
      </c>
      <c r="K180" s="212"/>
      <c r="L180" s="44"/>
      <c r="M180" s="213" t="s">
        <v>19</v>
      </c>
      <c r="N180" s="214" t="s">
        <v>46</v>
      </c>
      <c r="O180" s="84"/>
      <c r="P180" s="215">
        <f>O180*H180</f>
        <v>0</v>
      </c>
      <c r="Q180" s="215">
        <v>0.14298</v>
      </c>
      <c r="R180" s="215">
        <f>Q180*H180</f>
        <v>1.4298</v>
      </c>
      <c r="S180" s="215">
        <v>0</v>
      </c>
      <c r="T180" s="216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17" t="s">
        <v>139</v>
      </c>
      <c r="AT180" s="217" t="s">
        <v>135</v>
      </c>
      <c r="AU180" s="217" t="s">
        <v>85</v>
      </c>
      <c r="AY180" s="16" t="s">
        <v>133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6" t="s">
        <v>83</v>
      </c>
      <c r="BK180" s="218">
        <f>ROUND(I180*H180,2)</f>
        <v>0</v>
      </c>
      <c r="BL180" s="16" t="s">
        <v>139</v>
      </c>
      <c r="BM180" s="217" t="s">
        <v>548</v>
      </c>
    </row>
    <row r="181" spans="1:47" s="2" customFormat="1" ht="12">
      <c r="A181" s="38"/>
      <c r="B181" s="39"/>
      <c r="C181" s="40"/>
      <c r="D181" s="219" t="s">
        <v>141</v>
      </c>
      <c r="E181" s="40"/>
      <c r="F181" s="220" t="s">
        <v>340</v>
      </c>
      <c r="G181" s="40"/>
      <c r="H181" s="40"/>
      <c r="I181" s="221"/>
      <c r="J181" s="40"/>
      <c r="K181" s="40"/>
      <c r="L181" s="44"/>
      <c r="M181" s="222"/>
      <c r="N181" s="223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6" t="s">
        <v>141</v>
      </c>
      <c r="AU181" s="16" t="s">
        <v>85</v>
      </c>
    </row>
    <row r="182" spans="1:65" s="2" customFormat="1" ht="16.5" customHeight="1">
      <c r="A182" s="38"/>
      <c r="B182" s="39"/>
      <c r="C182" s="205" t="s">
        <v>361</v>
      </c>
      <c r="D182" s="205" t="s">
        <v>135</v>
      </c>
      <c r="E182" s="206" t="s">
        <v>342</v>
      </c>
      <c r="F182" s="207" t="s">
        <v>343</v>
      </c>
      <c r="G182" s="208" t="s">
        <v>166</v>
      </c>
      <c r="H182" s="209">
        <v>15</v>
      </c>
      <c r="I182" s="210"/>
      <c r="J182" s="211">
        <f>ROUND(I182*H182,2)</f>
        <v>0</v>
      </c>
      <c r="K182" s="212"/>
      <c r="L182" s="44"/>
      <c r="M182" s="213" t="s">
        <v>19</v>
      </c>
      <c r="N182" s="214" t="s">
        <v>46</v>
      </c>
      <c r="O182" s="84"/>
      <c r="P182" s="215">
        <f>O182*H182</f>
        <v>0</v>
      </c>
      <c r="Q182" s="215">
        <v>0.00047</v>
      </c>
      <c r="R182" s="215">
        <f>Q182*H182</f>
        <v>0.00705</v>
      </c>
      <c r="S182" s="215">
        <v>0</v>
      </c>
      <c r="T182" s="216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17" t="s">
        <v>139</v>
      </c>
      <c r="AT182" s="217" t="s">
        <v>135</v>
      </c>
      <c r="AU182" s="217" t="s">
        <v>85</v>
      </c>
      <c r="AY182" s="16" t="s">
        <v>133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6" t="s">
        <v>83</v>
      </c>
      <c r="BK182" s="218">
        <f>ROUND(I182*H182,2)</f>
        <v>0</v>
      </c>
      <c r="BL182" s="16" t="s">
        <v>139</v>
      </c>
      <c r="BM182" s="217" t="s">
        <v>549</v>
      </c>
    </row>
    <row r="183" spans="1:47" s="2" customFormat="1" ht="12">
      <c r="A183" s="38"/>
      <c r="B183" s="39"/>
      <c r="C183" s="40"/>
      <c r="D183" s="219" t="s">
        <v>141</v>
      </c>
      <c r="E183" s="40"/>
      <c r="F183" s="220" t="s">
        <v>345</v>
      </c>
      <c r="G183" s="40"/>
      <c r="H183" s="40"/>
      <c r="I183" s="221"/>
      <c r="J183" s="40"/>
      <c r="K183" s="40"/>
      <c r="L183" s="44"/>
      <c r="M183" s="222"/>
      <c r="N183" s="223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6" t="s">
        <v>141</v>
      </c>
      <c r="AU183" s="16" t="s">
        <v>85</v>
      </c>
    </row>
    <row r="184" spans="1:65" s="2" customFormat="1" ht="16.5" customHeight="1">
      <c r="A184" s="38"/>
      <c r="B184" s="39"/>
      <c r="C184" s="224" t="s">
        <v>366</v>
      </c>
      <c r="D184" s="224" t="s">
        <v>214</v>
      </c>
      <c r="E184" s="225" t="s">
        <v>347</v>
      </c>
      <c r="F184" s="226" t="s">
        <v>550</v>
      </c>
      <c r="G184" s="227" t="s">
        <v>166</v>
      </c>
      <c r="H184" s="228">
        <v>15</v>
      </c>
      <c r="I184" s="229"/>
      <c r="J184" s="230">
        <f>ROUND(I184*H184,2)</f>
        <v>0</v>
      </c>
      <c r="K184" s="231"/>
      <c r="L184" s="232"/>
      <c r="M184" s="233" t="s">
        <v>19</v>
      </c>
      <c r="N184" s="234" t="s">
        <v>46</v>
      </c>
      <c r="O184" s="84"/>
      <c r="P184" s="215">
        <f>O184*H184</f>
        <v>0</v>
      </c>
      <c r="Q184" s="215">
        <v>0.01715</v>
      </c>
      <c r="R184" s="215">
        <f>Q184*H184</f>
        <v>0.25725</v>
      </c>
      <c r="S184" s="215">
        <v>0</v>
      </c>
      <c r="T184" s="216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17" t="s">
        <v>174</v>
      </c>
      <c r="AT184" s="217" t="s">
        <v>214</v>
      </c>
      <c r="AU184" s="217" t="s">
        <v>85</v>
      </c>
      <c r="AY184" s="16" t="s">
        <v>133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6" t="s">
        <v>83</v>
      </c>
      <c r="BK184" s="218">
        <f>ROUND(I184*H184,2)</f>
        <v>0</v>
      </c>
      <c r="BL184" s="16" t="s">
        <v>139</v>
      </c>
      <c r="BM184" s="217" t="s">
        <v>551</v>
      </c>
    </row>
    <row r="185" spans="1:63" s="12" customFormat="1" ht="22.8" customHeight="1">
      <c r="A185" s="12"/>
      <c r="B185" s="189"/>
      <c r="C185" s="190"/>
      <c r="D185" s="191" t="s">
        <v>74</v>
      </c>
      <c r="E185" s="203" t="s">
        <v>179</v>
      </c>
      <c r="F185" s="203" t="s">
        <v>350</v>
      </c>
      <c r="G185" s="190"/>
      <c r="H185" s="190"/>
      <c r="I185" s="193"/>
      <c r="J185" s="204">
        <f>BK185</f>
        <v>0</v>
      </c>
      <c r="K185" s="190"/>
      <c r="L185" s="195"/>
      <c r="M185" s="196"/>
      <c r="N185" s="197"/>
      <c r="O185" s="197"/>
      <c r="P185" s="198">
        <f>SUM(P186:P198)</f>
        <v>0</v>
      </c>
      <c r="Q185" s="197"/>
      <c r="R185" s="198">
        <f>SUM(R186:R198)</f>
        <v>0.01865</v>
      </c>
      <c r="S185" s="197"/>
      <c r="T185" s="199">
        <f>SUM(T186:T198)</f>
        <v>15.9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00" t="s">
        <v>83</v>
      </c>
      <c r="AT185" s="201" t="s">
        <v>74</v>
      </c>
      <c r="AU185" s="201" t="s">
        <v>83</v>
      </c>
      <c r="AY185" s="200" t="s">
        <v>133</v>
      </c>
      <c r="BK185" s="202">
        <f>SUM(BK186:BK198)</f>
        <v>0</v>
      </c>
    </row>
    <row r="186" spans="1:65" s="2" customFormat="1" ht="33" customHeight="1">
      <c r="A186" s="38"/>
      <c r="B186" s="39"/>
      <c r="C186" s="205" t="s">
        <v>370</v>
      </c>
      <c r="D186" s="205" t="s">
        <v>135</v>
      </c>
      <c r="E186" s="206" t="s">
        <v>352</v>
      </c>
      <c r="F186" s="207" t="s">
        <v>353</v>
      </c>
      <c r="G186" s="208" t="s">
        <v>354</v>
      </c>
      <c r="H186" s="209">
        <v>2</v>
      </c>
      <c r="I186" s="210"/>
      <c r="J186" s="211">
        <f>ROUND(I186*H186,2)</f>
        <v>0</v>
      </c>
      <c r="K186" s="212"/>
      <c r="L186" s="44"/>
      <c r="M186" s="213" t="s">
        <v>19</v>
      </c>
      <c r="N186" s="214" t="s">
        <v>46</v>
      </c>
      <c r="O186" s="84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17" t="s">
        <v>139</v>
      </c>
      <c r="AT186" s="217" t="s">
        <v>135</v>
      </c>
      <c r="AU186" s="217" t="s">
        <v>85</v>
      </c>
      <c r="AY186" s="16" t="s">
        <v>133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6" t="s">
        <v>83</v>
      </c>
      <c r="BK186" s="218">
        <f>ROUND(I186*H186,2)</f>
        <v>0</v>
      </c>
      <c r="BL186" s="16" t="s">
        <v>139</v>
      </c>
      <c r="BM186" s="217" t="s">
        <v>552</v>
      </c>
    </row>
    <row r="187" spans="1:47" s="2" customFormat="1" ht="12">
      <c r="A187" s="38"/>
      <c r="B187" s="39"/>
      <c r="C187" s="40"/>
      <c r="D187" s="219" t="s">
        <v>141</v>
      </c>
      <c r="E187" s="40"/>
      <c r="F187" s="220" t="s">
        <v>356</v>
      </c>
      <c r="G187" s="40"/>
      <c r="H187" s="40"/>
      <c r="I187" s="221"/>
      <c r="J187" s="40"/>
      <c r="K187" s="40"/>
      <c r="L187" s="44"/>
      <c r="M187" s="222"/>
      <c r="N187" s="223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6" t="s">
        <v>141</v>
      </c>
      <c r="AU187" s="16" t="s">
        <v>85</v>
      </c>
    </row>
    <row r="188" spans="1:65" s="2" customFormat="1" ht="16.5" customHeight="1">
      <c r="A188" s="38"/>
      <c r="B188" s="39"/>
      <c r="C188" s="224" t="s">
        <v>374</v>
      </c>
      <c r="D188" s="224" t="s">
        <v>214</v>
      </c>
      <c r="E188" s="225" t="s">
        <v>358</v>
      </c>
      <c r="F188" s="226" t="s">
        <v>359</v>
      </c>
      <c r="G188" s="227" t="s">
        <v>354</v>
      </c>
      <c r="H188" s="228">
        <v>2</v>
      </c>
      <c r="I188" s="229"/>
      <c r="J188" s="230">
        <f>ROUND(I188*H188,2)</f>
        <v>0</v>
      </c>
      <c r="K188" s="231"/>
      <c r="L188" s="232"/>
      <c r="M188" s="233" t="s">
        <v>19</v>
      </c>
      <c r="N188" s="234" t="s">
        <v>46</v>
      </c>
      <c r="O188" s="84"/>
      <c r="P188" s="215">
        <f>O188*H188</f>
        <v>0</v>
      </c>
      <c r="Q188" s="215">
        <v>0.0021</v>
      </c>
      <c r="R188" s="215">
        <f>Q188*H188</f>
        <v>0.0042</v>
      </c>
      <c r="S188" s="215">
        <v>0</v>
      </c>
      <c r="T188" s="216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17" t="s">
        <v>174</v>
      </c>
      <c r="AT188" s="217" t="s">
        <v>214</v>
      </c>
      <c r="AU188" s="217" t="s">
        <v>85</v>
      </c>
      <c r="AY188" s="16" t="s">
        <v>133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6" t="s">
        <v>83</v>
      </c>
      <c r="BK188" s="218">
        <f>ROUND(I188*H188,2)</f>
        <v>0</v>
      </c>
      <c r="BL188" s="16" t="s">
        <v>139</v>
      </c>
      <c r="BM188" s="217" t="s">
        <v>553</v>
      </c>
    </row>
    <row r="189" spans="1:65" s="2" customFormat="1" ht="24.15" customHeight="1">
      <c r="A189" s="38"/>
      <c r="B189" s="39"/>
      <c r="C189" s="205" t="s">
        <v>378</v>
      </c>
      <c r="D189" s="205" t="s">
        <v>135</v>
      </c>
      <c r="E189" s="206" t="s">
        <v>362</v>
      </c>
      <c r="F189" s="207" t="s">
        <v>363</v>
      </c>
      <c r="G189" s="208" t="s">
        <v>354</v>
      </c>
      <c r="H189" s="209">
        <v>1</v>
      </c>
      <c r="I189" s="210"/>
      <c r="J189" s="211">
        <f>ROUND(I189*H189,2)</f>
        <v>0</v>
      </c>
      <c r="K189" s="212"/>
      <c r="L189" s="44"/>
      <c r="M189" s="213" t="s">
        <v>19</v>
      </c>
      <c r="N189" s="214" t="s">
        <v>46</v>
      </c>
      <c r="O189" s="84"/>
      <c r="P189" s="215">
        <f>O189*H189</f>
        <v>0</v>
      </c>
      <c r="Q189" s="215">
        <v>0.0007</v>
      </c>
      <c r="R189" s="215">
        <f>Q189*H189</f>
        <v>0.0007</v>
      </c>
      <c r="S189" s="215">
        <v>0</v>
      </c>
      <c r="T189" s="216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17" t="s">
        <v>139</v>
      </c>
      <c r="AT189" s="217" t="s">
        <v>135</v>
      </c>
      <c r="AU189" s="217" t="s">
        <v>85</v>
      </c>
      <c r="AY189" s="16" t="s">
        <v>133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6" t="s">
        <v>83</v>
      </c>
      <c r="BK189" s="218">
        <f>ROUND(I189*H189,2)</f>
        <v>0</v>
      </c>
      <c r="BL189" s="16" t="s">
        <v>139</v>
      </c>
      <c r="BM189" s="217" t="s">
        <v>554</v>
      </c>
    </row>
    <row r="190" spans="1:47" s="2" customFormat="1" ht="12">
      <c r="A190" s="38"/>
      <c r="B190" s="39"/>
      <c r="C190" s="40"/>
      <c r="D190" s="219" t="s">
        <v>141</v>
      </c>
      <c r="E190" s="40"/>
      <c r="F190" s="220" t="s">
        <v>365</v>
      </c>
      <c r="G190" s="40"/>
      <c r="H190" s="40"/>
      <c r="I190" s="221"/>
      <c r="J190" s="40"/>
      <c r="K190" s="40"/>
      <c r="L190" s="44"/>
      <c r="M190" s="222"/>
      <c r="N190" s="223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6" t="s">
        <v>141</v>
      </c>
      <c r="AU190" s="16" t="s">
        <v>85</v>
      </c>
    </row>
    <row r="191" spans="1:65" s="2" customFormat="1" ht="24.15" customHeight="1">
      <c r="A191" s="38"/>
      <c r="B191" s="39"/>
      <c r="C191" s="224" t="s">
        <v>382</v>
      </c>
      <c r="D191" s="224" t="s">
        <v>214</v>
      </c>
      <c r="E191" s="225" t="s">
        <v>367</v>
      </c>
      <c r="F191" s="226" t="s">
        <v>368</v>
      </c>
      <c r="G191" s="227" t="s">
        <v>354</v>
      </c>
      <c r="H191" s="228">
        <v>1</v>
      </c>
      <c r="I191" s="229"/>
      <c r="J191" s="230">
        <f>ROUND(I191*H191,2)</f>
        <v>0</v>
      </c>
      <c r="K191" s="231"/>
      <c r="L191" s="232"/>
      <c r="M191" s="233" t="s">
        <v>19</v>
      </c>
      <c r="N191" s="234" t="s">
        <v>46</v>
      </c>
      <c r="O191" s="84"/>
      <c r="P191" s="215">
        <f>O191*H191</f>
        <v>0</v>
      </c>
      <c r="Q191" s="215">
        <v>0.0025</v>
      </c>
      <c r="R191" s="215">
        <f>Q191*H191</f>
        <v>0.0025</v>
      </c>
      <c r="S191" s="215">
        <v>0</v>
      </c>
      <c r="T191" s="216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17" t="s">
        <v>174</v>
      </c>
      <c r="AT191" s="217" t="s">
        <v>214</v>
      </c>
      <c r="AU191" s="217" t="s">
        <v>85</v>
      </c>
      <c r="AY191" s="16" t="s">
        <v>133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6" t="s">
        <v>83</v>
      </c>
      <c r="BK191" s="218">
        <f>ROUND(I191*H191,2)</f>
        <v>0</v>
      </c>
      <c r="BL191" s="16" t="s">
        <v>139</v>
      </c>
      <c r="BM191" s="217" t="s">
        <v>555</v>
      </c>
    </row>
    <row r="192" spans="1:65" s="2" customFormat="1" ht="16.5" customHeight="1">
      <c r="A192" s="38"/>
      <c r="B192" s="39"/>
      <c r="C192" s="224" t="s">
        <v>386</v>
      </c>
      <c r="D192" s="224" t="s">
        <v>214</v>
      </c>
      <c r="E192" s="225" t="s">
        <v>556</v>
      </c>
      <c r="F192" s="226" t="s">
        <v>557</v>
      </c>
      <c r="G192" s="227" t="s">
        <v>354</v>
      </c>
      <c r="H192" s="228">
        <v>2</v>
      </c>
      <c r="I192" s="229"/>
      <c r="J192" s="230">
        <f>ROUND(I192*H192,2)</f>
        <v>0</v>
      </c>
      <c r="K192" s="231"/>
      <c r="L192" s="232"/>
      <c r="M192" s="233" t="s">
        <v>19</v>
      </c>
      <c r="N192" s="234" t="s">
        <v>46</v>
      </c>
      <c r="O192" s="84"/>
      <c r="P192" s="215">
        <f>O192*H192</f>
        <v>0</v>
      </c>
      <c r="Q192" s="215">
        <v>5E-05</v>
      </c>
      <c r="R192" s="215">
        <f>Q192*H192</f>
        <v>0.0001</v>
      </c>
      <c r="S192" s="215">
        <v>0</v>
      </c>
      <c r="T192" s="216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17" t="s">
        <v>174</v>
      </c>
      <c r="AT192" s="217" t="s">
        <v>214</v>
      </c>
      <c r="AU192" s="217" t="s">
        <v>85</v>
      </c>
      <c r="AY192" s="16" t="s">
        <v>133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6" t="s">
        <v>83</v>
      </c>
      <c r="BK192" s="218">
        <f>ROUND(I192*H192,2)</f>
        <v>0</v>
      </c>
      <c r="BL192" s="16" t="s">
        <v>139</v>
      </c>
      <c r="BM192" s="217" t="s">
        <v>558</v>
      </c>
    </row>
    <row r="193" spans="1:65" s="2" customFormat="1" ht="16.5" customHeight="1">
      <c r="A193" s="38"/>
      <c r="B193" s="39"/>
      <c r="C193" s="224" t="s">
        <v>391</v>
      </c>
      <c r="D193" s="224" t="s">
        <v>214</v>
      </c>
      <c r="E193" s="225" t="s">
        <v>383</v>
      </c>
      <c r="F193" s="226" t="s">
        <v>384</v>
      </c>
      <c r="G193" s="227" t="s">
        <v>354</v>
      </c>
      <c r="H193" s="228">
        <v>3</v>
      </c>
      <c r="I193" s="229"/>
      <c r="J193" s="230">
        <f>ROUND(I193*H193,2)</f>
        <v>0</v>
      </c>
      <c r="K193" s="231"/>
      <c r="L193" s="232"/>
      <c r="M193" s="233" t="s">
        <v>19</v>
      </c>
      <c r="N193" s="234" t="s">
        <v>46</v>
      </c>
      <c r="O193" s="84"/>
      <c r="P193" s="215">
        <f>O193*H193</f>
        <v>0</v>
      </c>
      <c r="Q193" s="215">
        <v>0.0004</v>
      </c>
      <c r="R193" s="215">
        <f>Q193*H193</f>
        <v>0.0012000000000000001</v>
      </c>
      <c r="S193" s="215">
        <v>0</v>
      </c>
      <c r="T193" s="216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17" t="s">
        <v>174</v>
      </c>
      <c r="AT193" s="217" t="s">
        <v>214</v>
      </c>
      <c r="AU193" s="217" t="s">
        <v>85</v>
      </c>
      <c r="AY193" s="16" t="s">
        <v>133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6" t="s">
        <v>83</v>
      </c>
      <c r="BK193" s="218">
        <f>ROUND(I193*H193,2)</f>
        <v>0</v>
      </c>
      <c r="BL193" s="16" t="s">
        <v>139</v>
      </c>
      <c r="BM193" s="217" t="s">
        <v>559</v>
      </c>
    </row>
    <row r="194" spans="1:65" s="2" customFormat="1" ht="16.5" customHeight="1">
      <c r="A194" s="38"/>
      <c r="B194" s="39"/>
      <c r="C194" s="224" t="s">
        <v>395</v>
      </c>
      <c r="D194" s="224" t="s">
        <v>214</v>
      </c>
      <c r="E194" s="225" t="s">
        <v>375</v>
      </c>
      <c r="F194" s="226" t="s">
        <v>376</v>
      </c>
      <c r="G194" s="227" t="s">
        <v>354</v>
      </c>
      <c r="H194" s="228">
        <v>1</v>
      </c>
      <c r="I194" s="229"/>
      <c r="J194" s="230">
        <f>ROUND(I194*H194,2)</f>
        <v>0</v>
      </c>
      <c r="K194" s="231"/>
      <c r="L194" s="232"/>
      <c r="M194" s="233" t="s">
        <v>19</v>
      </c>
      <c r="N194" s="234" t="s">
        <v>46</v>
      </c>
      <c r="O194" s="84"/>
      <c r="P194" s="215">
        <f>O194*H194</f>
        <v>0</v>
      </c>
      <c r="Q194" s="215">
        <v>0.0033</v>
      </c>
      <c r="R194" s="215">
        <f>Q194*H194</f>
        <v>0.0033</v>
      </c>
      <c r="S194" s="215">
        <v>0</v>
      </c>
      <c r="T194" s="216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17" t="s">
        <v>174</v>
      </c>
      <c r="AT194" s="217" t="s">
        <v>214</v>
      </c>
      <c r="AU194" s="217" t="s">
        <v>85</v>
      </c>
      <c r="AY194" s="16" t="s">
        <v>133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6" t="s">
        <v>83</v>
      </c>
      <c r="BK194" s="218">
        <f>ROUND(I194*H194,2)</f>
        <v>0</v>
      </c>
      <c r="BL194" s="16" t="s">
        <v>139</v>
      </c>
      <c r="BM194" s="217" t="s">
        <v>560</v>
      </c>
    </row>
    <row r="195" spans="1:65" s="2" customFormat="1" ht="16.5" customHeight="1">
      <c r="A195" s="38"/>
      <c r="B195" s="39"/>
      <c r="C195" s="224" t="s">
        <v>400</v>
      </c>
      <c r="D195" s="224" t="s">
        <v>214</v>
      </c>
      <c r="E195" s="225" t="s">
        <v>379</v>
      </c>
      <c r="F195" s="226" t="s">
        <v>380</v>
      </c>
      <c r="G195" s="227" t="s">
        <v>354</v>
      </c>
      <c r="H195" s="228">
        <v>1</v>
      </c>
      <c r="I195" s="229"/>
      <c r="J195" s="230">
        <f>ROUND(I195*H195,2)</f>
        <v>0</v>
      </c>
      <c r="K195" s="231"/>
      <c r="L195" s="232"/>
      <c r="M195" s="233" t="s">
        <v>19</v>
      </c>
      <c r="N195" s="234" t="s">
        <v>46</v>
      </c>
      <c r="O195" s="84"/>
      <c r="P195" s="215">
        <f>O195*H195</f>
        <v>0</v>
      </c>
      <c r="Q195" s="215">
        <v>0.00015</v>
      </c>
      <c r="R195" s="215">
        <f>Q195*H195</f>
        <v>0.00015</v>
      </c>
      <c r="S195" s="215">
        <v>0</v>
      </c>
      <c r="T195" s="216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17" t="s">
        <v>174</v>
      </c>
      <c r="AT195" s="217" t="s">
        <v>214</v>
      </c>
      <c r="AU195" s="217" t="s">
        <v>85</v>
      </c>
      <c r="AY195" s="16" t="s">
        <v>133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6" t="s">
        <v>83</v>
      </c>
      <c r="BK195" s="218">
        <f>ROUND(I195*H195,2)</f>
        <v>0</v>
      </c>
      <c r="BL195" s="16" t="s">
        <v>139</v>
      </c>
      <c r="BM195" s="217" t="s">
        <v>561</v>
      </c>
    </row>
    <row r="196" spans="1:65" s="2" customFormat="1" ht="21.75" customHeight="1">
      <c r="A196" s="38"/>
      <c r="B196" s="39"/>
      <c r="C196" s="224" t="s">
        <v>405</v>
      </c>
      <c r="D196" s="224" t="s">
        <v>214</v>
      </c>
      <c r="E196" s="225" t="s">
        <v>371</v>
      </c>
      <c r="F196" s="226" t="s">
        <v>372</v>
      </c>
      <c r="G196" s="227" t="s">
        <v>354</v>
      </c>
      <c r="H196" s="228">
        <v>1</v>
      </c>
      <c r="I196" s="229"/>
      <c r="J196" s="230">
        <f>ROUND(I196*H196,2)</f>
        <v>0</v>
      </c>
      <c r="K196" s="231"/>
      <c r="L196" s="232"/>
      <c r="M196" s="233" t="s">
        <v>19</v>
      </c>
      <c r="N196" s="234" t="s">
        <v>46</v>
      </c>
      <c r="O196" s="84"/>
      <c r="P196" s="215">
        <f>O196*H196</f>
        <v>0</v>
      </c>
      <c r="Q196" s="215">
        <v>0.0065</v>
      </c>
      <c r="R196" s="215">
        <f>Q196*H196</f>
        <v>0.0065</v>
      </c>
      <c r="S196" s="215">
        <v>0</v>
      </c>
      <c r="T196" s="216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17" t="s">
        <v>174</v>
      </c>
      <c r="AT196" s="217" t="s">
        <v>214</v>
      </c>
      <c r="AU196" s="217" t="s">
        <v>85</v>
      </c>
      <c r="AY196" s="16" t="s">
        <v>133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6" t="s">
        <v>83</v>
      </c>
      <c r="BK196" s="218">
        <f>ROUND(I196*H196,2)</f>
        <v>0</v>
      </c>
      <c r="BL196" s="16" t="s">
        <v>139</v>
      </c>
      <c r="BM196" s="217" t="s">
        <v>562</v>
      </c>
    </row>
    <row r="197" spans="1:65" s="2" customFormat="1" ht="33" customHeight="1">
      <c r="A197" s="38"/>
      <c r="B197" s="39"/>
      <c r="C197" s="205" t="s">
        <v>409</v>
      </c>
      <c r="D197" s="205" t="s">
        <v>135</v>
      </c>
      <c r="E197" s="206" t="s">
        <v>424</v>
      </c>
      <c r="F197" s="207" t="s">
        <v>425</v>
      </c>
      <c r="G197" s="208" t="s">
        <v>138</v>
      </c>
      <c r="H197" s="209">
        <v>1590</v>
      </c>
      <c r="I197" s="210"/>
      <c r="J197" s="211">
        <f>ROUND(I197*H197,2)</f>
        <v>0</v>
      </c>
      <c r="K197" s="212"/>
      <c r="L197" s="44"/>
      <c r="M197" s="213" t="s">
        <v>19</v>
      </c>
      <c r="N197" s="214" t="s">
        <v>46</v>
      </c>
      <c r="O197" s="84"/>
      <c r="P197" s="215">
        <f>O197*H197</f>
        <v>0</v>
      </c>
      <c r="Q197" s="215">
        <v>0</v>
      </c>
      <c r="R197" s="215">
        <f>Q197*H197</f>
        <v>0</v>
      </c>
      <c r="S197" s="215">
        <v>0.01</v>
      </c>
      <c r="T197" s="216">
        <f>S197*H197</f>
        <v>15.9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17" t="s">
        <v>139</v>
      </c>
      <c r="AT197" s="217" t="s">
        <v>135</v>
      </c>
      <c r="AU197" s="217" t="s">
        <v>85</v>
      </c>
      <c r="AY197" s="16" t="s">
        <v>133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6" t="s">
        <v>83</v>
      </c>
      <c r="BK197" s="218">
        <f>ROUND(I197*H197,2)</f>
        <v>0</v>
      </c>
      <c r="BL197" s="16" t="s">
        <v>139</v>
      </c>
      <c r="BM197" s="217" t="s">
        <v>563</v>
      </c>
    </row>
    <row r="198" spans="1:47" s="2" customFormat="1" ht="12">
      <c r="A198" s="38"/>
      <c r="B198" s="39"/>
      <c r="C198" s="40"/>
      <c r="D198" s="219" t="s">
        <v>141</v>
      </c>
      <c r="E198" s="40"/>
      <c r="F198" s="220" t="s">
        <v>427</v>
      </c>
      <c r="G198" s="40"/>
      <c r="H198" s="40"/>
      <c r="I198" s="221"/>
      <c r="J198" s="40"/>
      <c r="K198" s="40"/>
      <c r="L198" s="44"/>
      <c r="M198" s="222"/>
      <c r="N198" s="223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6" t="s">
        <v>141</v>
      </c>
      <c r="AU198" s="16" t="s">
        <v>85</v>
      </c>
    </row>
    <row r="199" spans="1:63" s="12" customFormat="1" ht="22.8" customHeight="1">
      <c r="A199" s="12"/>
      <c r="B199" s="189"/>
      <c r="C199" s="190"/>
      <c r="D199" s="191" t="s">
        <v>74</v>
      </c>
      <c r="E199" s="203" t="s">
        <v>564</v>
      </c>
      <c r="F199" s="203" t="s">
        <v>565</v>
      </c>
      <c r="G199" s="190"/>
      <c r="H199" s="190"/>
      <c r="I199" s="193"/>
      <c r="J199" s="204">
        <f>BK199</f>
        <v>0</v>
      </c>
      <c r="K199" s="190"/>
      <c r="L199" s="195"/>
      <c r="M199" s="196"/>
      <c r="N199" s="197"/>
      <c r="O199" s="197"/>
      <c r="P199" s="198">
        <f>SUM(P200:P201)</f>
        <v>0</v>
      </c>
      <c r="Q199" s="197"/>
      <c r="R199" s="198">
        <f>SUM(R200:R201)</f>
        <v>0</v>
      </c>
      <c r="S199" s="197"/>
      <c r="T199" s="199">
        <f>SUM(T200:T201)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00" t="s">
        <v>83</v>
      </c>
      <c r="AT199" s="201" t="s">
        <v>74</v>
      </c>
      <c r="AU199" s="201" t="s">
        <v>83</v>
      </c>
      <c r="AY199" s="200" t="s">
        <v>133</v>
      </c>
      <c r="BK199" s="202">
        <f>SUM(BK200:BK201)</f>
        <v>0</v>
      </c>
    </row>
    <row r="200" spans="1:65" s="2" customFormat="1" ht="44.25" customHeight="1">
      <c r="A200" s="38"/>
      <c r="B200" s="39"/>
      <c r="C200" s="205" t="s">
        <v>414</v>
      </c>
      <c r="D200" s="205" t="s">
        <v>135</v>
      </c>
      <c r="E200" s="206" t="s">
        <v>566</v>
      </c>
      <c r="F200" s="207" t="s">
        <v>567</v>
      </c>
      <c r="G200" s="208" t="s">
        <v>217</v>
      </c>
      <c r="H200" s="209">
        <v>1</v>
      </c>
      <c r="I200" s="210"/>
      <c r="J200" s="211">
        <f>ROUND(I200*H200,2)</f>
        <v>0</v>
      </c>
      <c r="K200" s="212"/>
      <c r="L200" s="44"/>
      <c r="M200" s="213" t="s">
        <v>19</v>
      </c>
      <c r="N200" s="214" t="s">
        <v>46</v>
      </c>
      <c r="O200" s="84"/>
      <c r="P200" s="215">
        <f>O200*H200</f>
        <v>0</v>
      </c>
      <c r="Q200" s="215">
        <v>0</v>
      </c>
      <c r="R200" s="215">
        <f>Q200*H200</f>
        <v>0</v>
      </c>
      <c r="S200" s="215">
        <v>0</v>
      </c>
      <c r="T200" s="216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17" t="s">
        <v>139</v>
      </c>
      <c r="AT200" s="217" t="s">
        <v>135</v>
      </c>
      <c r="AU200" s="217" t="s">
        <v>85</v>
      </c>
      <c r="AY200" s="16" t="s">
        <v>133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6" t="s">
        <v>83</v>
      </c>
      <c r="BK200" s="218">
        <f>ROUND(I200*H200,2)</f>
        <v>0</v>
      </c>
      <c r="BL200" s="16" t="s">
        <v>139</v>
      </c>
      <c r="BM200" s="217" t="s">
        <v>568</v>
      </c>
    </row>
    <row r="201" spans="1:47" s="2" customFormat="1" ht="12">
      <c r="A201" s="38"/>
      <c r="B201" s="39"/>
      <c r="C201" s="40"/>
      <c r="D201" s="219" t="s">
        <v>141</v>
      </c>
      <c r="E201" s="40"/>
      <c r="F201" s="220" t="s">
        <v>569</v>
      </c>
      <c r="G201" s="40"/>
      <c r="H201" s="40"/>
      <c r="I201" s="221"/>
      <c r="J201" s="40"/>
      <c r="K201" s="40"/>
      <c r="L201" s="44"/>
      <c r="M201" s="222"/>
      <c r="N201" s="223"/>
      <c r="O201" s="84"/>
      <c r="P201" s="84"/>
      <c r="Q201" s="84"/>
      <c r="R201" s="84"/>
      <c r="S201" s="84"/>
      <c r="T201" s="85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6" t="s">
        <v>141</v>
      </c>
      <c r="AU201" s="16" t="s">
        <v>85</v>
      </c>
    </row>
    <row r="202" spans="1:63" s="12" customFormat="1" ht="22.8" customHeight="1">
      <c r="A202" s="12"/>
      <c r="B202" s="189"/>
      <c r="C202" s="190"/>
      <c r="D202" s="191" t="s">
        <v>74</v>
      </c>
      <c r="E202" s="203" t="s">
        <v>428</v>
      </c>
      <c r="F202" s="203" t="s">
        <v>429</v>
      </c>
      <c r="G202" s="190"/>
      <c r="H202" s="190"/>
      <c r="I202" s="193"/>
      <c r="J202" s="204">
        <f>BK202</f>
        <v>0</v>
      </c>
      <c r="K202" s="190"/>
      <c r="L202" s="195"/>
      <c r="M202" s="196"/>
      <c r="N202" s="197"/>
      <c r="O202" s="197"/>
      <c r="P202" s="198">
        <f>SUM(P203:P204)</f>
        <v>0</v>
      </c>
      <c r="Q202" s="197"/>
      <c r="R202" s="198">
        <f>SUM(R203:R204)</f>
        <v>0</v>
      </c>
      <c r="S202" s="197"/>
      <c r="T202" s="199">
        <f>SUM(T203:T204)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00" t="s">
        <v>83</v>
      </c>
      <c r="AT202" s="201" t="s">
        <v>74</v>
      </c>
      <c r="AU202" s="201" t="s">
        <v>83</v>
      </c>
      <c r="AY202" s="200" t="s">
        <v>133</v>
      </c>
      <c r="BK202" s="202">
        <f>SUM(BK203:BK204)</f>
        <v>0</v>
      </c>
    </row>
    <row r="203" spans="1:65" s="2" customFormat="1" ht="44.25" customHeight="1">
      <c r="A203" s="38"/>
      <c r="B203" s="39"/>
      <c r="C203" s="205" t="s">
        <v>418</v>
      </c>
      <c r="D203" s="205" t="s">
        <v>135</v>
      </c>
      <c r="E203" s="206" t="s">
        <v>431</v>
      </c>
      <c r="F203" s="207" t="s">
        <v>432</v>
      </c>
      <c r="G203" s="208" t="s">
        <v>217</v>
      </c>
      <c r="H203" s="209">
        <v>161.841</v>
      </c>
      <c r="I203" s="210"/>
      <c r="J203" s="211">
        <f>ROUND(I203*H203,2)</f>
        <v>0</v>
      </c>
      <c r="K203" s="212"/>
      <c r="L203" s="44"/>
      <c r="M203" s="213" t="s">
        <v>19</v>
      </c>
      <c r="N203" s="214" t="s">
        <v>46</v>
      </c>
      <c r="O203" s="84"/>
      <c r="P203" s="215">
        <f>O203*H203</f>
        <v>0</v>
      </c>
      <c r="Q203" s="215">
        <v>0</v>
      </c>
      <c r="R203" s="215">
        <f>Q203*H203</f>
        <v>0</v>
      </c>
      <c r="S203" s="215">
        <v>0</v>
      </c>
      <c r="T203" s="216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17" t="s">
        <v>139</v>
      </c>
      <c r="AT203" s="217" t="s">
        <v>135</v>
      </c>
      <c r="AU203" s="217" t="s">
        <v>85</v>
      </c>
      <c r="AY203" s="16" t="s">
        <v>133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6" t="s">
        <v>83</v>
      </c>
      <c r="BK203" s="218">
        <f>ROUND(I203*H203,2)</f>
        <v>0</v>
      </c>
      <c r="BL203" s="16" t="s">
        <v>139</v>
      </c>
      <c r="BM203" s="217" t="s">
        <v>570</v>
      </c>
    </row>
    <row r="204" spans="1:47" s="2" customFormat="1" ht="12">
      <c r="A204" s="38"/>
      <c r="B204" s="39"/>
      <c r="C204" s="40"/>
      <c r="D204" s="219" t="s">
        <v>141</v>
      </c>
      <c r="E204" s="40"/>
      <c r="F204" s="220" t="s">
        <v>434</v>
      </c>
      <c r="G204" s="40"/>
      <c r="H204" s="40"/>
      <c r="I204" s="221"/>
      <c r="J204" s="40"/>
      <c r="K204" s="40"/>
      <c r="L204" s="44"/>
      <c r="M204" s="235"/>
      <c r="N204" s="236"/>
      <c r="O204" s="237"/>
      <c r="P204" s="237"/>
      <c r="Q204" s="237"/>
      <c r="R204" s="237"/>
      <c r="S204" s="237"/>
      <c r="T204" s="2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6" t="s">
        <v>141</v>
      </c>
      <c r="AU204" s="16" t="s">
        <v>85</v>
      </c>
    </row>
    <row r="205" spans="1:31" s="2" customFormat="1" ht="6.95" customHeight="1">
      <c r="A205" s="38"/>
      <c r="B205" s="59"/>
      <c r="C205" s="60"/>
      <c r="D205" s="60"/>
      <c r="E205" s="60"/>
      <c r="F205" s="60"/>
      <c r="G205" s="60"/>
      <c r="H205" s="60"/>
      <c r="I205" s="60"/>
      <c r="J205" s="60"/>
      <c r="K205" s="60"/>
      <c r="L205" s="44"/>
      <c r="M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</row>
  </sheetData>
  <sheetProtection password="CC35" sheet="1" objects="1" scenarios="1" formatColumns="0" formatRows="0" autoFilter="0"/>
  <autoFilter ref="C87:K204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2" r:id="rId1" display="https://podminky.urs.cz/item/CS_URS_2024_01/111151431"/>
    <hyperlink ref="F94" r:id="rId2" display="https://podminky.urs.cz/item/CS_URS_2024_01/111251101"/>
    <hyperlink ref="F96" r:id="rId3" display="https://podminky.urs.cz/item/CS_URS_2024_01/112101102"/>
    <hyperlink ref="F98" r:id="rId4" display="https://podminky.urs.cz/item/CS_URS_2024_01/112101103"/>
    <hyperlink ref="F100" r:id="rId5" display="https://podminky.urs.cz/item/CS_URS_2024_01/111209111"/>
    <hyperlink ref="F102" r:id="rId6" display="https://podminky.urs.cz/item/CS_URS_2024_01/112251102"/>
    <hyperlink ref="F104" r:id="rId7" display="https://podminky.urs.cz/item/CS_URS_2024_01/112251103"/>
    <hyperlink ref="F106" r:id="rId8" display="https://podminky.urs.cz/item/CS_URS_2024_01/115101201"/>
    <hyperlink ref="F108" r:id="rId9" display="https://podminky.urs.cz/item/CS_URS_2024_01/115101301"/>
    <hyperlink ref="F110" r:id="rId10" display="https://podminky.urs.cz/item/CS_URS_2024_01/119001412"/>
    <hyperlink ref="F112" r:id="rId11" display="https://podminky.urs.cz/item/CS_URS_2024_01/121151113"/>
    <hyperlink ref="F114" r:id="rId12" display="https://podminky.urs.cz/item/CS_URS_2024_01/129001101"/>
    <hyperlink ref="F117" r:id="rId13" display="https://podminky.urs.cz/item/CS_URS_2024_01/122252206"/>
    <hyperlink ref="F119" r:id="rId14" display="https://podminky.urs.cz/item/CS_URS_2023_02/122702119"/>
    <hyperlink ref="F121" r:id="rId15" display="https://podminky.urs.cz/item/CS_URS_2024_01/132251253"/>
    <hyperlink ref="F123" r:id="rId16" display="https://podminky.urs.cz/item/CS_URS_2024_01/162201402"/>
    <hyperlink ref="F125" r:id="rId17" display="https://podminky.urs.cz/item/CS_URS_2024_01/162201403"/>
    <hyperlink ref="F127" r:id="rId18" display="https://podminky.urs.cz/item/CS_URS_2024_01/162201412"/>
    <hyperlink ref="F129" r:id="rId19" display="https://podminky.urs.cz/item/CS_URS_2024_01/162201413"/>
    <hyperlink ref="F131" r:id="rId20" display="https://podminky.urs.cz/item/CS_URS_2024_01/162201421"/>
    <hyperlink ref="F133" r:id="rId21" display="https://podminky.urs.cz/item/CS_URS_2024_01/162201423"/>
    <hyperlink ref="F135" r:id="rId22" display="https://podminky.urs.cz/item/CS_URS_2024_01/162301972"/>
    <hyperlink ref="F137" r:id="rId23" display="https://podminky.urs.cz/item/CS_URS_2024_01/162301973"/>
    <hyperlink ref="F139" r:id="rId24" display="https://podminky.urs.cz/item/CS_URS_2024_01/162651112"/>
    <hyperlink ref="F141" r:id="rId25" display="https://podminky.urs.cz/item/CS_URS_2024_01/162751117"/>
    <hyperlink ref="F143" r:id="rId26" display="https://podminky.urs.cz/item/CS_URS_2024_01/167151112"/>
    <hyperlink ref="F145" r:id="rId27" display="https://podminky.urs.cz/item/CS_URS_2024_01/171152501"/>
    <hyperlink ref="F147" r:id="rId28" display="https://podminky.urs.cz/item/CS_URS_2024_01/171251201"/>
    <hyperlink ref="F149" r:id="rId29" display="https://podminky.urs.cz/item/CS_URS_2024_01/174151101"/>
    <hyperlink ref="F151" r:id="rId30" display="https://podminky.urs.cz/item/CS_URS_2024_01/181351103"/>
    <hyperlink ref="F153" r:id="rId31" display="https://podminky.urs.cz/item/CS_URS_2024_01/181411121"/>
    <hyperlink ref="F156" r:id="rId32" display="https://podminky.urs.cz/item/CS_URS_2024_01/181951112"/>
    <hyperlink ref="F158" r:id="rId33" display="https://podminky.urs.cz/item/CS_URS_2024_01/182151111"/>
    <hyperlink ref="F161" r:id="rId34" display="https://podminky.urs.cz/item/CS_URS_2024_01/212752101"/>
    <hyperlink ref="F163" r:id="rId35" display="https://podminky.urs.cz/item/CS_URS_2024_01/213141112"/>
    <hyperlink ref="F167" r:id="rId36" display="https://podminky.urs.cz/item/CS_URS_2024_01/452313141"/>
    <hyperlink ref="F169" r:id="rId37" display="https://podminky.urs.cz/item/CS_URS_2023_02/452353101"/>
    <hyperlink ref="F172" r:id="rId38" display="https://podminky.urs.cz/item/CS_URS_2024_01/564851111"/>
    <hyperlink ref="F174" r:id="rId39" display="https://podminky.urs.cz/item/CS_URS_2024_01/569751111"/>
    <hyperlink ref="F176" r:id="rId40" display="https://podminky.urs.cz/item/CS_URS_2024_01/573451114"/>
    <hyperlink ref="F178" r:id="rId41" display="https://podminky.urs.cz/item/CS_URS_2024_01/574381112"/>
    <hyperlink ref="F181" r:id="rId42" display="https://podminky.urs.cz/item/CS_URS_2024_01/899621111"/>
    <hyperlink ref="F183" r:id="rId43" display="https://podminky.urs.cz/item/CS_URS_2024_01/899914111"/>
    <hyperlink ref="F187" r:id="rId44" display="https://podminky.urs.cz/item/CS_URS_2024_01/912211111"/>
    <hyperlink ref="F190" r:id="rId45" display="https://podminky.urs.cz/item/CS_URS_2024_01/914111111"/>
    <hyperlink ref="F198" r:id="rId46" display="https://podminky.urs.cz/item/CS_URS_2024_01/938908411"/>
    <hyperlink ref="F201" r:id="rId47" display="https://podminky.urs.cz/item/CS_URS_2024_01/997221858"/>
    <hyperlink ref="F204" r:id="rId48" display="https://podminky.urs.cz/item/CS_URS_2024_01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91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9"/>
      <c r="AT3" s="16" t="s">
        <v>85</v>
      </c>
    </row>
    <row r="4" spans="2:46" s="1" customFormat="1" ht="24.95" customHeight="1">
      <c r="B4" s="19"/>
      <c r="D4" s="130" t="s">
        <v>101</v>
      </c>
      <c r="L4" s="19"/>
      <c r="M4" s="131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2" t="s">
        <v>16</v>
      </c>
      <c r="L6" s="19"/>
    </row>
    <row r="7" spans="2:12" s="1" customFormat="1" ht="26.25" customHeight="1">
      <c r="B7" s="19"/>
      <c r="E7" s="133" t="str">
        <f>'Rekapitulace stavby'!K6</f>
        <v>Revitalizace vodoteče, polní cesta NCV5 KoPÚ Svojnice a polní cesty C3 a C4 - KoPÚ Protivec</v>
      </c>
      <c r="F7" s="132"/>
      <c r="G7" s="132"/>
      <c r="H7" s="132"/>
      <c r="L7" s="19"/>
    </row>
    <row r="8" spans="1:31" s="2" customFormat="1" ht="12" customHeight="1">
      <c r="A8" s="38"/>
      <c r="B8" s="44"/>
      <c r="C8" s="38"/>
      <c r="D8" s="132" t="s">
        <v>102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571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13. 5. 2024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27</v>
      </c>
      <c r="E14" s="38"/>
      <c r="F14" s="38"/>
      <c r="G14" s="38"/>
      <c r="H14" s="38"/>
      <c r="I14" s="132" t="s">
        <v>28</v>
      </c>
      <c r="J14" s="136" t="s">
        <v>29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30</v>
      </c>
      <c r="F15" s="38"/>
      <c r="G15" s="38"/>
      <c r="H15" s="38"/>
      <c r="I15" s="132" t="s">
        <v>31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32</v>
      </c>
      <c r="E17" s="38"/>
      <c r="F17" s="38"/>
      <c r="G17" s="38"/>
      <c r="H17" s="38"/>
      <c r="I17" s="132" t="s">
        <v>28</v>
      </c>
      <c r="J17" s="32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2" t="str">
        <f>'Rekapitulace stavby'!E14</f>
        <v>Vyplň údaj</v>
      </c>
      <c r="F18" s="136"/>
      <c r="G18" s="136"/>
      <c r="H18" s="136"/>
      <c r="I18" s="132" t="s">
        <v>31</v>
      </c>
      <c r="J18" s="32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34</v>
      </c>
      <c r="E20" s="38"/>
      <c r="F20" s="38"/>
      <c r="G20" s="38"/>
      <c r="H20" s="38"/>
      <c r="I20" s="132" t="s">
        <v>28</v>
      </c>
      <c r="J20" s="136" t="s">
        <v>35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36</v>
      </c>
      <c r="F21" s="38"/>
      <c r="G21" s="38"/>
      <c r="H21" s="38"/>
      <c r="I21" s="132" t="s">
        <v>31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38</v>
      </c>
      <c r="E23" s="38"/>
      <c r="F23" s="38"/>
      <c r="G23" s="38"/>
      <c r="H23" s="38"/>
      <c r="I23" s="132" t="s">
        <v>28</v>
      </c>
      <c r="J23" s="136" t="s">
        <v>35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36</v>
      </c>
      <c r="F24" s="38"/>
      <c r="G24" s="38"/>
      <c r="H24" s="38"/>
      <c r="I24" s="132" t="s">
        <v>31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39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71.25" customHeight="1">
      <c r="A27" s="138"/>
      <c r="B27" s="139"/>
      <c r="C27" s="138"/>
      <c r="D27" s="138"/>
      <c r="E27" s="140" t="s">
        <v>40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41</v>
      </c>
      <c r="E30" s="38"/>
      <c r="F30" s="38"/>
      <c r="G30" s="38"/>
      <c r="H30" s="38"/>
      <c r="I30" s="38"/>
      <c r="J30" s="144">
        <f>ROUND(J87,2)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43</v>
      </c>
      <c r="G32" s="38"/>
      <c r="H32" s="38"/>
      <c r="I32" s="145" t="s">
        <v>42</v>
      </c>
      <c r="J32" s="145" t="s">
        <v>44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45</v>
      </c>
      <c r="E33" s="132" t="s">
        <v>46</v>
      </c>
      <c r="F33" s="147">
        <f>ROUND((SUM(BE87:BE159)),2)</f>
        <v>0</v>
      </c>
      <c r="G33" s="38"/>
      <c r="H33" s="38"/>
      <c r="I33" s="148">
        <v>0.21</v>
      </c>
      <c r="J33" s="147">
        <f>ROUND(((SUM(BE87:BE159))*I33),2)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47</v>
      </c>
      <c r="F34" s="147">
        <f>ROUND((SUM(BF87:BF159)),2)</f>
        <v>0</v>
      </c>
      <c r="G34" s="38"/>
      <c r="H34" s="38"/>
      <c r="I34" s="148">
        <v>0.12</v>
      </c>
      <c r="J34" s="147">
        <f>ROUND(((SUM(BF87:BF159))*I34),2)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48</v>
      </c>
      <c r="F35" s="147">
        <f>ROUND((SUM(BG87:BG159)),2)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49</v>
      </c>
      <c r="F36" s="147">
        <f>ROUND((SUM(BH87:BH159)),2)</f>
        <v>0</v>
      </c>
      <c r="G36" s="38"/>
      <c r="H36" s="38"/>
      <c r="I36" s="148">
        <v>0.12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50</v>
      </c>
      <c r="F37" s="147">
        <f>ROUND((SUM(BI87:BI159)),2)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51</v>
      </c>
      <c r="E39" s="151"/>
      <c r="F39" s="151"/>
      <c r="G39" s="152" t="s">
        <v>52</v>
      </c>
      <c r="H39" s="153" t="s">
        <v>53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2" t="s">
        <v>104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1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26.25" customHeight="1">
      <c r="A48" s="38"/>
      <c r="B48" s="39"/>
      <c r="C48" s="40"/>
      <c r="D48" s="40"/>
      <c r="E48" s="160" t="str">
        <f>E7</f>
        <v>Revitalizace vodoteče, polní cesta NCV5 KoPÚ Svojnice a polní cesty C3 a C4 - KoPÚ Protivec</v>
      </c>
      <c r="F48" s="31"/>
      <c r="G48" s="31"/>
      <c r="H48" s="31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1" t="s">
        <v>102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108 - Polní cesta C4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1" t="s">
        <v>21</v>
      </c>
      <c r="D52" s="40"/>
      <c r="E52" s="40"/>
      <c r="F52" s="26" t="str">
        <f>F12</f>
        <v>Svojnice, Protivec</v>
      </c>
      <c r="G52" s="40"/>
      <c r="H52" s="40"/>
      <c r="I52" s="31" t="s">
        <v>23</v>
      </c>
      <c r="J52" s="72" t="str">
        <f>IF(J12="","",J12)</f>
        <v>13. 5. 2024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1" t="s">
        <v>27</v>
      </c>
      <c r="D54" s="40"/>
      <c r="E54" s="40"/>
      <c r="F54" s="26" t="str">
        <f>E15</f>
        <v>SPÚ, KPÚ pro Jihočeský kraj, Pobočka Prachatice</v>
      </c>
      <c r="G54" s="40"/>
      <c r="H54" s="40"/>
      <c r="I54" s="31" t="s">
        <v>34</v>
      </c>
      <c r="J54" s="36" t="str">
        <f>E21</f>
        <v>Sweco Hydroprojekt a.s.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5.65" customHeight="1">
      <c r="A55" s="38"/>
      <c r="B55" s="39"/>
      <c r="C55" s="31" t="s">
        <v>32</v>
      </c>
      <c r="D55" s="40"/>
      <c r="E55" s="40"/>
      <c r="F55" s="26" t="str">
        <f>IF(E18="","",E18)</f>
        <v>Vyplň údaj</v>
      </c>
      <c r="G55" s="40"/>
      <c r="H55" s="40"/>
      <c r="I55" s="31" t="s">
        <v>38</v>
      </c>
      <c r="J55" s="36" t="str">
        <f>E24</f>
        <v>Sweco Hydroprojekt a.s.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105</v>
      </c>
      <c r="D57" s="162"/>
      <c r="E57" s="162"/>
      <c r="F57" s="162"/>
      <c r="G57" s="162"/>
      <c r="H57" s="162"/>
      <c r="I57" s="162"/>
      <c r="J57" s="163" t="s">
        <v>106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73</v>
      </c>
      <c r="D59" s="40"/>
      <c r="E59" s="40"/>
      <c r="F59" s="40"/>
      <c r="G59" s="40"/>
      <c r="H59" s="40"/>
      <c r="I59" s="40"/>
      <c r="J59" s="102">
        <f>J87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6" t="s">
        <v>107</v>
      </c>
    </row>
    <row r="60" spans="1:31" s="9" customFormat="1" ht="24.95" customHeight="1">
      <c r="A60" s="9"/>
      <c r="B60" s="165"/>
      <c r="C60" s="166"/>
      <c r="D60" s="167" t="s">
        <v>108</v>
      </c>
      <c r="E60" s="168"/>
      <c r="F60" s="168"/>
      <c r="G60" s="168"/>
      <c r="H60" s="168"/>
      <c r="I60" s="168"/>
      <c r="J60" s="169">
        <f>J88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109</v>
      </c>
      <c r="E61" s="174"/>
      <c r="F61" s="174"/>
      <c r="G61" s="174"/>
      <c r="H61" s="174"/>
      <c r="I61" s="174"/>
      <c r="J61" s="175">
        <f>J89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110</v>
      </c>
      <c r="E62" s="174"/>
      <c r="F62" s="174"/>
      <c r="G62" s="174"/>
      <c r="H62" s="174"/>
      <c r="I62" s="174"/>
      <c r="J62" s="175">
        <f>J131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111</v>
      </c>
      <c r="E63" s="174"/>
      <c r="F63" s="174"/>
      <c r="G63" s="174"/>
      <c r="H63" s="174"/>
      <c r="I63" s="174"/>
      <c r="J63" s="175">
        <f>J137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112</v>
      </c>
      <c r="E64" s="174"/>
      <c r="F64" s="174"/>
      <c r="G64" s="174"/>
      <c r="H64" s="174"/>
      <c r="I64" s="174"/>
      <c r="J64" s="175">
        <f>J142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113</v>
      </c>
      <c r="E65" s="174"/>
      <c r="F65" s="174"/>
      <c r="G65" s="174"/>
      <c r="H65" s="174"/>
      <c r="I65" s="174"/>
      <c r="J65" s="175">
        <f>J151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1"/>
      <c r="C66" s="172"/>
      <c r="D66" s="173" t="s">
        <v>114</v>
      </c>
      <c r="E66" s="174"/>
      <c r="F66" s="174"/>
      <c r="G66" s="174"/>
      <c r="H66" s="174"/>
      <c r="I66" s="174"/>
      <c r="J66" s="175">
        <f>J154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1"/>
      <c r="C67" s="172"/>
      <c r="D67" s="173" t="s">
        <v>115</v>
      </c>
      <c r="E67" s="174"/>
      <c r="F67" s="174"/>
      <c r="G67" s="174"/>
      <c r="H67" s="174"/>
      <c r="I67" s="174"/>
      <c r="J67" s="175">
        <f>J157</f>
        <v>0</v>
      </c>
      <c r="K67" s="172"/>
      <c r="L67" s="17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3" spans="1:31" s="2" customFormat="1" ht="6.95" customHeight="1">
      <c r="A73" s="38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24.95" customHeight="1">
      <c r="A74" s="38"/>
      <c r="B74" s="39"/>
      <c r="C74" s="22" t="s">
        <v>118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1" t="s">
        <v>16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26.25" customHeight="1">
      <c r="A77" s="38"/>
      <c r="B77" s="39"/>
      <c r="C77" s="40"/>
      <c r="D77" s="40"/>
      <c r="E77" s="160" t="str">
        <f>E7</f>
        <v>Revitalizace vodoteče, polní cesta NCV5 KoPÚ Svojnice a polní cesty C3 a C4 - KoPÚ Protivec</v>
      </c>
      <c r="F77" s="31"/>
      <c r="G77" s="31"/>
      <c r="H77" s="31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1" t="s">
        <v>102</v>
      </c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69" t="str">
        <f>E9</f>
        <v>SO 108 - Polní cesta C4</v>
      </c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1" t="s">
        <v>21</v>
      </c>
      <c r="D81" s="40"/>
      <c r="E81" s="40"/>
      <c r="F81" s="26" t="str">
        <f>F12</f>
        <v>Svojnice, Protivec</v>
      </c>
      <c r="G81" s="40"/>
      <c r="H81" s="40"/>
      <c r="I81" s="31" t="s">
        <v>23</v>
      </c>
      <c r="J81" s="72" t="str">
        <f>IF(J12="","",J12)</f>
        <v>13. 5. 2024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25.65" customHeight="1">
      <c r="A83" s="38"/>
      <c r="B83" s="39"/>
      <c r="C83" s="31" t="s">
        <v>27</v>
      </c>
      <c r="D83" s="40"/>
      <c r="E83" s="40"/>
      <c r="F83" s="26" t="str">
        <f>E15</f>
        <v>SPÚ, KPÚ pro Jihočeský kraj, Pobočka Prachatice</v>
      </c>
      <c r="G83" s="40"/>
      <c r="H83" s="40"/>
      <c r="I83" s="31" t="s">
        <v>34</v>
      </c>
      <c r="J83" s="36" t="str">
        <f>E21</f>
        <v>Sweco Hydroprojekt a.s.</v>
      </c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25.65" customHeight="1">
      <c r="A84" s="38"/>
      <c r="B84" s="39"/>
      <c r="C84" s="31" t="s">
        <v>32</v>
      </c>
      <c r="D84" s="40"/>
      <c r="E84" s="40"/>
      <c r="F84" s="26" t="str">
        <f>IF(E18="","",E18)</f>
        <v>Vyplň údaj</v>
      </c>
      <c r="G84" s="40"/>
      <c r="H84" s="40"/>
      <c r="I84" s="31" t="s">
        <v>38</v>
      </c>
      <c r="J84" s="36" t="str">
        <f>E24</f>
        <v>Sweco Hydroprojekt a.s.</v>
      </c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0.3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11" customFormat="1" ht="29.25" customHeight="1">
      <c r="A86" s="177"/>
      <c r="B86" s="178"/>
      <c r="C86" s="179" t="s">
        <v>119</v>
      </c>
      <c r="D86" s="180" t="s">
        <v>60</v>
      </c>
      <c r="E86" s="180" t="s">
        <v>56</v>
      </c>
      <c r="F86" s="180" t="s">
        <v>57</v>
      </c>
      <c r="G86" s="180" t="s">
        <v>120</v>
      </c>
      <c r="H86" s="180" t="s">
        <v>121</v>
      </c>
      <c r="I86" s="180" t="s">
        <v>122</v>
      </c>
      <c r="J86" s="181" t="s">
        <v>106</v>
      </c>
      <c r="K86" s="182" t="s">
        <v>123</v>
      </c>
      <c r="L86" s="183"/>
      <c r="M86" s="92" t="s">
        <v>19</v>
      </c>
      <c r="N86" s="93" t="s">
        <v>45</v>
      </c>
      <c r="O86" s="93" t="s">
        <v>124</v>
      </c>
      <c r="P86" s="93" t="s">
        <v>125</v>
      </c>
      <c r="Q86" s="93" t="s">
        <v>126</v>
      </c>
      <c r="R86" s="93" t="s">
        <v>127</v>
      </c>
      <c r="S86" s="93" t="s">
        <v>128</v>
      </c>
      <c r="T86" s="94" t="s">
        <v>129</v>
      </c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</row>
    <row r="87" spans="1:63" s="2" customFormat="1" ht="22.8" customHeight="1">
      <c r="A87" s="38"/>
      <c r="B87" s="39"/>
      <c r="C87" s="99" t="s">
        <v>130</v>
      </c>
      <c r="D87" s="40"/>
      <c r="E87" s="40"/>
      <c r="F87" s="40"/>
      <c r="G87" s="40"/>
      <c r="H87" s="40"/>
      <c r="I87" s="40"/>
      <c r="J87" s="184">
        <f>BK87</f>
        <v>0</v>
      </c>
      <c r="K87" s="40"/>
      <c r="L87" s="44"/>
      <c r="M87" s="95"/>
      <c r="N87" s="185"/>
      <c r="O87" s="96"/>
      <c r="P87" s="186">
        <f>P88</f>
        <v>0</v>
      </c>
      <c r="Q87" s="96"/>
      <c r="R87" s="186">
        <f>R88</f>
        <v>1147.9934538</v>
      </c>
      <c r="S87" s="96"/>
      <c r="T87" s="187">
        <f>T88</f>
        <v>14.1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6" t="s">
        <v>74</v>
      </c>
      <c r="AU87" s="16" t="s">
        <v>107</v>
      </c>
      <c r="BK87" s="188">
        <f>BK88</f>
        <v>0</v>
      </c>
    </row>
    <row r="88" spans="1:63" s="12" customFormat="1" ht="25.9" customHeight="1">
      <c r="A88" s="12"/>
      <c r="B88" s="189"/>
      <c r="C88" s="190"/>
      <c r="D88" s="191" t="s">
        <v>74</v>
      </c>
      <c r="E88" s="192" t="s">
        <v>131</v>
      </c>
      <c r="F88" s="192" t="s">
        <v>132</v>
      </c>
      <c r="G88" s="190"/>
      <c r="H88" s="190"/>
      <c r="I88" s="193"/>
      <c r="J88" s="194">
        <f>BK88</f>
        <v>0</v>
      </c>
      <c r="K88" s="190"/>
      <c r="L88" s="195"/>
      <c r="M88" s="196"/>
      <c r="N88" s="197"/>
      <c r="O88" s="197"/>
      <c r="P88" s="198">
        <f>P89+P131+P137+P142+P151+P154+P157</f>
        <v>0</v>
      </c>
      <c r="Q88" s="197"/>
      <c r="R88" s="198">
        <f>R89+R131+R137+R142+R151+R154+R157</f>
        <v>1147.9934538</v>
      </c>
      <c r="S88" s="197"/>
      <c r="T88" s="199">
        <f>T89+T131+T137+T142+T151+T154+T157</f>
        <v>14.1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83</v>
      </c>
      <c r="AT88" s="201" t="s">
        <v>74</v>
      </c>
      <c r="AU88" s="201" t="s">
        <v>75</v>
      </c>
      <c r="AY88" s="200" t="s">
        <v>133</v>
      </c>
      <c r="BK88" s="202">
        <f>BK89+BK131+BK137+BK142+BK151+BK154+BK157</f>
        <v>0</v>
      </c>
    </row>
    <row r="89" spans="1:63" s="12" customFormat="1" ht="22.8" customHeight="1">
      <c r="A89" s="12"/>
      <c r="B89" s="189"/>
      <c r="C89" s="190"/>
      <c r="D89" s="191" t="s">
        <v>74</v>
      </c>
      <c r="E89" s="203" t="s">
        <v>83</v>
      </c>
      <c r="F89" s="203" t="s">
        <v>134</v>
      </c>
      <c r="G89" s="190"/>
      <c r="H89" s="190"/>
      <c r="I89" s="193"/>
      <c r="J89" s="204">
        <f>BK89</f>
        <v>0</v>
      </c>
      <c r="K89" s="190"/>
      <c r="L89" s="195"/>
      <c r="M89" s="196"/>
      <c r="N89" s="197"/>
      <c r="O89" s="197"/>
      <c r="P89" s="198">
        <f>SUM(P90:P130)</f>
        <v>0</v>
      </c>
      <c r="Q89" s="197"/>
      <c r="R89" s="198">
        <f>SUM(R90:R130)</f>
        <v>37.733252</v>
      </c>
      <c r="S89" s="197"/>
      <c r="T89" s="199">
        <f>SUM(T90:T130)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83</v>
      </c>
      <c r="AT89" s="201" t="s">
        <v>74</v>
      </c>
      <c r="AU89" s="201" t="s">
        <v>83</v>
      </c>
      <c r="AY89" s="200" t="s">
        <v>133</v>
      </c>
      <c r="BK89" s="202">
        <f>SUM(BK90:BK130)</f>
        <v>0</v>
      </c>
    </row>
    <row r="90" spans="1:65" s="2" customFormat="1" ht="24.15" customHeight="1">
      <c r="A90" s="38"/>
      <c r="B90" s="39"/>
      <c r="C90" s="205" t="s">
        <v>83</v>
      </c>
      <c r="D90" s="205" t="s">
        <v>135</v>
      </c>
      <c r="E90" s="206" t="s">
        <v>136</v>
      </c>
      <c r="F90" s="207" t="s">
        <v>137</v>
      </c>
      <c r="G90" s="208" t="s">
        <v>138</v>
      </c>
      <c r="H90" s="209">
        <v>1800</v>
      </c>
      <c r="I90" s="210"/>
      <c r="J90" s="211">
        <f>ROUND(I90*H90,2)</f>
        <v>0</v>
      </c>
      <c r="K90" s="212"/>
      <c r="L90" s="44"/>
      <c r="M90" s="213" t="s">
        <v>19</v>
      </c>
      <c r="N90" s="214" t="s">
        <v>46</v>
      </c>
      <c r="O90" s="84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7" t="s">
        <v>139</v>
      </c>
      <c r="AT90" s="217" t="s">
        <v>135</v>
      </c>
      <c r="AU90" s="217" t="s">
        <v>85</v>
      </c>
      <c r="AY90" s="16" t="s">
        <v>133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6" t="s">
        <v>83</v>
      </c>
      <c r="BK90" s="218">
        <f>ROUND(I90*H90,2)</f>
        <v>0</v>
      </c>
      <c r="BL90" s="16" t="s">
        <v>139</v>
      </c>
      <c r="BM90" s="217" t="s">
        <v>572</v>
      </c>
    </row>
    <row r="91" spans="1:47" s="2" customFormat="1" ht="12">
      <c r="A91" s="38"/>
      <c r="B91" s="39"/>
      <c r="C91" s="40"/>
      <c r="D91" s="219" t="s">
        <v>141</v>
      </c>
      <c r="E91" s="40"/>
      <c r="F91" s="220" t="s">
        <v>142</v>
      </c>
      <c r="G91" s="40"/>
      <c r="H91" s="40"/>
      <c r="I91" s="221"/>
      <c r="J91" s="40"/>
      <c r="K91" s="40"/>
      <c r="L91" s="44"/>
      <c r="M91" s="222"/>
      <c r="N91" s="223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6" t="s">
        <v>141</v>
      </c>
      <c r="AU91" s="16" t="s">
        <v>85</v>
      </c>
    </row>
    <row r="92" spans="1:65" s="2" customFormat="1" ht="24.15" customHeight="1">
      <c r="A92" s="38"/>
      <c r="B92" s="39"/>
      <c r="C92" s="205" t="s">
        <v>85</v>
      </c>
      <c r="D92" s="205" t="s">
        <v>135</v>
      </c>
      <c r="E92" s="206" t="s">
        <v>152</v>
      </c>
      <c r="F92" s="207" t="s">
        <v>153</v>
      </c>
      <c r="G92" s="208" t="s">
        <v>154</v>
      </c>
      <c r="H92" s="209">
        <v>80</v>
      </c>
      <c r="I92" s="210"/>
      <c r="J92" s="211">
        <f>ROUND(I92*H92,2)</f>
        <v>0</v>
      </c>
      <c r="K92" s="212"/>
      <c r="L92" s="44"/>
      <c r="M92" s="213" t="s">
        <v>19</v>
      </c>
      <c r="N92" s="214" t="s">
        <v>46</v>
      </c>
      <c r="O92" s="84"/>
      <c r="P92" s="215">
        <f>O92*H92</f>
        <v>0</v>
      </c>
      <c r="Q92" s="215">
        <v>3E-05</v>
      </c>
      <c r="R92" s="215">
        <f>Q92*H92</f>
        <v>0.0024000000000000002</v>
      </c>
      <c r="S92" s="215">
        <v>0</v>
      </c>
      <c r="T92" s="216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7" t="s">
        <v>139</v>
      </c>
      <c r="AT92" s="217" t="s">
        <v>135</v>
      </c>
      <c r="AU92" s="217" t="s">
        <v>85</v>
      </c>
      <c r="AY92" s="16" t="s">
        <v>133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6" t="s">
        <v>83</v>
      </c>
      <c r="BK92" s="218">
        <f>ROUND(I92*H92,2)</f>
        <v>0</v>
      </c>
      <c r="BL92" s="16" t="s">
        <v>139</v>
      </c>
      <c r="BM92" s="217" t="s">
        <v>573</v>
      </c>
    </row>
    <row r="93" spans="1:47" s="2" customFormat="1" ht="12">
      <c r="A93" s="38"/>
      <c r="B93" s="39"/>
      <c r="C93" s="40"/>
      <c r="D93" s="219" t="s">
        <v>141</v>
      </c>
      <c r="E93" s="40"/>
      <c r="F93" s="220" t="s">
        <v>156</v>
      </c>
      <c r="G93" s="40"/>
      <c r="H93" s="40"/>
      <c r="I93" s="221"/>
      <c r="J93" s="40"/>
      <c r="K93" s="40"/>
      <c r="L93" s="44"/>
      <c r="M93" s="222"/>
      <c r="N93" s="223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6" t="s">
        <v>141</v>
      </c>
      <c r="AU93" s="16" t="s">
        <v>85</v>
      </c>
    </row>
    <row r="94" spans="1:65" s="2" customFormat="1" ht="37.8" customHeight="1">
      <c r="A94" s="38"/>
      <c r="B94" s="39"/>
      <c r="C94" s="205" t="s">
        <v>147</v>
      </c>
      <c r="D94" s="205" t="s">
        <v>135</v>
      </c>
      <c r="E94" s="206" t="s">
        <v>158</v>
      </c>
      <c r="F94" s="207" t="s">
        <v>159</v>
      </c>
      <c r="G94" s="208" t="s">
        <v>160</v>
      </c>
      <c r="H94" s="209">
        <v>10</v>
      </c>
      <c r="I94" s="210"/>
      <c r="J94" s="211">
        <f>ROUND(I94*H94,2)</f>
        <v>0</v>
      </c>
      <c r="K94" s="212"/>
      <c r="L94" s="44"/>
      <c r="M94" s="213" t="s">
        <v>19</v>
      </c>
      <c r="N94" s="214" t="s">
        <v>46</v>
      </c>
      <c r="O94" s="84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7" t="s">
        <v>139</v>
      </c>
      <c r="AT94" s="217" t="s">
        <v>135</v>
      </c>
      <c r="AU94" s="217" t="s">
        <v>85</v>
      </c>
      <c r="AY94" s="16" t="s">
        <v>133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6" t="s">
        <v>83</v>
      </c>
      <c r="BK94" s="218">
        <f>ROUND(I94*H94,2)</f>
        <v>0</v>
      </c>
      <c r="BL94" s="16" t="s">
        <v>139</v>
      </c>
      <c r="BM94" s="217" t="s">
        <v>574</v>
      </c>
    </row>
    <row r="95" spans="1:47" s="2" customFormat="1" ht="12">
      <c r="A95" s="38"/>
      <c r="B95" s="39"/>
      <c r="C95" s="40"/>
      <c r="D95" s="219" t="s">
        <v>141</v>
      </c>
      <c r="E95" s="40"/>
      <c r="F95" s="220" t="s">
        <v>162</v>
      </c>
      <c r="G95" s="40"/>
      <c r="H95" s="40"/>
      <c r="I95" s="221"/>
      <c r="J95" s="40"/>
      <c r="K95" s="40"/>
      <c r="L95" s="44"/>
      <c r="M95" s="222"/>
      <c r="N95" s="223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6" t="s">
        <v>141</v>
      </c>
      <c r="AU95" s="16" t="s">
        <v>85</v>
      </c>
    </row>
    <row r="96" spans="1:65" s="2" customFormat="1" ht="101.25" customHeight="1">
      <c r="A96" s="38"/>
      <c r="B96" s="39"/>
      <c r="C96" s="205" t="s">
        <v>139</v>
      </c>
      <c r="D96" s="205" t="s">
        <v>135</v>
      </c>
      <c r="E96" s="206" t="s">
        <v>164</v>
      </c>
      <c r="F96" s="207" t="s">
        <v>165</v>
      </c>
      <c r="G96" s="208" t="s">
        <v>166</v>
      </c>
      <c r="H96" s="209">
        <v>10</v>
      </c>
      <c r="I96" s="210"/>
      <c r="J96" s="211">
        <f>ROUND(I96*H96,2)</f>
        <v>0</v>
      </c>
      <c r="K96" s="212"/>
      <c r="L96" s="44"/>
      <c r="M96" s="213" t="s">
        <v>19</v>
      </c>
      <c r="N96" s="214" t="s">
        <v>46</v>
      </c>
      <c r="O96" s="84"/>
      <c r="P96" s="215">
        <f>O96*H96</f>
        <v>0</v>
      </c>
      <c r="Q96" s="215">
        <v>0.01269</v>
      </c>
      <c r="R96" s="215">
        <f>Q96*H96</f>
        <v>0.1269</v>
      </c>
      <c r="S96" s="215">
        <v>0</v>
      </c>
      <c r="T96" s="216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7" t="s">
        <v>139</v>
      </c>
      <c r="AT96" s="217" t="s">
        <v>135</v>
      </c>
      <c r="AU96" s="217" t="s">
        <v>85</v>
      </c>
      <c r="AY96" s="16" t="s">
        <v>133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6" t="s">
        <v>83</v>
      </c>
      <c r="BK96" s="218">
        <f>ROUND(I96*H96,2)</f>
        <v>0</v>
      </c>
      <c r="BL96" s="16" t="s">
        <v>139</v>
      </c>
      <c r="BM96" s="217" t="s">
        <v>575</v>
      </c>
    </row>
    <row r="97" spans="1:47" s="2" customFormat="1" ht="12">
      <c r="A97" s="38"/>
      <c r="B97" s="39"/>
      <c r="C97" s="40"/>
      <c r="D97" s="219" t="s">
        <v>141</v>
      </c>
      <c r="E97" s="40"/>
      <c r="F97" s="220" t="s">
        <v>168</v>
      </c>
      <c r="G97" s="40"/>
      <c r="H97" s="40"/>
      <c r="I97" s="221"/>
      <c r="J97" s="40"/>
      <c r="K97" s="40"/>
      <c r="L97" s="44"/>
      <c r="M97" s="222"/>
      <c r="N97" s="223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6" t="s">
        <v>141</v>
      </c>
      <c r="AU97" s="16" t="s">
        <v>85</v>
      </c>
    </row>
    <row r="98" spans="1:65" s="2" customFormat="1" ht="24.15" customHeight="1">
      <c r="A98" s="38"/>
      <c r="B98" s="39"/>
      <c r="C98" s="205" t="s">
        <v>157</v>
      </c>
      <c r="D98" s="205" t="s">
        <v>135</v>
      </c>
      <c r="E98" s="206" t="s">
        <v>468</v>
      </c>
      <c r="F98" s="207" t="s">
        <v>469</v>
      </c>
      <c r="G98" s="208" t="s">
        <v>138</v>
      </c>
      <c r="H98" s="209">
        <v>1757.39</v>
      </c>
      <c r="I98" s="210"/>
      <c r="J98" s="211">
        <f>ROUND(I98*H98,2)</f>
        <v>0</v>
      </c>
      <c r="K98" s="212"/>
      <c r="L98" s="44"/>
      <c r="M98" s="213" t="s">
        <v>19</v>
      </c>
      <c r="N98" s="214" t="s">
        <v>46</v>
      </c>
      <c r="O98" s="84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7" t="s">
        <v>441</v>
      </c>
      <c r="AT98" s="217" t="s">
        <v>135</v>
      </c>
      <c r="AU98" s="217" t="s">
        <v>85</v>
      </c>
      <c r="AY98" s="16" t="s">
        <v>133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6" t="s">
        <v>83</v>
      </c>
      <c r="BK98" s="218">
        <f>ROUND(I98*H98,2)</f>
        <v>0</v>
      </c>
      <c r="BL98" s="16" t="s">
        <v>441</v>
      </c>
      <c r="BM98" s="217" t="s">
        <v>576</v>
      </c>
    </row>
    <row r="99" spans="1:47" s="2" customFormat="1" ht="12">
      <c r="A99" s="38"/>
      <c r="B99" s="39"/>
      <c r="C99" s="40"/>
      <c r="D99" s="219" t="s">
        <v>141</v>
      </c>
      <c r="E99" s="40"/>
      <c r="F99" s="220" t="s">
        <v>471</v>
      </c>
      <c r="G99" s="40"/>
      <c r="H99" s="40"/>
      <c r="I99" s="221"/>
      <c r="J99" s="40"/>
      <c r="K99" s="40"/>
      <c r="L99" s="44"/>
      <c r="M99" s="222"/>
      <c r="N99" s="223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6" t="s">
        <v>141</v>
      </c>
      <c r="AU99" s="16" t="s">
        <v>85</v>
      </c>
    </row>
    <row r="100" spans="1:65" s="2" customFormat="1" ht="24.15" customHeight="1">
      <c r="A100" s="38"/>
      <c r="B100" s="39"/>
      <c r="C100" s="205" t="s">
        <v>163</v>
      </c>
      <c r="D100" s="205" t="s">
        <v>135</v>
      </c>
      <c r="E100" s="206" t="s">
        <v>175</v>
      </c>
      <c r="F100" s="207" t="s">
        <v>176</v>
      </c>
      <c r="G100" s="208" t="s">
        <v>177</v>
      </c>
      <c r="H100" s="209">
        <v>789.58</v>
      </c>
      <c r="I100" s="210"/>
      <c r="J100" s="211">
        <f>ROUND(I100*H100,2)</f>
        <v>0</v>
      </c>
      <c r="K100" s="212"/>
      <c r="L100" s="44"/>
      <c r="M100" s="213" t="s">
        <v>19</v>
      </c>
      <c r="N100" s="214" t="s">
        <v>46</v>
      </c>
      <c r="O100" s="84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7" t="s">
        <v>139</v>
      </c>
      <c r="AT100" s="217" t="s">
        <v>135</v>
      </c>
      <c r="AU100" s="217" t="s">
        <v>85</v>
      </c>
      <c r="AY100" s="16" t="s">
        <v>133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6" t="s">
        <v>83</v>
      </c>
      <c r="BK100" s="218">
        <f>ROUND(I100*H100,2)</f>
        <v>0</v>
      </c>
      <c r="BL100" s="16" t="s">
        <v>139</v>
      </c>
      <c r="BM100" s="217" t="s">
        <v>577</v>
      </c>
    </row>
    <row r="101" spans="1:65" s="2" customFormat="1" ht="37.8" customHeight="1">
      <c r="A101" s="38"/>
      <c r="B101" s="39"/>
      <c r="C101" s="205" t="s">
        <v>169</v>
      </c>
      <c r="D101" s="205" t="s">
        <v>135</v>
      </c>
      <c r="E101" s="206" t="s">
        <v>477</v>
      </c>
      <c r="F101" s="207" t="s">
        <v>478</v>
      </c>
      <c r="G101" s="208" t="s">
        <v>177</v>
      </c>
      <c r="H101" s="209">
        <v>1235.9</v>
      </c>
      <c r="I101" s="210"/>
      <c r="J101" s="211">
        <f>ROUND(I101*H101,2)</f>
        <v>0</v>
      </c>
      <c r="K101" s="212"/>
      <c r="L101" s="44"/>
      <c r="M101" s="213" t="s">
        <v>19</v>
      </c>
      <c r="N101" s="214" t="s">
        <v>46</v>
      </c>
      <c r="O101" s="84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7" t="s">
        <v>139</v>
      </c>
      <c r="AT101" s="217" t="s">
        <v>135</v>
      </c>
      <c r="AU101" s="217" t="s">
        <v>85</v>
      </c>
      <c r="AY101" s="16" t="s">
        <v>133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6" t="s">
        <v>83</v>
      </c>
      <c r="BK101" s="218">
        <f>ROUND(I101*H101,2)</f>
        <v>0</v>
      </c>
      <c r="BL101" s="16" t="s">
        <v>139</v>
      </c>
      <c r="BM101" s="217" t="s">
        <v>578</v>
      </c>
    </row>
    <row r="102" spans="1:47" s="2" customFormat="1" ht="12">
      <c r="A102" s="38"/>
      <c r="B102" s="39"/>
      <c r="C102" s="40"/>
      <c r="D102" s="219" t="s">
        <v>141</v>
      </c>
      <c r="E102" s="40"/>
      <c r="F102" s="220" t="s">
        <v>480</v>
      </c>
      <c r="G102" s="40"/>
      <c r="H102" s="40"/>
      <c r="I102" s="221"/>
      <c r="J102" s="40"/>
      <c r="K102" s="40"/>
      <c r="L102" s="44"/>
      <c r="M102" s="222"/>
      <c r="N102" s="223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6" t="s">
        <v>141</v>
      </c>
      <c r="AU102" s="16" t="s">
        <v>85</v>
      </c>
    </row>
    <row r="103" spans="1:65" s="2" customFormat="1" ht="16.5" customHeight="1">
      <c r="A103" s="38"/>
      <c r="B103" s="39"/>
      <c r="C103" s="205" t="s">
        <v>174</v>
      </c>
      <c r="D103" s="205" t="s">
        <v>135</v>
      </c>
      <c r="E103" s="206" t="s">
        <v>185</v>
      </c>
      <c r="F103" s="207" t="s">
        <v>579</v>
      </c>
      <c r="G103" s="208" t="s">
        <v>177</v>
      </c>
      <c r="H103" s="209">
        <v>386.49</v>
      </c>
      <c r="I103" s="210"/>
      <c r="J103" s="211">
        <f>ROUND(I103*H103,2)</f>
        <v>0</v>
      </c>
      <c r="K103" s="212"/>
      <c r="L103" s="44"/>
      <c r="M103" s="213" t="s">
        <v>19</v>
      </c>
      <c r="N103" s="214" t="s">
        <v>46</v>
      </c>
      <c r="O103" s="84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7" t="s">
        <v>139</v>
      </c>
      <c r="AT103" s="217" t="s">
        <v>135</v>
      </c>
      <c r="AU103" s="217" t="s">
        <v>85</v>
      </c>
      <c r="AY103" s="16" t="s">
        <v>133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6" t="s">
        <v>83</v>
      </c>
      <c r="BK103" s="218">
        <f>ROUND(I103*H103,2)</f>
        <v>0</v>
      </c>
      <c r="BL103" s="16" t="s">
        <v>139</v>
      </c>
      <c r="BM103" s="217" t="s">
        <v>580</v>
      </c>
    </row>
    <row r="104" spans="1:47" s="2" customFormat="1" ht="12">
      <c r="A104" s="38"/>
      <c r="B104" s="39"/>
      <c r="C104" s="40"/>
      <c r="D104" s="219" t="s">
        <v>141</v>
      </c>
      <c r="E104" s="40"/>
      <c r="F104" s="220" t="s">
        <v>188</v>
      </c>
      <c r="G104" s="40"/>
      <c r="H104" s="40"/>
      <c r="I104" s="221"/>
      <c r="J104" s="40"/>
      <c r="K104" s="40"/>
      <c r="L104" s="44"/>
      <c r="M104" s="222"/>
      <c r="N104" s="223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6" t="s">
        <v>141</v>
      </c>
      <c r="AU104" s="16" t="s">
        <v>85</v>
      </c>
    </row>
    <row r="105" spans="1:65" s="2" customFormat="1" ht="37.8" customHeight="1">
      <c r="A105" s="38"/>
      <c r="B105" s="39"/>
      <c r="C105" s="205" t="s">
        <v>179</v>
      </c>
      <c r="D105" s="205" t="s">
        <v>135</v>
      </c>
      <c r="E105" s="206" t="s">
        <v>472</v>
      </c>
      <c r="F105" s="207" t="s">
        <v>473</v>
      </c>
      <c r="G105" s="208" t="s">
        <v>177</v>
      </c>
      <c r="H105" s="209">
        <v>15</v>
      </c>
      <c r="I105" s="210"/>
      <c r="J105" s="211">
        <f>ROUND(I105*H105,2)</f>
        <v>0</v>
      </c>
      <c r="K105" s="212"/>
      <c r="L105" s="44"/>
      <c r="M105" s="213" t="s">
        <v>19</v>
      </c>
      <c r="N105" s="214" t="s">
        <v>46</v>
      </c>
      <c r="O105" s="84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7" t="s">
        <v>139</v>
      </c>
      <c r="AT105" s="217" t="s">
        <v>135</v>
      </c>
      <c r="AU105" s="217" t="s">
        <v>85</v>
      </c>
      <c r="AY105" s="16" t="s">
        <v>133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6" t="s">
        <v>83</v>
      </c>
      <c r="BK105" s="218">
        <f>ROUND(I105*H105,2)</f>
        <v>0</v>
      </c>
      <c r="BL105" s="16" t="s">
        <v>139</v>
      </c>
      <c r="BM105" s="217" t="s">
        <v>581</v>
      </c>
    </row>
    <row r="106" spans="1:47" s="2" customFormat="1" ht="12">
      <c r="A106" s="38"/>
      <c r="B106" s="39"/>
      <c r="C106" s="40"/>
      <c r="D106" s="219" t="s">
        <v>141</v>
      </c>
      <c r="E106" s="40"/>
      <c r="F106" s="220" t="s">
        <v>475</v>
      </c>
      <c r="G106" s="40"/>
      <c r="H106" s="40"/>
      <c r="I106" s="221"/>
      <c r="J106" s="40"/>
      <c r="K106" s="40"/>
      <c r="L106" s="44"/>
      <c r="M106" s="222"/>
      <c r="N106" s="223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6" t="s">
        <v>141</v>
      </c>
      <c r="AU106" s="16" t="s">
        <v>85</v>
      </c>
    </row>
    <row r="107" spans="1:65" s="2" customFormat="1" ht="55.5" customHeight="1">
      <c r="A107" s="38"/>
      <c r="B107" s="39"/>
      <c r="C107" s="205" t="s">
        <v>184</v>
      </c>
      <c r="D107" s="205" t="s">
        <v>135</v>
      </c>
      <c r="E107" s="206" t="s">
        <v>582</v>
      </c>
      <c r="F107" s="207" t="s">
        <v>583</v>
      </c>
      <c r="G107" s="208" t="s">
        <v>177</v>
      </c>
      <c r="H107" s="209">
        <v>52.4</v>
      </c>
      <c r="I107" s="210"/>
      <c r="J107" s="211">
        <f>ROUND(I107*H107,2)</f>
        <v>0</v>
      </c>
      <c r="K107" s="212"/>
      <c r="L107" s="44"/>
      <c r="M107" s="213" t="s">
        <v>19</v>
      </c>
      <c r="N107" s="214" t="s">
        <v>46</v>
      </c>
      <c r="O107" s="84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7" t="s">
        <v>139</v>
      </c>
      <c r="AT107" s="217" t="s">
        <v>135</v>
      </c>
      <c r="AU107" s="217" t="s">
        <v>85</v>
      </c>
      <c r="AY107" s="16" t="s">
        <v>133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6" t="s">
        <v>83</v>
      </c>
      <c r="BK107" s="218">
        <f>ROUND(I107*H107,2)</f>
        <v>0</v>
      </c>
      <c r="BL107" s="16" t="s">
        <v>139</v>
      </c>
      <c r="BM107" s="217" t="s">
        <v>584</v>
      </c>
    </row>
    <row r="108" spans="1:47" s="2" customFormat="1" ht="12">
      <c r="A108" s="38"/>
      <c r="B108" s="39"/>
      <c r="C108" s="40"/>
      <c r="D108" s="219" t="s">
        <v>141</v>
      </c>
      <c r="E108" s="40"/>
      <c r="F108" s="220" t="s">
        <v>585</v>
      </c>
      <c r="G108" s="40"/>
      <c r="H108" s="40"/>
      <c r="I108" s="221"/>
      <c r="J108" s="40"/>
      <c r="K108" s="40"/>
      <c r="L108" s="44"/>
      <c r="M108" s="222"/>
      <c r="N108" s="223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6" t="s">
        <v>141</v>
      </c>
      <c r="AU108" s="16" t="s">
        <v>85</v>
      </c>
    </row>
    <row r="109" spans="1:65" s="2" customFormat="1" ht="62.7" customHeight="1">
      <c r="A109" s="38"/>
      <c r="B109" s="39"/>
      <c r="C109" s="205" t="s">
        <v>189</v>
      </c>
      <c r="D109" s="205" t="s">
        <v>135</v>
      </c>
      <c r="E109" s="206" t="s">
        <v>194</v>
      </c>
      <c r="F109" s="207" t="s">
        <v>195</v>
      </c>
      <c r="G109" s="208" t="s">
        <v>177</v>
      </c>
      <c r="H109" s="209">
        <v>454.634</v>
      </c>
      <c r="I109" s="210"/>
      <c r="J109" s="211">
        <f>ROUND(I109*H109,2)</f>
        <v>0</v>
      </c>
      <c r="K109" s="212"/>
      <c r="L109" s="44"/>
      <c r="M109" s="213" t="s">
        <v>19</v>
      </c>
      <c r="N109" s="214" t="s">
        <v>46</v>
      </c>
      <c r="O109" s="84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7" t="s">
        <v>139</v>
      </c>
      <c r="AT109" s="217" t="s">
        <v>135</v>
      </c>
      <c r="AU109" s="217" t="s">
        <v>85</v>
      </c>
      <c r="AY109" s="16" t="s">
        <v>133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6" t="s">
        <v>83</v>
      </c>
      <c r="BK109" s="218">
        <f>ROUND(I109*H109,2)</f>
        <v>0</v>
      </c>
      <c r="BL109" s="16" t="s">
        <v>139</v>
      </c>
      <c r="BM109" s="217" t="s">
        <v>586</v>
      </c>
    </row>
    <row r="110" spans="1:47" s="2" customFormat="1" ht="12">
      <c r="A110" s="38"/>
      <c r="B110" s="39"/>
      <c r="C110" s="40"/>
      <c r="D110" s="219" t="s">
        <v>141</v>
      </c>
      <c r="E110" s="40"/>
      <c r="F110" s="220" t="s">
        <v>197</v>
      </c>
      <c r="G110" s="40"/>
      <c r="H110" s="40"/>
      <c r="I110" s="221"/>
      <c r="J110" s="40"/>
      <c r="K110" s="40"/>
      <c r="L110" s="44"/>
      <c r="M110" s="222"/>
      <c r="N110" s="223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6" t="s">
        <v>141</v>
      </c>
      <c r="AU110" s="16" t="s">
        <v>85</v>
      </c>
    </row>
    <row r="111" spans="1:65" s="2" customFormat="1" ht="62.7" customHeight="1">
      <c r="A111" s="38"/>
      <c r="B111" s="39"/>
      <c r="C111" s="205" t="s">
        <v>8</v>
      </c>
      <c r="D111" s="205" t="s">
        <v>135</v>
      </c>
      <c r="E111" s="206" t="s">
        <v>520</v>
      </c>
      <c r="F111" s="207" t="s">
        <v>521</v>
      </c>
      <c r="G111" s="208" t="s">
        <v>177</v>
      </c>
      <c r="H111" s="209">
        <v>1256.48</v>
      </c>
      <c r="I111" s="210"/>
      <c r="J111" s="211">
        <f>ROUND(I111*H111,2)</f>
        <v>0</v>
      </c>
      <c r="K111" s="212"/>
      <c r="L111" s="44"/>
      <c r="M111" s="213" t="s">
        <v>19</v>
      </c>
      <c r="N111" s="214" t="s">
        <v>46</v>
      </c>
      <c r="O111" s="84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7" t="s">
        <v>139</v>
      </c>
      <c r="AT111" s="217" t="s">
        <v>135</v>
      </c>
      <c r="AU111" s="217" t="s">
        <v>85</v>
      </c>
      <c r="AY111" s="16" t="s">
        <v>133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6" t="s">
        <v>83</v>
      </c>
      <c r="BK111" s="218">
        <f>ROUND(I111*H111,2)</f>
        <v>0</v>
      </c>
      <c r="BL111" s="16" t="s">
        <v>139</v>
      </c>
      <c r="BM111" s="217" t="s">
        <v>587</v>
      </c>
    </row>
    <row r="112" spans="1:47" s="2" customFormat="1" ht="12">
      <c r="A112" s="38"/>
      <c r="B112" s="39"/>
      <c r="C112" s="40"/>
      <c r="D112" s="219" t="s">
        <v>141</v>
      </c>
      <c r="E112" s="40"/>
      <c r="F112" s="220" t="s">
        <v>523</v>
      </c>
      <c r="G112" s="40"/>
      <c r="H112" s="40"/>
      <c r="I112" s="221"/>
      <c r="J112" s="40"/>
      <c r="K112" s="40"/>
      <c r="L112" s="44"/>
      <c r="M112" s="222"/>
      <c r="N112" s="223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6" t="s">
        <v>141</v>
      </c>
      <c r="AU112" s="16" t="s">
        <v>85</v>
      </c>
    </row>
    <row r="113" spans="1:65" s="2" customFormat="1" ht="44.25" customHeight="1">
      <c r="A113" s="38"/>
      <c r="B113" s="39"/>
      <c r="C113" s="205" t="s">
        <v>198</v>
      </c>
      <c r="D113" s="205" t="s">
        <v>135</v>
      </c>
      <c r="E113" s="206" t="s">
        <v>588</v>
      </c>
      <c r="F113" s="207" t="s">
        <v>589</v>
      </c>
      <c r="G113" s="208" t="s">
        <v>177</v>
      </c>
      <c r="H113" s="209">
        <v>71.336</v>
      </c>
      <c r="I113" s="210"/>
      <c r="J113" s="211">
        <f>ROUND(I113*H113,2)</f>
        <v>0</v>
      </c>
      <c r="K113" s="212"/>
      <c r="L113" s="44"/>
      <c r="M113" s="213" t="s">
        <v>19</v>
      </c>
      <c r="N113" s="214" t="s">
        <v>46</v>
      </c>
      <c r="O113" s="84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7" t="s">
        <v>139</v>
      </c>
      <c r="AT113" s="217" t="s">
        <v>135</v>
      </c>
      <c r="AU113" s="217" t="s">
        <v>85</v>
      </c>
      <c r="AY113" s="16" t="s">
        <v>133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6" t="s">
        <v>83</v>
      </c>
      <c r="BK113" s="218">
        <f>ROUND(I113*H113,2)</f>
        <v>0</v>
      </c>
      <c r="BL113" s="16" t="s">
        <v>139</v>
      </c>
      <c r="BM113" s="217" t="s">
        <v>590</v>
      </c>
    </row>
    <row r="114" spans="1:47" s="2" customFormat="1" ht="12">
      <c r="A114" s="38"/>
      <c r="B114" s="39"/>
      <c r="C114" s="40"/>
      <c r="D114" s="219" t="s">
        <v>141</v>
      </c>
      <c r="E114" s="40"/>
      <c r="F114" s="220" t="s">
        <v>591</v>
      </c>
      <c r="G114" s="40"/>
      <c r="H114" s="40"/>
      <c r="I114" s="221"/>
      <c r="J114" s="40"/>
      <c r="K114" s="40"/>
      <c r="L114" s="44"/>
      <c r="M114" s="222"/>
      <c r="N114" s="223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6" t="s">
        <v>141</v>
      </c>
      <c r="AU114" s="16" t="s">
        <v>85</v>
      </c>
    </row>
    <row r="115" spans="1:65" s="2" customFormat="1" ht="37.8" customHeight="1">
      <c r="A115" s="38"/>
      <c r="B115" s="39"/>
      <c r="C115" s="205" t="s">
        <v>203</v>
      </c>
      <c r="D115" s="205" t="s">
        <v>135</v>
      </c>
      <c r="E115" s="206" t="s">
        <v>264</v>
      </c>
      <c r="F115" s="207" t="s">
        <v>265</v>
      </c>
      <c r="G115" s="208" t="s">
        <v>138</v>
      </c>
      <c r="H115" s="209">
        <v>1659.16</v>
      </c>
      <c r="I115" s="210"/>
      <c r="J115" s="211">
        <f>ROUND(I115*H115,2)</f>
        <v>0</v>
      </c>
      <c r="K115" s="212"/>
      <c r="L115" s="44"/>
      <c r="M115" s="213" t="s">
        <v>19</v>
      </c>
      <c r="N115" s="214" t="s">
        <v>46</v>
      </c>
      <c r="O115" s="84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7" t="s">
        <v>139</v>
      </c>
      <c r="AT115" s="217" t="s">
        <v>135</v>
      </c>
      <c r="AU115" s="217" t="s">
        <v>85</v>
      </c>
      <c r="AY115" s="16" t="s">
        <v>133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6" t="s">
        <v>83</v>
      </c>
      <c r="BK115" s="218">
        <f>ROUND(I115*H115,2)</f>
        <v>0</v>
      </c>
      <c r="BL115" s="16" t="s">
        <v>139</v>
      </c>
      <c r="BM115" s="217" t="s">
        <v>592</v>
      </c>
    </row>
    <row r="116" spans="1:47" s="2" customFormat="1" ht="12">
      <c r="A116" s="38"/>
      <c r="B116" s="39"/>
      <c r="C116" s="40"/>
      <c r="D116" s="219" t="s">
        <v>141</v>
      </c>
      <c r="E116" s="40"/>
      <c r="F116" s="220" t="s">
        <v>267</v>
      </c>
      <c r="G116" s="40"/>
      <c r="H116" s="40"/>
      <c r="I116" s="221"/>
      <c r="J116" s="40"/>
      <c r="K116" s="40"/>
      <c r="L116" s="44"/>
      <c r="M116" s="222"/>
      <c r="N116" s="223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6" t="s">
        <v>141</v>
      </c>
      <c r="AU116" s="16" t="s">
        <v>85</v>
      </c>
    </row>
    <row r="117" spans="1:65" s="2" customFormat="1" ht="37.8" customHeight="1">
      <c r="A117" s="38"/>
      <c r="B117" s="39"/>
      <c r="C117" s="205" t="s">
        <v>208</v>
      </c>
      <c r="D117" s="205" t="s">
        <v>135</v>
      </c>
      <c r="E117" s="206" t="s">
        <v>204</v>
      </c>
      <c r="F117" s="207" t="s">
        <v>205</v>
      </c>
      <c r="G117" s="208" t="s">
        <v>177</v>
      </c>
      <c r="H117" s="209">
        <v>1288.3</v>
      </c>
      <c r="I117" s="210"/>
      <c r="J117" s="211">
        <f>ROUND(I117*H117,2)</f>
        <v>0</v>
      </c>
      <c r="K117" s="212"/>
      <c r="L117" s="44"/>
      <c r="M117" s="213" t="s">
        <v>19</v>
      </c>
      <c r="N117" s="214" t="s">
        <v>46</v>
      </c>
      <c r="O117" s="84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7" t="s">
        <v>139</v>
      </c>
      <c r="AT117" s="217" t="s">
        <v>135</v>
      </c>
      <c r="AU117" s="217" t="s">
        <v>85</v>
      </c>
      <c r="AY117" s="16" t="s">
        <v>133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6" t="s">
        <v>83</v>
      </c>
      <c r="BK117" s="218">
        <f>ROUND(I117*H117,2)</f>
        <v>0</v>
      </c>
      <c r="BL117" s="16" t="s">
        <v>139</v>
      </c>
      <c r="BM117" s="217" t="s">
        <v>593</v>
      </c>
    </row>
    <row r="118" spans="1:47" s="2" customFormat="1" ht="12">
      <c r="A118" s="38"/>
      <c r="B118" s="39"/>
      <c r="C118" s="40"/>
      <c r="D118" s="219" t="s">
        <v>141</v>
      </c>
      <c r="E118" s="40"/>
      <c r="F118" s="220" t="s">
        <v>207</v>
      </c>
      <c r="G118" s="40"/>
      <c r="H118" s="40"/>
      <c r="I118" s="221"/>
      <c r="J118" s="40"/>
      <c r="K118" s="40"/>
      <c r="L118" s="44"/>
      <c r="M118" s="222"/>
      <c r="N118" s="223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6" t="s">
        <v>141</v>
      </c>
      <c r="AU118" s="16" t="s">
        <v>85</v>
      </c>
    </row>
    <row r="119" spans="1:65" s="2" customFormat="1" ht="16.5" customHeight="1">
      <c r="A119" s="38"/>
      <c r="B119" s="39"/>
      <c r="C119" s="224" t="s">
        <v>213</v>
      </c>
      <c r="D119" s="224" t="s">
        <v>214</v>
      </c>
      <c r="E119" s="225" t="s">
        <v>215</v>
      </c>
      <c r="F119" s="226" t="s">
        <v>216</v>
      </c>
      <c r="G119" s="227" t="s">
        <v>217</v>
      </c>
      <c r="H119" s="228">
        <v>37.6</v>
      </c>
      <c r="I119" s="229"/>
      <c r="J119" s="230">
        <f>ROUND(I119*H119,2)</f>
        <v>0</v>
      </c>
      <c r="K119" s="231"/>
      <c r="L119" s="232"/>
      <c r="M119" s="233" t="s">
        <v>19</v>
      </c>
      <c r="N119" s="234" t="s">
        <v>46</v>
      </c>
      <c r="O119" s="84"/>
      <c r="P119" s="215">
        <f>O119*H119</f>
        <v>0</v>
      </c>
      <c r="Q119" s="215">
        <v>1</v>
      </c>
      <c r="R119" s="215">
        <f>Q119*H119</f>
        <v>37.6</v>
      </c>
      <c r="S119" s="215">
        <v>0</v>
      </c>
      <c r="T119" s="216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7" t="s">
        <v>174</v>
      </c>
      <c r="AT119" s="217" t="s">
        <v>214</v>
      </c>
      <c r="AU119" s="217" t="s">
        <v>85</v>
      </c>
      <c r="AY119" s="16" t="s">
        <v>133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6" t="s">
        <v>83</v>
      </c>
      <c r="BK119" s="218">
        <f>ROUND(I119*H119,2)</f>
        <v>0</v>
      </c>
      <c r="BL119" s="16" t="s">
        <v>139</v>
      </c>
      <c r="BM119" s="217" t="s">
        <v>594</v>
      </c>
    </row>
    <row r="120" spans="1:65" s="2" customFormat="1" ht="44.25" customHeight="1">
      <c r="A120" s="38"/>
      <c r="B120" s="39"/>
      <c r="C120" s="205" t="s">
        <v>219</v>
      </c>
      <c r="D120" s="205" t="s">
        <v>135</v>
      </c>
      <c r="E120" s="206" t="s">
        <v>209</v>
      </c>
      <c r="F120" s="207" t="s">
        <v>210</v>
      </c>
      <c r="G120" s="208" t="s">
        <v>177</v>
      </c>
      <c r="H120" s="209">
        <v>243.04</v>
      </c>
      <c r="I120" s="210"/>
      <c r="J120" s="211">
        <f>ROUND(I120*H120,2)</f>
        <v>0</v>
      </c>
      <c r="K120" s="212"/>
      <c r="L120" s="44"/>
      <c r="M120" s="213" t="s">
        <v>19</v>
      </c>
      <c r="N120" s="214" t="s">
        <v>46</v>
      </c>
      <c r="O120" s="84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7" t="s">
        <v>139</v>
      </c>
      <c r="AT120" s="217" t="s">
        <v>135</v>
      </c>
      <c r="AU120" s="217" t="s">
        <v>85</v>
      </c>
      <c r="AY120" s="16" t="s">
        <v>133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6" t="s">
        <v>83</v>
      </c>
      <c r="BK120" s="218">
        <f>ROUND(I120*H120,2)</f>
        <v>0</v>
      </c>
      <c r="BL120" s="16" t="s">
        <v>139</v>
      </c>
      <c r="BM120" s="217" t="s">
        <v>595</v>
      </c>
    </row>
    <row r="121" spans="1:47" s="2" customFormat="1" ht="12">
      <c r="A121" s="38"/>
      <c r="B121" s="39"/>
      <c r="C121" s="40"/>
      <c r="D121" s="219" t="s">
        <v>141</v>
      </c>
      <c r="E121" s="40"/>
      <c r="F121" s="220" t="s">
        <v>212</v>
      </c>
      <c r="G121" s="40"/>
      <c r="H121" s="40"/>
      <c r="I121" s="221"/>
      <c r="J121" s="40"/>
      <c r="K121" s="40"/>
      <c r="L121" s="44"/>
      <c r="M121" s="222"/>
      <c r="N121" s="223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6" t="s">
        <v>141</v>
      </c>
      <c r="AU121" s="16" t="s">
        <v>85</v>
      </c>
    </row>
    <row r="122" spans="1:65" s="2" customFormat="1" ht="37.8" customHeight="1">
      <c r="A122" s="38"/>
      <c r="B122" s="39"/>
      <c r="C122" s="205" t="s">
        <v>224</v>
      </c>
      <c r="D122" s="205" t="s">
        <v>135</v>
      </c>
      <c r="E122" s="206" t="s">
        <v>220</v>
      </c>
      <c r="F122" s="207" t="s">
        <v>221</v>
      </c>
      <c r="G122" s="208" t="s">
        <v>138</v>
      </c>
      <c r="H122" s="209">
        <v>263.44</v>
      </c>
      <c r="I122" s="210"/>
      <c r="J122" s="211">
        <f>ROUND(I122*H122,2)</f>
        <v>0</v>
      </c>
      <c r="K122" s="212"/>
      <c r="L122" s="44"/>
      <c r="M122" s="213" t="s">
        <v>19</v>
      </c>
      <c r="N122" s="214" t="s">
        <v>46</v>
      </c>
      <c r="O122" s="84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7" t="s">
        <v>139</v>
      </c>
      <c r="AT122" s="217" t="s">
        <v>135</v>
      </c>
      <c r="AU122" s="217" t="s">
        <v>85</v>
      </c>
      <c r="AY122" s="16" t="s">
        <v>133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6" t="s">
        <v>83</v>
      </c>
      <c r="BK122" s="218">
        <f>ROUND(I122*H122,2)</f>
        <v>0</v>
      </c>
      <c r="BL122" s="16" t="s">
        <v>139</v>
      </c>
      <c r="BM122" s="217" t="s">
        <v>596</v>
      </c>
    </row>
    <row r="123" spans="1:47" s="2" customFormat="1" ht="12">
      <c r="A123" s="38"/>
      <c r="B123" s="39"/>
      <c r="C123" s="40"/>
      <c r="D123" s="219" t="s">
        <v>141</v>
      </c>
      <c r="E123" s="40"/>
      <c r="F123" s="220" t="s">
        <v>223</v>
      </c>
      <c r="G123" s="40"/>
      <c r="H123" s="40"/>
      <c r="I123" s="221"/>
      <c r="J123" s="40"/>
      <c r="K123" s="40"/>
      <c r="L123" s="44"/>
      <c r="M123" s="222"/>
      <c r="N123" s="223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6" t="s">
        <v>141</v>
      </c>
      <c r="AU123" s="16" t="s">
        <v>85</v>
      </c>
    </row>
    <row r="124" spans="1:65" s="2" customFormat="1" ht="37.8" customHeight="1">
      <c r="A124" s="38"/>
      <c r="B124" s="39"/>
      <c r="C124" s="205" t="s">
        <v>229</v>
      </c>
      <c r="D124" s="205" t="s">
        <v>135</v>
      </c>
      <c r="E124" s="206" t="s">
        <v>225</v>
      </c>
      <c r="F124" s="207" t="s">
        <v>226</v>
      </c>
      <c r="G124" s="208" t="s">
        <v>138</v>
      </c>
      <c r="H124" s="209">
        <v>263.44</v>
      </c>
      <c r="I124" s="210"/>
      <c r="J124" s="211">
        <f>ROUND(I124*H124,2)</f>
        <v>0</v>
      </c>
      <c r="K124" s="212"/>
      <c r="L124" s="44"/>
      <c r="M124" s="213" t="s">
        <v>19</v>
      </c>
      <c r="N124" s="214" t="s">
        <v>46</v>
      </c>
      <c r="O124" s="84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7" t="s">
        <v>139</v>
      </c>
      <c r="AT124" s="217" t="s">
        <v>135</v>
      </c>
      <c r="AU124" s="217" t="s">
        <v>85</v>
      </c>
      <c r="AY124" s="16" t="s">
        <v>133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6" t="s">
        <v>83</v>
      </c>
      <c r="BK124" s="218">
        <f>ROUND(I124*H124,2)</f>
        <v>0</v>
      </c>
      <c r="BL124" s="16" t="s">
        <v>139</v>
      </c>
      <c r="BM124" s="217" t="s">
        <v>597</v>
      </c>
    </row>
    <row r="125" spans="1:47" s="2" customFormat="1" ht="12">
      <c r="A125" s="38"/>
      <c r="B125" s="39"/>
      <c r="C125" s="40"/>
      <c r="D125" s="219" t="s">
        <v>141</v>
      </c>
      <c r="E125" s="40"/>
      <c r="F125" s="220" t="s">
        <v>228</v>
      </c>
      <c r="G125" s="40"/>
      <c r="H125" s="40"/>
      <c r="I125" s="221"/>
      <c r="J125" s="40"/>
      <c r="K125" s="40"/>
      <c r="L125" s="44"/>
      <c r="M125" s="222"/>
      <c r="N125" s="223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6" t="s">
        <v>141</v>
      </c>
      <c r="AU125" s="16" t="s">
        <v>85</v>
      </c>
    </row>
    <row r="126" spans="1:65" s="2" customFormat="1" ht="16.5" customHeight="1">
      <c r="A126" s="38"/>
      <c r="B126" s="39"/>
      <c r="C126" s="224" t="s">
        <v>234</v>
      </c>
      <c r="D126" s="224" t="s">
        <v>214</v>
      </c>
      <c r="E126" s="225" t="s">
        <v>230</v>
      </c>
      <c r="F126" s="226" t="s">
        <v>231</v>
      </c>
      <c r="G126" s="227" t="s">
        <v>232</v>
      </c>
      <c r="H126" s="228">
        <v>3.952</v>
      </c>
      <c r="I126" s="229"/>
      <c r="J126" s="230">
        <f>ROUND(I126*H126,2)</f>
        <v>0</v>
      </c>
      <c r="K126" s="231"/>
      <c r="L126" s="232"/>
      <c r="M126" s="233" t="s">
        <v>19</v>
      </c>
      <c r="N126" s="234" t="s">
        <v>46</v>
      </c>
      <c r="O126" s="84"/>
      <c r="P126" s="215">
        <f>O126*H126</f>
        <v>0</v>
      </c>
      <c r="Q126" s="215">
        <v>0.001</v>
      </c>
      <c r="R126" s="215">
        <f>Q126*H126</f>
        <v>0.003952</v>
      </c>
      <c r="S126" s="215">
        <v>0</v>
      </c>
      <c r="T126" s="21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7" t="s">
        <v>174</v>
      </c>
      <c r="AT126" s="217" t="s">
        <v>214</v>
      </c>
      <c r="AU126" s="217" t="s">
        <v>85</v>
      </c>
      <c r="AY126" s="16" t="s">
        <v>133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6" t="s">
        <v>83</v>
      </c>
      <c r="BK126" s="218">
        <f>ROUND(I126*H126,2)</f>
        <v>0</v>
      </c>
      <c r="BL126" s="16" t="s">
        <v>139</v>
      </c>
      <c r="BM126" s="217" t="s">
        <v>598</v>
      </c>
    </row>
    <row r="127" spans="1:65" s="2" customFormat="1" ht="33" customHeight="1">
      <c r="A127" s="38"/>
      <c r="B127" s="39"/>
      <c r="C127" s="205" t="s">
        <v>7</v>
      </c>
      <c r="D127" s="205" t="s">
        <v>135</v>
      </c>
      <c r="E127" s="206" t="s">
        <v>235</v>
      </c>
      <c r="F127" s="207" t="s">
        <v>236</v>
      </c>
      <c r="G127" s="208" t="s">
        <v>138</v>
      </c>
      <c r="H127" s="209">
        <v>1757.16</v>
      </c>
      <c r="I127" s="210"/>
      <c r="J127" s="211">
        <f>ROUND(I127*H127,2)</f>
        <v>0</v>
      </c>
      <c r="K127" s="212"/>
      <c r="L127" s="44"/>
      <c r="M127" s="213" t="s">
        <v>19</v>
      </c>
      <c r="N127" s="214" t="s">
        <v>46</v>
      </c>
      <c r="O127" s="84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7" t="s">
        <v>139</v>
      </c>
      <c r="AT127" s="217" t="s">
        <v>135</v>
      </c>
      <c r="AU127" s="217" t="s">
        <v>85</v>
      </c>
      <c r="AY127" s="16" t="s">
        <v>133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6" t="s">
        <v>83</v>
      </c>
      <c r="BK127" s="218">
        <f>ROUND(I127*H127,2)</f>
        <v>0</v>
      </c>
      <c r="BL127" s="16" t="s">
        <v>139</v>
      </c>
      <c r="BM127" s="217" t="s">
        <v>599</v>
      </c>
    </row>
    <row r="128" spans="1:47" s="2" customFormat="1" ht="12">
      <c r="A128" s="38"/>
      <c r="B128" s="39"/>
      <c r="C128" s="40"/>
      <c r="D128" s="219" t="s">
        <v>141</v>
      </c>
      <c r="E128" s="40"/>
      <c r="F128" s="220" t="s">
        <v>238</v>
      </c>
      <c r="G128" s="40"/>
      <c r="H128" s="40"/>
      <c r="I128" s="221"/>
      <c r="J128" s="40"/>
      <c r="K128" s="40"/>
      <c r="L128" s="44"/>
      <c r="M128" s="222"/>
      <c r="N128" s="223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6" t="s">
        <v>141</v>
      </c>
      <c r="AU128" s="16" t="s">
        <v>85</v>
      </c>
    </row>
    <row r="129" spans="1:65" s="2" customFormat="1" ht="49.05" customHeight="1">
      <c r="A129" s="38"/>
      <c r="B129" s="39"/>
      <c r="C129" s="205" t="s">
        <v>244</v>
      </c>
      <c r="D129" s="205" t="s">
        <v>135</v>
      </c>
      <c r="E129" s="206" t="s">
        <v>239</v>
      </c>
      <c r="F129" s="207" t="s">
        <v>240</v>
      </c>
      <c r="G129" s="208" t="s">
        <v>138</v>
      </c>
      <c r="H129" s="209">
        <v>237.69</v>
      </c>
      <c r="I129" s="210"/>
      <c r="J129" s="211">
        <f>ROUND(I129*H129,2)</f>
        <v>0</v>
      </c>
      <c r="K129" s="212"/>
      <c r="L129" s="44"/>
      <c r="M129" s="213" t="s">
        <v>19</v>
      </c>
      <c r="N129" s="214" t="s">
        <v>46</v>
      </c>
      <c r="O129" s="84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7" t="s">
        <v>139</v>
      </c>
      <c r="AT129" s="217" t="s">
        <v>135</v>
      </c>
      <c r="AU129" s="217" t="s">
        <v>85</v>
      </c>
      <c r="AY129" s="16" t="s">
        <v>133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6" t="s">
        <v>83</v>
      </c>
      <c r="BK129" s="218">
        <f>ROUND(I129*H129,2)</f>
        <v>0</v>
      </c>
      <c r="BL129" s="16" t="s">
        <v>139</v>
      </c>
      <c r="BM129" s="217" t="s">
        <v>600</v>
      </c>
    </row>
    <row r="130" spans="1:47" s="2" customFormat="1" ht="12">
      <c r="A130" s="38"/>
      <c r="B130" s="39"/>
      <c r="C130" s="40"/>
      <c r="D130" s="219" t="s">
        <v>141</v>
      </c>
      <c r="E130" s="40"/>
      <c r="F130" s="220" t="s">
        <v>242</v>
      </c>
      <c r="G130" s="40"/>
      <c r="H130" s="40"/>
      <c r="I130" s="221"/>
      <c r="J130" s="40"/>
      <c r="K130" s="40"/>
      <c r="L130" s="44"/>
      <c r="M130" s="222"/>
      <c r="N130" s="223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6" t="s">
        <v>141</v>
      </c>
      <c r="AU130" s="16" t="s">
        <v>85</v>
      </c>
    </row>
    <row r="131" spans="1:63" s="12" customFormat="1" ht="22.8" customHeight="1">
      <c r="A131" s="12"/>
      <c r="B131" s="189"/>
      <c r="C131" s="190"/>
      <c r="D131" s="191" t="s">
        <v>74</v>
      </c>
      <c r="E131" s="203" t="s">
        <v>85</v>
      </c>
      <c r="F131" s="203" t="s">
        <v>243</v>
      </c>
      <c r="G131" s="190"/>
      <c r="H131" s="190"/>
      <c r="I131" s="193"/>
      <c r="J131" s="204">
        <f>BK131</f>
        <v>0</v>
      </c>
      <c r="K131" s="190"/>
      <c r="L131" s="195"/>
      <c r="M131" s="196"/>
      <c r="N131" s="197"/>
      <c r="O131" s="197"/>
      <c r="P131" s="198">
        <f>SUM(P132:P136)</f>
        <v>0</v>
      </c>
      <c r="Q131" s="197"/>
      <c r="R131" s="198">
        <f>SUM(R132:R136)</f>
        <v>76.87011940000001</v>
      </c>
      <c r="S131" s="197"/>
      <c r="T131" s="199">
        <f>SUM(T132:T136)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0" t="s">
        <v>83</v>
      </c>
      <c r="AT131" s="201" t="s">
        <v>74</v>
      </c>
      <c r="AU131" s="201" t="s">
        <v>83</v>
      </c>
      <c r="AY131" s="200" t="s">
        <v>133</v>
      </c>
      <c r="BK131" s="202">
        <f>SUM(BK132:BK136)</f>
        <v>0</v>
      </c>
    </row>
    <row r="132" spans="1:65" s="2" customFormat="1" ht="55.5" customHeight="1">
      <c r="A132" s="38"/>
      <c r="B132" s="39"/>
      <c r="C132" s="205" t="s">
        <v>249</v>
      </c>
      <c r="D132" s="205" t="s">
        <v>135</v>
      </c>
      <c r="E132" s="206" t="s">
        <v>245</v>
      </c>
      <c r="F132" s="207" t="s">
        <v>246</v>
      </c>
      <c r="G132" s="208" t="s">
        <v>166</v>
      </c>
      <c r="H132" s="209">
        <v>370</v>
      </c>
      <c r="I132" s="210"/>
      <c r="J132" s="211">
        <f>ROUND(I132*H132,2)</f>
        <v>0</v>
      </c>
      <c r="K132" s="212"/>
      <c r="L132" s="44"/>
      <c r="M132" s="213" t="s">
        <v>19</v>
      </c>
      <c r="N132" s="214" t="s">
        <v>46</v>
      </c>
      <c r="O132" s="84"/>
      <c r="P132" s="215">
        <f>O132*H132</f>
        <v>0</v>
      </c>
      <c r="Q132" s="215">
        <v>0.20469</v>
      </c>
      <c r="R132" s="215">
        <f>Q132*H132</f>
        <v>75.73530000000001</v>
      </c>
      <c r="S132" s="215">
        <v>0</v>
      </c>
      <c r="T132" s="21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7" t="s">
        <v>139</v>
      </c>
      <c r="AT132" s="217" t="s">
        <v>135</v>
      </c>
      <c r="AU132" s="217" t="s">
        <v>85</v>
      </c>
      <c r="AY132" s="16" t="s">
        <v>133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6" t="s">
        <v>83</v>
      </c>
      <c r="BK132" s="218">
        <f>ROUND(I132*H132,2)</f>
        <v>0</v>
      </c>
      <c r="BL132" s="16" t="s">
        <v>139</v>
      </c>
      <c r="BM132" s="217" t="s">
        <v>601</v>
      </c>
    </row>
    <row r="133" spans="1:47" s="2" customFormat="1" ht="12">
      <c r="A133" s="38"/>
      <c r="B133" s="39"/>
      <c r="C133" s="40"/>
      <c r="D133" s="219" t="s">
        <v>141</v>
      </c>
      <c r="E133" s="40"/>
      <c r="F133" s="220" t="s">
        <v>248</v>
      </c>
      <c r="G133" s="40"/>
      <c r="H133" s="40"/>
      <c r="I133" s="221"/>
      <c r="J133" s="40"/>
      <c r="K133" s="40"/>
      <c r="L133" s="44"/>
      <c r="M133" s="222"/>
      <c r="N133" s="223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6" t="s">
        <v>141</v>
      </c>
      <c r="AU133" s="16" t="s">
        <v>85</v>
      </c>
    </row>
    <row r="134" spans="1:65" s="2" customFormat="1" ht="44.25" customHeight="1">
      <c r="A134" s="38"/>
      <c r="B134" s="39"/>
      <c r="C134" s="205" t="s">
        <v>254</v>
      </c>
      <c r="D134" s="205" t="s">
        <v>135</v>
      </c>
      <c r="E134" s="206" t="s">
        <v>250</v>
      </c>
      <c r="F134" s="207" t="s">
        <v>251</v>
      </c>
      <c r="G134" s="208" t="s">
        <v>138</v>
      </c>
      <c r="H134" s="209">
        <v>1587.16</v>
      </c>
      <c r="I134" s="210"/>
      <c r="J134" s="211">
        <f>ROUND(I134*H134,2)</f>
        <v>0</v>
      </c>
      <c r="K134" s="212"/>
      <c r="L134" s="44"/>
      <c r="M134" s="213" t="s">
        <v>19</v>
      </c>
      <c r="N134" s="214" t="s">
        <v>46</v>
      </c>
      <c r="O134" s="84"/>
      <c r="P134" s="215">
        <f>O134*H134</f>
        <v>0</v>
      </c>
      <c r="Q134" s="215">
        <v>0.00014</v>
      </c>
      <c r="R134" s="215">
        <f>Q134*H134</f>
        <v>0.2222024</v>
      </c>
      <c r="S134" s="215">
        <v>0</v>
      </c>
      <c r="T134" s="21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17" t="s">
        <v>139</v>
      </c>
      <c r="AT134" s="217" t="s">
        <v>135</v>
      </c>
      <c r="AU134" s="217" t="s">
        <v>85</v>
      </c>
      <c r="AY134" s="16" t="s">
        <v>133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6" t="s">
        <v>83</v>
      </c>
      <c r="BK134" s="218">
        <f>ROUND(I134*H134,2)</f>
        <v>0</v>
      </c>
      <c r="BL134" s="16" t="s">
        <v>139</v>
      </c>
      <c r="BM134" s="217" t="s">
        <v>602</v>
      </c>
    </row>
    <row r="135" spans="1:47" s="2" customFormat="1" ht="12">
      <c r="A135" s="38"/>
      <c r="B135" s="39"/>
      <c r="C135" s="40"/>
      <c r="D135" s="219" t="s">
        <v>141</v>
      </c>
      <c r="E135" s="40"/>
      <c r="F135" s="220" t="s">
        <v>253</v>
      </c>
      <c r="G135" s="40"/>
      <c r="H135" s="40"/>
      <c r="I135" s="221"/>
      <c r="J135" s="40"/>
      <c r="K135" s="40"/>
      <c r="L135" s="44"/>
      <c r="M135" s="222"/>
      <c r="N135" s="223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6" t="s">
        <v>141</v>
      </c>
      <c r="AU135" s="16" t="s">
        <v>85</v>
      </c>
    </row>
    <row r="136" spans="1:65" s="2" customFormat="1" ht="24.15" customHeight="1">
      <c r="A136" s="38"/>
      <c r="B136" s="39"/>
      <c r="C136" s="224" t="s">
        <v>258</v>
      </c>
      <c r="D136" s="224" t="s">
        <v>214</v>
      </c>
      <c r="E136" s="225" t="s">
        <v>538</v>
      </c>
      <c r="F136" s="226" t="s">
        <v>539</v>
      </c>
      <c r="G136" s="227" t="s">
        <v>138</v>
      </c>
      <c r="H136" s="228">
        <v>1825.234</v>
      </c>
      <c r="I136" s="229"/>
      <c r="J136" s="230">
        <f>ROUND(I136*H136,2)</f>
        <v>0</v>
      </c>
      <c r="K136" s="231"/>
      <c r="L136" s="232"/>
      <c r="M136" s="233" t="s">
        <v>19</v>
      </c>
      <c r="N136" s="234" t="s">
        <v>46</v>
      </c>
      <c r="O136" s="84"/>
      <c r="P136" s="215">
        <f>O136*H136</f>
        <v>0</v>
      </c>
      <c r="Q136" s="215">
        <v>0.0005</v>
      </c>
      <c r="R136" s="215">
        <f>Q136*H136</f>
        <v>0.912617</v>
      </c>
      <c r="S136" s="215">
        <v>0</v>
      </c>
      <c r="T136" s="21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17" t="s">
        <v>174</v>
      </c>
      <c r="AT136" s="217" t="s">
        <v>214</v>
      </c>
      <c r="AU136" s="217" t="s">
        <v>85</v>
      </c>
      <c r="AY136" s="16" t="s">
        <v>133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6" t="s">
        <v>83</v>
      </c>
      <c r="BK136" s="218">
        <f>ROUND(I136*H136,2)</f>
        <v>0</v>
      </c>
      <c r="BL136" s="16" t="s">
        <v>139</v>
      </c>
      <c r="BM136" s="217" t="s">
        <v>603</v>
      </c>
    </row>
    <row r="137" spans="1:63" s="12" customFormat="1" ht="22.8" customHeight="1">
      <c r="A137" s="12"/>
      <c r="B137" s="189"/>
      <c r="C137" s="190"/>
      <c r="D137" s="191" t="s">
        <v>74</v>
      </c>
      <c r="E137" s="203" t="s">
        <v>139</v>
      </c>
      <c r="F137" s="203" t="s">
        <v>268</v>
      </c>
      <c r="G137" s="190"/>
      <c r="H137" s="190"/>
      <c r="I137" s="193"/>
      <c r="J137" s="204">
        <f>BK137</f>
        <v>0</v>
      </c>
      <c r="K137" s="190"/>
      <c r="L137" s="195"/>
      <c r="M137" s="196"/>
      <c r="N137" s="197"/>
      <c r="O137" s="197"/>
      <c r="P137" s="198">
        <f>SUM(P138:P141)</f>
        <v>0</v>
      </c>
      <c r="Q137" s="197"/>
      <c r="R137" s="198">
        <f>SUM(R138:R141)</f>
        <v>1.1269824</v>
      </c>
      <c r="S137" s="197"/>
      <c r="T137" s="199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0" t="s">
        <v>83</v>
      </c>
      <c r="AT137" s="201" t="s">
        <v>74</v>
      </c>
      <c r="AU137" s="201" t="s">
        <v>83</v>
      </c>
      <c r="AY137" s="200" t="s">
        <v>133</v>
      </c>
      <c r="BK137" s="202">
        <f>SUM(BK138:BK141)</f>
        <v>0</v>
      </c>
    </row>
    <row r="138" spans="1:65" s="2" customFormat="1" ht="44.25" customHeight="1">
      <c r="A138" s="38"/>
      <c r="B138" s="39"/>
      <c r="C138" s="205" t="s">
        <v>263</v>
      </c>
      <c r="D138" s="205" t="s">
        <v>135</v>
      </c>
      <c r="E138" s="206" t="s">
        <v>280</v>
      </c>
      <c r="F138" s="207" t="s">
        <v>281</v>
      </c>
      <c r="G138" s="208" t="s">
        <v>177</v>
      </c>
      <c r="H138" s="209">
        <v>0.48</v>
      </c>
      <c r="I138" s="210"/>
      <c r="J138" s="211">
        <f>ROUND(I138*H138,2)</f>
        <v>0</v>
      </c>
      <c r="K138" s="212"/>
      <c r="L138" s="44"/>
      <c r="M138" s="213" t="s">
        <v>19</v>
      </c>
      <c r="N138" s="214" t="s">
        <v>46</v>
      </c>
      <c r="O138" s="84"/>
      <c r="P138" s="215">
        <f>O138*H138</f>
        <v>0</v>
      </c>
      <c r="Q138" s="215">
        <v>2.30102</v>
      </c>
      <c r="R138" s="215">
        <f>Q138*H138</f>
        <v>1.1044896</v>
      </c>
      <c r="S138" s="215">
        <v>0</v>
      </c>
      <c r="T138" s="21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7" t="s">
        <v>139</v>
      </c>
      <c r="AT138" s="217" t="s">
        <v>135</v>
      </c>
      <c r="AU138" s="217" t="s">
        <v>85</v>
      </c>
      <c r="AY138" s="16" t="s">
        <v>133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6" t="s">
        <v>83</v>
      </c>
      <c r="BK138" s="218">
        <f>ROUND(I138*H138,2)</f>
        <v>0</v>
      </c>
      <c r="BL138" s="16" t="s">
        <v>139</v>
      </c>
      <c r="BM138" s="217" t="s">
        <v>604</v>
      </c>
    </row>
    <row r="139" spans="1:47" s="2" customFormat="1" ht="12">
      <c r="A139" s="38"/>
      <c r="B139" s="39"/>
      <c r="C139" s="40"/>
      <c r="D139" s="219" t="s">
        <v>141</v>
      </c>
      <c r="E139" s="40"/>
      <c r="F139" s="220" t="s">
        <v>283</v>
      </c>
      <c r="G139" s="40"/>
      <c r="H139" s="40"/>
      <c r="I139" s="221"/>
      <c r="J139" s="40"/>
      <c r="K139" s="40"/>
      <c r="L139" s="44"/>
      <c r="M139" s="222"/>
      <c r="N139" s="223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6" t="s">
        <v>141</v>
      </c>
      <c r="AU139" s="16" t="s">
        <v>85</v>
      </c>
    </row>
    <row r="140" spans="1:65" s="2" customFormat="1" ht="24.15" customHeight="1">
      <c r="A140" s="38"/>
      <c r="B140" s="39"/>
      <c r="C140" s="205" t="s">
        <v>269</v>
      </c>
      <c r="D140" s="205" t="s">
        <v>135</v>
      </c>
      <c r="E140" s="206" t="s">
        <v>295</v>
      </c>
      <c r="F140" s="207" t="s">
        <v>296</v>
      </c>
      <c r="G140" s="208" t="s">
        <v>138</v>
      </c>
      <c r="H140" s="209">
        <v>3.52</v>
      </c>
      <c r="I140" s="210"/>
      <c r="J140" s="211">
        <f>ROUND(I140*H140,2)</f>
        <v>0</v>
      </c>
      <c r="K140" s="212"/>
      <c r="L140" s="44"/>
      <c r="M140" s="213" t="s">
        <v>19</v>
      </c>
      <c r="N140" s="214" t="s">
        <v>46</v>
      </c>
      <c r="O140" s="84"/>
      <c r="P140" s="215">
        <f>O140*H140</f>
        <v>0</v>
      </c>
      <c r="Q140" s="215">
        <v>0.00639</v>
      </c>
      <c r="R140" s="215">
        <f>Q140*H140</f>
        <v>0.0224928</v>
      </c>
      <c r="S140" s="215">
        <v>0</v>
      </c>
      <c r="T140" s="21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17" t="s">
        <v>139</v>
      </c>
      <c r="AT140" s="217" t="s">
        <v>135</v>
      </c>
      <c r="AU140" s="217" t="s">
        <v>85</v>
      </c>
      <c r="AY140" s="16" t="s">
        <v>133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6" t="s">
        <v>83</v>
      </c>
      <c r="BK140" s="218">
        <f>ROUND(I140*H140,2)</f>
        <v>0</v>
      </c>
      <c r="BL140" s="16" t="s">
        <v>139</v>
      </c>
      <c r="BM140" s="217" t="s">
        <v>605</v>
      </c>
    </row>
    <row r="141" spans="1:47" s="2" customFormat="1" ht="12">
      <c r="A141" s="38"/>
      <c r="B141" s="39"/>
      <c r="C141" s="40"/>
      <c r="D141" s="219" t="s">
        <v>141</v>
      </c>
      <c r="E141" s="40"/>
      <c r="F141" s="220" t="s">
        <v>298</v>
      </c>
      <c r="G141" s="40"/>
      <c r="H141" s="40"/>
      <c r="I141" s="221"/>
      <c r="J141" s="40"/>
      <c r="K141" s="40"/>
      <c r="L141" s="44"/>
      <c r="M141" s="222"/>
      <c r="N141" s="223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6" t="s">
        <v>141</v>
      </c>
      <c r="AU141" s="16" t="s">
        <v>85</v>
      </c>
    </row>
    <row r="142" spans="1:63" s="12" customFormat="1" ht="22.8" customHeight="1">
      <c r="A142" s="12"/>
      <c r="B142" s="189"/>
      <c r="C142" s="190"/>
      <c r="D142" s="191" t="s">
        <v>74</v>
      </c>
      <c r="E142" s="203" t="s">
        <v>157</v>
      </c>
      <c r="F142" s="203" t="s">
        <v>304</v>
      </c>
      <c r="G142" s="190"/>
      <c r="H142" s="190"/>
      <c r="I142" s="193"/>
      <c r="J142" s="204">
        <f>BK142</f>
        <v>0</v>
      </c>
      <c r="K142" s="190"/>
      <c r="L142" s="195"/>
      <c r="M142" s="196"/>
      <c r="N142" s="197"/>
      <c r="O142" s="197"/>
      <c r="P142" s="198">
        <f>SUM(P143:P150)</f>
        <v>0</v>
      </c>
      <c r="Q142" s="197"/>
      <c r="R142" s="198">
        <f>SUM(R143:R150)</f>
        <v>1030.8333</v>
      </c>
      <c r="S142" s="197"/>
      <c r="T142" s="199">
        <f>SUM(T143:T150)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0" t="s">
        <v>83</v>
      </c>
      <c r="AT142" s="201" t="s">
        <v>74</v>
      </c>
      <c r="AU142" s="201" t="s">
        <v>83</v>
      </c>
      <c r="AY142" s="200" t="s">
        <v>133</v>
      </c>
      <c r="BK142" s="202">
        <f>SUM(BK143:BK150)</f>
        <v>0</v>
      </c>
    </row>
    <row r="143" spans="1:65" s="2" customFormat="1" ht="33" customHeight="1">
      <c r="A143" s="38"/>
      <c r="B143" s="39"/>
      <c r="C143" s="205" t="s">
        <v>274</v>
      </c>
      <c r="D143" s="205" t="s">
        <v>135</v>
      </c>
      <c r="E143" s="206" t="s">
        <v>306</v>
      </c>
      <c r="F143" s="207" t="s">
        <v>307</v>
      </c>
      <c r="G143" s="208" t="s">
        <v>138</v>
      </c>
      <c r="H143" s="209">
        <v>1821</v>
      </c>
      <c r="I143" s="210"/>
      <c r="J143" s="211">
        <f>ROUND(I143*H143,2)</f>
        <v>0</v>
      </c>
      <c r="K143" s="212"/>
      <c r="L143" s="44"/>
      <c r="M143" s="213" t="s">
        <v>19</v>
      </c>
      <c r="N143" s="214" t="s">
        <v>46</v>
      </c>
      <c r="O143" s="84"/>
      <c r="P143" s="215">
        <f>O143*H143</f>
        <v>0</v>
      </c>
      <c r="Q143" s="215">
        <v>0.345</v>
      </c>
      <c r="R143" s="215">
        <f>Q143*H143</f>
        <v>628.245</v>
      </c>
      <c r="S143" s="215">
        <v>0</v>
      </c>
      <c r="T143" s="21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17" t="s">
        <v>139</v>
      </c>
      <c r="AT143" s="217" t="s">
        <v>135</v>
      </c>
      <c r="AU143" s="217" t="s">
        <v>85</v>
      </c>
      <c r="AY143" s="16" t="s">
        <v>133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6" t="s">
        <v>83</v>
      </c>
      <c r="BK143" s="218">
        <f>ROUND(I143*H143,2)</f>
        <v>0</v>
      </c>
      <c r="BL143" s="16" t="s">
        <v>139</v>
      </c>
      <c r="BM143" s="217" t="s">
        <v>606</v>
      </c>
    </row>
    <row r="144" spans="1:47" s="2" customFormat="1" ht="12">
      <c r="A144" s="38"/>
      <c r="B144" s="39"/>
      <c r="C144" s="40"/>
      <c r="D144" s="219" t="s">
        <v>141</v>
      </c>
      <c r="E144" s="40"/>
      <c r="F144" s="220" t="s">
        <v>309</v>
      </c>
      <c r="G144" s="40"/>
      <c r="H144" s="40"/>
      <c r="I144" s="221"/>
      <c r="J144" s="40"/>
      <c r="K144" s="40"/>
      <c r="L144" s="44"/>
      <c r="M144" s="222"/>
      <c r="N144" s="223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6" t="s">
        <v>141</v>
      </c>
      <c r="AU144" s="16" t="s">
        <v>85</v>
      </c>
    </row>
    <row r="145" spans="1:65" s="2" customFormat="1" ht="37.8" customHeight="1">
      <c r="A145" s="38"/>
      <c r="B145" s="39"/>
      <c r="C145" s="205" t="s">
        <v>279</v>
      </c>
      <c r="D145" s="205" t="s">
        <v>135</v>
      </c>
      <c r="E145" s="206" t="s">
        <v>311</v>
      </c>
      <c r="F145" s="207" t="s">
        <v>312</v>
      </c>
      <c r="G145" s="208" t="s">
        <v>138</v>
      </c>
      <c r="H145" s="209">
        <v>190</v>
      </c>
      <c r="I145" s="210"/>
      <c r="J145" s="211">
        <f>ROUND(I145*H145,2)</f>
        <v>0</v>
      </c>
      <c r="K145" s="212"/>
      <c r="L145" s="44"/>
      <c r="M145" s="213" t="s">
        <v>19</v>
      </c>
      <c r="N145" s="214" t="s">
        <v>46</v>
      </c>
      <c r="O145" s="84"/>
      <c r="P145" s="215">
        <f>O145*H145</f>
        <v>0</v>
      </c>
      <c r="Q145" s="215">
        <v>0.2916</v>
      </c>
      <c r="R145" s="215">
        <f>Q145*H145</f>
        <v>55.404</v>
      </c>
      <c r="S145" s="215">
        <v>0</v>
      </c>
      <c r="T145" s="21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7" t="s">
        <v>139</v>
      </c>
      <c r="AT145" s="217" t="s">
        <v>135</v>
      </c>
      <c r="AU145" s="217" t="s">
        <v>85</v>
      </c>
      <c r="AY145" s="16" t="s">
        <v>133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6" t="s">
        <v>83</v>
      </c>
      <c r="BK145" s="218">
        <f>ROUND(I145*H145,2)</f>
        <v>0</v>
      </c>
      <c r="BL145" s="16" t="s">
        <v>139</v>
      </c>
      <c r="BM145" s="217" t="s">
        <v>607</v>
      </c>
    </row>
    <row r="146" spans="1:47" s="2" customFormat="1" ht="12">
      <c r="A146" s="38"/>
      <c r="B146" s="39"/>
      <c r="C146" s="40"/>
      <c r="D146" s="219" t="s">
        <v>141</v>
      </c>
      <c r="E146" s="40"/>
      <c r="F146" s="220" t="s">
        <v>314</v>
      </c>
      <c r="G146" s="40"/>
      <c r="H146" s="40"/>
      <c r="I146" s="221"/>
      <c r="J146" s="40"/>
      <c r="K146" s="40"/>
      <c r="L146" s="44"/>
      <c r="M146" s="222"/>
      <c r="N146" s="223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6" t="s">
        <v>141</v>
      </c>
      <c r="AU146" s="16" t="s">
        <v>85</v>
      </c>
    </row>
    <row r="147" spans="1:65" s="2" customFormat="1" ht="33" customHeight="1">
      <c r="A147" s="38"/>
      <c r="B147" s="39"/>
      <c r="C147" s="205" t="s">
        <v>284</v>
      </c>
      <c r="D147" s="205" t="s">
        <v>135</v>
      </c>
      <c r="E147" s="206" t="s">
        <v>316</v>
      </c>
      <c r="F147" s="207" t="s">
        <v>317</v>
      </c>
      <c r="G147" s="208" t="s">
        <v>138</v>
      </c>
      <c r="H147" s="209">
        <v>1410</v>
      </c>
      <c r="I147" s="210"/>
      <c r="J147" s="211">
        <f>ROUND(I147*H147,2)</f>
        <v>0</v>
      </c>
      <c r="K147" s="212"/>
      <c r="L147" s="44"/>
      <c r="M147" s="213" t="s">
        <v>19</v>
      </c>
      <c r="N147" s="214" t="s">
        <v>46</v>
      </c>
      <c r="O147" s="84"/>
      <c r="P147" s="215">
        <f>O147*H147</f>
        <v>0</v>
      </c>
      <c r="Q147" s="215">
        <v>0.01943</v>
      </c>
      <c r="R147" s="215">
        <f>Q147*H147</f>
        <v>27.3963</v>
      </c>
      <c r="S147" s="215">
        <v>0</v>
      </c>
      <c r="T147" s="21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17" t="s">
        <v>139</v>
      </c>
      <c r="AT147" s="217" t="s">
        <v>135</v>
      </c>
      <c r="AU147" s="217" t="s">
        <v>85</v>
      </c>
      <c r="AY147" s="16" t="s">
        <v>133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6" t="s">
        <v>83</v>
      </c>
      <c r="BK147" s="218">
        <f>ROUND(I147*H147,2)</f>
        <v>0</v>
      </c>
      <c r="BL147" s="16" t="s">
        <v>139</v>
      </c>
      <c r="BM147" s="217" t="s">
        <v>608</v>
      </c>
    </row>
    <row r="148" spans="1:47" s="2" customFormat="1" ht="12">
      <c r="A148" s="38"/>
      <c r="B148" s="39"/>
      <c r="C148" s="40"/>
      <c r="D148" s="219" t="s">
        <v>141</v>
      </c>
      <c r="E148" s="40"/>
      <c r="F148" s="220" t="s">
        <v>319</v>
      </c>
      <c r="G148" s="40"/>
      <c r="H148" s="40"/>
      <c r="I148" s="221"/>
      <c r="J148" s="40"/>
      <c r="K148" s="40"/>
      <c r="L148" s="44"/>
      <c r="M148" s="222"/>
      <c r="N148" s="223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6" t="s">
        <v>141</v>
      </c>
      <c r="AU148" s="16" t="s">
        <v>85</v>
      </c>
    </row>
    <row r="149" spans="1:65" s="2" customFormat="1" ht="49.05" customHeight="1">
      <c r="A149" s="38"/>
      <c r="B149" s="39"/>
      <c r="C149" s="205" t="s">
        <v>289</v>
      </c>
      <c r="D149" s="205" t="s">
        <v>135</v>
      </c>
      <c r="E149" s="206" t="s">
        <v>321</v>
      </c>
      <c r="F149" s="207" t="s">
        <v>322</v>
      </c>
      <c r="G149" s="208" t="s">
        <v>138</v>
      </c>
      <c r="H149" s="209">
        <v>1410</v>
      </c>
      <c r="I149" s="210"/>
      <c r="J149" s="211">
        <f>ROUND(I149*H149,2)</f>
        <v>0</v>
      </c>
      <c r="K149" s="212"/>
      <c r="L149" s="44"/>
      <c r="M149" s="213" t="s">
        <v>19</v>
      </c>
      <c r="N149" s="214" t="s">
        <v>46</v>
      </c>
      <c r="O149" s="84"/>
      <c r="P149" s="215">
        <f>O149*H149</f>
        <v>0</v>
      </c>
      <c r="Q149" s="215">
        <v>0.2268</v>
      </c>
      <c r="R149" s="215">
        <f>Q149*H149</f>
        <v>319.788</v>
      </c>
      <c r="S149" s="215">
        <v>0</v>
      </c>
      <c r="T149" s="21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7" t="s">
        <v>139</v>
      </c>
      <c r="AT149" s="217" t="s">
        <v>135</v>
      </c>
      <c r="AU149" s="217" t="s">
        <v>85</v>
      </c>
      <c r="AY149" s="16" t="s">
        <v>133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6" t="s">
        <v>83</v>
      </c>
      <c r="BK149" s="218">
        <f>ROUND(I149*H149,2)</f>
        <v>0</v>
      </c>
      <c r="BL149" s="16" t="s">
        <v>139</v>
      </c>
      <c r="BM149" s="217" t="s">
        <v>609</v>
      </c>
    </row>
    <row r="150" spans="1:47" s="2" customFormat="1" ht="12">
      <c r="A150" s="38"/>
      <c r="B150" s="39"/>
      <c r="C150" s="40"/>
      <c r="D150" s="219" t="s">
        <v>141</v>
      </c>
      <c r="E150" s="40"/>
      <c r="F150" s="220" t="s">
        <v>324</v>
      </c>
      <c r="G150" s="40"/>
      <c r="H150" s="40"/>
      <c r="I150" s="221"/>
      <c r="J150" s="40"/>
      <c r="K150" s="40"/>
      <c r="L150" s="44"/>
      <c r="M150" s="222"/>
      <c r="N150" s="223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6" t="s">
        <v>141</v>
      </c>
      <c r="AU150" s="16" t="s">
        <v>85</v>
      </c>
    </row>
    <row r="151" spans="1:63" s="12" customFormat="1" ht="22.8" customHeight="1">
      <c r="A151" s="12"/>
      <c r="B151" s="189"/>
      <c r="C151" s="190"/>
      <c r="D151" s="191" t="s">
        <v>74</v>
      </c>
      <c r="E151" s="203" t="s">
        <v>174</v>
      </c>
      <c r="F151" s="203" t="s">
        <v>335</v>
      </c>
      <c r="G151" s="190"/>
      <c r="H151" s="190"/>
      <c r="I151" s="193"/>
      <c r="J151" s="204">
        <f>BK151</f>
        <v>0</v>
      </c>
      <c r="K151" s="190"/>
      <c r="L151" s="195"/>
      <c r="M151" s="196"/>
      <c r="N151" s="197"/>
      <c r="O151" s="197"/>
      <c r="P151" s="198">
        <f>SUM(P152:P153)</f>
        <v>0</v>
      </c>
      <c r="Q151" s="197"/>
      <c r="R151" s="198">
        <f>SUM(R152:R153)</f>
        <v>1.4298</v>
      </c>
      <c r="S151" s="197"/>
      <c r="T151" s="199">
        <f>SUM(T152:T153)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0" t="s">
        <v>83</v>
      </c>
      <c r="AT151" s="201" t="s">
        <v>74</v>
      </c>
      <c r="AU151" s="201" t="s">
        <v>83</v>
      </c>
      <c r="AY151" s="200" t="s">
        <v>133</v>
      </c>
      <c r="BK151" s="202">
        <f>SUM(BK152:BK153)</f>
        <v>0</v>
      </c>
    </row>
    <row r="152" spans="1:65" s="2" customFormat="1" ht="24.15" customHeight="1">
      <c r="A152" s="38"/>
      <c r="B152" s="39"/>
      <c r="C152" s="205" t="s">
        <v>294</v>
      </c>
      <c r="D152" s="205" t="s">
        <v>135</v>
      </c>
      <c r="E152" s="206" t="s">
        <v>337</v>
      </c>
      <c r="F152" s="207" t="s">
        <v>338</v>
      </c>
      <c r="G152" s="208" t="s">
        <v>166</v>
      </c>
      <c r="H152" s="209">
        <v>10</v>
      </c>
      <c r="I152" s="210"/>
      <c r="J152" s="211">
        <f>ROUND(I152*H152,2)</f>
        <v>0</v>
      </c>
      <c r="K152" s="212"/>
      <c r="L152" s="44"/>
      <c r="M152" s="213" t="s">
        <v>19</v>
      </c>
      <c r="N152" s="214" t="s">
        <v>46</v>
      </c>
      <c r="O152" s="84"/>
      <c r="P152" s="215">
        <f>O152*H152</f>
        <v>0</v>
      </c>
      <c r="Q152" s="215">
        <v>0.14298</v>
      </c>
      <c r="R152" s="215">
        <f>Q152*H152</f>
        <v>1.4298</v>
      </c>
      <c r="S152" s="215">
        <v>0</v>
      </c>
      <c r="T152" s="21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17" t="s">
        <v>139</v>
      </c>
      <c r="AT152" s="217" t="s">
        <v>135</v>
      </c>
      <c r="AU152" s="217" t="s">
        <v>85</v>
      </c>
      <c r="AY152" s="16" t="s">
        <v>133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6" t="s">
        <v>83</v>
      </c>
      <c r="BK152" s="218">
        <f>ROUND(I152*H152,2)</f>
        <v>0</v>
      </c>
      <c r="BL152" s="16" t="s">
        <v>139</v>
      </c>
      <c r="BM152" s="217" t="s">
        <v>610</v>
      </c>
    </row>
    <row r="153" spans="1:47" s="2" customFormat="1" ht="12">
      <c r="A153" s="38"/>
      <c r="B153" s="39"/>
      <c r="C153" s="40"/>
      <c r="D153" s="219" t="s">
        <v>141</v>
      </c>
      <c r="E153" s="40"/>
      <c r="F153" s="220" t="s">
        <v>340</v>
      </c>
      <c r="G153" s="40"/>
      <c r="H153" s="40"/>
      <c r="I153" s="221"/>
      <c r="J153" s="40"/>
      <c r="K153" s="40"/>
      <c r="L153" s="44"/>
      <c r="M153" s="222"/>
      <c r="N153" s="223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6" t="s">
        <v>141</v>
      </c>
      <c r="AU153" s="16" t="s">
        <v>85</v>
      </c>
    </row>
    <row r="154" spans="1:63" s="12" customFormat="1" ht="22.8" customHeight="1">
      <c r="A154" s="12"/>
      <c r="B154" s="189"/>
      <c r="C154" s="190"/>
      <c r="D154" s="191" t="s">
        <v>74</v>
      </c>
      <c r="E154" s="203" t="s">
        <v>179</v>
      </c>
      <c r="F154" s="203" t="s">
        <v>350</v>
      </c>
      <c r="G154" s="190"/>
      <c r="H154" s="190"/>
      <c r="I154" s="193"/>
      <c r="J154" s="204">
        <f>BK154</f>
        <v>0</v>
      </c>
      <c r="K154" s="190"/>
      <c r="L154" s="195"/>
      <c r="M154" s="196"/>
      <c r="N154" s="197"/>
      <c r="O154" s="197"/>
      <c r="P154" s="198">
        <f>SUM(P155:P156)</f>
        <v>0</v>
      </c>
      <c r="Q154" s="197"/>
      <c r="R154" s="198">
        <f>SUM(R155:R156)</f>
        <v>0</v>
      </c>
      <c r="S154" s="197"/>
      <c r="T154" s="199">
        <f>SUM(T155:T156)</f>
        <v>14.1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0" t="s">
        <v>83</v>
      </c>
      <c r="AT154" s="201" t="s">
        <v>74</v>
      </c>
      <c r="AU154" s="201" t="s">
        <v>83</v>
      </c>
      <c r="AY154" s="200" t="s">
        <v>133</v>
      </c>
      <c r="BK154" s="202">
        <f>SUM(BK155:BK156)</f>
        <v>0</v>
      </c>
    </row>
    <row r="155" spans="1:65" s="2" customFormat="1" ht="33" customHeight="1">
      <c r="A155" s="38"/>
      <c r="B155" s="39"/>
      <c r="C155" s="205" t="s">
        <v>299</v>
      </c>
      <c r="D155" s="205" t="s">
        <v>135</v>
      </c>
      <c r="E155" s="206" t="s">
        <v>424</v>
      </c>
      <c r="F155" s="207" t="s">
        <v>425</v>
      </c>
      <c r="G155" s="208" t="s">
        <v>138</v>
      </c>
      <c r="H155" s="209">
        <v>1410</v>
      </c>
      <c r="I155" s="210"/>
      <c r="J155" s="211">
        <f>ROUND(I155*H155,2)</f>
        <v>0</v>
      </c>
      <c r="K155" s="212"/>
      <c r="L155" s="44"/>
      <c r="M155" s="213" t="s">
        <v>19</v>
      </c>
      <c r="N155" s="214" t="s">
        <v>46</v>
      </c>
      <c r="O155" s="84"/>
      <c r="P155" s="215">
        <f>O155*H155</f>
        <v>0</v>
      </c>
      <c r="Q155" s="215">
        <v>0</v>
      </c>
      <c r="R155" s="215">
        <f>Q155*H155</f>
        <v>0</v>
      </c>
      <c r="S155" s="215">
        <v>0.01</v>
      </c>
      <c r="T155" s="216">
        <f>S155*H155</f>
        <v>14.1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17" t="s">
        <v>139</v>
      </c>
      <c r="AT155" s="217" t="s">
        <v>135</v>
      </c>
      <c r="AU155" s="217" t="s">
        <v>85</v>
      </c>
      <c r="AY155" s="16" t="s">
        <v>133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6" t="s">
        <v>83</v>
      </c>
      <c r="BK155" s="218">
        <f>ROUND(I155*H155,2)</f>
        <v>0</v>
      </c>
      <c r="BL155" s="16" t="s">
        <v>139</v>
      </c>
      <c r="BM155" s="217" t="s">
        <v>611</v>
      </c>
    </row>
    <row r="156" spans="1:47" s="2" customFormat="1" ht="12">
      <c r="A156" s="38"/>
      <c r="B156" s="39"/>
      <c r="C156" s="40"/>
      <c r="D156" s="219" t="s">
        <v>141</v>
      </c>
      <c r="E156" s="40"/>
      <c r="F156" s="220" t="s">
        <v>427</v>
      </c>
      <c r="G156" s="40"/>
      <c r="H156" s="40"/>
      <c r="I156" s="221"/>
      <c r="J156" s="40"/>
      <c r="K156" s="40"/>
      <c r="L156" s="44"/>
      <c r="M156" s="222"/>
      <c r="N156" s="223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6" t="s">
        <v>141</v>
      </c>
      <c r="AU156" s="16" t="s">
        <v>85</v>
      </c>
    </row>
    <row r="157" spans="1:63" s="12" customFormat="1" ht="22.8" customHeight="1">
      <c r="A157" s="12"/>
      <c r="B157" s="189"/>
      <c r="C157" s="190"/>
      <c r="D157" s="191" t="s">
        <v>74</v>
      </c>
      <c r="E157" s="203" t="s">
        <v>428</v>
      </c>
      <c r="F157" s="203" t="s">
        <v>429</v>
      </c>
      <c r="G157" s="190"/>
      <c r="H157" s="190"/>
      <c r="I157" s="193"/>
      <c r="J157" s="204">
        <f>BK157</f>
        <v>0</v>
      </c>
      <c r="K157" s="190"/>
      <c r="L157" s="195"/>
      <c r="M157" s="196"/>
      <c r="N157" s="197"/>
      <c r="O157" s="197"/>
      <c r="P157" s="198">
        <f>SUM(P158:P159)</f>
        <v>0</v>
      </c>
      <c r="Q157" s="197"/>
      <c r="R157" s="198">
        <f>SUM(R158:R159)</f>
        <v>0</v>
      </c>
      <c r="S157" s="197"/>
      <c r="T157" s="199">
        <f>SUM(T158:T159)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0" t="s">
        <v>83</v>
      </c>
      <c r="AT157" s="201" t="s">
        <v>74</v>
      </c>
      <c r="AU157" s="201" t="s">
        <v>83</v>
      </c>
      <c r="AY157" s="200" t="s">
        <v>133</v>
      </c>
      <c r="BK157" s="202">
        <f>SUM(BK158:BK159)</f>
        <v>0</v>
      </c>
    </row>
    <row r="158" spans="1:65" s="2" customFormat="1" ht="44.25" customHeight="1">
      <c r="A158" s="38"/>
      <c r="B158" s="39"/>
      <c r="C158" s="205" t="s">
        <v>305</v>
      </c>
      <c r="D158" s="205" t="s">
        <v>135</v>
      </c>
      <c r="E158" s="206" t="s">
        <v>431</v>
      </c>
      <c r="F158" s="207" t="s">
        <v>432</v>
      </c>
      <c r="G158" s="208" t="s">
        <v>217</v>
      </c>
      <c r="H158" s="209">
        <v>180.223</v>
      </c>
      <c r="I158" s="210"/>
      <c r="J158" s="211">
        <f>ROUND(I158*H158,2)</f>
        <v>0</v>
      </c>
      <c r="K158" s="212"/>
      <c r="L158" s="44"/>
      <c r="M158" s="213" t="s">
        <v>19</v>
      </c>
      <c r="N158" s="214" t="s">
        <v>46</v>
      </c>
      <c r="O158" s="84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17" t="s">
        <v>139</v>
      </c>
      <c r="AT158" s="217" t="s">
        <v>135</v>
      </c>
      <c r="AU158" s="217" t="s">
        <v>85</v>
      </c>
      <c r="AY158" s="16" t="s">
        <v>133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6" t="s">
        <v>83</v>
      </c>
      <c r="BK158" s="218">
        <f>ROUND(I158*H158,2)</f>
        <v>0</v>
      </c>
      <c r="BL158" s="16" t="s">
        <v>139</v>
      </c>
      <c r="BM158" s="217" t="s">
        <v>612</v>
      </c>
    </row>
    <row r="159" spans="1:47" s="2" customFormat="1" ht="12">
      <c r="A159" s="38"/>
      <c r="B159" s="39"/>
      <c r="C159" s="40"/>
      <c r="D159" s="219" t="s">
        <v>141</v>
      </c>
      <c r="E159" s="40"/>
      <c r="F159" s="220" t="s">
        <v>434</v>
      </c>
      <c r="G159" s="40"/>
      <c r="H159" s="40"/>
      <c r="I159" s="221"/>
      <c r="J159" s="40"/>
      <c r="K159" s="40"/>
      <c r="L159" s="44"/>
      <c r="M159" s="235"/>
      <c r="N159" s="236"/>
      <c r="O159" s="237"/>
      <c r="P159" s="237"/>
      <c r="Q159" s="237"/>
      <c r="R159" s="237"/>
      <c r="S159" s="237"/>
      <c r="T159" s="2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6" t="s">
        <v>141</v>
      </c>
      <c r="AU159" s="16" t="s">
        <v>85</v>
      </c>
    </row>
    <row r="160" spans="1:31" s="2" customFormat="1" ht="6.95" customHeight="1">
      <c r="A160" s="38"/>
      <c r="B160" s="59"/>
      <c r="C160" s="60"/>
      <c r="D160" s="60"/>
      <c r="E160" s="60"/>
      <c r="F160" s="60"/>
      <c r="G160" s="60"/>
      <c r="H160" s="60"/>
      <c r="I160" s="60"/>
      <c r="J160" s="60"/>
      <c r="K160" s="60"/>
      <c r="L160" s="44"/>
      <c r="M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</row>
  </sheetData>
  <sheetProtection password="CC35" sheet="1" objects="1" scenarios="1" formatColumns="0" formatRows="0" autoFilter="0"/>
  <autoFilter ref="C86:K159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1" r:id="rId1" display="https://podminky.urs.cz/item/CS_URS_2024_01/111151431"/>
    <hyperlink ref="F93" r:id="rId2" display="https://podminky.urs.cz/item/CS_URS_2024_01/115101201"/>
    <hyperlink ref="F95" r:id="rId3" display="https://podminky.urs.cz/item/CS_URS_2024_01/115101301"/>
    <hyperlink ref="F97" r:id="rId4" display="https://podminky.urs.cz/item/CS_URS_2024_01/119001412"/>
    <hyperlink ref="F99" r:id="rId5" display="https://podminky.urs.cz/item/CS_URS_2024_01/121151113"/>
    <hyperlink ref="F102" r:id="rId6" display="https://podminky.urs.cz/item/CS_URS_2024_01/122252206"/>
    <hyperlink ref="F104" r:id="rId7" display="https://podminky.urs.cz/item/CS_URS_2023_02/122702119"/>
    <hyperlink ref="F106" r:id="rId8" display="https://podminky.urs.cz/item/CS_URS_2024_01/129001101"/>
    <hyperlink ref="F108" r:id="rId9" display="https://podminky.urs.cz/item/CS_URS_2024_01/132151253"/>
    <hyperlink ref="F110" r:id="rId10" display="https://podminky.urs.cz/item/CS_URS_2024_01/162651112"/>
    <hyperlink ref="F112" r:id="rId11" display="https://podminky.urs.cz/item/CS_URS_2024_01/162751117"/>
    <hyperlink ref="F114" r:id="rId12" display="https://podminky.urs.cz/item/CS_URS_2024_01/167151101"/>
    <hyperlink ref="F116" r:id="rId13" display="https://podminky.urs.cz/item/CS_URS_2024_01/171152501"/>
    <hyperlink ref="F118" r:id="rId14" display="https://podminky.urs.cz/item/CS_URS_2024_01/171251201"/>
    <hyperlink ref="F121" r:id="rId15" display="https://podminky.urs.cz/item/CS_URS_2024_01/174151101"/>
    <hyperlink ref="F123" r:id="rId16" display="https://podminky.urs.cz/item/CS_URS_2024_01/181351103"/>
    <hyperlink ref="F125" r:id="rId17" display="https://podminky.urs.cz/item/CS_URS_2024_01/181411121"/>
    <hyperlink ref="F128" r:id="rId18" display="https://podminky.urs.cz/item/CS_URS_2024_01/181951112"/>
    <hyperlink ref="F130" r:id="rId19" display="https://podminky.urs.cz/item/CS_URS_2024_01/182151111"/>
    <hyperlink ref="F133" r:id="rId20" display="https://podminky.urs.cz/item/CS_URS_2024_01/212752101"/>
    <hyperlink ref="F135" r:id="rId21" display="https://podminky.urs.cz/item/CS_URS_2024_01/213141112"/>
    <hyperlink ref="F139" r:id="rId22" display="https://podminky.urs.cz/item/CS_URS_2024_01/452313141"/>
    <hyperlink ref="F141" r:id="rId23" display="https://podminky.urs.cz/item/CS_URS_2023_02/452353101"/>
    <hyperlink ref="F144" r:id="rId24" display="https://podminky.urs.cz/item/CS_URS_2024_01/564851111"/>
    <hyperlink ref="F146" r:id="rId25" display="https://podminky.urs.cz/item/CS_URS_2024_01/569751111"/>
    <hyperlink ref="F148" r:id="rId26" display="https://podminky.urs.cz/item/CS_URS_2024_01/573451114"/>
    <hyperlink ref="F150" r:id="rId27" display="https://podminky.urs.cz/item/CS_URS_2024_01/574381112"/>
    <hyperlink ref="F153" r:id="rId28" display="https://podminky.urs.cz/item/CS_URS_2024_01/899621111"/>
    <hyperlink ref="F156" r:id="rId29" display="https://podminky.urs.cz/item/CS_URS_2024_01/938908411"/>
    <hyperlink ref="F159" r:id="rId30" display="https://podminky.urs.cz/item/CS_URS_2024_01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94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9"/>
      <c r="AT3" s="16" t="s">
        <v>85</v>
      </c>
    </row>
    <row r="4" spans="2:46" s="1" customFormat="1" ht="24.95" customHeight="1">
      <c r="B4" s="19"/>
      <c r="D4" s="130" t="s">
        <v>101</v>
      </c>
      <c r="L4" s="19"/>
      <c r="M4" s="131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2" t="s">
        <v>16</v>
      </c>
      <c r="L6" s="19"/>
    </row>
    <row r="7" spans="2:12" s="1" customFormat="1" ht="26.25" customHeight="1">
      <c r="B7" s="19"/>
      <c r="E7" s="133" t="str">
        <f>'Rekapitulace stavby'!K6</f>
        <v>Revitalizace vodoteče, polní cesta NCV5 KoPÚ Svojnice a polní cesty C3 a C4 - KoPÚ Protivec</v>
      </c>
      <c r="F7" s="132"/>
      <c r="G7" s="132"/>
      <c r="H7" s="132"/>
      <c r="L7" s="19"/>
    </row>
    <row r="8" spans="1:31" s="2" customFormat="1" ht="12" customHeight="1">
      <c r="A8" s="38"/>
      <c r="B8" s="44"/>
      <c r="C8" s="38"/>
      <c r="D8" s="132" t="s">
        <v>102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613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13. 5. 2024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27</v>
      </c>
      <c r="E14" s="38"/>
      <c r="F14" s="38"/>
      <c r="G14" s="38"/>
      <c r="H14" s="38"/>
      <c r="I14" s="132" t="s">
        <v>28</v>
      </c>
      <c r="J14" s="136" t="s">
        <v>29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30</v>
      </c>
      <c r="F15" s="38"/>
      <c r="G15" s="38"/>
      <c r="H15" s="38"/>
      <c r="I15" s="132" t="s">
        <v>31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32</v>
      </c>
      <c r="E17" s="38"/>
      <c r="F17" s="38"/>
      <c r="G17" s="38"/>
      <c r="H17" s="38"/>
      <c r="I17" s="132" t="s">
        <v>28</v>
      </c>
      <c r="J17" s="32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2" t="str">
        <f>'Rekapitulace stavby'!E14</f>
        <v>Vyplň údaj</v>
      </c>
      <c r="F18" s="136"/>
      <c r="G18" s="136"/>
      <c r="H18" s="136"/>
      <c r="I18" s="132" t="s">
        <v>31</v>
      </c>
      <c r="J18" s="32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34</v>
      </c>
      <c r="E20" s="38"/>
      <c r="F20" s="38"/>
      <c r="G20" s="38"/>
      <c r="H20" s="38"/>
      <c r="I20" s="132" t="s">
        <v>28</v>
      </c>
      <c r="J20" s="136" t="s">
        <v>35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36</v>
      </c>
      <c r="F21" s="38"/>
      <c r="G21" s="38"/>
      <c r="H21" s="38"/>
      <c r="I21" s="132" t="s">
        <v>31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38</v>
      </c>
      <c r="E23" s="38"/>
      <c r="F23" s="38"/>
      <c r="G23" s="38"/>
      <c r="H23" s="38"/>
      <c r="I23" s="132" t="s">
        <v>28</v>
      </c>
      <c r="J23" s="136" t="s">
        <v>35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36</v>
      </c>
      <c r="F24" s="38"/>
      <c r="G24" s="38"/>
      <c r="H24" s="38"/>
      <c r="I24" s="132" t="s">
        <v>31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39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71.25" customHeight="1">
      <c r="A27" s="138"/>
      <c r="B27" s="139"/>
      <c r="C27" s="138"/>
      <c r="D27" s="138"/>
      <c r="E27" s="140" t="s">
        <v>40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41</v>
      </c>
      <c r="E30" s="38"/>
      <c r="F30" s="38"/>
      <c r="G30" s="38"/>
      <c r="H30" s="38"/>
      <c r="I30" s="38"/>
      <c r="J30" s="144">
        <f>ROUND(J86,2)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43</v>
      </c>
      <c r="G32" s="38"/>
      <c r="H32" s="38"/>
      <c r="I32" s="145" t="s">
        <v>42</v>
      </c>
      <c r="J32" s="145" t="s">
        <v>44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45</v>
      </c>
      <c r="E33" s="132" t="s">
        <v>46</v>
      </c>
      <c r="F33" s="147">
        <f>ROUND((SUM(BE86:BE197)),2)</f>
        <v>0</v>
      </c>
      <c r="G33" s="38"/>
      <c r="H33" s="38"/>
      <c r="I33" s="148">
        <v>0.21</v>
      </c>
      <c r="J33" s="147">
        <f>ROUND(((SUM(BE86:BE197))*I33),2)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47</v>
      </c>
      <c r="F34" s="147">
        <f>ROUND((SUM(BF86:BF197)),2)</f>
        <v>0</v>
      </c>
      <c r="G34" s="38"/>
      <c r="H34" s="38"/>
      <c r="I34" s="148">
        <v>0.12</v>
      </c>
      <c r="J34" s="147">
        <f>ROUND(((SUM(BF86:BF197))*I34),2)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48</v>
      </c>
      <c r="F35" s="147">
        <f>ROUND((SUM(BG86:BG197)),2)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49</v>
      </c>
      <c r="F36" s="147">
        <f>ROUND((SUM(BH86:BH197)),2)</f>
        <v>0</v>
      </c>
      <c r="G36" s="38"/>
      <c r="H36" s="38"/>
      <c r="I36" s="148">
        <v>0.12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50</v>
      </c>
      <c r="F37" s="147">
        <f>ROUND((SUM(BI86:BI197)),2)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51</v>
      </c>
      <c r="E39" s="151"/>
      <c r="F39" s="151"/>
      <c r="G39" s="152" t="s">
        <v>52</v>
      </c>
      <c r="H39" s="153" t="s">
        <v>53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2" t="s">
        <v>104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1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26.25" customHeight="1">
      <c r="A48" s="38"/>
      <c r="B48" s="39"/>
      <c r="C48" s="40"/>
      <c r="D48" s="40"/>
      <c r="E48" s="160" t="str">
        <f>E7</f>
        <v>Revitalizace vodoteče, polní cesta NCV5 KoPÚ Svojnice a polní cesty C3 a C4 - KoPÚ Protivec</v>
      </c>
      <c r="F48" s="31"/>
      <c r="G48" s="31"/>
      <c r="H48" s="31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1" t="s">
        <v>102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302 - Revitalizace stávající vodoteče RSV1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1" t="s">
        <v>21</v>
      </c>
      <c r="D52" s="40"/>
      <c r="E52" s="40"/>
      <c r="F52" s="26" t="str">
        <f>F12</f>
        <v>Svojnice, Protivec</v>
      </c>
      <c r="G52" s="40"/>
      <c r="H52" s="40"/>
      <c r="I52" s="31" t="s">
        <v>23</v>
      </c>
      <c r="J52" s="72" t="str">
        <f>IF(J12="","",J12)</f>
        <v>13. 5. 2024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1" t="s">
        <v>27</v>
      </c>
      <c r="D54" s="40"/>
      <c r="E54" s="40"/>
      <c r="F54" s="26" t="str">
        <f>E15</f>
        <v>SPÚ, KPÚ pro Jihočeský kraj, Pobočka Prachatice</v>
      </c>
      <c r="G54" s="40"/>
      <c r="H54" s="40"/>
      <c r="I54" s="31" t="s">
        <v>34</v>
      </c>
      <c r="J54" s="36" t="str">
        <f>E21</f>
        <v>Sweco Hydroprojekt a.s.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5.65" customHeight="1">
      <c r="A55" s="38"/>
      <c r="B55" s="39"/>
      <c r="C55" s="31" t="s">
        <v>32</v>
      </c>
      <c r="D55" s="40"/>
      <c r="E55" s="40"/>
      <c r="F55" s="26" t="str">
        <f>IF(E18="","",E18)</f>
        <v>Vyplň údaj</v>
      </c>
      <c r="G55" s="40"/>
      <c r="H55" s="40"/>
      <c r="I55" s="31" t="s">
        <v>38</v>
      </c>
      <c r="J55" s="36" t="str">
        <f>E24</f>
        <v>Sweco Hydroprojekt a.s.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105</v>
      </c>
      <c r="D57" s="162"/>
      <c r="E57" s="162"/>
      <c r="F57" s="162"/>
      <c r="G57" s="162"/>
      <c r="H57" s="162"/>
      <c r="I57" s="162"/>
      <c r="J57" s="163" t="s">
        <v>106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73</v>
      </c>
      <c r="D59" s="40"/>
      <c r="E59" s="40"/>
      <c r="F59" s="40"/>
      <c r="G59" s="40"/>
      <c r="H59" s="40"/>
      <c r="I59" s="40"/>
      <c r="J59" s="102">
        <f>J86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6" t="s">
        <v>107</v>
      </c>
    </row>
    <row r="60" spans="1:31" s="9" customFormat="1" ht="24.95" customHeight="1">
      <c r="A60" s="9"/>
      <c r="B60" s="165"/>
      <c r="C60" s="166"/>
      <c r="D60" s="167" t="s">
        <v>108</v>
      </c>
      <c r="E60" s="168"/>
      <c r="F60" s="168"/>
      <c r="G60" s="168"/>
      <c r="H60" s="168"/>
      <c r="I60" s="168"/>
      <c r="J60" s="169">
        <f>J87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109</v>
      </c>
      <c r="E61" s="174"/>
      <c r="F61" s="174"/>
      <c r="G61" s="174"/>
      <c r="H61" s="174"/>
      <c r="I61" s="174"/>
      <c r="J61" s="175">
        <f>J88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110</v>
      </c>
      <c r="E62" s="174"/>
      <c r="F62" s="174"/>
      <c r="G62" s="174"/>
      <c r="H62" s="174"/>
      <c r="I62" s="174"/>
      <c r="J62" s="175">
        <f>J172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111</v>
      </c>
      <c r="E63" s="174"/>
      <c r="F63" s="174"/>
      <c r="G63" s="174"/>
      <c r="H63" s="174"/>
      <c r="I63" s="174"/>
      <c r="J63" s="175">
        <f>J176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114</v>
      </c>
      <c r="E64" s="174"/>
      <c r="F64" s="174"/>
      <c r="G64" s="174"/>
      <c r="H64" s="174"/>
      <c r="I64" s="174"/>
      <c r="J64" s="175">
        <f>J185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445</v>
      </c>
      <c r="E65" s="174"/>
      <c r="F65" s="174"/>
      <c r="G65" s="174"/>
      <c r="H65" s="174"/>
      <c r="I65" s="174"/>
      <c r="J65" s="175">
        <f>J188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1"/>
      <c r="C66" s="172"/>
      <c r="D66" s="173" t="s">
        <v>115</v>
      </c>
      <c r="E66" s="174"/>
      <c r="F66" s="174"/>
      <c r="G66" s="174"/>
      <c r="H66" s="174"/>
      <c r="I66" s="174"/>
      <c r="J66" s="175">
        <f>J195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8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72" spans="1:31" s="2" customFormat="1" ht="6.95" customHeight="1">
      <c r="A72" s="38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24.95" customHeight="1">
      <c r="A73" s="38"/>
      <c r="B73" s="39"/>
      <c r="C73" s="22" t="s">
        <v>118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1" t="s">
        <v>16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6.25" customHeight="1">
      <c r="A76" s="38"/>
      <c r="B76" s="39"/>
      <c r="C76" s="40"/>
      <c r="D76" s="40"/>
      <c r="E76" s="160" t="str">
        <f>E7</f>
        <v>Revitalizace vodoteče, polní cesta NCV5 KoPÚ Svojnice a polní cesty C3 a C4 - KoPÚ Protivec</v>
      </c>
      <c r="F76" s="31"/>
      <c r="G76" s="31"/>
      <c r="H76" s="31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1" t="s">
        <v>102</v>
      </c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6.5" customHeight="1">
      <c r="A78" s="38"/>
      <c r="B78" s="39"/>
      <c r="C78" s="40"/>
      <c r="D78" s="40"/>
      <c r="E78" s="69" t="str">
        <f>E9</f>
        <v>SO 302 - Revitalizace stávající vodoteče RSV1</v>
      </c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1" t="s">
        <v>21</v>
      </c>
      <c r="D80" s="40"/>
      <c r="E80" s="40"/>
      <c r="F80" s="26" t="str">
        <f>F12</f>
        <v>Svojnice, Protivec</v>
      </c>
      <c r="G80" s="40"/>
      <c r="H80" s="40"/>
      <c r="I80" s="31" t="s">
        <v>23</v>
      </c>
      <c r="J80" s="72" t="str">
        <f>IF(J12="","",J12)</f>
        <v>13. 5. 2024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5.65" customHeight="1">
      <c r="A82" s="38"/>
      <c r="B82" s="39"/>
      <c r="C82" s="31" t="s">
        <v>27</v>
      </c>
      <c r="D82" s="40"/>
      <c r="E82" s="40"/>
      <c r="F82" s="26" t="str">
        <f>E15</f>
        <v>SPÚ, KPÚ pro Jihočeský kraj, Pobočka Prachatice</v>
      </c>
      <c r="G82" s="40"/>
      <c r="H82" s="40"/>
      <c r="I82" s="31" t="s">
        <v>34</v>
      </c>
      <c r="J82" s="36" t="str">
        <f>E21</f>
        <v>Sweco Hydroprojekt a.s.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25.65" customHeight="1">
      <c r="A83" s="38"/>
      <c r="B83" s="39"/>
      <c r="C83" s="31" t="s">
        <v>32</v>
      </c>
      <c r="D83" s="40"/>
      <c r="E83" s="40"/>
      <c r="F83" s="26" t="str">
        <f>IF(E18="","",E18)</f>
        <v>Vyplň údaj</v>
      </c>
      <c r="G83" s="40"/>
      <c r="H83" s="40"/>
      <c r="I83" s="31" t="s">
        <v>38</v>
      </c>
      <c r="J83" s="36" t="str">
        <f>E24</f>
        <v>Sweco Hydroprojekt a.s.</v>
      </c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0.3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11" customFormat="1" ht="29.25" customHeight="1">
      <c r="A85" s="177"/>
      <c r="B85" s="178"/>
      <c r="C85" s="179" t="s">
        <v>119</v>
      </c>
      <c r="D85" s="180" t="s">
        <v>60</v>
      </c>
      <c r="E85" s="180" t="s">
        <v>56</v>
      </c>
      <c r="F85" s="180" t="s">
        <v>57</v>
      </c>
      <c r="G85" s="180" t="s">
        <v>120</v>
      </c>
      <c r="H85" s="180" t="s">
        <v>121</v>
      </c>
      <c r="I85" s="180" t="s">
        <v>122</v>
      </c>
      <c r="J85" s="181" t="s">
        <v>106</v>
      </c>
      <c r="K85" s="182" t="s">
        <v>123</v>
      </c>
      <c r="L85" s="183"/>
      <c r="M85" s="92" t="s">
        <v>19</v>
      </c>
      <c r="N85" s="93" t="s">
        <v>45</v>
      </c>
      <c r="O85" s="93" t="s">
        <v>124</v>
      </c>
      <c r="P85" s="93" t="s">
        <v>125</v>
      </c>
      <c r="Q85" s="93" t="s">
        <v>126</v>
      </c>
      <c r="R85" s="93" t="s">
        <v>127</v>
      </c>
      <c r="S85" s="93" t="s">
        <v>128</v>
      </c>
      <c r="T85" s="94" t="s">
        <v>129</v>
      </c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</row>
    <row r="86" spans="1:63" s="2" customFormat="1" ht="22.8" customHeight="1">
      <c r="A86" s="38"/>
      <c r="B86" s="39"/>
      <c r="C86" s="99" t="s">
        <v>130</v>
      </c>
      <c r="D86" s="40"/>
      <c r="E86" s="40"/>
      <c r="F86" s="40"/>
      <c r="G86" s="40"/>
      <c r="H86" s="40"/>
      <c r="I86" s="40"/>
      <c r="J86" s="184">
        <f>BK86</f>
        <v>0</v>
      </c>
      <c r="K86" s="40"/>
      <c r="L86" s="44"/>
      <c r="M86" s="95"/>
      <c r="N86" s="185"/>
      <c r="O86" s="96"/>
      <c r="P86" s="186">
        <f>P87</f>
        <v>0</v>
      </c>
      <c r="Q86" s="96"/>
      <c r="R86" s="186">
        <f>R87</f>
        <v>594.28868</v>
      </c>
      <c r="S86" s="96"/>
      <c r="T86" s="187">
        <f>T87</f>
        <v>97.88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6" t="s">
        <v>74</v>
      </c>
      <c r="AU86" s="16" t="s">
        <v>107</v>
      </c>
      <c r="BK86" s="188">
        <f>BK87</f>
        <v>0</v>
      </c>
    </row>
    <row r="87" spans="1:63" s="12" customFormat="1" ht="25.9" customHeight="1">
      <c r="A87" s="12"/>
      <c r="B87" s="189"/>
      <c r="C87" s="190"/>
      <c r="D87" s="191" t="s">
        <v>74</v>
      </c>
      <c r="E87" s="192" t="s">
        <v>131</v>
      </c>
      <c r="F87" s="192" t="s">
        <v>132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P88+P172+P176+P185+P188+P195</f>
        <v>0</v>
      </c>
      <c r="Q87" s="197"/>
      <c r="R87" s="198">
        <f>R88+R172+R176+R185+R188+R195</f>
        <v>594.28868</v>
      </c>
      <c r="S87" s="197"/>
      <c r="T87" s="199">
        <f>T88+T172+T176+T185+T188+T195</f>
        <v>97.88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83</v>
      </c>
      <c r="AT87" s="201" t="s">
        <v>74</v>
      </c>
      <c r="AU87" s="201" t="s">
        <v>75</v>
      </c>
      <c r="AY87" s="200" t="s">
        <v>133</v>
      </c>
      <c r="BK87" s="202">
        <f>BK88+BK172+BK176+BK185+BK188+BK195</f>
        <v>0</v>
      </c>
    </row>
    <row r="88" spans="1:63" s="12" customFormat="1" ht="22.8" customHeight="1">
      <c r="A88" s="12"/>
      <c r="B88" s="189"/>
      <c r="C88" s="190"/>
      <c r="D88" s="191" t="s">
        <v>74</v>
      </c>
      <c r="E88" s="203" t="s">
        <v>83</v>
      </c>
      <c r="F88" s="203" t="s">
        <v>134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SUM(P89:P171)</f>
        <v>0</v>
      </c>
      <c r="Q88" s="197"/>
      <c r="R88" s="198">
        <f>SUM(R89:R171)</f>
        <v>12.556475</v>
      </c>
      <c r="S88" s="197"/>
      <c r="T88" s="199">
        <f>SUM(T89:T171)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83</v>
      </c>
      <c r="AT88" s="201" t="s">
        <v>74</v>
      </c>
      <c r="AU88" s="201" t="s">
        <v>83</v>
      </c>
      <c r="AY88" s="200" t="s">
        <v>133</v>
      </c>
      <c r="BK88" s="202">
        <f>SUM(BK89:BK171)</f>
        <v>0</v>
      </c>
    </row>
    <row r="89" spans="1:65" s="2" customFormat="1" ht="33" customHeight="1">
      <c r="A89" s="38"/>
      <c r="B89" s="39"/>
      <c r="C89" s="205" t="s">
        <v>83</v>
      </c>
      <c r="D89" s="205" t="s">
        <v>135</v>
      </c>
      <c r="E89" s="206" t="s">
        <v>614</v>
      </c>
      <c r="F89" s="207" t="s">
        <v>615</v>
      </c>
      <c r="G89" s="208" t="s">
        <v>138</v>
      </c>
      <c r="H89" s="209">
        <v>5979</v>
      </c>
      <c r="I89" s="210"/>
      <c r="J89" s="211">
        <f>ROUND(I89*H89,2)</f>
        <v>0</v>
      </c>
      <c r="K89" s="212"/>
      <c r="L89" s="44"/>
      <c r="M89" s="213" t="s">
        <v>19</v>
      </c>
      <c r="N89" s="214" t="s">
        <v>46</v>
      </c>
      <c r="O89" s="84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7" t="s">
        <v>139</v>
      </c>
      <c r="AT89" s="217" t="s">
        <v>135</v>
      </c>
      <c r="AU89" s="217" t="s">
        <v>85</v>
      </c>
      <c r="AY89" s="16" t="s">
        <v>133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6" t="s">
        <v>83</v>
      </c>
      <c r="BK89" s="218">
        <f>ROUND(I89*H89,2)</f>
        <v>0</v>
      </c>
      <c r="BL89" s="16" t="s">
        <v>139</v>
      </c>
      <c r="BM89" s="217" t="s">
        <v>616</v>
      </c>
    </row>
    <row r="90" spans="1:47" s="2" customFormat="1" ht="12">
      <c r="A90" s="38"/>
      <c r="B90" s="39"/>
      <c r="C90" s="40"/>
      <c r="D90" s="219" t="s">
        <v>141</v>
      </c>
      <c r="E90" s="40"/>
      <c r="F90" s="220" t="s">
        <v>617</v>
      </c>
      <c r="G90" s="40"/>
      <c r="H90" s="40"/>
      <c r="I90" s="221"/>
      <c r="J90" s="40"/>
      <c r="K90" s="40"/>
      <c r="L90" s="44"/>
      <c r="M90" s="222"/>
      <c r="N90" s="223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6" t="s">
        <v>141</v>
      </c>
      <c r="AU90" s="16" t="s">
        <v>85</v>
      </c>
    </row>
    <row r="91" spans="1:65" s="2" customFormat="1" ht="24.15" customHeight="1">
      <c r="A91" s="38"/>
      <c r="B91" s="39"/>
      <c r="C91" s="205" t="s">
        <v>85</v>
      </c>
      <c r="D91" s="205" t="s">
        <v>135</v>
      </c>
      <c r="E91" s="206" t="s">
        <v>136</v>
      </c>
      <c r="F91" s="207" t="s">
        <v>137</v>
      </c>
      <c r="G91" s="208" t="s">
        <v>138</v>
      </c>
      <c r="H91" s="209">
        <v>2500</v>
      </c>
      <c r="I91" s="210"/>
      <c r="J91" s="211">
        <f>ROUND(I91*H91,2)</f>
        <v>0</v>
      </c>
      <c r="K91" s="212"/>
      <c r="L91" s="44"/>
      <c r="M91" s="213" t="s">
        <v>19</v>
      </c>
      <c r="N91" s="214" t="s">
        <v>46</v>
      </c>
      <c r="O91" s="84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7" t="s">
        <v>139</v>
      </c>
      <c r="AT91" s="217" t="s">
        <v>135</v>
      </c>
      <c r="AU91" s="217" t="s">
        <v>85</v>
      </c>
      <c r="AY91" s="16" t="s">
        <v>133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6" t="s">
        <v>83</v>
      </c>
      <c r="BK91" s="218">
        <f>ROUND(I91*H91,2)</f>
        <v>0</v>
      </c>
      <c r="BL91" s="16" t="s">
        <v>139</v>
      </c>
      <c r="BM91" s="217" t="s">
        <v>618</v>
      </c>
    </row>
    <row r="92" spans="1:47" s="2" customFormat="1" ht="12">
      <c r="A92" s="38"/>
      <c r="B92" s="39"/>
      <c r="C92" s="40"/>
      <c r="D92" s="219" t="s">
        <v>141</v>
      </c>
      <c r="E92" s="40"/>
      <c r="F92" s="220" t="s">
        <v>142</v>
      </c>
      <c r="G92" s="40"/>
      <c r="H92" s="40"/>
      <c r="I92" s="221"/>
      <c r="J92" s="40"/>
      <c r="K92" s="40"/>
      <c r="L92" s="44"/>
      <c r="M92" s="222"/>
      <c r="N92" s="223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6" t="s">
        <v>141</v>
      </c>
      <c r="AU92" s="16" t="s">
        <v>85</v>
      </c>
    </row>
    <row r="93" spans="1:65" s="2" customFormat="1" ht="24.15" customHeight="1">
      <c r="A93" s="38"/>
      <c r="B93" s="39"/>
      <c r="C93" s="205" t="s">
        <v>147</v>
      </c>
      <c r="D93" s="205" t="s">
        <v>135</v>
      </c>
      <c r="E93" s="206" t="s">
        <v>148</v>
      </c>
      <c r="F93" s="207" t="s">
        <v>149</v>
      </c>
      <c r="G93" s="208" t="s">
        <v>138</v>
      </c>
      <c r="H93" s="209">
        <v>10</v>
      </c>
      <c r="I93" s="210"/>
      <c r="J93" s="211">
        <f>ROUND(I93*H93,2)</f>
        <v>0</v>
      </c>
      <c r="K93" s="212"/>
      <c r="L93" s="44"/>
      <c r="M93" s="213" t="s">
        <v>19</v>
      </c>
      <c r="N93" s="214" t="s">
        <v>46</v>
      </c>
      <c r="O93" s="84"/>
      <c r="P93" s="215">
        <f>O93*H93</f>
        <v>0</v>
      </c>
      <c r="Q93" s="215">
        <v>3E-05</v>
      </c>
      <c r="R93" s="215">
        <f>Q93*H93</f>
        <v>0.00030000000000000003</v>
      </c>
      <c r="S93" s="215">
        <v>0</v>
      </c>
      <c r="T93" s="216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7" t="s">
        <v>139</v>
      </c>
      <c r="AT93" s="217" t="s">
        <v>135</v>
      </c>
      <c r="AU93" s="217" t="s">
        <v>85</v>
      </c>
      <c r="AY93" s="16" t="s">
        <v>133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6" t="s">
        <v>83</v>
      </c>
      <c r="BK93" s="218">
        <f>ROUND(I93*H93,2)</f>
        <v>0</v>
      </c>
      <c r="BL93" s="16" t="s">
        <v>139</v>
      </c>
      <c r="BM93" s="217" t="s">
        <v>619</v>
      </c>
    </row>
    <row r="94" spans="1:47" s="2" customFormat="1" ht="12">
      <c r="A94" s="38"/>
      <c r="B94" s="39"/>
      <c r="C94" s="40"/>
      <c r="D94" s="219" t="s">
        <v>141</v>
      </c>
      <c r="E94" s="40"/>
      <c r="F94" s="220" t="s">
        <v>151</v>
      </c>
      <c r="G94" s="40"/>
      <c r="H94" s="40"/>
      <c r="I94" s="221"/>
      <c r="J94" s="40"/>
      <c r="K94" s="40"/>
      <c r="L94" s="44"/>
      <c r="M94" s="222"/>
      <c r="N94" s="223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6" t="s">
        <v>141</v>
      </c>
      <c r="AU94" s="16" t="s">
        <v>85</v>
      </c>
    </row>
    <row r="95" spans="1:65" s="2" customFormat="1" ht="44.25" customHeight="1">
      <c r="A95" s="38"/>
      <c r="B95" s="39"/>
      <c r="C95" s="205" t="s">
        <v>139</v>
      </c>
      <c r="D95" s="205" t="s">
        <v>135</v>
      </c>
      <c r="E95" s="206" t="s">
        <v>620</v>
      </c>
      <c r="F95" s="207" t="s">
        <v>621</v>
      </c>
      <c r="G95" s="208" t="s">
        <v>138</v>
      </c>
      <c r="H95" s="209">
        <v>20</v>
      </c>
      <c r="I95" s="210"/>
      <c r="J95" s="211">
        <f>ROUND(I95*H95,2)</f>
        <v>0</v>
      </c>
      <c r="K95" s="212"/>
      <c r="L95" s="44"/>
      <c r="M95" s="213" t="s">
        <v>19</v>
      </c>
      <c r="N95" s="214" t="s">
        <v>46</v>
      </c>
      <c r="O95" s="84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7" t="s">
        <v>139</v>
      </c>
      <c r="AT95" s="217" t="s">
        <v>135</v>
      </c>
      <c r="AU95" s="217" t="s">
        <v>85</v>
      </c>
      <c r="AY95" s="16" t="s">
        <v>133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6" t="s">
        <v>83</v>
      </c>
      <c r="BK95" s="218">
        <f>ROUND(I95*H95,2)</f>
        <v>0</v>
      </c>
      <c r="BL95" s="16" t="s">
        <v>139</v>
      </c>
      <c r="BM95" s="217" t="s">
        <v>622</v>
      </c>
    </row>
    <row r="96" spans="1:47" s="2" customFormat="1" ht="12">
      <c r="A96" s="38"/>
      <c r="B96" s="39"/>
      <c r="C96" s="40"/>
      <c r="D96" s="219" t="s">
        <v>141</v>
      </c>
      <c r="E96" s="40"/>
      <c r="F96" s="220" t="s">
        <v>623</v>
      </c>
      <c r="G96" s="40"/>
      <c r="H96" s="40"/>
      <c r="I96" s="221"/>
      <c r="J96" s="40"/>
      <c r="K96" s="40"/>
      <c r="L96" s="44"/>
      <c r="M96" s="222"/>
      <c r="N96" s="223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6" t="s">
        <v>141</v>
      </c>
      <c r="AU96" s="16" t="s">
        <v>85</v>
      </c>
    </row>
    <row r="97" spans="1:65" s="2" customFormat="1" ht="33" customHeight="1">
      <c r="A97" s="38"/>
      <c r="B97" s="39"/>
      <c r="C97" s="205" t="s">
        <v>157</v>
      </c>
      <c r="D97" s="205" t="s">
        <v>135</v>
      </c>
      <c r="E97" s="206" t="s">
        <v>624</v>
      </c>
      <c r="F97" s="207" t="s">
        <v>625</v>
      </c>
      <c r="G97" s="208" t="s">
        <v>354</v>
      </c>
      <c r="H97" s="209">
        <v>4</v>
      </c>
      <c r="I97" s="210"/>
      <c r="J97" s="211">
        <f>ROUND(I97*H97,2)</f>
        <v>0</v>
      </c>
      <c r="K97" s="212"/>
      <c r="L97" s="44"/>
      <c r="M97" s="213" t="s">
        <v>19</v>
      </c>
      <c r="N97" s="214" t="s">
        <v>46</v>
      </c>
      <c r="O97" s="84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7" t="s">
        <v>139</v>
      </c>
      <c r="AT97" s="217" t="s">
        <v>135</v>
      </c>
      <c r="AU97" s="217" t="s">
        <v>85</v>
      </c>
      <c r="AY97" s="16" t="s">
        <v>133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6" t="s">
        <v>83</v>
      </c>
      <c r="BK97" s="218">
        <f>ROUND(I97*H97,2)</f>
        <v>0</v>
      </c>
      <c r="BL97" s="16" t="s">
        <v>139</v>
      </c>
      <c r="BM97" s="217" t="s">
        <v>626</v>
      </c>
    </row>
    <row r="98" spans="1:47" s="2" customFormat="1" ht="12">
      <c r="A98" s="38"/>
      <c r="B98" s="39"/>
      <c r="C98" s="40"/>
      <c r="D98" s="219" t="s">
        <v>141</v>
      </c>
      <c r="E98" s="40"/>
      <c r="F98" s="220" t="s">
        <v>627</v>
      </c>
      <c r="G98" s="40"/>
      <c r="H98" s="40"/>
      <c r="I98" s="221"/>
      <c r="J98" s="40"/>
      <c r="K98" s="40"/>
      <c r="L98" s="44"/>
      <c r="M98" s="222"/>
      <c r="N98" s="223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6" t="s">
        <v>141</v>
      </c>
      <c r="AU98" s="16" t="s">
        <v>85</v>
      </c>
    </row>
    <row r="99" spans="1:65" s="2" customFormat="1" ht="24.15" customHeight="1">
      <c r="A99" s="38"/>
      <c r="B99" s="39"/>
      <c r="C99" s="205" t="s">
        <v>163</v>
      </c>
      <c r="D99" s="205" t="s">
        <v>135</v>
      </c>
      <c r="E99" s="206" t="s">
        <v>152</v>
      </c>
      <c r="F99" s="207" t="s">
        <v>153</v>
      </c>
      <c r="G99" s="208" t="s">
        <v>154</v>
      </c>
      <c r="H99" s="209">
        <v>150</v>
      </c>
      <c r="I99" s="210"/>
      <c r="J99" s="211">
        <f>ROUND(I99*H99,2)</f>
        <v>0</v>
      </c>
      <c r="K99" s="212"/>
      <c r="L99" s="44"/>
      <c r="M99" s="213" t="s">
        <v>19</v>
      </c>
      <c r="N99" s="214" t="s">
        <v>46</v>
      </c>
      <c r="O99" s="84"/>
      <c r="P99" s="215">
        <f>O99*H99</f>
        <v>0</v>
      </c>
      <c r="Q99" s="215">
        <v>3E-05</v>
      </c>
      <c r="R99" s="215">
        <f>Q99*H99</f>
        <v>0.0045000000000000005</v>
      </c>
      <c r="S99" s="215">
        <v>0</v>
      </c>
      <c r="T99" s="216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7" t="s">
        <v>139</v>
      </c>
      <c r="AT99" s="217" t="s">
        <v>135</v>
      </c>
      <c r="AU99" s="217" t="s">
        <v>85</v>
      </c>
      <c r="AY99" s="16" t="s">
        <v>133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6" t="s">
        <v>83</v>
      </c>
      <c r="BK99" s="218">
        <f>ROUND(I99*H99,2)</f>
        <v>0</v>
      </c>
      <c r="BL99" s="16" t="s">
        <v>139</v>
      </c>
      <c r="BM99" s="217" t="s">
        <v>628</v>
      </c>
    </row>
    <row r="100" spans="1:47" s="2" customFormat="1" ht="12">
      <c r="A100" s="38"/>
      <c r="B100" s="39"/>
      <c r="C100" s="40"/>
      <c r="D100" s="219" t="s">
        <v>141</v>
      </c>
      <c r="E100" s="40"/>
      <c r="F100" s="220" t="s">
        <v>156</v>
      </c>
      <c r="G100" s="40"/>
      <c r="H100" s="40"/>
      <c r="I100" s="221"/>
      <c r="J100" s="40"/>
      <c r="K100" s="40"/>
      <c r="L100" s="44"/>
      <c r="M100" s="222"/>
      <c r="N100" s="223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6" t="s">
        <v>141</v>
      </c>
      <c r="AU100" s="16" t="s">
        <v>85</v>
      </c>
    </row>
    <row r="101" spans="1:65" s="2" customFormat="1" ht="37.8" customHeight="1">
      <c r="A101" s="38"/>
      <c r="B101" s="39"/>
      <c r="C101" s="205" t="s">
        <v>169</v>
      </c>
      <c r="D101" s="205" t="s">
        <v>135</v>
      </c>
      <c r="E101" s="206" t="s">
        <v>158</v>
      </c>
      <c r="F101" s="207" t="s">
        <v>159</v>
      </c>
      <c r="G101" s="208" t="s">
        <v>160</v>
      </c>
      <c r="H101" s="209">
        <v>15</v>
      </c>
      <c r="I101" s="210"/>
      <c r="J101" s="211">
        <f>ROUND(I101*H101,2)</f>
        <v>0</v>
      </c>
      <c r="K101" s="212"/>
      <c r="L101" s="44"/>
      <c r="M101" s="213" t="s">
        <v>19</v>
      </c>
      <c r="N101" s="214" t="s">
        <v>46</v>
      </c>
      <c r="O101" s="84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7" t="s">
        <v>139</v>
      </c>
      <c r="AT101" s="217" t="s">
        <v>135</v>
      </c>
      <c r="AU101" s="217" t="s">
        <v>85</v>
      </c>
      <c r="AY101" s="16" t="s">
        <v>133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6" t="s">
        <v>83</v>
      </c>
      <c r="BK101" s="218">
        <f>ROUND(I101*H101,2)</f>
        <v>0</v>
      </c>
      <c r="BL101" s="16" t="s">
        <v>139</v>
      </c>
      <c r="BM101" s="217" t="s">
        <v>629</v>
      </c>
    </row>
    <row r="102" spans="1:47" s="2" customFormat="1" ht="12">
      <c r="A102" s="38"/>
      <c r="B102" s="39"/>
      <c r="C102" s="40"/>
      <c r="D102" s="219" t="s">
        <v>141</v>
      </c>
      <c r="E102" s="40"/>
      <c r="F102" s="220" t="s">
        <v>162</v>
      </c>
      <c r="G102" s="40"/>
      <c r="H102" s="40"/>
      <c r="I102" s="221"/>
      <c r="J102" s="40"/>
      <c r="K102" s="40"/>
      <c r="L102" s="44"/>
      <c r="M102" s="222"/>
      <c r="N102" s="223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6" t="s">
        <v>141</v>
      </c>
      <c r="AU102" s="16" t="s">
        <v>85</v>
      </c>
    </row>
    <row r="103" spans="1:65" s="2" customFormat="1" ht="33" customHeight="1">
      <c r="A103" s="38"/>
      <c r="B103" s="39"/>
      <c r="C103" s="205" t="s">
        <v>174</v>
      </c>
      <c r="D103" s="205" t="s">
        <v>135</v>
      </c>
      <c r="E103" s="206" t="s">
        <v>630</v>
      </c>
      <c r="F103" s="207" t="s">
        <v>631</v>
      </c>
      <c r="G103" s="208" t="s">
        <v>138</v>
      </c>
      <c r="H103" s="209">
        <v>639</v>
      </c>
      <c r="I103" s="210"/>
      <c r="J103" s="211">
        <f>ROUND(I103*H103,2)</f>
        <v>0</v>
      </c>
      <c r="K103" s="212"/>
      <c r="L103" s="44"/>
      <c r="M103" s="213" t="s">
        <v>19</v>
      </c>
      <c r="N103" s="214" t="s">
        <v>46</v>
      </c>
      <c r="O103" s="84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7" t="s">
        <v>139</v>
      </c>
      <c r="AT103" s="217" t="s">
        <v>135</v>
      </c>
      <c r="AU103" s="217" t="s">
        <v>85</v>
      </c>
      <c r="AY103" s="16" t="s">
        <v>133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6" t="s">
        <v>83</v>
      </c>
      <c r="BK103" s="218">
        <f>ROUND(I103*H103,2)</f>
        <v>0</v>
      </c>
      <c r="BL103" s="16" t="s">
        <v>139</v>
      </c>
      <c r="BM103" s="217" t="s">
        <v>632</v>
      </c>
    </row>
    <row r="104" spans="1:47" s="2" customFormat="1" ht="12">
      <c r="A104" s="38"/>
      <c r="B104" s="39"/>
      <c r="C104" s="40"/>
      <c r="D104" s="219" t="s">
        <v>141</v>
      </c>
      <c r="E104" s="40"/>
      <c r="F104" s="220" t="s">
        <v>633</v>
      </c>
      <c r="G104" s="40"/>
      <c r="H104" s="40"/>
      <c r="I104" s="221"/>
      <c r="J104" s="40"/>
      <c r="K104" s="40"/>
      <c r="L104" s="44"/>
      <c r="M104" s="222"/>
      <c r="N104" s="223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6" t="s">
        <v>141</v>
      </c>
      <c r="AU104" s="16" t="s">
        <v>85</v>
      </c>
    </row>
    <row r="105" spans="1:65" s="2" customFormat="1" ht="16.5" customHeight="1">
      <c r="A105" s="38"/>
      <c r="B105" s="39"/>
      <c r="C105" s="205" t="s">
        <v>179</v>
      </c>
      <c r="D105" s="205" t="s">
        <v>135</v>
      </c>
      <c r="E105" s="206" t="s">
        <v>185</v>
      </c>
      <c r="F105" s="207" t="s">
        <v>579</v>
      </c>
      <c r="G105" s="208" t="s">
        <v>177</v>
      </c>
      <c r="H105" s="209">
        <v>401.475</v>
      </c>
      <c r="I105" s="210"/>
      <c r="J105" s="211">
        <f>ROUND(I105*H105,2)</f>
        <v>0</v>
      </c>
      <c r="K105" s="212"/>
      <c r="L105" s="44"/>
      <c r="M105" s="213" t="s">
        <v>19</v>
      </c>
      <c r="N105" s="214" t="s">
        <v>46</v>
      </c>
      <c r="O105" s="84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7" t="s">
        <v>139</v>
      </c>
      <c r="AT105" s="217" t="s">
        <v>135</v>
      </c>
      <c r="AU105" s="217" t="s">
        <v>85</v>
      </c>
      <c r="AY105" s="16" t="s">
        <v>133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6" t="s">
        <v>83</v>
      </c>
      <c r="BK105" s="218">
        <f>ROUND(I105*H105,2)</f>
        <v>0</v>
      </c>
      <c r="BL105" s="16" t="s">
        <v>139</v>
      </c>
      <c r="BM105" s="217" t="s">
        <v>634</v>
      </c>
    </row>
    <row r="106" spans="1:47" s="2" customFormat="1" ht="12">
      <c r="A106" s="38"/>
      <c r="B106" s="39"/>
      <c r="C106" s="40"/>
      <c r="D106" s="219" t="s">
        <v>141</v>
      </c>
      <c r="E106" s="40"/>
      <c r="F106" s="220" t="s">
        <v>188</v>
      </c>
      <c r="G106" s="40"/>
      <c r="H106" s="40"/>
      <c r="I106" s="221"/>
      <c r="J106" s="40"/>
      <c r="K106" s="40"/>
      <c r="L106" s="44"/>
      <c r="M106" s="222"/>
      <c r="N106" s="223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6" t="s">
        <v>141</v>
      </c>
      <c r="AU106" s="16" t="s">
        <v>85</v>
      </c>
    </row>
    <row r="107" spans="1:65" s="2" customFormat="1" ht="33" customHeight="1">
      <c r="A107" s="38"/>
      <c r="B107" s="39"/>
      <c r="C107" s="205" t="s">
        <v>184</v>
      </c>
      <c r="D107" s="205" t="s">
        <v>135</v>
      </c>
      <c r="E107" s="206" t="s">
        <v>635</v>
      </c>
      <c r="F107" s="207" t="s">
        <v>636</v>
      </c>
      <c r="G107" s="208" t="s">
        <v>177</v>
      </c>
      <c r="H107" s="209">
        <v>1212</v>
      </c>
      <c r="I107" s="210"/>
      <c r="J107" s="211">
        <f>ROUND(I107*H107,2)</f>
        <v>0</v>
      </c>
      <c r="K107" s="212"/>
      <c r="L107" s="44"/>
      <c r="M107" s="213" t="s">
        <v>19</v>
      </c>
      <c r="N107" s="214" t="s">
        <v>46</v>
      </c>
      <c r="O107" s="84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7" t="s">
        <v>139</v>
      </c>
      <c r="AT107" s="217" t="s">
        <v>135</v>
      </c>
      <c r="AU107" s="217" t="s">
        <v>85</v>
      </c>
      <c r="AY107" s="16" t="s">
        <v>133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6" t="s">
        <v>83</v>
      </c>
      <c r="BK107" s="218">
        <f>ROUND(I107*H107,2)</f>
        <v>0</v>
      </c>
      <c r="BL107" s="16" t="s">
        <v>139</v>
      </c>
      <c r="BM107" s="217" t="s">
        <v>637</v>
      </c>
    </row>
    <row r="108" spans="1:47" s="2" customFormat="1" ht="12">
      <c r="A108" s="38"/>
      <c r="B108" s="39"/>
      <c r="C108" s="40"/>
      <c r="D108" s="219" t="s">
        <v>141</v>
      </c>
      <c r="E108" s="40"/>
      <c r="F108" s="220" t="s">
        <v>638</v>
      </c>
      <c r="G108" s="40"/>
      <c r="H108" s="40"/>
      <c r="I108" s="221"/>
      <c r="J108" s="40"/>
      <c r="K108" s="40"/>
      <c r="L108" s="44"/>
      <c r="M108" s="222"/>
      <c r="N108" s="223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6" t="s">
        <v>141</v>
      </c>
      <c r="AU108" s="16" t="s">
        <v>85</v>
      </c>
    </row>
    <row r="109" spans="1:65" s="2" customFormat="1" ht="49.05" customHeight="1">
      <c r="A109" s="38"/>
      <c r="B109" s="39"/>
      <c r="C109" s="205" t="s">
        <v>189</v>
      </c>
      <c r="D109" s="205" t="s">
        <v>135</v>
      </c>
      <c r="E109" s="206" t="s">
        <v>190</v>
      </c>
      <c r="F109" s="207" t="s">
        <v>191</v>
      </c>
      <c r="G109" s="208" t="s">
        <v>177</v>
      </c>
      <c r="H109" s="209">
        <v>126.25</v>
      </c>
      <c r="I109" s="210"/>
      <c r="J109" s="211">
        <f>ROUND(I109*H109,2)</f>
        <v>0</v>
      </c>
      <c r="K109" s="212"/>
      <c r="L109" s="44"/>
      <c r="M109" s="213" t="s">
        <v>19</v>
      </c>
      <c r="N109" s="214" t="s">
        <v>46</v>
      </c>
      <c r="O109" s="84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7" t="s">
        <v>139</v>
      </c>
      <c r="AT109" s="217" t="s">
        <v>135</v>
      </c>
      <c r="AU109" s="217" t="s">
        <v>85</v>
      </c>
      <c r="AY109" s="16" t="s">
        <v>133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6" t="s">
        <v>83</v>
      </c>
      <c r="BK109" s="218">
        <f>ROUND(I109*H109,2)</f>
        <v>0</v>
      </c>
      <c r="BL109" s="16" t="s">
        <v>139</v>
      </c>
      <c r="BM109" s="217" t="s">
        <v>639</v>
      </c>
    </row>
    <row r="110" spans="1:47" s="2" customFormat="1" ht="12">
      <c r="A110" s="38"/>
      <c r="B110" s="39"/>
      <c r="C110" s="40"/>
      <c r="D110" s="219" t="s">
        <v>141</v>
      </c>
      <c r="E110" s="40"/>
      <c r="F110" s="220" t="s">
        <v>193</v>
      </c>
      <c r="G110" s="40"/>
      <c r="H110" s="40"/>
      <c r="I110" s="221"/>
      <c r="J110" s="40"/>
      <c r="K110" s="40"/>
      <c r="L110" s="44"/>
      <c r="M110" s="222"/>
      <c r="N110" s="223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6" t="s">
        <v>141</v>
      </c>
      <c r="AU110" s="16" t="s">
        <v>85</v>
      </c>
    </row>
    <row r="111" spans="1:65" s="2" customFormat="1" ht="62.7" customHeight="1">
      <c r="A111" s="38"/>
      <c r="B111" s="39"/>
      <c r="C111" s="205" t="s">
        <v>8</v>
      </c>
      <c r="D111" s="205" t="s">
        <v>135</v>
      </c>
      <c r="E111" s="206" t="s">
        <v>194</v>
      </c>
      <c r="F111" s="207" t="s">
        <v>195</v>
      </c>
      <c r="G111" s="208" t="s">
        <v>177</v>
      </c>
      <c r="H111" s="209">
        <v>909.4</v>
      </c>
      <c r="I111" s="210"/>
      <c r="J111" s="211">
        <f>ROUND(I111*H111,2)</f>
        <v>0</v>
      </c>
      <c r="K111" s="212"/>
      <c r="L111" s="44"/>
      <c r="M111" s="213" t="s">
        <v>19</v>
      </c>
      <c r="N111" s="214" t="s">
        <v>46</v>
      </c>
      <c r="O111" s="84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7" t="s">
        <v>139</v>
      </c>
      <c r="AT111" s="217" t="s">
        <v>135</v>
      </c>
      <c r="AU111" s="217" t="s">
        <v>85</v>
      </c>
      <c r="AY111" s="16" t="s">
        <v>133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6" t="s">
        <v>83</v>
      </c>
      <c r="BK111" s="218">
        <f>ROUND(I111*H111,2)</f>
        <v>0</v>
      </c>
      <c r="BL111" s="16" t="s">
        <v>139</v>
      </c>
      <c r="BM111" s="217" t="s">
        <v>640</v>
      </c>
    </row>
    <row r="112" spans="1:47" s="2" customFormat="1" ht="12">
      <c r="A112" s="38"/>
      <c r="B112" s="39"/>
      <c r="C112" s="40"/>
      <c r="D112" s="219" t="s">
        <v>141</v>
      </c>
      <c r="E112" s="40"/>
      <c r="F112" s="220" t="s">
        <v>197</v>
      </c>
      <c r="G112" s="40"/>
      <c r="H112" s="40"/>
      <c r="I112" s="221"/>
      <c r="J112" s="40"/>
      <c r="K112" s="40"/>
      <c r="L112" s="44"/>
      <c r="M112" s="222"/>
      <c r="N112" s="223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6" t="s">
        <v>141</v>
      </c>
      <c r="AU112" s="16" t="s">
        <v>85</v>
      </c>
    </row>
    <row r="113" spans="1:65" s="2" customFormat="1" ht="62.7" customHeight="1">
      <c r="A113" s="38"/>
      <c r="B113" s="39"/>
      <c r="C113" s="205" t="s">
        <v>198</v>
      </c>
      <c r="D113" s="205" t="s">
        <v>135</v>
      </c>
      <c r="E113" s="206" t="s">
        <v>520</v>
      </c>
      <c r="F113" s="207" t="s">
        <v>521</v>
      </c>
      <c r="G113" s="208" t="s">
        <v>177</v>
      </c>
      <c r="H113" s="209">
        <v>1013.25</v>
      </c>
      <c r="I113" s="210"/>
      <c r="J113" s="211">
        <f>ROUND(I113*H113,2)</f>
        <v>0</v>
      </c>
      <c r="K113" s="212"/>
      <c r="L113" s="44"/>
      <c r="M113" s="213" t="s">
        <v>19</v>
      </c>
      <c r="N113" s="214" t="s">
        <v>46</v>
      </c>
      <c r="O113" s="84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7" t="s">
        <v>139</v>
      </c>
      <c r="AT113" s="217" t="s">
        <v>135</v>
      </c>
      <c r="AU113" s="217" t="s">
        <v>85</v>
      </c>
      <c r="AY113" s="16" t="s">
        <v>133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6" t="s">
        <v>83</v>
      </c>
      <c r="BK113" s="218">
        <f>ROUND(I113*H113,2)</f>
        <v>0</v>
      </c>
      <c r="BL113" s="16" t="s">
        <v>139</v>
      </c>
      <c r="BM113" s="217" t="s">
        <v>641</v>
      </c>
    </row>
    <row r="114" spans="1:47" s="2" customFormat="1" ht="12">
      <c r="A114" s="38"/>
      <c r="B114" s="39"/>
      <c r="C114" s="40"/>
      <c r="D114" s="219" t="s">
        <v>141</v>
      </c>
      <c r="E114" s="40"/>
      <c r="F114" s="220" t="s">
        <v>523</v>
      </c>
      <c r="G114" s="40"/>
      <c r="H114" s="40"/>
      <c r="I114" s="221"/>
      <c r="J114" s="40"/>
      <c r="K114" s="40"/>
      <c r="L114" s="44"/>
      <c r="M114" s="222"/>
      <c r="N114" s="223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6" t="s">
        <v>141</v>
      </c>
      <c r="AU114" s="16" t="s">
        <v>85</v>
      </c>
    </row>
    <row r="115" spans="1:65" s="2" customFormat="1" ht="44.25" customHeight="1">
      <c r="A115" s="38"/>
      <c r="B115" s="39"/>
      <c r="C115" s="205" t="s">
        <v>203</v>
      </c>
      <c r="D115" s="205" t="s">
        <v>135</v>
      </c>
      <c r="E115" s="206" t="s">
        <v>199</v>
      </c>
      <c r="F115" s="207" t="s">
        <v>200</v>
      </c>
      <c r="G115" s="208" t="s">
        <v>177</v>
      </c>
      <c r="H115" s="209">
        <v>424.65</v>
      </c>
      <c r="I115" s="210"/>
      <c r="J115" s="211">
        <f>ROUND(I115*H115,2)</f>
        <v>0</v>
      </c>
      <c r="K115" s="212"/>
      <c r="L115" s="44"/>
      <c r="M115" s="213" t="s">
        <v>19</v>
      </c>
      <c r="N115" s="214" t="s">
        <v>46</v>
      </c>
      <c r="O115" s="84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7" t="s">
        <v>139</v>
      </c>
      <c r="AT115" s="217" t="s">
        <v>135</v>
      </c>
      <c r="AU115" s="217" t="s">
        <v>85</v>
      </c>
      <c r="AY115" s="16" t="s">
        <v>133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6" t="s">
        <v>83</v>
      </c>
      <c r="BK115" s="218">
        <f>ROUND(I115*H115,2)</f>
        <v>0</v>
      </c>
      <c r="BL115" s="16" t="s">
        <v>139</v>
      </c>
      <c r="BM115" s="217" t="s">
        <v>642</v>
      </c>
    </row>
    <row r="116" spans="1:47" s="2" customFormat="1" ht="12">
      <c r="A116" s="38"/>
      <c r="B116" s="39"/>
      <c r="C116" s="40"/>
      <c r="D116" s="219" t="s">
        <v>141</v>
      </c>
      <c r="E116" s="40"/>
      <c r="F116" s="220" t="s">
        <v>202</v>
      </c>
      <c r="G116" s="40"/>
      <c r="H116" s="40"/>
      <c r="I116" s="221"/>
      <c r="J116" s="40"/>
      <c r="K116" s="40"/>
      <c r="L116" s="44"/>
      <c r="M116" s="222"/>
      <c r="N116" s="223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6" t="s">
        <v>141</v>
      </c>
      <c r="AU116" s="16" t="s">
        <v>85</v>
      </c>
    </row>
    <row r="117" spans="1:65" s="2" customFormat="1" ht="37.8" customHeight="1">
      <c r="A117" s="38"/>
      <c r="B117" s="39"/>
      <c r="C117" s="205" t="s">
        <v>208</v>
      </c>
      <c r="D117" s="205" t="s">
        <v>135</v>
      </c>
      <c r="E117" s="206" t="s">
        <v>204</v>
      </c>
      <c r="F117" s="207" t="s">
        <v>205</v>
      </c>
      <c r="G117" s="208" t="s">
        <v>177</v>
      </c>
      <c r="H117" s="209">
        <v>1338.25</v>
      </c>
      <c r="I117" s="210"/>
      <c r="J117" s="211">
        <f>ROUND(I117*H117,2)</f>
        <v>0</v>
      </c>
      <c r="K117" s="212"/>
      <c r="L117" s="44"/>
      <c r="M117" s="213" t="s">
        <v>19</v>
      </c>
      <c r="N117" s="214" t="s">
        <v>46</v>
      </c>
      <c r="O117" s="84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7" t="s">
        <v>139</v>
      </c>
      <c r="AT117" s="217" t="s">
        <v>135</v>
      </c>
      <c r="AU117" s="217" t="s">
        <v>85</v>
      </c>
      <c r="AY117" s="16" t="s">
        <v>133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6" t="s">
        <v>83</v>
      </c>
      <c r="BK117" s="218">
        <f>ROUND(I117*H117,2)</f>
        <v>0</v>
      </c>
      <c r="BL117" s="16" t="s">
        <v>139</v>
      </c>
      <c r="BM117" s="217" t="s">
        <v>643</v>
      </c>
    </row>
    <row r="118" spans="1:47" s="2" customFormat="1" ht="12">
      <c r="A118" s="38"/>
      <c r="B118" s="39"/>
      <c r="C118" s="40"/>
      <c r="D118" s="219" t="s">
        <v>141</v>
      </c>
      <c r="E118" s="40"/>
      <c r="F118" s="220" t="s">
        <v>207</v>
      </c>
      <c r="G118" s="40"/>
      <c r="H118" s="40"/>
      <c r="I118" s="221"/>
      <c r="J118" s="40"/>
      <c r="K118" s="40"/>
      <c r="L118" s="44"/>
      <c r="M118" s="222"/>
      <c r="N118" s="223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6" t="s">
        <v>141</v>
      </c>
      <c r="AU118" s="16" t="s">
        <v>85</v>
      </c>
    </row>
    <row r="119" spans="1:65" s="2" customFormat="1" ht="44.25" customHeight="1">
      <c r="A119" s="38"/>
      <c r="B119" s="39"/>
      <c r="C119" s="205" t="s">
        <v>213</v>
      </c>
      <c r="D119" s="205" t="s">
        <v>135</v>
      </c>
      <c r="E119" s="206" t="s">
        <v>644</v>
      </c>
      <c r="F119" s="207" t="s">
        <v>645</v>
      </c>
      <c r="G119" s="208" t="s">
        <v>177</v>
      </c>
      <c r="H119" s="209">
        <v>24</v>
      </c>
      <c r="I119" s="210"/>
      <c r="J119" s="211">
        <f>ROUND(I119*H119,2)</f>
        <v>0</v>
      </c>
      <c r="K119" s="212"/>
      <c r="L119" s="44"/>
      <c r="M119" s="213" t="s">
        <v>19</v>
      </c>
      <c r="N119" s="214" t="s">
        <v>46</v>
      </c>
      <c r="O119" s="84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7" t="s">
        <v>139</v>
      </c>
      <c r="AT119" s="217" t="s">
        <v>135</v>
      </c>
      <c r="AU119" s="217" t="s">
        <v>85</v>
      </c>
      <c r="AY119" s="16" t="s">
        <v>133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6" t="s">
        <v>83</v>
      </c>
      <c r="BK119" s="218">
        <f>ROUND(I119*H119,2)</f>
        <v>0</v>
      </c>
      <c r="BL119" s="16" t="s">
        <v>139</v>
      </c>
      <c r="BM119" s="217" t="s">
        <v>646</v>
      </c>
    </row>
    <row r="120" spans="1:47" s="2" customFormat="1" ht="12">
      <c r="A120" s="38"/>
      <c r="B120" s="39"/>
      <c r="C120" s="40"/>
      <c r="D120" s="219" t="s">
        <v>141</v>
      </c>
      <c r="E120" s="40"/>
      <c r="F120" s="220" t="s">
        <v>647</v>
      </c>
      <c r="G120" s="40"/>
      <c r="H120" s="40"/>
      <c r="I120" s="221"/>
      <c r="J120" s="40"/>
      <c r="K120" s="40"/>
      <c r="L120" s="44"/>
      <c r="M120" s="222"/>
      <c r="N120" s="223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6" t="s">
        <v>141</v>
      </c>
      <c r="AU120" s="16" t="s">
        <v>85</v>
      </c>
    </row>
    <row r="121" spans="1:65" s="2" customFormat="1" ht="49.05" customHeight="1">
      <c r="A121" s="38"/>
      <c r="B121" s="39"/>
      <c r="C121" s="205" t="s">
        <v>219</v>
      </c>
      <c r="D121" s="205" t="s">
        <v>135</v>
      </c>
      <c r="E121" s="206" t="s">
        <v>239</v>
      </c>
      <c r="F121" s="207" t="s">
        <v>240</v>
      </c>
      <c r="G121" s="208" t="s">
        <v>138</v>
      </c>
      <c r="H121" s="209">
        <v>2368</v>
      </c>
      <c r="I121" s="210"/>
      <c r="J121" s="211">
        <f>ROUND(I121*H121,2)</f>
        <v>0</v>
      </c>
      <c r="K121" s="212"/>
      <c r="L121" s="44"/>
      <c r="M121" s="213" t="s">
        <v>19</v>
      </c>
      <c r="N121" s="214" t="s">
        <v>46</v>
      </c>
      <c r="O121" s="84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17" t="s">
        <v>139</v>
      </c>
      <c r="AT121" s="217" t="s">
        <v>135</v>
      </c>
      <c r="AU121" s="217" t="s">
        <v>85</v>
      </c>
      <c r="AY121" s="16" t="s">
        <v>133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6" t="s">
        <v>83</v>
      </c>
      <c r="BK121" s="218">
        <f>ROUND(I121*H121,2)</f>
        <v>0</v>
      </c>
      <c r="BL121" s="16" t="s">
        <v>139</v>
      </c>
      <c r="BM121" s="217" t="s">
        <v>648</v>
      </c>
    </row>
    <row r="122" spans="1:47" s="2" customFormat="1" ht="12">
      <c r="A122" s="38"/>
      <c r="B122" s="39"/>
      <c r="C122" s="40"/>
      <c r="D122" s="219" t="s">
        <v>141</v>
      </c>
      <c r="E122" s="40"/>
      <c r="F122" s="220" t="s">
        <v>242</v>
      </c>
      <c r="G122" s="40"/>
      <c r="H122" s="40"/>
      <c r="I122" s="221"/>
      <c r="J122" s="40"/>
      <c r="K122" s="40"/>
      <c r="L122" s="44"/>
      <c r="M122" s="222"/>
      <c r="N122" s="223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6" t="s">
        <v>141</v>
      </c>
      <c r="AU122" s="16" t="s">
        <v>85</v>
      </c>
    </row>
    <row r="123" spans="1:65" s="2" customFormat="1" ht="37.8" customHeight="1">
      <c r="A123" s="38"/>
      <c r="B123" s="39"/>
      <c r="C123" s="205" t="s">
        <v>224</v>
      </c>
      <c r="D123" s="205" t="s">
        <v>135</v>
      </c>
      <c r="E123" s="206" t="s">
        <v>649</v>
      </c>
      <c r="F123" s="207" t="s">
        <v>650</v>
      </c>
      <c r="G123" s="208" t="s">
        <v>138</v>
      </c>
      <c r="H123" s="209">
        <v>1192</v>
      </c>
      <c r="I123" s="210"/>
      <c r="J123" s="211">
        <f>ROUND(I123*H123,2)</f>
        <v>0</v>
      </c>
      <c r="K123" s="212"/>
      <c r="L123" s="44"/>
      <c r="M123" s="213" t="s">
        <v>19</v>
      </c>
      <c r="N123" s="214" t="s">
        <v>46</v>
      </c>
      <c r="O123" s="84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7" t="s">
        <v>139</v>
      </c>
      <c r="AT123" s="217" t="s">
        <v>135</v>
      </c>
      <c r="AU123" s="217" t="s">
        <v>85</v>
      </c>
      <c r="AY123" s="16" t="s">
        <v>133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6" t="s">
        <v>83</v>
      </c>
      <c r="BK123" s="218">
        <f>ROUND(I123*H123,2)</f>
        <v>0</v>
      </c>
      <c r="BL123" s="16" t="s">
        <v>139</v>
      </c>
      <c r="BM123" s="217" t="s">
        <v>651</v>
      </c>
    </row>
    <row r="124" spans="1:47" s="2" customFormat="1" ht="12">
      <c r="A124" s="38"/>
      <c r="B124" s="39"/>
      <c r="C124" s="40"/>
      <c r="D124" s="219" t="s">
        <v>141</v>
      </c>
      <c r="E124" s="40"/>
      <c r="F124" s="220" t="s">
        <v>652</v>
      </c>
      <c r="G124" s="40"/>
      <c r="H124" s="40"/>
      <c r="I124" s="221"/>
      <c r="J124" s="40"/>
      <c r="K124" s="40"/>
      <c r="L124" s="44"/>
      <c r="M124" s="222"/>
      <c r="N124" s="223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6" t="s">
        <v>141</v>
      </c>
      <c r="AU124" s="16" t="s">
        <v>85</v>
      </c>
    </row>
    <row r="125" spans="1:65" s="2" customFormat="1" ht="37.8" customHeight="1">
      <c r="A125" s="38"/>
      <c r="B125" s="39"/>
      <c r="C125" s="205" t="s">
        <v>229</v>
      </c>
      <c r="D125" s="205" t="s">
        <v>135</v>
      </c>
      <c r="E125" s="206" t="s">
        <v>653</v>
      </c>
      <c r="F125" s="207" t="s">
        <v>654</v>
      </c>
      <c r="G125" s="208" t="s">
        <v>354</v>
      </c>
      <c r="H125" s="209">
        <v>178</v>
      </c>
      <c r="I125" s="210"/>
      <c r="J125" s="211">
        <f>ROUND(I125*H125,2)</f>
        <v>0</v>
      </c>
      <c r="K125" s="212"/>
      <c r="L125" s="44"/>
      <c r="M125" s="213" t="s">
        <v>19</v>
      </c>
      <c r="N125" s="214" t="s">
        <v>46</v>
      </c>
      <c r="O125" s="84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7" t="s">
        <v>139</v>
      </c>
      <c r="AT125" s="217" t="s">
        <v>135</v>
      </c>
      <c r="AU125" s="217" t="s">
        <v>85</v>
      </c>
      <c r="AY125" s="16" t="s">
        <v>133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6" t="s">
        <v>83</v>
      </c>
      <c r="BK125" s="218">
        <f>ROUND(I125*H125,2)</f>
        <v>0</v>
      </c>
      <c r="BL125" s="16" t="s">
        <v>139</v>
      </c>
      <c r="BM125" s="217" t="s">
        <v>655</v>
      </c>
    </row>
    <row r="126" spans="1:47" s="2" customFormat="1" ht="12">
      <c r="A126" s="38"/>
      <c r="B126" s="39"/>
      <c r="C126" s="40"/>
      <c r="D126" s="219" t="s">
        <v>141</v>
      </c>
      <c r="E126" s="40"/>
      <c r="F126" s="220" t="s">
        <v>656</v>
      </c>
      <c r="G126" s="40"/>
      <c r="H126" s="40"/>
      <c r="I126" s="221"/>
      <c r="J126" s="40"/>
      <c r="K126" s="40"/>
      <c r="L126" s="44"/>
      <c r="M126" s="222"/>
      <c r="N126" s="223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6" t="s">
        <v>141</v>
      </c>
      <c r="AU126" s="16" t="s">
        <v>85</v>
      </c>
    </row>
    <row r="127" spans="1:65" s="2" customFormat="1" ht="16.5" customHeight="1">
      <c r="A127" s="38"/>
      <c r="B127" s="39"/>
      <c r="C127" s="224" t="s">
        <v>234</v>
      </c>
      <c r="D127" s="224" t="s">
        <v>214</v>
      </c>
      <c r="E127" s="225" t="s">
        <v>657</v>
      </c>
      <c r="F127" s="226" t="s">
        <v>658</v>
      </c>
      <c r="G127" s="227" t="s">
        <v>354</v>
      </c>
      <c r="H127" s="228">
        <v>128</v>
      </c>
      <c r="I127" s="229"/>
      <c r="J127" s="230">
        <f>ROUND(I127*H127,2)</f>
        <v>0</v>
      </c>
      <c r="K127" s="231"/>
      <c r="L127" s="232"/>
      <c r="M127" s="233" t="s">
        <v>19</v>
      </c>
      <c r="N127" s="234" t="s">
        <v>46</v>
      </c>
      <c r="O127" s="84"/>
      <c r="P127" s="215">
        <f>O127*H127</f>
        <v>0</v>
      </c>
      <c r="Q127" s="215">
        <v>0.063</v>
      </c>
      <c r="R127" s="215">
        <f>Q127*H127</f>
        <v>8.064</v>
      </c>
      <c r="S127" s="215">
        <v>0</v>
      </c>
      <c r="T127" s="21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7" t="s">
        <v>174</v>
      </c>
      <c r="AT127" s="217" t="s">
        <v>214</v>
      </c>
      <c r="AU127" s="217" t="s">
        <v>85</v>
      </c>
      <c r="AY127" s="16" t="s">
        <v>133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6" t="s">
        <v>83</v>
      </c>
      <c r="BK127" s="218">
        <f>ROUND(I127*H127,2)</f>
        <v>0</v>
      </c>
      <c r="BL127" s="16" t="s">
        <v>139</v>
      </c>
      <c r="BM127" s="217" t="s">
        <v>659</v>
      </c>
    </row>
    <row r="128" spans="1:65" s="2" customFormat="1" ht="16.5" customHeight="1">
      <c r="A128" s="38"/>
      <c r="B128" s="39"/>
      <c r="C128" s="224" t="s">
        <v>7</v>
      </c>
      <c r="D128" s="224" t="s">
        <v>214</v>
      </c>
      <c r="E128" s="225" t="s">
        <v>660</v>
      </c>
      <c r="F128" s="226" t="s">
        <v>661</v>
      </c>
      <c r="G128" s="227" t="s">
        <v>354</v>
      </c>
      <c r="H128" s="228">
        <v>50</v>
      </c>
      <c r="I128" s="229"/>
      <c r="J128" s="230">
        <f>ROUND(I128*H128,2)</f>
        <v>0</v>
      </c>
      <c r="K128" s="231"/>
      <c r="L128" s="232"/>
      <c r="M128" s="233" t="s">
        <v>19</v>
      </c>
      <c r="N128" s="234" t="s">
        <v>46</v>
      </c>
      <c r="O128" s="84"/>
      <c r="P128" s="215">
        <f>O128*H128</f>
        <v>0</v>
      </c>
      <c r="Q128" s="215">
        <v>0.001</v>
      </c>
      <c r="R128" s="215">
        <f>Q128*H128</f>
        <v>0.05</v>
      </c>
      <c r="S128" s="215">
        <v>0</v>
      </c>
      <c r="T128" s="21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17" t="s">
        <v>174</v>
      </c>
      <c r="AT128" s="217" t="s">
        <v>214</v>
      </c>
      <c r="AU128" s="217" t="s">
        <v>85</v>
      </c>
      <c r="AY128" s="16" t="s">
        <v>133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6" t="s">
        <v>83</v>
      </c>
      <c r="BK128" s="218">
        <f>ROUND(I128*H128,2)</f>
        <v>0</v>
      </c>
      <c r="BL128" s="16" t="s">
        <v>139</v>
      </c>
      <c r="BM128" s="217" t="s">
        <v>662</v>
      </c>
    </row>
    <row r="129" spans="1:65" s="2" customFormat="1" ht="24.15" customHeight="1">
      <c r="A129" s="38"/>
      <c r="B129" s="39"/>
      <c r="C129" s="205" t="s">
        <v>244</v>
      </c>
      <c r="D129" s="205" t="s">
        <v>135</v>
      </c>
      <c r="E129" s="206" t="s">
        <v>663</v>
      </c>
      <c r="F129" s="207" t="s">
        <v>664</v>
      </c>
      <c r="G129" s="208" t="s">
        <v>354</v>
      </c>
      <c r="H129" s="209">
        <v>36</v>
      </c>
      <c r="I129" s="210"/>
      <c r="J129" s="211">
        <f>ROUND(I129*H129,2)</f>
        <v>0</v>
      </c>
      <c r="K129" s="212"/>
      <c r="L129" s="44"/>
      <c r="M129" s="213" t="s">
        <v>19</v>
      </c>
      <c r="N129" s="214" t="s">
        <v>46</v>
      </c>
      <c r="O129" s="84"/>
      <c r="P129" s="215">
        <f>O129*H129</f>
        <v>0</v>
      </c>
      <c r="Q129" s="215">
        <v>5E-05</v>
      </c>
      <c r="R129" s="215">
        <f>Q129*H129</f>
        <v>0.0018000000000000002</v>
      </c>
      <c r="S129" s="215">
        <v>0</v>
      </c>
      <c r="T129" s="21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7" t="s">
        <v>139</v>
      </c>
      <c r="AT129" s="217" t="s">
        <v>135</v>
      </c>
      <c r="AU129" s="217" t="s">
        <v>85</v>
      </c>
      <c r="AY129" s="16" t="s">
        <v>133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6" t="s">
        <v>83</v>
      </c>
      <c r="BK129" s="218">
        <f>ROUND(I129*H129,2)</f>
        <v>0</v>
      </c>
      <c r="BL129" s="16" t="s">
        <v>139</v>
      </c>
      <c r="BM129" s="217" t="s">
        <v>665</v>
      </c>
    </row>
    <row r="130" spans="1:47" s="2" customFormat="1" ht="12">
      <c r="A130" s="38"/>
      <c r="B130" s="39"/>
      <c r="C130" s="40"/>
      <c r="D130" s="219" t="s">
        <v>141</v>
      </c>
      <c r="E130" s="40"/>
      <c r="F130" s="220" t="s">
        <v>666</v>
      </c>
      <c r="G130" s="40"/>
      <c r="H130" s="40"/>
      <c r="I130" s="221"/>
      <c r="J130" s="40"/>
      <c r="K130" s="40"/>
      <c r="L130" s="44"/>
      <c r="M130" s="222"/>
      <c r="N130" s="223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6" t="s">
        <v>141</v>
      </c>
      <c r="AU130" s="16" t="s">
        <v>85</v>
      </c>
    </row>
    <row r="131" spans="1:65" s="2" customFormat="1" ht="66.75" customHeight="1">
      <c r="A131" s="38"/>
      <c r="B131" s="39"/>
      <c r="C131" s="205" t="s">
        <v>249</v>
      </c>
      <c r="D131" s="205" t="s">
        <v>135</v>
      </c>
      <c r="E131" s="206" t="s">
        <v>667</v>
      </c>
      <c r="F131" s="207" t="s">
        <v>668</v>
      </c>
      <c r="G131" s="208" t="s">
        <v>177</v>
      </c>
      <c r="H131" s="209">
        <v>325</v>
      </c>
      <c r="I131" s="210"/>
      <c r="J131" s="211">
        <f>ROUND(I131*H131,2)</f>
        <v>0</v>
      </c>
      <c r="K131" s="212"/>
      <c r="L131" s="44"/>
      <c r="M131" s="213" t="s">
        <v>19</v>
      </c>
      <c r="N131" s="214" t="s">
        <v>46</v>
      </c>
      <c r="O131" s="84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7" t="s">
        <v>139</v>
      </c>
      <c r="AT131" s="217" t="s">
        <v>135</v>
      </c>
      <c r="AU131" s="217" t="s">
        <v>85</v>
      </c>
      <c r="AY131" s="16" t="s">
        <v>133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6" t="s">
        <v>83</v>
      </c>
      <c r="BK131" s="218">
        <f>ROUND(I131*H131,2)</f>
        <v>0</v>
      </c>
      <c r="BL131" s="16" t="s">
        <v>139</v>
      </c>
      <c r="BM131" s="217" t="s">
        <v>669</v>
      </c>
    </row>
    <row r="132" spans="1:47" s="2" customFormat="1" ht="12">
      <c r="A132" s="38"/>
      <c r="B132" s="39"/>
      <c r="C132" s="40"/>
      <c r="D132" s="219" t="s">
        <v>141</v>
      </c>
      <c r="E132" s="40"/>
      <c r="F132" s="220" t="s">
        <v>670</v>
      </c>
      <c r="G132" s="40"/>
      <c r="H132" s="40"/>
      <c r="I132" s="221"/>
      <c r="J132" s="40"/>
      <c r="K132" s="40"/>
      <c r="L132" s="44"/>
      <c r="M132" s="222"/>
      <c r="N132" s="223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6" t="s">
        <v>141</v>
      </c>
      <c r="AU132" s="16" t="s">
        <v>85</v>
      </c>
    </row>
    <row r="133" spans="1:65" s="2" customFormat="1" ht="55.5" customHeight="1">
      <c r="A133" s="38"/>
      <c r="B133" s="39"/>
      <c r="C133" s="205" t="s">
        <v>254</v>
      </c>
      <c r="D133" s="205" t="s">
        <v>135</v>
      </c>
      <c r="E133" s="206" t="s">
        <v>671</v>
      </c>
      <c r="F133" s="207" t="s">
        <v>672</v>
      </c>
      <c r="G133" s="208" t="s">
        <v>138</v>
      </c>
      <c r="H133" s="209">
        <v>2500</v>
      </c>
      <c r="I133" s="210"/>
      <c r="J133" s="211">
        <f>ROUND(I133*H133,2)</f>
        <v>0</v>
      </c>
      <c r="K133" s="212"/>
      <c r="L133" s="44"/>
      <c r="M133" s="213" t="s">
        <v>19</v>
      </c>
      <c r="N133" s="214" t="s">
        <v>46</v>
      </c>
      <c r="O133" s="84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7" t="s">
        <v>139</v>
      </c>
      <c r="AT133" s="217" t="s">
        <v>135</v>
      </c>
      <c r="AU133" s="217" t="s">
        <v>85</v>
      </c>
      <c r="AY133" s="16" t="s">
        <v>133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6" t="s">
        <v>83</v>
      </c>
      <c r="BK133" s="218">
        <f>ROUND(I133*H133,2)</f>
        <v>0</v>
      </c>
      <c r="BL133" s="16" t="s">
        <v>139</v>
      </c>
      <c r="BM133" s="217" t="s">
        <v>673</v>
      </c>
    </row>
    <row r="134" spans="1:47" s="2" customFormat="1" ht="12">
      <c r="A134" s="38"/>
      <c r="B134" s="39"/>
      <c r="C134" s="40"/>
      <c r="D134" s="219" t="s">
        <v>141</v>
      </c>
      <c r="E134" s="40"/>
      <c r="F134" s="220" t="s">
        <v>674</v>
      </c>
      <c r="G134" s="40"/>
      <c r="H134" s="40"/>
      <c r="I134" s="221"/>
      <c r="J134" s="40"/>
      <c r="K134" s="40"/>
      <c r="L134" s="44"/>
      <c r="M134" s="222"/>
      <c r="N134" s="223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6" t="s">
        <v>141</v>
      </c>
      <c r="AU134" s="16" t="s">
        <v>85</v>
      </c>
    </row>
    <row r="135" spans="1:65" s="2" customFormat="1" ht="37.8" customHeight="1">
      <c r="A135" s="38"/>
      <c r="B135" s="39"/>
      <c r="C135" s="205" t="s">
        <v>258</v>
      </c>
      <c r="D135" s="205" t="s">
        <v>135</v>
      </c>
      <c r="E135" s="206" t="s">
        <v>225</v>
      </c>
      <c r="F135" s="207" t="s">
        <v>226</v>
      </c>
      <c r="G135" s="208" t="s">
        <v>138</v>
      </c>
      <c r="H135" s="209">
        <v>1993</v>
      </c>
      <c r="I135" s="210"/>
      <c r="J135" s="211">
        <f>ROUND(I135*H135,2)</f>
        <v>0</v>
      </c>
      <c r="K135" s="212"/>
      <c r="L135" s="44"/>
      <c r="M135" s="213" t="s">
        <v>19</v>
      </c>
      <c r="N135" s="214" t="s">
        <v>46</v>
      </c>
      <c r="O135" s="84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7" t="s">
        <v>139</v>
      </c>
      <c r="AT135" s="217" t="s">
        <v>135</v>
      </c>
      <c r="AU135" s="217" t="s">
        <v>85</v>
      </c>
      <c r="AY135" s="16" t="s">
        <v>133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6" t="s">
        <v>83</v>
      </c>
      <c r="BK135" s="218">
        <f>ROUND(I135*H135,2)</f>
        <v>0</v>
      </c>
      <c r="BL135" s="16" t="s">
        <v>139</v>
      </c>
      <c r="BM135" s="217" t="s">
        <v>675</v>
      </c>
    </row>
    <row r="136" spans="1:47" s="2" customFormat="1" ht="12">
      <c r="A136" s="38"/>
      <c r="B136" s="39"/>
      <c r="C136" s="40"/>
      <c r="D136" s="219" t="s">
        <v>141</v>
      </c>
      <c r="E136" s="40"/>
      <c r="F136" s="220" t="s">
        <v>228</v>
      </c>
      <c r="G136" s="40"/>
      <c r="H136" s="40"/>
      <c r="I136" s="221"/>
      <c r="J136" s="40"/>
      <c r="K136" s="40"/>
      <c r="L136" s="44"/>
      <c r="M136" s="222"/>
      <c r="N136" s="223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6" t="s">
        <v>141</v>
      </c>
      <c r="AU136" s="16" t="s">
        <v>85</v>
      </c>
    </row>
    <row r="137" spans="1:65" s="2" customFormat="1" ht="16.5" customHeight="1">
      <c r="A137" s="38"/>
      <c r="B137" s="39"/>
      <c r="C137" s="224" t="s">
        <v>263</v>
      </c>
      <c r="D137" s="224" t="s">
        <v>214</v>
      </c>
      <c r="E137" s="225" t="s">
        <v>230</v>
      </c>
      <c r="F137" s="226" t="s">
        <v>231</v>
      </c>
      <c r="G137" s="227" t="s">
        <v>232</v>
      </c>
      <c r="H137" s="228">
        <v>29.895</v>
      </c>
      <c r="I137" s="229"/>
      <c r="J137" s="230">
        <f>ROUND(I137*H137,2)</f>
        <v>0</v>
      </c>
      <c r="K137" s="231"/>
      <c r="L137" s="232"/>
      <c r="M137" s="233" t="s">
        <v>19</v>
      </c>
      <c r="N137" s="234" t="s">
        <v>46</v>
      </c>
      <c r="O137" s="84"/>
      <c r="P137" s="215">
        <f>O137*H137</f>
        <v>0</v>
      </c>
      <c r="Q137" s="215">
        <v>0.001</v>
      </c>
      <c r="R137" s="215">
        <f>Q137*H137</f>
        <v>0.029895</v>
      </c>
      <c r="S137" s="215">
        <v>0</v>
      </c>
      <c r="T137" s="21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7" t="s">
        <v>174</v>
      </c>
      <c r="AT137" s="217" t="s">
        <v>214</v>
      </c>
      <c r="AU137" s="217" t="s">
        <v>85</v>
      </c>
      <c r="AY137" s="16" t="s">
        <v>133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6" t="s">
        <v>83</v>
      </c>
      <c r="BK137" s="218">
        <f>ROUND(I137*H137,2)</f>
        <v>0</v>
      </c>
      <c r="BL137" s="16" t="s">
        <v>139</v>
      </c>
      <c r="BM137" s="217" t="s">
        <v>676</v>
      </c>
    </row>
    <row r="138" spans="1:65" s="2" customFormat="1" ht="44.25" customHeight="1">
      <c r="A138" s="38"/>
      <c r="B138" s="39"/>
      <c r="C138" s="205" t="s">
        <v>269</v>
      </c>
      <c r="D138" s="205" t="s">
        <v>135</v>
      </c>
      <c r="E138" s="206" t="s">
        <v>677</v>
      </c>
      <c r="F138" s="207" t="s">
        <v>678</v>
      </c>
      <c r="G138" s="208" t="s">
        <v>354</v>
      </c>
      <c r="H138" s="209">
        <v>214</v>
      </c>
      <c r="I138" s="210"/>
      <c r="J138" s="211">
        <f>ROUND(I138*H138,2)</f>
        <v>0</v>
      </c>
      <c r="K138" s="212"/>
      <c r="L138" s="44"/>
      <c r="M138" s="213" t="s">
        <v>19</v>
      </c>
      <c r="N138" s="214" t="s">
        <v>46</v>
      </c>
      <c r="O138" s="84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7" t="s">
        <v>139</v>
      </c>
      <c r="AT138" s="217" t="s">
        <v>135</v>
      </c>
      <c r="AU138" s="217" t="s">
        <v>85</v>
      </c>
      <c r="AY138" s="16" t="s">
        <v>133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6" t="s">
        <v>83</v>
      </c>
      <c r="BK138" s="218">
        <f>ROUND(I138*H138,2)</f>
        <v>0</v>
      </c>
      <c r="BL138" s="16" t="s">
        <v>139</v>
      </c>
      <c r="BM138" s="217" t="s">
        <v>679</v>
      </c>
    </row>
    <row r="139" spans="1:47" s="2" customFormat="1" ht="12">
      <c r="A139" s="38"/>
      <c r="B139" s="39"/>
      <c r="C139" s="40"/>
      <c r="D139" s="219" t="s">
        <v>141</v>
      </c>
      <c r="E139" s="40"/>
      <c r="F139" s="220" t="s">
        <v>680</v>
      </c>
      <c r="G139" s="40"/>
      <c r="H139" s="40"/>
      <c r="I139" s="221"/>
      <c r="J139" s="40"/>
      <c r="K139" s="40"/>
      <c r="L139" s="44"/>
      <c r="M139" s="222"/>
      <c r="N139" s="223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6" t="s">
        <v>141</v>
      </c>
      <c r="AU139" s="16" t="s">
        <v>85</v>
      </c>
    </row>
    <row r="140" spans="1:65" s="2" customFormat="1" ht="37.8" customHeight="1">
      <c r="A140" s="38"/>
      <c r="B140" s="39"/>
      <c r="C140" s="205" t="s">
        <v>274</v>
      </c>
      <c r="D140" s="205" t="s">
        <v>135</v>
      </c>
      <c r="E140" s="206" t="s">
        <v>681</v>
      </c>
      <c r="F140" s="207" t="s">
        <v>682</v>
      </c>
      <c r="G140" s="208" t="s">
        <v>354</v>
      </c>
      <c r="H140" s="209">
        <v>36</v>
      </c>
      <c r="I140" s="210"/>
      <c r="J140" s="211">
        <f>ROUND(I140*H140,2)</f>
        <v>0</v>
      </c>
      <c r="K140" s="212"/>
      <c r="L140" s="44"/>
      <c r="M140" s="213" t="s">
        <v>19</v>
      </c>
      <c r="N140" s="214" t="s">
        <v>46</v>
      </c>
      <c r="O140" s="84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17" t="s">
        <v>139</v>
      </c>
      <c r="AT140" s="217" t="s">
        <v>135</v>
      </c>
      <c r="AU140" s="217" t="s">
        <v>85</v>
      </c>
      <c r="AY140" s="16" t="s">
        <v>133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6" t="s">
        <v>83</v>
      </c>
      <c r="BK140" s="218">
        <f>ROUND(I140*H140,2)</f>
        <v>0</v>
      </c>
      <c r="BL140" s="16" t="s">
        <v>139</v>
      </c>
      <c r="BM140" s="217" t="s">
        <v>683</v>
      </c>
    </row>
    <row r="141" spans="1:47" s="2" customFormat="1" ht="12">
      <c r="A141" s="38"/>
      <c r="B141" s="39"/>
      <c r="C141" s="40"/>
      <c r="D141" s="219" t="s">
        <v>141</v>
      </c>
      <c r="E141" s="40"/>
      <c r="F141" s="220" t="s">
        <v>684</v>
      </c>
      <c r="G141" s="40"/>
      <c r="H141" s="40"/>
      <c r="I141" s="221"/>
      <c r="J141" s="40"/>
      <c r="K141" s="40"/>
      <c r="L141" s="44"/>
      <c r="M141" s="222"/>
      <c r="N141" s="223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6" t="s">
        <v>141</v>
      </c>
      <c r="AU141" s="16" t="s">
        <v>85</v>
      </c>
    </row>
    <row r="142" spans="1:65" s="2" customFormat="1" ht="16.5" customHeight="1">
      <c r="A142" s="38"/>
      <c r="B142" s="39"/>
      <c r="C142" s="224" t="s">
        <v>279</v>
      </c>
      <c r="D142" s="224" t="s">
        <v>214</v>
      </c>
      <c r="E142" s="225" t="s">
        <v>685</v>
      </c>
      <c r="F142" s="226" t="s">
        <v>686</v>
      </c>
      <c r="G142" s="227" t="s">
        <v>354</v>
      </c>
      <c r="H142" s="228">
        <v>4</v>
      </c>
      <c r="I142" s="229"/>
      <c r="J142" s="230">
        <f>ROUND(I142*H142,2)</f>
        <v>0</v>
      </c>
      <c r="K142" s="231"/>
      <c r="L142" s="232"/>
      <c r="M142" s="233" t="s">
        <v>19</v>
      </c>
      <c r="N142" s="234" t="s">
        <v>46</v>
      </c>
      <c r="O142" s="84"/>
      <c r="P142" s="215">
        <f>O142*H142</f>
        <v>0</v>
      </c>
      <c r="Q142" s="215">
        <v>3E-05</v>
      </c>
      <c r="R142" s="215">
        <f>Q142*H142</f>
        <v>0.00012</v>
      </c>
      <c r="S142" s="215">
        <v>0</v>
      </c>
      <c r="T142" s="21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17" t="s">
        <v>174</v>
      </c>
      <c r="AT142" s="217" t="s">
        <v>214</v>
      </c>
      <c r="AU142" s="217" t="s">
        <v>85</v>
      </c>
      <c r="AY142" s="16" t="s">
        <v>133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6" t="s">
        <v>83</v>
      </c>
      <c r="BK142" s="218">
        <f>ROUND(I142*H142,2)</f>
        <v>0</v>
      </c>
      <c r="BL142" s="16" t="s">
        <v>139</v>
      </c>
      <c r="BM142" s="217" t="s">
        <v>687</v>
      </c>
    </row>
    <row r="143" spans="1:65" s="2" customFormat="1" ht="21.75" customHeight="1">
      <c r="A143" s="38"/>
      <c r="B143" s="39"/>
      <c r="C143" s="224" t="s">
        <v>284</v>
      </c>
      <c r="D143" s="224" t="s">
        <v>214</v>
      </c>
      <c r="E143" s="225" t="s">
        <v>688</v>
      </c>
      <c r="F143" s="226" t="s">
        <v>689</v>
      </c>
      <c r="G143" s="227" t="s">
        <v>354</v>
      </c>
      <c r="H143" s="228">
        <v>3</v>
      </c>
      <c r="I143" s="229"/>
      <c r="J143" s="230">
        <f>ROUND(I143*H143,2)</f>
        <v>0</v>
      </c>
      <c r="K143" s="231"/>
      <c r="L143" s="232"/>
      <c r="M143" s="233" t="s">
        <v>19</v>
      </c>
      <c r="N143" s="234" t="s">
        <v>46</v>
      </c>
      <c r="O143" s="84"/>
      <c r="P143" s="215">
        <f>O143*H143</f>
        <v>0</v>
      </c>
      <c r="Q143" s="215">
        <v>0.0024</v>
      </c>
      <c r="R143" s="215">
        <f>Q143*H143</f>
        <v>0.0072</v>
      </c>
      <c r="S143" s="215">
        <v>0</v>
      </c>
      <c r="T143" s="21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17" t="s">
        <v>174</v>
      </c>
      <c r="AT143" s="217" t="s">
        <v>214</v>
      </c>
      <c r="AU143" s="217" t="s">
        <v>85</v>
      </c>
      <c r="AY143" s="16" t="s">
        <v>133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6" t="s">
        <v>83</v>
      </c>
      <c r="BK143" s="218">
        <f>ROUND(I143*H143,2)</f>
        <v>0</v>
      </c>
      <c r="BL143" s="16" t="s">
        <v>139</v>
      </c>
      <c r="BM143" s="217" t="s">
        <v>690</v>
      </c>
    </row>
    <row r="144" spans="1:65" s="2" customFormat="1" ht="21.75" customHeight="1">
      <c r="A144" s="38"/>
      <c r="B144" s="39"/>
      <c r="C144" s="224" t="s">
        <v>289</v>
      </c>
      <c r="D144" s="224" t="s">
        <v>214</v>
      </c>
      <c r="E144" s="225" t="s">
        <v>691</v>
      </c>
      <c r="F144" s="226" t="s">
        <v>692</v>
      </c>
      <c r="G144" s="227" t="s">
        <v>354</v>
      </c>
      <c r="H144" s="228">
        <v>12</v>
      </c>
      <c r="I144" s="229"/>
      <c r="J144" s="230">
        <f>ROUND(I144*H144,2)</f>
        <v>0</v>
      </c>
      <c r="K144" s="231"/>
      <c r="L144" s="232"/>
      <c r="M144" s="233" t="s">
        <v>19</v>
      </c>
      <c r="N144" s="234" t="s">
        <v>46</v>
      </c>
      <c r="O144" s="84"/>
      <c r="P144" s="215">
        <f>O144*H144</f>
        <v>0</v>
      </c>
      <c r="Q144" s="215">
        <v>0.0024</v>
      </c>
      <c r="R144" s="215">
        <f>Q144*H144</f>
        <v>0.0288</v>
      </c>
      <c r="S144" s="215">
        <v>0</v>
      </c>
      <c r="T144" s="21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7" t="s">
        <v>174</v>
      </c>
      <c r="AT144" s="217" t="s">
        <v>214</v>
      </c>
      <c r="AU144" s="217" t="s">
        <v>85</v>
      </c>
      <c r="AY144" s="16" t="s">
        <v>133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6" t="s">
        <v>83</v>
      </c>
      <c r="BK144" s="218">
        <f>ROUND(I144*H144,2)</f>
        <v>0</v>
      </c>
      <c r="BL144" s="16" t="s">
        <v>139</v>
      </c>
      <c r="BM144" s="217" t="s">
        <v>693</v>
      </c>
    </row>
    <row r="145" spans="1:65" s="2" customFormat="1" ht="21.75" customHeight="1">
      <c r="A145" s="38"/>
      <c r="B145" s="39"/>
      <c r="C145" s="224" t="s">
        <v>294</v>
      </c>
      <c r="D145" s="224" t="s">
        <v>214</v>
      </c>
      <c r="E145" s="225" t="s">
        <v>694</v>
      </c>
      <c r="F145" s="226" t="s">
        <v>695</v>
      </c>
      <c r="G145" s="227" t="s">
        <v>354</v>
      </c>
      <c r="H145" s="228">
        <v>2</v>
      </c>
      <c r="I145" s="229"/>
      <c r="J145" s="230">
        <f>ROUND(I145*H145,2)</f>
        <v>0</v>
      </c>
      <c r="K145" s="231"/>
      <c r="L145" s="232"/>
      <c r="M145" s="233" t="s">
        <v>19</v>
      </c>
      <c r="N145" s="234" t="s">
        <v>46</v>
      </c>
      <c r="O145" s="84"/>
      <c r="P145" s="215">
        <f>O145*H145</f>
        <v>0</v>
      </c>
      <c r="Q145" s="215">
        <v>0.063</v>
      </c>
      <c r="R145" s="215">
        <f>Q145*H145</f>
        <v>0.126</v>
      </c>
      <c r="S145" s="215">
        <v>0</v>
      </c>
      <c r="T145" s="21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7" t="s">
        <v>174</v>
      </c>
      <c r="AT145" s="217" t="s">
        <v>214</v>
      </c>
      <c r="AU145" s="217" t="s">
        <v>85</v>
      </c>
      <c r="AY145" s="16" t="s">
        <v>133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6" t="s">
        <v>83</v>
      </c>
      <c r="BK145" s="218">
        <f>ROUND(I145*H145,2)</f>
        <v>0</v>
      </c>
      <c r="BL145" s="16" t="s">
        <v>139</v>
      </c>
      <c r="BM145" s="217" t="s">
        <v>696</v>
      </c>
    </row>
    <row r="146" spans="1:65" s="2" customFormat="1" ht="16.5" customHeight="1">
      <c r="A146" s="38"/>
      <c r="B146" s="39"/>
      <c r="C146" s="224" t="s">
        <v>299</v>
      </c>
      <c r="D146" s="224" t="s">
        <v>214</v>
      </c>
      <c r="E146" s="225" t="s">
        <v>697</v>
      </c>
      <c r="F146" s="226" t="s">
        <v>698</v>
      </c>
      <c r="G146" s="227" t="s">
        <v>354</v>
      </c>
      <c r="H146" s="228">
        <v>5</v>
      </c>
      <c r="I146" s="229"/>
      <c r="J146" s="230">
        <f>ROUND(I146*H146,2)</f>
        <v>0</v>
      </c>
      <c r="K146" s="231"/>
      <c r="L146" s="232"/>
      <c r="M146" s="233" t="s">
        <v>19</v>
      </c>
      <c r="N146" s="234" t="s">
        <v>46</v>
      </c>
      <c r="O146" s="84"/>
      <c r="P146" s="215">
        <f>O146*H146</f>
        <v>0</v>
      </c>
      <c r="Q146" s="215">
        <v>0.063</v>
      </c>
      <c r="R146" s="215">
        <f>Q146*H146</f>
        <v>0.315</v>
      </c>
      <c r="S146" s="215">
        <v>0</v>
      </c>
      <c r="T146" s="21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17" t="s">
        <v>174</v>
      </c>
      <c r="AT146" s="217" t="s">
        <v>214</v>
      </c>
      <c r="AU146" s="217" t="s">
        <v>85</v>
      </c>
      <c r="AY146" s="16" t="s">
        <v>133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6" t="s">
        <v>83</v>
      </c>
      <c r="BK146" s="218">
        <f>ROUND(I146*H146,2)</f>
        <v>0</v>
      </c>
      <c r="BL146" s="16" t="s">
        <v>139</v>
      </c>
      <c r="BM146" s="217" t="s">
        <v>699</v>
      </c>
    </row>
    <row r="147" spans="1:65" s="2" customFormat="1" ht="21.75" customHeight="1">
      <c r="A147" s="38"/>
      <c r="B147" s="39"/>
      <c r="C147" s="224" t="s">
        <v>305</v>
      </c>
      <c r="D147" s="224" t="s">
        <v>214</v>
      </c>
      <c r="E147" s="225" t="s">
        <v>700</v>
      </c>
      <c r="F147" s="226" t="s">
        <v>701</v>
      </c>
      <c r="G147" s="227" t="s">
        <v>354</v>
      </c>
      <c r="H147" s="228">
        <v>10</v>
      </c>
      <c r="I147" s="229"/>
      <c r="J147" s="230">
        <f>ROUND(I147*H147,2)</f>
        <v>0</v>
      </c>
      <c r="K147" s="231"/>
      <c r="L147" s="232"/>
      <c r="M147" s="233" t="s">
        <v>19</v>
      </c>
      <c r="N147" s="234" t="s">
        <v>46</v>
      </c>
      <c r="O147" s="84"/>
      <c r="P147" s="215">
        <f>O147*H147</f>
        <v>0</v>
      </c>
      <c r="Q147" s="215">
        <v>0.027</v>
      </c>
      <c r="R147" s="215">
        <f>Q147*H147</f>
        <v>0.27</v>
      </c>
      <c r="S147" s="215">
        <v>0</v>
      </c>
      <c r="T147" s="21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17" t="s">
        <v>174</v>
      </c>
      <c r="AT147" s="217" t="s">
        <v>214</v>
      </c>
      <c r="AU147" s="217" t="s">
        <v>85</v>
      </c>
      <c r="AY147" s="16" t="s">
        <v>133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6" t="s">
        <v>83</v>
      </c>
      <c r="BK147" s="218">
        <f>ROUND(I147*H147,2)</f>
        <v>0</v>
      </c>
      <c r="BL147" s="16" t="s">
        <v>139</v>
      </c>
      <c r="BM147" s="217" t="s">
        <v>702</v>
      </c>
    </row>
    <row r="148" spans="1:65" s="2" customFormat="1" ht="21.75" customHeight="1">
      <c r="A148" s="38"/>
      <c r="B148" s="39"/>
      <c r="C148" s="224" t="s">
        <v>310</v>
      </c>
      <c r="D148" s="224" t="s">
        <v>214</v>
      </c>
      <c r="E148" s="225" t="s">
        <v>703</v>
      </c>
      <c r="F148" s="226" t="s">
        <v>704</v>
      </c>
      <c r="G148" s="227" t="s">
        <v>354</v>
      </c>
      <c r="H148" s="228">
        <v>324</v>
      </c>
      <c r="I148" s="229"/>
      <c r="J148" s="230">
        <f>ROUND(I148*H148,2)</f>
        <v>0</v>
      </c>
      <c r="K148" s="231"/>
      <c r="L148" s="232"/>
      <c r="M148" s="233" t="s">
        <v>19</v>
      </c>
      <c r="N148" s="234" t="s">
        <v>46</v>
      </c>
      <c r="O148" s="84"/>
      <c r="P148" s="215">
        <f>O148*H148</f>
        <v>0</v>
      </c>
      <c r="Q148" s="215">
        <v>0.00472</v>
      </c>
      <c r="R148" s="215">
        <f>Q148*H148</f>
        <v>1.52928</v>
      </c>
      <c r="S148" s="215">
        <v>0</v>
      </c>
      <c r="T148" s="21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17" t="s">
        <v>174</v>
      </c>
      <c r="AT148" s="217" t="s">
        <v>214</v>
      </c>
      <c r="AU148" s="217" t="s">
        <v>85</v>
      </c>
      <c r="AY148" s="16" t="s">
        <v>133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6" t="s">
        <v>83</v>
      </c>
      <c r="BK148" s="218">
        <f>ROUND(I148*H148,2)</f>
        <v>0</v>
      </c>
      <c r="BL148" s="16" t="s">
        <v>139</v>
      </c>
      <c r="BM148" s="217" t="s">
        <v>705</v>
      </c>
    </row>
    <row r="149" spans="1:65" s="2" customFormat="1" ht="24.15" customHeight="1">
      <c r="A149" s="38"/>
      <c r="B149" s="39"/>
      <c r="C149" s="205" t="s">
        <v>315</v>
      </c>
      <c r="D149" s="205" t="s">
        <v>135</v>
      </c>
      <c r="E149" s="206" t="s">
        <v>706</v>
      </c>
      <c r="F149" s="207" t="s">
        <v>707</v>
      </c>
      <c r="G149" s="208" t="s">
        <v>354</v>
      </c>
      <c r="H149" s="209">
        <v>36</v>
      </c>
      <c r="I149" s="210"/>
      <c r="J149" s="211">
        <f>ROUND(I149*H149,2)</f>
        <v>0</v>
      </c>
      <c r="K149" s="212"/>
      <c r="L149" s="44"/>
      <c r="M149" s="213" t="s">
        <v>19</v>
      </c>
      <c r="N149" s="214" t="s">
        <v>46</v>
      </c>
      <c r="O149" s="84"/>
      <c r="P149" s="215">
        <f>O149*H149</f>
        <v>0</v>
      </c>
      <c r="Q149" s="215">
        <v>0.00208</v>
      </c>
      <c r="R149" s="215">
        <f>Q149*H149</f>
        <v>0.07487999999999999</v>
      </c>
      <c r="S149" s="215">
        <v>0</v>
      </c>
      <c r="T149" s="21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7" t="s">
        <v>139</v>
      </c>
      <c r="AT149" s="217" t="s">
        <v>135</v>
      </c>
      <c r="AU149" s="217" t="s">
        <v>85</v>
      </c>
      <c r="AY149" s="16" t="s">
        <v>133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6" t="s">
        <v>83</v>
      </c>
      <c r="BK149" s="218">
        <f>ROUND(I149*H149,2)</f>
        <v>0</v>
      </c>
      <c r="BL149" s="16" t="s">
        <v>139</v>
      </c>
      <c r="BM149" s="217" t="s">
        <v>708</v>
      </c>
    </row>
    <row r="150" spans="1:65" s="2" customFormat="1" ht="33" customHeight="1">
      <c r="A150" s="38"/>
      <c r="B150" s="39"/>
      <c r="C150" s="205" t="s">
        <v>320</v>
      </c>
      <c r="D150" s="205" t="s">
        <v>135</v>
      </c>
      <c r="E150" s="206" t="s">
        <v>709</v>
      </c>
      <c r="F150" s="207" t="s">
        <v>710</v>
      </c>
      <c r="G150" s="208" t="s">
        <v>711</v>
      </c>
      <c r="H150" s="209">
        <v>2</v>
      </c>
      <c r="I150" s="210"/>
      <c r="J150" s="211">
        <f>ROUND(I150*H150,2)</f>
        <v>0</v>
      </c>
      <c r="K150" s="212"/>
      <c r="L150" s="44"/>
      <c r="M150" s="213" t="s">
        <v>19</v>
      </c>
      <c r="N150" s="214" t="s">
        <v>46</v>
      </c>
      <c r="O150" s="84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17" t="s">
        <v>139</v>
      </c>
      <c r="AT150" s="217" t="s">
        <v>135</v>
      </c>
      <c r="AU150" s="217" t="s">
        <v>85</v>
      </c>
      <c r="AY150" s="16" t="s">
        <v>133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6" t="s">
        <v>83</v>
      </c>
      <c r="BK150" s="218">
        <f>ROUND(I150*H150,2)</f>
        <v>0</v>
      </c>
      <c r="BL150" s="16" t="s">
        <v>139</v>
      </c>
      <c r="BM150" s="217" t="s">
        <v>712</v>
      </c>
    </row>
    <row r="151" spans="1:47" s="2" customFormat="1" ht="12">
      <c r="A151" s="38"/>
      <c r="B151" s="39"/>
      <c r="C151" s="40"/>
      <c r="D151" s="219" t="s">
        <v>141</v>
      </c>
      <c r="E151" s="40"/>
      <c r="F151" s="220" t="s">
        <v>713</v>
      </c>
      <c r="G151" s="40"/>
      <c r="H151" s="40"/>
      <c r="I151" s="221"/>
      <c r="J151" s="40"/>
      <c r="K151" s="40"/>
      <c r="L151" s="44"/>
      <c r="M151" s="222"/>
      <c r="N151" s="223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6" t="s">
        <v>141</v>
      </c>
      <c r="AU151" s="16" t="s">
        <v>85</v>
      </c>
    </row>
    <row r="152" spans="1:65" s="2" customFormat="1" ht="24.15" customHeight="1">
      <c r="A152" s="38"/>
      <c r="B152" s="39"/>
      <c r="C152" s="205" t="s">
        <v>325</v>
      </c>
      <c r="D152" s="205" t="s">
        <v>135</v>
      </c>
      <c r="E152" s="206" t="s">
        <v>714</v>
      </c>
      <c r="F152" s="207" t="s">
        <v>715</v>
      </c>
      <c r="G152" s="208" t="s">
        <v>711</v>
      </c>
      <c r="H152" s="209">
        <v>0.72</v>
      </c>
      <c r="I152" s="210"/>
      <c r="J152" s="211">
        <f>ROUND(I152*H152,2)</f>
        <v>0</v>
      </c>
      <c r="K152" s="212"/>
      <c r="L152" s="44"/>
      <c r="M152" s="213" t="s">
        <v>19</v>
      </c>
      <c r="N152" s="214" t="s">
        <v>46</v>
      </c>
      <c r="O152" s="84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17" t="s">
        <v>139</v>
      </c>
      <c r="AT152" s="217" t="s">
        <v>135</v>
      </c>
      <c r="AU152" s="217" t="s">
        <v>85</v>
      </c>
      <c r="AY152" s="16" t="s">
        <v>133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6" t="s">
        <v>83</v>
      </c>
      <c r="BK152" s="218">
        <f>ROUND(I152*H152,2)</f>
        <v>0</v>
      </c>
      <c r="BL152" s="16" t="s">
        <v>139</v>
      </c>
      <c r="BM152" s="217" t="s">
        <v>716</v>
      </c>
    </row>
    <row r="153" spans="1:47" s="2" customFormat="1" ht="12">
      <c r="A153" s="38"/>
      <c r="B153" s="39"/>
      <c r="C153" s="40"/>
      <c r="D153" s="219" t="s">
        <v>141</v>
      </c>
      <c r="E153" s="40"/>
      <c r="F153" s="220" t="s">
        <v>717</v>
      </c>
      <c r="G153" s="40"/>
      <c r="H153" s="40"/>
      <c r="I153" s="221"/>
      <c r="J153" s="40"/>
      <c r="K153" s="40"/>
      <c r="L153" s="44"/>
      <c r="M153" s="222"/>
      <c r="N153" s="223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6" t="s">
        <v>141</v>
      </c>
      <c r="AU153" s="16" t="s">
        <v>85</v>
      </c>
    </row>
    <row r="154" spans="1:65" s="2" customFormat="1" ht="33" customHeight="1">
      <c r="A154" s="38"/>
      <c r="B154" s="39"/>
      <c r="C154" s="205" t="s">
        <v>330</v>
      </c>
      <c r="D154" s="205" t="s">
        <v>135</v>
      </c>
      <c r="E154" s="206" t="s">
        <v>718</v>
      </c>
      <c r="F154" s="207" t="s">
        <v>719</v>
      </c>
      <c r="G154" s="208" t="s">
        <v>166</v>
      </c>
      <c r="H154" s="209">
        <v>50</v>
      </c>
      <c r="I154" s="210"/>
      <c r="J154" s="211">
        <f>ROUND(I154*H154,2)</f>
        <v>0</v>
      </c>
      <c r="K154" s="212"/>
      <c r="L154" s="44"/>
      <c r="M154" s="213" t="s">
        <v>19</v>
      </c>
      <c r="N154" s="214" t="s">
        <v>46</v>
      </c>
      <c r="O154" s="84"/>
      <c r="P154" s="215">
        <f>O154*H154</f>
        <v>0</v>
      </c>
      <c r="Q154" s="215">
        <v>0.01125</v>
      </c>
      <c r="R154" s="215">
        <f>Q154*H154</f>
        <v>0.5625</v>
      </c>
      <c r="S154" s="215">
        <v>0</v>
      </c>
      <c r="T154" s="21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17" t="s">
        <v>139</v>
      </c>
      <c r="AT154" s="217" t="s">
        <v>135</v>
      </c>
      <c r="AU154" s="217" t="s">
        <v>85</v>
      </c>
      <c r="AY154" s="16" t="s">
        <v>133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6" t="s">
        <v>83</v>
      </c>
      <c r="BK154" s="218">
        <f>ROUND(I154*H154,2)</f>
        <v>0</v>
      </c>
      <c r="BL154" s="16" t="s">
        <v>139</v>
      </c>
      <c r="BM154" s="217" t="s">
        <v>720</v>
      </c>
    </row>
    <row r="155" spans="1:47" s="2" customFormat="1" ht="12">
      <c r="A155" s="38"/>
      <c r="B155" s="39"/>
      <c r="C155" s="40"/>
      <c r="D155" s="219" t="s">
        <v>141</v>
      </c>
      <c r="E155" s="40"/>
      <c r="F155" s="220" t="s">
        <v>721</v>
      </c>
      <c r="G155" s="40"/>
      <c r="H155" s="40"/>
      <c r="I155" s="221"/>
      <c r="J155" s="40"/>
      <c r="K155" s="40"/>
      <c r="L155" s="44"/>
      <c r="M155" s="222"/>
      <c r="N155" s="223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6" t="s">
        <v>141</v>
      </c>
      <c r="AU155" s="16" t="s">
        <v>85</v>
      </c>
    </row>
    <row r="156" spans="1:65" s="2" customFormat="1" ht="33" customHeight="1">
      <c r="A156" s="38"/>
      <c r="B156" s="39"/>
      <c r="C156" s="205" t="s">
        <v>336</v>
      </c>
      <c r="D156" s="205" t="s">
        <v>135</v>
      </c>
      <c r="E156" s="206" t="s">
        <v>722</v>
      </c>
      <c r="F156" s="207" t="s">
        <v>723</v>
      </c>
      <c r="G156" s="208" t="s">
        <v>724</v>
      </c>
      <c r="H156" s="209">
        <v>2.5</v>
      </c>
      <c r="I156" s="210"/>
      <c r="J156" s="211">
        <f>ROUND(I156*H156,2)</f>
        <v>0</v>
      </c>
      <c r="K156" s="212"/>
      <c r="L156" s="44"/>
      <c r="M156" s="213" t="s">
        <v>19</v>
      </c>
      <c r="N156" s="214" t="s">
        <v>46</v>
      </c>
      <c r="O156" s="84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17" t="s">
        <v>139</v>
      </c>
      <c r="AT156" s="217" t="s">
        <v>135</v>
      </c>
      <c r="AU156" s="217" t="s">
        <v>85</v>
      </c>
      <c r="AY156" s="16" t="s">
        <v>133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6" t="s">
        <v>83</v>
      </c>
      <c r="BK156" s="218">
        <f>ROUND(I156*H156,2)</f>
        <v>0</v>
      </c>
      <c r="BL156" s="16" t="s">
        <v>139</v>
      </c>
      <c r="BM156" s="217" t="s">
        <v>725</v>
      </c>
    </row>
    <row r="157" spans="1:47" s="2" customFormat="1" ht="12">
      <c r="A157" s="38"/>
      <c r="B157" s="39"/>
      <c r="C157" s="40"/>
      <c r="D157" s="219" t="s">
        <v>141</v>
      </c>
      <c r="E157" s="40"/>
      <c r="F157" s="220" t="s">
        <v>726</v>
      </c>
      <c r="G157" s="40"/>
      <c r="H157" s="40"/>
      <c r="I157" s="221"/>
      <c r="J157" s="40"/>
      <c r="K157" s="40"/>
      <c r="L157" s="44"/>
      <c r="M157" s="222"/>
      <c r="N157" s="223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6" t="s">
        <v>141</v>
      </c>
      <c r="AU157" s="16" t="s">
        <v>85</v>
      </c>
    </row>
    <row r="158" spans="1:65" s="2" customFormat="1" ht="24.15" customHeight="1">
      <c r="A158" s="38"/>
      <c r="B158" s="39"/>
      <c r="C158" s="205" t="s">
        <v>341</v>
      </c>
      <c r="D158" s="205" t="s">
        <v>135</v>
      </c>
      <c r="E158" s="206" t="s">
        <v>727</v>
      </c>
      <c r="F158" s="207" t="s">
        <v>728</v>
      </c>
      <c r="G158" s="208" t="s">
        <v>354</v>
      </c>
      <c r="H158" s="209">
        <v>36</v>
      </c>
      <c r="I158" s="210"/>
      <c r="J158" s="211">
        <f>ROUND(I158*H158,2)</f>
        <v>0</v>
      </c>
      <c r="K158" s="212"/>
      <c r="L158" s="44"/>
      <c r="M158" s="213" t="s">
        <v>19</v>
      </c>
      <c r="N158" s="214" t="s">
        <v>46</v>
      </c>
      <c r="O158" s="84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17" t="s">
        <v>139</v>
      </c>
      <c r="AT158" s="217" t="s">
        <v>135</v>
      </c>
      <c r="AU158" s="217" t="s">
        <v>85</v>
      </c>
      <c r="AY158" s="16" t="s">
        <v>133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6" t="s">
        <v>83</v>
      </c>
      <c r="BK158" s="218">
        <f>ROUND(I158*H158,2)</f>
        <v>0</v>
      </c>
      <c r="BL158" s="16" t="s">
        <v>139</v>
      </c>
      <c r="BM158" s="217" t="s">
        <v>729</v>
      </c>
    </row>
    <row r="159" spans="1:47" s="2" customFormat="1" ht="12">
      <c r="A159" s="38"/>
      <c r="B159" s="39"/>
      <c r="C159" s="40"/>
      <c r="D159" s="219" t="s">
        <v>141</v>
      </c>
      <c r="E159" s="40"/>
      <c r="F159" s="220" t="s">
        <v>730</v>
      </c>
      <c r="G159" s="40"/>
      <c r="H159" s="40"/>
      <c r="I159" s="221"/>
      <c r="J159" s="40"/>
      <c r="K159" s="40"/>
      <c r="L159" s="44"/>
      <c r="M159" s="222"/>
      <c r="N159" s="223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6" t="s">
        <v>141</v>
      </c>
      <c r="AU159" s="16" t="s">
        <v>85</v>
      </c>
    </row>
    <row r="160" spans="1:65" s="2" customFormat="1" ht="21.75" customHeight="1">
      <c r="A160" s="38"/>
      <c r="B160" s="39"/>
      <c r="C160" s="224" t="s">
        <v>544</v>
      </c>
      <c r="D160" s="224" t="s">
        <v>214</v>
      </c>
      <c r="E160" s="225" t="s">
        <v>731</v>
      </c>
      <c r="F160" s="226" t="s">
        <v>732</v>
      </c>
      <c r="G160" s="227" t="s">
        <v>232</v>
      </c>
      <c r="H160" s="228">
        <v>9</v>
      </c>
      <c r="I160" s="229"/>
      <c r="J160" s="230">
        <f>ROUND(I160*H160,2)</f>
        <v>0</v>
      </c>
      <c r="K160" s="231"/>
      <c r="L160" s="232"/>
      <c r="M160" s="233" t="s">
        <v>19</v>
      </c>
      <c r="N160" s="234" t="s">
        <v>46</v>
      </c>
      <c r="O160" s="84"/>
      <c r="P160" s="215">
        <f>O160*H160</f>
        <v>0</v>
      </c>
      <c r="Q160" s="215">
        <v>0.001</v>
      </c>
      <c r="R160" s="215">
        <f>Q160*H160</f>
        <v>0.009000000000000001</v>
      </c>
      <c r="S160" s="215">
        <v>0</v>
      </c>
      <c r="T160" s="21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17" t="s">
        <v>174</v>
      </c>
      <c r="AT160" s="217" t="s">
        <v>214</v>
      </c>
      <c r="AU160" s="217" t="s">
        <v>85</v>
      </c>
      <c r="AY160" s="16" t="s">
        <v>133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6" t="s">
        <v>83</v>
      </c>
      <c r="BK160" s="218">
        <f>ROUND(I160*H160,2)</f>
        <v>0</v>
      </c>
      <c r="BL160" s="16" t="s">
        <v>139</v>
      </c>
      <c r="BM160" s="217" t="s">
        <v>733</v>
      </c>
    </row>
    <row r="161" spans="1:65" s="2" customFormat="1" ht="21.75" customHeight="1">
      <c r="A161" s="38"/>
      <c r="B161" s="39"/>
      <c r="C161" s="205" t="s">
        <v>346</v>
      </c>
      <c r="D161" s="205" t="s">
        <v>135</v>
      </c>
      <c r="E161" s="206" t="s">
        <v>734</v>
      </c>
      <c r="F161" s="207" t="s">
        <v>735</v>
      </c>
      <c r="G161" s="208" t="s">
        <v>354</v>
      </c>
      <c r="H161" s="209">
        <v>178</v>
      </c>
      <c r="I161" s="210"/>
      <c r="J161" s="211">
        <f>ROUND(I161*H161,2)</f>
        <v>0</v>
      </c>
      <c r="K161" s="212"/>
      <c r="L161" s="44"/>
      <c r="M161" s="213" t="s">
        <v>19</v>
      </c>
      <c r="N161" s="214" t="s">
        <v>46</v>
      </c>
      <c r="O161" s="84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17" t="s">
        <v>139</v>
      </c>
      <c r="AT161" s="217" t="s">
        <v>135</v>
      </c>
      <c r="AU161" s="217" t="s">
        <v>85</v>
      </c>
      <c r="AY161" s="16" t="s">
        <v>133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6" t="s">
        <v>83</v>
      </c>
      <c r="BK161" s="218">
        <f>ROUND(I161*H161,2)</f>
        <v>0</v>
      </c>
      <c r="BL161" s="16" t="s">
        <v>139</v>
      </c>
      <c r="BM161" s="217" t="s">
        <v>736</v>
      </c>
    </row>
    <row r="162" spans="1:47" s="2" customFormat="1" ht="12">
      <c r="A162" s="38"/>
      <c r="B162" s="39"/>
      <c r="C162" s="40"/>
      <c r="D162" s="219" t="s">
        <v>141</v>
      </c>
      <c r="E162" s="40"/>
      <c r="F162" s="220" t="s">
        <v>737</v>
      </c>
      <c r="G162" s="40"/>
      <c r="H162" s="40"/>
      <c r="I162" s="221"/>
      <c r="J162" s="40"/>
      <c r="K162" s="40"/>
      <c r="L162" s="44"/>
      <c r="M162" s="222"/>
      <c r="N162" s="223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6" t="s">
        <v>141</v>
      </c>
      <c r="AU162" s="16" t="s">
        <v>85</v>
      </c>
    </row>
    <row r="163" spans="1:65" s="2" customFormat="1" ht="33" customHeight="1">
      <c r="A163" s="38"/>
      <c r="B163" s="39"/>
      <c r="C163" s="205" t="s">
        <v>351</v>
      </c>
      <c r="D163" s="205" t="s">
        <v>135</v>
      </c>
      <c r="E163" s="206" t="s">
        <v>738</v>
      </c>
      <c r="F163" s="207" t="s">
        <v>739</v>
      </c>
      <c r="G163" s="208" t="s">
        <v>354</v>
      </c>
      <c r="H163" s="209">
        <v>36</v>
      </c>
      <c r="I163" s="210"/>
      <c r="J163" s="211">
        <f>ROUND(I163*H163,2)</f>
        <v>0</v>
      </c>
      <c r="K163" s="212"/>
      <c r="L163" s="44"/>
      <c r="M163" s="213" t="s">
        <v>19</v>
      </c>
      <c r="N163" s="214" t="s">
        <v>46</v>
      </c>
      <c r="O163" s="84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17" t="s">
        <v>139</v>
      </c>
      <c r="AT163" s="217" t="s">
        <v>135</v>
      </c>
      <c r="AU163" s="217" t="s">
        <v>85</v>
      </c>
      <c r="AY163" s="16" t="s">
        <v>133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6" t="s">
        <v>83</v>
      </c>
      <c r="BK163" s="218">
        <f>ROUND(I163*H163,2)</f>
        <v>0</v>
      </c>
      <c r="BL163" s="16" t="s">
        <v>139</v>
      </c>
      <c r="BM163" s="217" t="s">
        <v>740</v>
      </c>
    </row>
    <row r="164" spans="1:47" s="2" customFormat="1" ht="12">
      <c r="A164" s="38"/>
      <c r="B164" s="39"/>
      <c r="C164" s="40"/>
      <c r="D164" s="219" t="s">
        <v>141</v>
      </c>
      <c r="E164" s="40"/>
      <c r="F164" s="220" t="s">
        <v>741</v>
      </c>
      <c r="G164" s="40"/>
      <c r="H164" s="40"/>
      <c r="I164" s="221"/>
      <c r="J164" s="40"/>
      <c r="K164" s="40"/>
      <c r="L164" s="44"/>
      <c r="M164" s="222"/>
      <c r="N164" s="223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6" t="s">
        <v>141</v>
      </c>
      <c r="AU164" s="16" t="s">
        <v>85</v>
      </c>
    </row>
    <row r="165" spans="1:65" s="2" customFormat="1" ht="24.15" customHeight="1">
      <c r="A165" s="38"/>
      <c r="B165" s="39"/>
      <c r="C165" s="205" t="s">
        <v>357</v>
      </c>
      <c r="D165" s="205" t="s">
        <v>135</v>
      </c>
      <c r="E165" s="206" t="s">
        <v>742</v>
      </c>
      <c r="F165" s="207" t="s">
        <v>743</v>
      </c>
      <c r="G165" s="208" t="s">
        <v>138</v>
      </c>
      <c r="H165" s="209">
        <v>72</v>
      </c>
      <c r="I165" s="210"/>
      <c r="J165" s="211">
        <f>ROUND(I165*H165,2)</f>
        <v>0</v>
      </c>
      <c r="K165" s="212"/>
      <c r="L165" s="44"/>
      <c r="M165" s="213" t="s">
        <v>19</v>
      </c>
      <c r="N165" s="214" t="s">
        <v>46</v>
      </c>
      <c r="O165" s="84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17" t="s">
        <v>139</v>
      </c>
      <c r="AT165" s="217" t="s">
        <v>135</v>
      </c>
      <c r="AU165" s="217" t="s">
        <v>85</v>
      </c>
      <c r="AY165" s="16" t="s">
        <v>133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6" t="s">
        <v>83</v>
      </c>
      <c r="BK165" s="218">
        <f>ROUND(I165*H165,2)</f>
        <v>0</v>
      </c>
      <c r="BL165" s="16" t="s">
        <v>139</v>
      </c>
      <c r="BM165" s="217" t="s">
        <v>744</v>
      </c>
    </row>
    <row r="166" spans="1:47" s="2" customFormat="1" ht="12">
      <c r="A166" s="38"/>
      <c r="B166" s="39"/>
      <c r="C166" s="40"/>
      <c r="D166" s="219" t="s">
        <v>141</v>
      </c>
      <c r="E166" s="40"/>
      <c r="F166" s="220" t="s">
        <v>745</v>
      </c>
      <c r="G166" s="40"/>
      <c r="H166" s="40"/>
      <c r="I166" s="221"/>
      <c r="J166" s="40"/>
      <c r="K166" s="40"/>
      <c r="L166" s="44"/>
      <c r="M166" s="222"/>
      <c r="N166" s="223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6" t="s">
        <v>141</v>
      </c>
      <c r="AU166" s="16" t="s">
        <v>85</v>
      </c>
    </row>
    <row r="167" spans="1:65" s="2" customFormat="1" ht="16.5" customHeight="1">
      <c r="A167" s="38"/>
      <c r="B167" s="39"/>
      <c r="C167" s="224" t="s">
        <v>361</v>
      </c>
      <c r="D167" s="224" t="s">
        <v>214</v>
      </c>
      <c r="E167" s="225" t="s">
        <v>746</v>
      </c>
      <c r="F167" s="226" t="s">
        <v>747</v>
      </c>
      <c r="G167" s="227" t="s">
        <v>177</v>
      </c>
      <c r="H167" s="228">
        <v>7.416</v>
      </c>
      <c r="I167" s="229"/>
      <c r="J167" s="230">
        <f>ROUND(I167*H167,2)</f>
        <v>0</v>
      </c>
      <c r="K167" s="231"/>
      <c r="L167" s="232"/>
      <c r="M167" s="233" t="s">
        <v>19</v>
      </c>
      <c r="N167" s="234" t="s">
        <v>46</v>
      </c>
      <c r="O167" s="84"/>
      <c r="P167" s="215">
        <f>O167*H167</f>
        <v>0</v>
      </c>
      <c r="Q167" s="215">
        <v>0.2</v>
      </c>
      <c r="R167" s="215">
        <f>Q167*H167</f>
        <v>1.4832</v>
      </c>
      <c r="S167" s="215">
        <v>0</v>
      </c>
      <c r="T167" s="216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17" t="s">
        <v>174</v>
      </c>
      <c r="AT167" s="217" t="s">
        <v>214</v>
      </c>
      <c r="AU167" s="217" t="s">
        <v>85</v>
      </c>
      <c r="AY167" s="16" t="s">
        <v>133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6" t="s">
        <v>83</v>
      </c>
      <c r="BK167" s="218">
        <f>ROUND(I167*H167,2)</f>
        <v>0</v>
      </c>
      <c r="BL167" s="16" t="s">
        <v>139</v>
      </c>
      <c r="BM167" s="217" t="s">
        <v>748</v>
      </c>
    </row>
    <row r="168" spans="1:65" s="2" customFormat="1" ht="21.75" customHeight="1">
      <c r="A168" s="38"/>
      <c r="B168" s="39"/>
      <c r="C168" s="205" t="s">
        <v>366</v>
      </c>
      <c r="D168" s="205" t="s">
        <v>135</v>
      </c>
      <c r="E168" s="206" t="s">
        <v>749</v>
      </c>
      <c r="F168" s="207" t="s">
        <v>750</v>
      </c>
      <c r="G168" s="208" t="s">
        <v>138</v>
      </c>
      <c r="H168" s="209">
        <v>144</v>
      </c>
      <c r="I168" s="210"/>
      <c r="J168" s="211">
        <f>ROUND(I168*H168,2)</f>
        <v>0</v>
      </c>
      <c r="K168" s="212"/>
      <c r="L168" s="44"/>
      <c r="M168" s="213" t="s">
        <v>19</v>
      </c>
      <c r="N168" s="214" t="s">
        <v>46</v>
      </c>
      <c r="O168" s="84"/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17" t="s">
        <v>139</v>
      </c>
      <c r="AT168" s="217" t="s">
        <v>135</v>
      </c>
      <c r="AU168" s="217" t="s">
        <v>85</v>
      </c>
      <c r="AY168" s="16" t="s">
        <v>133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6" t="s">
        <v>83</v>
      </c>
      <c r="BK168" s="218">
        <f>ROUND(I168*H168,2)</f>
        <v>0</v>
      </c>
      <c r="BL168" s="16" t="s">
        <v>139</v>
      </c>
      <c r="BM168" s="217" t="s">
        <v>751</v>
      </c>
    </row>
    <row r="169" spans="1:47" s="2" customFormat="1" ht="12">
      <c r="A169" s="38"/>
      <c r="B169" s="39"/>
      <c r="C169" s="40"/>
      <c r="D169" s="219" t="s">
        <v>141</v>
      </c>
      <c r="E169" s="40"/>
      <c r="F169" s="220" t="s">
        <v>752</v>
      </c>
      <c r="G169" s="40"/>
      <c r="H169" s="40"/>
      <c r="I169" s="221"/>
      <c r="J169" s="40"/>
      <c r="K169" s="40"/>
      <c r="L169" s="44"/>
      <c r="M169" s="222"/>
      <c r="N169" s="223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6" t="s">
        <v>141</v>
      </c>
      <c r="AU169" s="16" t="s">
        <v>85</v>
      </c>
    </row>
    <row r="170" spans="1:65" s="2" customFormat="1" ht="21.75" customHeight="1">
      <c r="A170" s="38"/>
      <c r="B170" s="39"/>
      <c r="C170" s="205" t="s">
        <v>370</v>
      </c>
      <c r="D170" s="205" t="s">
        <v>135</v>
      </c>
      <c r="E170" s="206" t="s">
        <v>753</v>
      </c>
      <c r="F170" s="207" t="s">
        <v>754</v>
      </c>
      <c r="G170" s="208" t="s">
        <v>177</v>
      </c>
      <c r="H170" s="209">
        <v>71.5</v>
      </c>
      <c r="I170" s="210"/>
      <c r="J170" s="211">
        <f>ROUND(I170*H170,2)</f>
        <v>0</v>
      </c>
      <c r="K170" s="212"/>
      <c r="L170" s="44"/>
      <c r="M170" s="213" t="s">
        <v>19</v>
      </c>
      <c r="N170" s="214" t="s">
        <v>46</v>
      </c>
      <c r="O170" s="84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17" t="s">
        <v>139</v>
      </c>
      <c r="AT170" s="217" t="s">
        <v>135</v>
      </c>
      <c r="AU170" s="217" t="s">
        <v>85</v>
      </c>
      <c r="AY170" s="16" t="s">
        <v>133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6" t="s">
        <v>83</v>
      </c>
      <c r="BK170" s="218">
        <f>ROUND(I170*H170,2)</f>
        <v>0</v>
      </c>
      <c r="BL170" s="16" t="s">
        <v>139</v>
      </c>
      <c r="BM170" s="217" t="s">
        <v>755</v>
      </c>
    </row>
    <row r="171" spans="1:47" s="2" customFormat="1" ht="12">
      <c r="A171" s="38"/>
      <c r="B171" s="39"/>
      <c r="C171" s="40"/>
      <c r="D171" s="219" t="s">
        <v>141</v>
      </c>
      <c r="E171" s="40"/>
      <c r="F171" s="220" t="s">
        <v>756</v>
      </c>
      <c r="G171" s="40"/>
      <c r="H171" s="40"/>
      <c r="I171" s="221"/>
      <c r="J171" s="40"/>
      <c r="K171" s="40"/>
      <c r="L171" s="44"/>
      <c r="M171" s="222"/>
      <c r="N171" s="223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6" t="s">
        <v>141</v>
      </c>
      <c r="AU171" s="16" t="s">
        <v>85</v>
      </c>
    </row>
    <row r="172" spans="1:63" s="12" customFormat="1" ht="22.8" customHeight="1">
      <c r="A172" s="12"/>
      <c r="B172" s="189"/>
      <c r="C172" s="190"/>
      <c r="D172" s="191" t="s">
        <v>74</v>
      </c>
      <c r="E172" s="203" t="s">
        <v>85</v>
      </c>
      <c r="F172" s="203" t="s">
        <v>243</v>
      </c>
      <c r="G172" s="190"/>
      <c r="H172" s="190"/>
      <c r="I172" s="193"/>
      <c r="J172" s="204">
        <f>BK172</f>
        <v>0</v>
      </c>
      <c r="K172" s="190"/>
      <c r="L172" s="195"/>
      <c r="M172" s="196"/>
      <c r="N172" s="197"/>
      <c r="O172" s="197"/>
      <c r="P172" s="198">
        <f>SUM(P173:P175)</f>
        <v>0</v>
      </c>
      <c r="Q172" s="197"/>
      <c r="R172" s="198">
        <f>SUM(R173:R175)</f>
        <v>0.080295</v>
      </c>
      <c r="S172" s="197"/>
      <c r="T172" s="199">
        <f>SUM(T173:T175)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0" t="s">
        <v>83</v>
      </c>
      <c r="AT172" s="201" t="s">
        <v>74</v>
      </c>
      <c r="AU172" s="201" t="s">
        <v>83</v>
      </c>
      <c r="AY172" s="200" t="s">
        <v>133</v>
      </c>
      <c r="BK172" s="202">
        <f>SUM(BK173:BK175)</f>
        <v>0</v>
      </c>
    </row>
    <row r="173" spans="1:65" s="2" customFormat="1" ht="37.8" customHeight="1">
      <c r="A173" s="38"/>
      <c r="B173" s="39"/>
      <c r="C173" s="205" t="s">
        <v>374</v>
      </c>
      <c r="D173" s="205" t="s">
        <v>135</v>
      </c>
      <c r="E173" s="206" t="s">
        <v>757</v>
      </c>
      <c r="F173" s="207" t="s">
        <v>758</v>
      </c>
      <c r="G173" s="208" t="s">
        <v>138</v>
      </c>
      <c r="H173" s="209">
        <v>151.5</v>
      </c>
      <c r="I173" s="210"/>
      <c r="J173" s="211">
        <f>ROUND(I173*H173,2)</f>
        <v>0</v>
      </c>
      <c r="K173" s="212"/>
      <c r="L173" s="44"/>
      <c r="M173" s="213" t="s">
        <v>19</v>
      </c>
      <c r="N173" s="214" t="s">
        <v>46</v>
      </c>
      <c r="O173" s="84"/>
      <c r="P173" s="215">
        <f>O173*H173</f>
        <v>0</v>
      </c>
      <c r="Q173" s="215">
        <v>0.00017</v>
      </c>
      <c r="R173" s="215">
        <f>Q173*H173</f>
        <v>0.025755</v>
      </c>
      <c r="S173" s="215">
        <v>0</v>
      </c>
      <c r="T173" s="21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17" t="s">
        <v>139</v>
      </c>
      <c r="AT173" s="217" t="s">
        <v>135</v>
      </c>
      <c r="AU173" s="217" t="s">
        <v>85</v>
      </c>
      <c r="AY173" s="16" t="s">
        <v>133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6" t="s">
        <v>83</v>
      </c>
      <c r="BK173" s="218">
        <f>ROUND(I173*H173,2)</f>
        <v>0</v>
      </c>
      <c r="BL173" s="16" t="s">
        <v>139</v>
      </c>
      <c r="BM173" s="217" t="s">
        <v>759</v>
      </c>
    </row>
    <row r="174" spans="1:47" s="2" customFormat="1" ht="12">
      <c r="A174" s="38"/>
      <c r="B174" s="39"/>
      <c r="C174" s="40"/>
      <c r="D174" s="219" t="s">
        <v>141</v>
      </c>
      <c r="E174" s="40"/>
      <c r="F174" s="220" t="s">
        <v>760</v>
      </c>
      <c r="G174" s="40"/>
      <c r="H174" s="40"/>
      <c r="I174" s="221"/>
      <c r="J174" s="40"/>
      <c r="K174" s="40"/>
      <c r="L174" s="44"/>
      <c r="M174" s="222"/>
      <c r="N174" s="223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6" t="s">
        <v>141</v>
      </c>
      <c r="AU174" s="16" t="s">
        <v>85</v>
      </c>
    </row>
    <row r="175" spans="1:65" s="2" customFormat="1" ht="24.15" customHeight="1">
      <c r="A175" s="38"/>
      <c r="B175" s="39"/>
      <c r="C175" s="224" t="s">
        <v>378</v>
      </c>
      <c r="D175" s="224" t="s">
        <v>214</v>
      </c>
      <c r="E175" s="225" t="s">
        <v>761</v>
      </c>
      <c r="F175" s="226" t="s">
        <v>762</v>
      </c>
      <c r="G175" s="227" t="s">
        <v>138</v>
      </c>
      <c r="H175" s="228">
        <v>181.8</v>
      </c>
      <c r="I175" s="229"/>
      <c r="J175" s="230">
        <f>ROUND(I175*H175,2)</f>
        <v>0</v>
      </c>
      <c r="K175" s="231"/>
      <c r="L175" s="232"/>
      <c r="M175" s="233" t="s">
        <v>19</v>
      </c>
      <c r="N175" s="234" t="s">
        <v>46</v>
      </c>
      <c r="O175" s="84"/>
      <c r="P175" s="215">
        <f>O175*H175</f>
        <v>0</v>
      </c>
      <c r="Q175" s="215">
        <v>0.0003</v>
      </c>
      <c r="R175" s="215">
        <f>Q175*H175</f>
        <v>0.05454</v>
      </c>
      <c r="S175" s="215">
        <v>0</v>
      </c>
      <c r="T175" s="216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17" t="s">
        <v>174</v>
      </c>
      <c r="AT175" s="217" t="s">
        <v>214</v>
      </c>
      <c r="AU175" s="217" t="s">
        <v>85</v>
      </c>
      <c r="AY175" s="16" t="s">
        <v>133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6" t="s">
        <v>83</v>
      </c>
      <c r="BK175" s="218">
        <f>ROUND(I175*H175,2)</f>
        <v>0</v>
      </c>
      <c r="BL175" s="16" t="s">
        <v>139</v>
      </c>
      <c r="BM175" s="217" t="s">
        <v>763</v>
      </c>
    </row>
    <row r="176" spans="1:63" s="12" customFormat="1" ht="22.8" customHeight="1">
      <c r="A176" s="12"/>
      <c r="B176" s="189"/>
      <c r="C176" s="190"/>
      <c r="D176" s="191" t="s">
        <v>74</v>
      </c>
      <c r="E176" s="203" t="s">
        <v>139</v>
      </c>
      <c r="F176" s="203" t="s">
        <v>268</v>
      </c>
      <c r="G176" s="190"/>
      <c r="H176" s="190"/>
      <c r="I176" s="193"/>
      <c r="J176" s="204">
        <f>BK176</f>
        <v>0</v>
      </c>
      <c r="K176" s="190"/>
      <c r="L176" s="195"/>
      <c r="M176" s="196"/>
      <c r="N176" s="197"/>
      <c r="O176" s="197"/>
      <c r="P176" s="198">
        <f>SUM(P177:P184)</f>
        <v>0</v>
      </c>
      <c r="Q176" s="197"/>
      <c r="R176" s="198">
        <f>SUM(R177:R184)</f>
        <v>581.59311</v>
      </c>
      <c r="S176" s="197"/>
      <c r="T176" s="199">
        <f>SUM(T177:T184)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0" t="s">
        <v>83</v>
      </c>
      <c r="AT176" s="201" t="s">
        <v>74</v>
      </c>
      <c r="AU176" s="201" t="s">
        <v>83</v>
      </c>
      <c r="AY176" s="200" t="s">
        <v>133</v>
      </c>
      <c r="BK176" s="202">
        <f>SUM(BK177:BK184)</f>
        <v>0</v>
      </c>
    </row>
    <row r="177" spans="1:65" s="2" customFormat="1" ht="49.05" customHeight="1">
      <c r="A177" s="38"/>
      <c r="B177" s="39"/>
      <c r="C177" s="205" t="s">
        <v>382</v>
      </c>
      <c r="D177" s="205" t="s">
        <v>135</v>
      </c>
      <c r="E177" s="206" t="s">
        <v>764</v>
      </c>
      <c r="F177" s="207" t="s">
        <v>765</v>
      </c>
      <c r="G177" s="208" t="s">
        <v>177</v>
      </c>
      <c r="H177" s="209">
        <v>175.176</v>
      </c>
      <c r="I177" s="210"/>
      <c r="J177" s="211">
        <f>ROUND(I177*H177,2)</f>
        <v>0</v>
      </c>
      <c r="K177" s="212"/>
      <c r="L177" s="44"/>
      <c r="M177" s="213" t="s">
        <v>19</v>
      </c>
      <c r="N177" s="214" t="s">
        <v>46</v>
      </c>
      <c r="O177" s="84"/>
      <c r="P177" s="215">
        <f>O177*H177</f>
        <v>0</v>
      </c>
      <c r="Q177" s="215">
        <v>1.87</v>
      </c>
      <c r="R177" s="215">
        <f>Q177*H177</f>
        <v>327.57912</v>
      </c>
      <c r="S177" s="215">
        <v>0</v>
      </c>
      <c r="T177" s="21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17" t="s">
        <v>139</v>
      </c>
      <c r="AT177" s="217" t="s">
        <v>135</v>
      </c>
      <c r="AU177" s="217" t="s">
        <v>85</v>
      </c>
      <c r="AY177" s="16" t="s">
        <v>133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6" t="s">
        <v>83</v>
      </c>
      <c r="BK177" s="218">
        <f>ROUND(I177*H177,2)</f>
        <v>0</v>
      </c>
      <c r="BL177" s="16" t="s">
        <v>139</v>
      </c>
      <c r="BM177" s="217" t="s">
        <v>766</v>
      </c>
    </row>
    <row r="178" spans="1:47" s="2" customFormat="1" ht="12">
      <c r="A178" s="38"/>
      <c r="B178" s="39"/>
      <c r="C178" s="40"/>
      <c r="D178" s="219" t="s">
        <v>141</v>
      </c>
      <c r="E178" s="40"/>
      <c r="F178" s="220" t="s">
        <v>767</v>
      </c>
      <c r="G178" s="40"/>
      <c r="H178" s="40"/>
      <c r="I178" s="221"/>
      <c r="J178" s="40"/>
      <c r="K178" s="40"/>
      <c r="L178" s="44"/>
      <c r="M178" s="222"/>
      <c r="N178" s="223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6" t="s">
        <v>141</v>
      </c>
      <c r="AU178" s="16" t="s">
        <v>85</v>
      </c>
    </row>
    <row r="179" spans="1:65" s="2" customFormat="1" ht="55.5" customHeight="1">
      <c r="A179" s="38"/>
      <c r="B179" s="39"/>
      <c r="C179" s="205" t="s">
        <v>386</v>
      </c>
      <c r="D179" s="205" t="s">
        <v>135</v>
      </c>
      <c r="E179" s="206" t="s">
        <v>768</v>
      </c>
      <c r="F179" s="207" t="s">
        <v>769</v>
      </c>
      <c r="G179" s="208" t="s">
        <v>138</v>
      </c>
      <c r="H179" s="209">
        <v>875.88</v>
      </c>
      <c r="I179" s="210"/>
      <c r="J179" s="211">
        <f>ROUND(I179*H179,2)</f>
        <v>0</v>
      </c>
      <c r="K179" s="212"/>
      <c r="L179" s="44"/>
      <c r="M179" s="213" t="s">
        <v>19</v>
      </c>
      <c r="N179" s="214" t="s">
        <v>46</v>
      </c>
      <c r="O179" s="84"/>
      <c r="P179" s="215">
        <f>O179*H179</f>
        <v>0</v>
      </c>
      <c r="Q179" s="215">
        <v>0</v>
      </c>
      <c r="R179" s="215">
        <f>Q179*H179</f>
        <v>0</v>
      </c>
      <c r="S179" s="215">
        <v>0</v>
      </c>
      <c r="T179" s="216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17" t="s">
        <v>139</v>
      </c>
      <c r="AT179" s="217" t="s">
        <v>135</v>
      </c>
      <c r="AU179" s="217" t="s">
        <v>85</v>
      </c>
      <c r="AY179" s="16" t="s">
        <v>133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6" t="s">
        <v>83</v>
      </c>
      <c r="BK179" s="218">
        <f>ROUND(I179*H179,2)</f>
        <v>0</v>
      </c>
      <c r="BL179" s="16" t="s">
        <v>139</v>
      </c>
      <c r="BM179" s="217" t="s">
        <v>770</v>
      </c>
    </row>
    <row r="180" spans="1:47" s="2" customFormat="1" ht="12">
      <c r="A180" s="38"/>
      <c r="B180" s="39"/>
      <c r="C180" s="40"/>
      <c r="D180" s="219" t="s">
        <v>141</v>
      </c>
      <c r="E180" s="40"/>
      <c r="F180" s="220" t="s">
        <v>771</v>
      </c>
      <c r="G180" s="40"/>
      <c r="H180" s="40"/>
      <c r="I180" s="221"/>
      <c r="J180" s="40"/>
      <c r="K180" s="40"/>
      <c r="L180" s="44"/>
      <c r="M180" s="222"/>
      <c r="N180" s="223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6" t="s">
        <v>141</v>
      </c>
      <c r="AU180" s="16" t="s">
        <v>85</v>
      </c>
    </row>
    <row r="181" spans="1:65" s="2" customFormat="1" ht="37.8" customHeight="1">
      <c r="A181" s="38"/>
      <c r="B181" s="39"/>
      <c r="C181" s="205" t="s">
        <v>391</v>
      </c>
      <c r="D181" s="205" t="s">
        <v>135</v>
      </c>
      <c r="E181" s="206" t="s">
        <v>772</v>
      </c>
      <c r="F181" s="207" t="s">
        <v>773</v>
      </c>
      <c r="G181" s="208" t="s">
        <v>177</v>
      </c>
      <c r="H181" s="209">
        <v>126.25</v>
      </c>
      <c r="I181" s="210"/>
      <c r="J181" s="211">
        <f>ROUND(I181*H181,2)</f>
        <v>0</v>
      </c>
      <c r="K181" s="212"/>
      <c r="L181" s="44"/>
      <c r="M181" s="213" t="s">
        <v>19</v>
      </c>
      <c r="N181" s="214" t="s">
        <v>46</v>
      </c>
      <c r="O181" s="84"/>
      <c r="P181" s="215">
        <f>O181*H181</f>
        <v>0</v>
      </c>
      <c r="Q181" s="215">
        <v>1.9968</v>
      </c>
      <c r="R181" s="215">
        <f>Q181*H181</f>
        <v>252.09599999999998</v>
      </c>
      <c r="S181" s="215">
        <v>0</v>
      </c>
      <c r="T181" s="216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17" t="s">
        <v>139</v>
      </c>
      <c r="AT181" s="217" t="s">
        <v>135</v>
      </c>
      <c r="AU181" s="217" t="s">
        <v>85</v>
      </c>
      <c r="AY181" s="16" t="s">
        <v>133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6" t="s">
        <v>83</v>
      </c>
      <c r="BK181" s="218">
        <f>ROUND(I181*H181,2)</f>
        <v>0</v>
      </c>
      <c r="BL181" s="16" t="s">
        <v>139</v>
      </c>
      <c r="BM181" s="217" t="s">
        <v>774</v>
      </c>
    </row>
    <row r="182" spans="1:47" s="2" customFormat="1" ht="12">
      <c r="A182" s="38"/>
      <c r="B182" s="39"/>
      <c r="C182" s="40"/>
      <c r="D182" s="219" t="s">
        <v>141</v>
      </c>
      <c r="E182" s="40"/>
      <c r="F182" s="220" t="s">
        <v>775</v>
      </c>
      <c r="G182" s="40"/>
      <c r="H182" s="40"/>
      <c r="I182" s="221"/>
      <c r="J182" s="40"/>
      <c r="K182" s="40"/>
      <c r="L182" s="44"/>
      <c r="M182" s="222"/>
      <c r="N182" s="223"/>
      <c r="O182" s="84"/>
      <c r="P182" s="84"/>
      <c r="Q182" s="84"/>
      <c r="R182" s="84"/>
      <c r="S182" s="84"/>
      <c r="T182" s="8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6" t="s">
        <v>141</v>
      </c>
      <c r="AU182" s="16" t="s">
        <v>85</v>
      </c>
    </row>
    <row r="183" spans="1:65" s="2" customFormat="1" ht="24.15" customHeight="1">
      <c r="A183" s="38"/>
      <c r="B183" s="39"/>
      <c r="C183" s="205" t="s">
        <v>395</v>
      </c>
      <c r="D183" s="205" t="s">
        <v>135</v>
      </c>
      <c r="E183" s="206" t="s">
        <v>776</v>
      </c>
      <c r="F183" s="207" t="s">
        <v>777</v>
      </c>
      <c r="G183" s="208" t="s">
        <v>166</v>
      </c>
      <c r="H183" s="209">
        <v>101</v>
      </c>
      <c r="I183" s="210"/>
      <c r="J183" s="211">
        <f>ROUND(I183*H183,2)</f>
        <v>0</v>
      </c>
      <c r="K183" s="212"/>
      <c r="L183" s="44"/>
      <c r="M183" s="213" t="s">
        <v>19</v>
      </c>
      <c r="N183" s="214" t="s">
        <v>46</v>
      </c>
      <c r="O183" s="84"/>
      <c r="P183" s="215">
        <f>O183*H183</f>
        <v>0</v>
      </c>
      <c r="Q183" s="215">
        <v>0.01899</v>
      </c>
      <c r="R183" s="215">
        <f>Q183*H183</f>
        <v>1.91799</v>
      </c>
      <c r="S183" s="215">
        <v>0</v>
      </c>
      <c r="T183" s="216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17" t="s">
        <v>139</v>
      </c>
      <c r="AT183" s="217" t="s">
        <v>135</v>
      </c>
      <c r="AU183" s="217" t="s">
        <v>85</v>
      </c>
      <c r="AY183" s="16" t="s">
        <v>133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6" t="s">
        <v>83</v>
      </c>
      <c r="BK183" s="218">
        <f>ROUND(I183*H183,2)</f>
        <v>0</v>
      </c>
      <c r="BL183" s="16" t="s">
        <v>139</v>
      </c>
      <c r="BM183" s="217" t="s">
        <v>778</v>
      </c>
    </row>
    <row r="184" spans="1:47" s="2" customFormat="1" ht="12">
      <c r="A184" s="38"/>
      <c r="B184" s="39"/>
      <c r="C184" s="40"/>
      <c r="D184" s="219" t="s">
        <v>141</v>
      </c>
      <c r="E184" s="40"/>
      <c r="F184" s="220" t="s">
        <v>779</v>
      </c>
      <c r="G184" s="40"/>
      <c r="H184" s="40"/>
      <c r="I184" s="221"/>
      <c r="J184" s="40"/>
      <c r="K184" s="40"/>
      <c r="L184" s="44"/>
      <c r="M184" s="222"/>
      <c r="N184" s="223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6" t="s">
        <v>141</v>
      </c>
      <c r="AU184" s="16" t="s">
        <v>85</v>
      </c>
    </row>
    <row r="185" spans="1:63" s="12" customFormat="1" ht="22.8" customHeight="1">
      <c r="A185" s="12"/>
      <c r="B185" s="189"/>
      <c r="C185" s="190"/>
      <c r="D185" s="191" t="s">
        <v>74</v>
      </c>
      <c r="E185" s="203" t="s">
        <v>179</v>
      </c>
      <c r="F185" s="203" t="s">
        <v>350</v>
      </c>
      <c r="G185" s="190"/>
      <c r="H185" s="190"/>
      <c r="I185" s="193"/>
      <c r="J185" s="204">
        <f>BK185</f>
        <v>0</v>
      </c>
      <c r="K185" s="190"/>
      <c r="L185" s="195"/>
      <c r="M185" s="196"/>
      <c r="N185" s="197"/>
      <c r="O185" s="197"/>
      <c r="P185" s="198">
        <f>SUM(P186:P187)</f>
        <v>0</v>
      </c>
      <c r="Q185" s="197"/>
      <c r="R185" s="198">
        <f>SUM(R186:R187)</f>
        <v>0.0588</v>
      </c>
      <c r="S185" s="197"/>
      <c r="T185" s="199">
        <f>SUM(T186:T187)</f>
        <v>97.88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00" t="s">
        <v>83</v>
      </c>
      <c r="AT185" s="201" t="s">
        <v>74</v>
      </c>
      <c r="AU185" s="201" t="s">
        <v>83</v>
      </c>
      <c r="AY185" s="200" t="s">
        <v>133</v>
      </c>
      <c r="BK185" s="202">
        <f>SUM(BK186:BK187)</f>
        <v>0</v>
      </c>
    </row>
    <row r="186" spans="1:65" s="2" customFormat="1" ht="62.7" customHeight="1">
      <c r="A186" s="38"/>
      <c r="B186" s="39"/>
      <c r="C186" s="205" t="s">
        <v>400</v>
      </c>
      <c r="D186" s="205" t="s">
        <v>135</v>
      </c>
      <c r="E186" s="206" t="s">
        <v>780</v>
      </c>
      <c r="F186" s="207" t="s">
        <v>781</v>
      </c>
      <c r="G186" s="208" t="s">
        <v>177</v>
      </c>
      <c r="H186" s="209">
        <v>40</v>
      </c>
      <c r="I186" s="210"/>
      <c r="J186" s="211">
        <f>ROUND(I186*H186,2)</f>
        <v>0</v>
      </c>
      <c r="K186" s="212"/>
      <c r="L186" s="44"/>
      <c r="M186" s="213" t="s">
        <v>19</v>
      </c>
      <c r="N186" s="214" t="s">
        <v>46</v>
      </c>
      <c r="O186" s="84"/>
      <c r="P186" s="215">
        <f>O186*H186</f>
        <v>0</v>
      </c>
      <c r="Q186" s="215">
        <v>0.00147</v>
      </c>
      <c r="R186" s="215">
        <f>Q186*H186</f>
        <v>0.0588</v>
      </c>
      <c r="S186" s="215">
        <v>2.447</v>
      </c>
      <c r="T186" s="216">
        <f>S186*H186</f>
        <v>97.88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17" t="s">
        <v>139</v>
      </c>
      <c r="AT186" s="217" t="s">
        <v>135</v>
      </c>
      <c r="AU186" s="217" t="s">
        <v>85</v>
      </c>
      <c r="AY186" s="16" t="s">
        <v>133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6" t="s">
        <v>83</v>
      </c>
      <c r="BK186" s="218">
        <f>ROUND(I186*H186,2)</f>
        <v>0</v>
      </c>
      <c r="BL186" s="16" t="s">
        <v>139</v>
      </c>
      <c r="BM186" s="217" t="s">
        <v>782</v>
      </c>
    </row>
    <row r="187" spans="1:47" s="2" customFormat="1" ht="12">
      <c r="A187" s="38"/>
      <c r="B187" s="39"/>
      <c r="C187" s="40"/>
      <c r="D187" s="219" t="s">
        <v>141</v>
      </c>
      <c r="E187" s="40"/>
      <c r="F187" s="220" t="s">
        <v>783</v>
      </c>
      <c r="G187" s="40"/>
      <c r="H187" s="40"/>
      <c r="I187" s="221"/>
      <c r="J187" s="40"/>
      <c r="K187" s="40"/>
      <c r="L187" s="44"/>
      <c r="M187" s="222"/>
      <c r="N187" s="223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6" t="s">
        <v>141</v>
      </c>
      <c r="AU187" s="16" t="s">
        <v>85</v>
      </c>
    </row>
    <row r="188" spans="1:63" s="12" customFormat="1" ht="22.8" customHeight="1">
      <c r="A188" s="12"/>
      <c r="B188" s="189"/>
      <c r="C188" s="190"/>
      <c r="D188" s="191" t="s">
        <v>74</v>
      </c>
      <c r="E188" s="203" t="s">
        <v>564</v>
      </c>
      <c r="F188" s="203" t="s">
        <v>565</v>
      </c>
      <c r="G188" s="190"/>
      <c r="H188" s="190"/>
      <c r="I188" s="193"/>
      <c r="J188" s="204">
        <f>BK188</f>
        <v>0</v>
      </c>
      <c r="K188" s="190"/>
      <c r="L188" s="195"/>
      <c r="M188" s="196"/>
      <c r="N188" s="197"/>
      <c r="O188" s="197"/>
      <c r="P188" s="198">
        <f>SUM(P189:P194)</f>
        <v>0</v>
      </c>
      <c r="Q188" s="197"/>
      <c r="R188" s="198">
        <f>SUM(R189:R194)</f>
        <v>0</v>
      </c>
      <c r="S188" s="197"/>
      <c r="T188" s="199">
        <f>SUM(T189:T194)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0" t="s">
        <v>83</v>
      </c>
      <c r="AT188" s="201" t="s">
        <v>74</v>
      </c>
      <c r="AU188" s="201" t="s">
        <v>83</v>
      </c>
      <c r="AY188" s="200" t="s">
        <v>133</v>
      </c>
      <c r="BK188" s="202">
        <f>SUM(BK189:BK194)</f>
        <v>0</v>
      </c>
    </row>
    <row r="189" spans="1:65" s="2" customFormat="1" ht="44.25" customHeight="1">
      <c r="A189" s="38"/>
      <c r="B189" s="39"/>
      <c r="C189" s="205" t="s">
        <v>405</v>
      </c>
      <c r="D189" s="205" t="s">
        <v>135</v>
      </c>
      <c r="E189" s="206" t="s">
        <v>784</v>
      </c>
      <c r="F189" s="207" t="s">
        <v>785</v>
      </c>
      <c r="G189" s="208" t="s">
        <v>217</v>
      </c>
      <c r="H189" s="209">
        <v>97.88</v>
      </c>
      <c r="I189" s="210"/>
      <c r="J189" s="211">
        <f>ROUND(I189*H189,2)</f>
        <v>0</v>
      </c>
      <c r="K189" s="212"/>
      <c r="L189" s="44"/>
      <c r="M189" s="213" t="s">
        <v>19</v>
      </c>
      <c r="N189" s="214" t="s">
        <v>46</v>
      </c>
      <c r="O189" s="84"/>
      <c r="P189" s="215">
        <f>O189*H189</f>
        <v>0</v>
      </c>
      <c r="Q189" s="215">
        <v>0</v>
      </c>
      <c r="R189" s="215">
        <f>Q189*H189</f>
        <v>0</v>
      </c>
      <c r="S189" s="215">
        <v>0</v>
      </c>
      <c r="T189" s="216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17" t="s">
        <v>139</v>
      </c>
      <c r="AT189" s="217" t="s">
        <v>135</v>
      </c>
      <c r="AU189" s="217" t="s">
        <v>85</v>
      </c>
      <c r="AY189" s="16" t="s">
        <v>133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6" t="s">
        <v>83</v>
      </c>
      <c r="BK189" s="218">
        <f>ROUND(I189*H189,2)</f>
        <v>0</v>
      </c>
      <c r="BL189" s="16" t="s">
        <v>139</v>
      </c>
      <c r="BM189" s="217" t="s">
        <v>786</v>
      </c>
    </row>
    <row r="190" spans="1:47" s="2" customFormat="1" ht="12">
      <c r="A190" s="38"/>
      <c r="B190" s="39"/>
      <c r="C190" s="40"/>
      <c r="D190" s="219" t="s">
        <v>141</v>
      </c>
      <c r="E190" s="40"/>
      <c r="F190" s="220" t="s">
        <v>787</v>
      </c>
      <c r="G190" s="40"/>
      <c r="H190" s="40"/>
      <c r="I190" s="221"/>
      <c r="J190" s="40"/>
      <c r="K190" s="40"/>
      <c r="L190" s="44"/>
      <c r="M190" s="222"/>
      <c r="N190" s="223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6" t="s">
        <v>141</v>
      </c>
      <c r="AU190" s="16" t="s">
        <v>85</v>
      </c>
    </row>
    <row r="191" spans="1:65" s="2" customFormat="1" ht="37.8" customHeight="1">
      <c r="A191" s="38"/>
      <c r="B191" s="39"/>
      <c r="C191" s="205" t="s">
        <v>409</v>
      </c>
      <c r="D191" s="205" t="s">
        <v>135</v>
      </c>
      <c r="E191" s="206" t="s">
        <v>788</v>
      </c>
      <c r="F191" s="207" t="s">
        <v>789</v>
      </c>
      <c r="G191" s="208" t="s">
        <v>217</v>
      </c>
      <c r="H191" s="209">
        <v>97.88</v>
      </c>
      <c r="I191" s="210"/>
      <c r="J191" s="211">
        <f>ROUND(I191*H191,2)</f>
        <v>0</v>
      </c>
      <c r="K191" s="212"/>
      <c r="L191" s="44"/>
      <c r="M191" s="213" t="s">
        <v>19</v>
      </c>
      <c r="N191" s="214" t="s">
        <v>46</v>
      </c>
      <c r="O191" s="84"/>
      <c r="P191" s="215">
        <f>O191*H191</f>
        <v>0</v>
      </c>
      <c r="Q191" s="215">
        <v>0</v>
      </c>
      <c r="R191" s="215">
        <f>Q191*H191</f>
        <v>0</v>
      </c>
      <c r="S191" s="215">
        <v>0</v>
      </c>
      <c r="T191" s="216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17" t="s">
        <v>139</v>
      </c>
      <c r="AT191" s="217" t="s">
        <v>135</v>
      </c>
      <c r="AU191" s="217" t="s">
        <v>85</v>
      </c>
      <c r="AY191" s="16" t="s">
        <v>133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6" t="s">
        <v>83</v>
      </c>
      <c r="BK191" s="218">
        <f>ROUND(I191*H191,2)</f>
        <v>0</v>
      </c>
      <c r="BL191" s="16" t="s">
        <v>139</v>
      </c>
      <c r="BM191" s="217" t="s">
        <v>790</v>
      </c>
    </row>
    <row r="192" spans="1:47" s="2" customFormat="1" ht="12">
      <c r="A192" s="38"/>
      <c r="B192" s="39"/>
      <c r="C192" s="40"/>
      <c r="D192" s="219" t="s">
        <v>141</v>
      </c>
      <c r="E192" s="40"/>
      <c r="F192" s="220" t="s">
        <v>791</v>
      </c>
      <c r="G192" s="40"/>
      <c r="H192" s="40"/>
      <c r="I192" s="221"/>
      <c r="J192" s="40"/>
      <c r="K192" s="40"/>
      <c r="L192" s="44"/>
      <c r="M192" s="222"/>
      <c r="N192" s="223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6" t="s">
        <v>141</v>
      </c>
      <c r="AU192" s="16" t="s">
        <v>85</v>
      </c>
    </row>
    <row r="193" spans="1:65" s="2" customFormat="1" ht="49.05" customHeight="1">
      <c r="A193" s="38"/>
      <c r="B193" s="39"/>
      <c r="C193" s="205" t="s">
        <v>414</v>
      </c>
      <c r="D193" s="205" t="s">
        <v>135</v>
      </c>
      <c r="E193" s="206" t="s">
        <v>792</v>
      </c>
      <c r="F193" s="207" t="s">
        <v>793</v>
      </c>
      <c r="G193" s="208" t="s">
        <v>217</v>
      </c>
      <c r="H193" s="209">
        <v>1370.32</v>
      </c>
      <c r="I193" s="210"/>
      <c r="J193" s="211">
        <f>ROUND(I193*H193,2)</f>
        <v>0</v>
      </c>
      <c r="K193" s="212"/>
      <c r="L193" s="44"/>
      <c r="M193" s="213" t="s">
        <v>19</v>
      </c>
      <c r="N193" s="214" t="s">
        <v>46</v>
      </c>
      <c r="O193" s="84"/>
      <c r="P193" s="215">
        <f>O193*H193</f>
        <v>0</v>
      </c>
      <c r="Q193" s="215">
        <v>0</v>
      </c>
      <c r="R193" s="215">
        <f>Q193*H193</f>
        <v>0</v>
      </c>
      <c r="S193" s="215">
        <v>0</v>
      </c>
      <c r="T193" s="216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17" t="s">
        <v>139</v>
      </c>
      <c r="AT193" s="217" t="s">
        <v>135</v>
      </c>
      <c r="AU193" s="217" t="s">
        <v>85</v>
      </c>
      <c r="AY193" s="16" t="s">
        <v>133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6" t="s">
        <v>83</v>
      </c>
      <c r="BK193" s="218">
        <f>ROUND(I193*H193,2)</f>
        <v>0</v>
      </c>
      <c r="BL193" s="16" t="s">
        <v>139</v>
      </c>
      <c r="BM193" s="217" t="s">
        <v>794</v>
      </c>
    </row>
    <row r="194" spans="1:47" s="2" customFormat="1" ht="12">
      <c r="A194" s="38"/>
      <c r="B194" s="39"/>
      <c r="C194" s="40"/>
      <c r="D194" s="219" t="s">
        <v>141</v>
      </c>
      <c r="E194" s="40"/>
      <c r="F194" s="220" t="s">
        <v>795</v>
      </c>
      <c r="G194" s="40"/>
      <c r="H194" s="40"/>
      <c r="I194" s="221"/>
      <c r="J194" s="40"/>
      <c r="K194" s="40"/>
      <c r="L194" s="44"/>
      <c r="M194" s="222"/>
      <c r="N194" s="223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6" t="s">
        <v>141</v>
      </c>
      <c r="AU194" s="16" t="s">
        <v>85</v>
      </c>
    </row>
    <row r="195" spans="1:63" s="12" customFormat="1" ht="22.8" customHeight="1">
      <c r="A195" s="12"/>
      <c r="B195" s="189"/>
      <c r="C195" s="190"/>
      <c r="D195" s="191" t="s">
        <v>74</v>
      </c>
      <c r="E195" s="203" t="s">
        <v>428</v>
      </c>
      <c r="F195" s="203" t="s">
        <v>429</v>
      </c>
      <c r="G195" s="190"/>
      <c r="H195" s="190"/>
      <c r="I195" s="193"/>
      <c r="J195" s="204">
        <f>BK195</f>
        <v>0</v>
      </c>
      <c r="K195" s="190"/>
      <c r="L195" s="195"/>
      <c r="M195" s="196"/>
      <c r="N195" s="197"/>
      <c r="O195" s="197"/>
      <c r="P195" s="198">
        <f>SUM(P196:P197)</f>
        <v>0</v>
      </c>
      <c r="Q195" s="197"/>
      <c r="R195" s="198">
        <f>SUM(R196:R197)</f>
        <v>0</v>
      </c>
      <c r="S195" s="197"/>
      <c r="T195" s="199">
        <f>SUM(T196:T197)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00" t="s">
        <v>83</v>
      </c>
      <c r="AT195" s="201" t="s">
        <v>74</v>
      </c>
      <c r="AU195" s="201" t="s">
        <v>83</v>
      </c>
      <c r="AY195" s="200" t="s">
        <v>133</v>
      </c>
      <c r="BK195" s="202">
        <f>SUM(BK196:BK197)</f>
        <v>0</v>
      </c>
    </row>
    <row r="196" spans="1:65" s="2" customFormat="1" ht="33" customHeight="1">
      <c r="A196" s="38"/>
      <c r="B196" s="39"/>
      <c r="C196" s="205" t="s">
        <v>418</v>
      </c>
      <c r="D196" s="205" t="s">
        <v>135</v>
      </c>
      <c r="E196" s="206" t="s">
        <v>796</v>
      </c>
      <c r="F196" s="207" t="s">
        <v>797</v>
      </c>
      <c r="G196" s="208" t="s">
        <v>217</v>
      </c>
      <c r="H196" s="209">
        <v>594.295</v>
      </c>
      <c r="I196" s="210"/>
      <c r="J196" s="211">
        <f>ROUND(I196*H196,2)</f>
        <v>0</v>
      </c>
      <c r="K196" s="212"/>
      <c r="L196" s="44"/>
      <c r="M196" s="213" t="s">
        <v>19</v>
      </c>
      <c r="N196" s="214" t="s">
        <v>46</v>
      </c>
      <c r="O196" s="84"/>
      <c r="P196" s="215">
        <f>O196*H196</f>
        <v>0</v>
      </c>
      <c r="Q196" s="215">
        <v>0</v>
      </c>
      <c r="R196" s="215">
        <f>Q196*H196</f>
        <v>0</v>
      </c>
      <c r="S196" s="215">
        <v>0</v>
      </c>
      <c r="T196" s="216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17" t="s">
        <v>139</v>
      </c>
      <c r="AT196" s="217" t="s">
        <v>135</v>
      </c>
      <c r="AU196" s="217" t="s">
        <v>85</v>
      </c>
      <c r="AY196" s="16" t="s">
        <v>133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6" t="s">
        <v>83</v>
      </c>
      <c r="BK196" s="218">
        <f>ROUND(I196*H196,2)</f>
        <v>0</v>
      </c>
      <c r="BL196" s="16" t="s">
        <v>139</v>
      </c>
      <c r="BM196" s="217" t="s">
        <v>798</v>
      </c>
    </row>
    <row r="197" spans="1:47" s="2" customFormat="1" ht="12">
      <c r="A197" s="38"/>
      <c r="B197" s="39"/>
      <c r="C197" s="40"/>
      <c r="D197" s="219" t="s">
        <v>141</v>
      </c>
      <c r="E197" s="40"/>
      <c r="F197" s="220" t="s">
        <v>799</v>
      </c>
      <c r="G197" s="40"/>
      <c r="H197" s="40"/>
      <c r="I197" s="221"/>
      <c r="J197" s="40"/>
      <c r="K197" s="40"/>
      <c r="L197" s="44"/>
      <c r="M197" s="235"/>
      <c r="N197" s="236"/>
      <c r="O197" s="237"/>
      <c r="P197" s="237"/>
      <c r="Q197" s="237"/>
      <c r="R197" s="237"/>
      <c r="S197" s="237"/>
      <c r="T197" s="2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6" t="s">
        <v>141</v>
      </c>
      <c r="AU197" s="16" t="s">
        <v>85</v>
      </c>
    </row>
    <row r="198" spans="1:31" s="2" customFormat="1" ht="6.95" customHeight="1">
      <c r="A198" s="38"/>
      <c r="B198" s="59"/>
      <c r="C198" s="60"/>
      <c r="D198" s="60"/>
      <c r="E198" s="60"/>
      <c r="F198" s="60"/>
      <c r="G198" s="60"/>
      <c r="H198" s="60"/>
      <c r="I198" s="60"/>
      <c r="J198" s="60"/>
      <c r="K198" s="60"/>
      <c r="L198" s="44"/>
      <c r="M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</row>
  </sheetData>
  <sheetProtection password="CC35" sheet="1" objects="1" scenarios="1" formatColumns="0" formatRows="0" autoFilter="0"/>
  <autoFilter ref="C85:K197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4_01/111151231"/>
    <hyperlink ref="F92" r:id="rId2" display="https://podminky.urs.cz/item/CS_URS_2024_01/111151431"/>
    <hyperlink ref="F94" r:id="rId3" display="https://podminky.urs.cz/item/CS_URS_2024_01/111209111"/>
    <hyperlink ref="F96" r:id="rId4" display="https://podminky.urs.cz/item/CS_URS_2024_01/111212211"/>
    <hyperlink ref="F98" r:id="rId5" display="https://podminky.urs.cz/item/CS_URS_2024_01/112101101"/>
    <hyperlink ref="F100" r:id="rId6" display="https://podminky.urs.cz/item/CS_URS_2024_01/115101201"/>
    <hyperlink ref="F102" r:id="rId7" display="https://podminky.urs.cz/item/CS_URS_2024_01/115101301"/>
    <hyperlink ref="F104" r:id="rId8" display="https://podminky.urs.cz/item/CS_URS_2024_01/121151114"/>
    <hyperlink ref="F106" r:id="rId9" display="https://podminky.urs.cz/item/CS_URS_2023_02/122702119"/>
    <hyperlink ref="F108" r:id="rId10" display="https://podminky.urs.cz/item/CS_URS_2024_01/124253102"/>
    <hyperlink ref="F110" r:id="rId11" display="https://podminky.urs.cz/item/CS_URS_2024_01/132251254"/>
    <hyperlink ref="F112" r:id="rId12" display="https://podminky.urs.cz/item/CS_URS_2024_01/162651112"/>
    <hyperlink ref="F114" r:id="rId13" display="https://podminky.urs.cz/item/CS_URS_2024_01/162751117"/>
    <hyperlink ref="F116" r:id="rId14" display="https://podminky.urs.cz/item/CS_URS_2024_01/167151111"/>
    <hyperlink ref="F118" r:id="rId15" display="https://podminky.urs.cz/item/CS_URS_2024_01/171251201"/>
    <hyperlink ref="F120" r:id="rId16" display="https://podminky.urs.cz/item/CS_URS_2024_01/172152101"/>
    <hyperlink ref="F122" r:id="rId17" display="https://podminky.urs.cz/item/CS_URS_2024_01/182151111"/>
    <hyperlink ref="F124" r:id="rId18" display="https://podminky.urs.cz/item/CS_URS_2024_01/182351133"/>
    <hyperlink ref="F126" r:id="rId19" display="https://podminky.urs.cz/item/CS_URS_2024_01/184102211"/>
    <hyperlink ref="F130" r:id="rId20" display="https://podminky.urs.cz/item/CS_URS_2024_01/184215132"/>
    <hyperlink ref="F132" r:id="rId21" display="https://podminky.urs.cz/item/CS_URS_2024_01/171103211"/>
    <hyperlink ref="F134" r:id="rId22" display="https://podminky.urs.cz/item/CS_URS_2024_01/181151321"/>
    <hyperlink ref="F136" r:id="rId23" display="https://podminky.urs.cz/item/CS_URS_2024_01/181411121"/>
    <hyperlink ref="F139" r:id="rId24" display="https://podminky.urs.cz/item/CS_URS_2024_01/183101113"/>
    <hyperlink ref="F141" r:id="rId25" display="https://podminky.urs.cz/item/CS_URS_2024_01/184102113"/>
    <hyperlink ref="F151" r:id="rId26" display="https://podminky.urs.cz/item/CS_URS_2024_01/184813133"/>
    <hyperlink ref="F153" r:id="rId27" display="https://podminky.urs.cz/item/CS_URS_2024_01/184813136"/>
    <hyperlink ref="F155" r:id="rId28" display="https://podminky.urs.cz/item/CS_URS_2024_01/184813211"/>
    <hyperlink ref="F157" r:id="rId29" display="https://podminky.urs.cz/item/CS_URS_2024_01/184815166"/>
    <hyperlink ref="F159" r:id="rId30" display="https://podminky.urs.cz/item/CS_URS_2024_01/184816111"/>
    <hyperlink ref="F162" r:id="rId31" display="https://podminky.urs.cz/item/CS_URS_2024_01/184851411"/>
    <hyperlink ref="F164" r:id="rId32" display="https://podminky.urs.cz/item/CS_URS_2024_01/184852321"/>
    <hyperlink ref="F166" r:id="rId33" display="https://podminky.urs.cz/item/CS_URS_2024_01/184911421"/>
    <hyperlink ref="F169" r:id="rId34" display="https://podminky.urs.cz/item/CS_URS_2024_01/185804233"/>
    <hyperlink ref="F171" r:id="rId35" display="https://podminky.urs.cz/item/CS_URS_2024_01/185804312"/>
    <hyperlink ref="F174" r:id="rId36" display="https://podminky.urs.cz/item/CS_URS_2024_01/211971110"/>
    <hyperlink ref="F178" r:id="rId37" display="https://podminky.urs.cz/item/CS_URS_2024_01/462511161"/>
    <hyperlink ref="F180" r:id="rId38" display="https://podminky.urs.cz/item/CS_URS_2024_01/462511169"/>
    <hyperlink ref="F182" r:id="rId39" display="https://podminky.urs.cz/item/CS_URS_2024_01/463212111"/>
    <hyperlink ref="F184" r:id="rId40" display="https://podminky.urs.cz/item/CS_URS_2024_01/469951000"/>
    <hyperlink ref="F187" r:id="rId41" display="https://podminky.urs.cz/item/CS_URS_2024_01/960111221"/>
    <hyperlink ref="F190" r:id="rId42" display="https://podminky.urs.cz/item/CS_URS_2024_01/997013861"/>
    <hyperlink ref="F192" r:id="rId43" display="https://podminky.urs.cz/item/CS_URS_2024_01/997321511"/>
    <hyperlink ref="F194" r:id="rId44" display="https://podminky.urs.cz/item/CS_URS_2024_01/997321519"/>
    <hyperlink ref="F197" r:id="rId45" display="https://podminky.urs.cz/item/CS_URS_2024_01/998332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97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9"/>
      <c r="AT3" s="16" t="s">
        <v>85</v>
      </c>
    </row>
    <row r="4" spans="2:46" s="1" customFormat="1" ht="24.95" customHeight="1">
      <c r="B4" s="19"/>
      <c r="D4" s="130" t="s">
        <v>101</v>
      </c>
      <c r="L4" s="19"/>
      <c r="M4" s="131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2" t="s">
        <v>16</v>
      </c>
      <c r="L6" s="19"/>
    </row>
    <row r="7" spans="2:12" s="1" customFormat="1" ht="26.25" customHeight="1">
      <c r="B7" s="19"/>
      <c r="E7" s="133" t="str">
        <f>'Rekapitulace stavby'!K6</f>
        <v>Revitalizace vodoteče, polní cesta NCV5 KoPÚ Svojnice a polní cesty C3 a C4 - KoPÚ Protivec</v>
      </c>
      <c r="F7" s="132"/>
      <c r="G7" s="132"/>
      <c r="H7" s="132"/>
      <c r="L7" s="19"/>
    </row>
    <row r="8" spans="1:31" s="2" customFormat="1" ht="12" customHeight="1">
      <c r="A8" s="38"/>
      <c r="B8" s="44"/>
      <c r="C8" s="38"/>
      <c r="D8" s="132" t="s">
        <v>102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800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13. 5. 2024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27</v>
      </c>
      <c r="E14" s="38"/>
      <c r="F14" s="38"/>
      <c r="G14" s="38"/>
      <c r="H14" s="38"/>
      <c r="I14" s="132" t="s">
        <v>28</v>
      </c>
      <c r="J14" s="136" t="s">
        <v>29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30</v>
      </c>
      <c r="F15" s="38"/>
      <c r="G15" s="38"/>
      <c r="H15" s="38"/>
      <c r="I15" s="132" t="s">
        <v>31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32</v>
      </c>
      <c r="E17" s="38"/>
      <c r="F17" s="38"/>
      <c r="G17" s="38"/>
      <c r="H17" s="38"/>
      <c r="I17" s="132" t="s">
        <v>28</v>
      </c>
      <c r="J17" s="32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2" t="str">
        <f>'Rekapitulace stavby'!E14</f>
        <v>Vyplň údaj</v>
      </c>
      <c r="F18" s="136"/>
      <c r="G18" s="136"/>
      <c r="H18" s="136"/>
      <c r="I18" s="132" t="s">
        <v>31</v>
      </c>
      <c r="J18" s="32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34</v>
      </c>
      <c r="E20" s="38"/>
      <c r="F20" s="38"/>
      <c r="G20" s="38"/>
      <c r="H20" s="38"/>
      <c r="I20" s="132" t="s">
        <v>28</v>
      </c>
      <c r="J20" s="136" t="s">
        <v>35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36</v>
      </c>
      <c r="F21" s="38"/>
      <c r="G21" s="38"/>
      <c r="H21" s="38"/>
      <c r="I21" s="132" t="s">
        <v>31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38</v>
      </c>
      <c r="E23" s="38"/>
      <c r="F23" s="38"/>
      <c r="G23" s="38"/>
      <c r="H23" s="38"/>
      <c r="I23" s="132" t="s">
        <v>28</v>
      </c>
      <c r="J23" s="136" t="s">
        <v>35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36</v>
      </c>
      <c r="F24" s="38"/>
      <c r="G24" s="38"/>
      <c r="H24" s="38"/>
      <c r="I24" s="132" t="s">
        <v>31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39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71.25" customHeight="1">
      <c r="A27" s="138"/>
      <c r="B27" s="139"/>
      <c r="C27" s="138"/>
      <c r="D27" s="138"/>
      <c r="E27" s="140" t="s">
        <v>40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41</v>
      </c>
      <c r="E30" s="38"/>
      <c r="F30" s="38"/>
      <c r="G30" s="38"/>
      <c r="H30" s="38"/>
      <c r="I30" s="38"/>
      <c r="J30" s="144">
        <f>ROUND(J87,2)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43</v>
      </c>
      <c r="G32" s="38"/>
      <c r="H32" s="38"/>
      <c r="I32" s="145" t="s">
        <v>42</v>
      </c>
      <c r="J32" s="145" t="s">
        <v>44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45</v>
      </c>
      <c r="E33" s="132" t="s">
        <v>46</v>
      </c>
      <c r="F33" s="147">
        <f>ROUND((SUM(BE87:BE141)),2)</f>
        <v>0</v>
      </c>
      <c r="G33" s="38"/>
      <c r="H33" s="38"/>
      <c r="I33" s="148">
        <v>0.21</v>
      </c>
      <c r="J33" s="147">
        <f>ROUND(((SUM(BE87:BE141))*I33),2)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47</v>
      </c>
      <c r="F34" s="147">
        <f>ROUND((SUM(BF87:BF141)),2)</f>
        <v>0</v>
      </c>
      <c r="G34" s="38"/>
      <c r="H34" s="38"/>
      <c r="I34" s="148">
        <v>0.12</v>
      </c>
      <c r="J34" s="147">
        <f>ROUND(((SUM(BF87:BF141))*I34),2)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48</v>
      </c>
      <c r="F35" s="147">
        <f>ROUND((SUM(BG87:BG141)),2)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49</v>
      </c>
      <c r="F36" s="147">
        <f>ROUND((SUM(BH87:BH141)),2)</f>
        <v>0</v>
      </c>
      <c r="G36" s="38"/>
      <c r="H36" s="38"/>
      <c r="I36" s="148">
        <v>0.12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50</v>
      </c>
      <c r="F37" s="147">
        <f>ROUND((SUM(BI87:BI141)),2)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51</v>
      </c>
      <c r="E39" s="151"/>
      <c r="F39" s="151"/>
      <c r="G39" s="152" t="s">
        <v>52</v>
      </c>
      <c r="H39" s="153" t="s">
        <v>53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2" t="s">
        <v>104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1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26.25" customHeight="1">
      <c r="A48" s="38"/>
      <c r="B48" s="39"/>
      <c r="C48" s="40"/>
      <c r="D48" s="40"/>
      <c r="E48" s="160" t="str">
        <f>E7</f>
        <v>Revitalizace vodoteče, polní cesta NCV5 KoPÚ Svojnice a polní cesty C3 a C4 - KoPÚ Protivec</v>
      </c>
      <c r="F48" s="31"/>
      <c r="G48" s="31"/>
      <c r="H48" s="31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1" t="s">
        <v>102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307 - Propustek pod polní cestou C3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1" t="s">
        <v>21</v>
      </c>
      <c r="D52" s="40"/>
      <c r="E52" s="40"/>
      <c r="F52" s="26" t="str">
        <f>F12</f>
        <v>Svojnice, Protivec</v>
      </c>
      <c r="G52" s="40"/>
      <c r="H52" s="40"/>
      <c r="I52" s="31" t="s">
        <v>23</v>
      </c>
      <c r="J52" s="72" t="str">
        <f>IF(J12="","",J12)</f>
        <v>13. 5. 2024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1" t="s">
        <v>27</v>
      </c>
      <c r="D54" s="40"/>
      <c r="E54" s="40"/>
      <c r="F54" s="26" t="str">
        <f>E15</f>
        <v>SPÚ, KPÚ pro Jihočeský kraj, Pobočka Prachatice</v>
      </c>
      <c r="G54" s="40"/>
      <c r="H54" s="40"/>
      <c r="I54" s="31" t="s">
        <v>34</v>
      </c>
      <c r="J54" s="36" t="str">
        <f>E21</f>
        <v>Sweco Hydroprojekt a.s.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5.65" customHeight="1">
      <c r="A55" s="38"/>
      <c r="B55" s="39"/>
      <c r="C55" s="31" t="s">
        <v>32</v>
      </c>
      <c r="D55" s="40"/>
      <c r="E55" s="40"/>
      <c r="F55" s="26" t="str">
        <f>IF(E18="","",E18)</f>
        <v>Vyplň údaj</v>
      </c>
      <c r="G55" s="40"/>
      <c r="H55" s="40"/>
      <c r="I55" s="31" t="s">
        <v>38</v>
      </c>
      <c r="J55" s="36" t="str">
        <f>E24</f>
        <v>Sweco Hydroprojekt a.s.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105</v>
      </c>
      <c r="D57" s="162"/>
      <c r="E57" s="162"/>
      <c r="F57" s="162"/>
      <c r="G57" s="162"/>
      <c r="H57" s="162"/>
      <c r="I57" s="162"/>
      <c r="J57" s="163" t="s">
        <v>106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73</v>
      </c>
      <c r="D59" s="40"/>
      <c r="E59" s="40"/>
      <c r="F59" s="40"/>
      <c r="G59" s="40"/>
      <c r="H59" s="40"/>
      <c r="I59" s="40"/>
      <c r="J59" s="102">
        <f>J87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6" t="s">
        <v>107</v>
      </c>
    </row>
    <row r="60" spans="1:31" s="9" customFormat="1" ht="24.95" customHeight="1">
      <c r="A60" s="9"/>
      <c r="B60" s="165"/>
      <c r="C60" s="166"/>
      <c r="D60" s="167" t="s">
        <v>108</v>
      </c>
      <c r="E60" s="168"/>
      <c r="F60" s="168"/>
      <c r="G60" s="168"/>
      <c r="H60" s="168"/>
      <c r="I60" s="168"/>
      <c r="J60" s="169">
        <f>J88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109</v>
      </c>
      <c r="E61" s="174"/>
      <c r="F61" s="174"/>
      <c r="G61" s="174"/>
      <c r="H61" s="174"/>
      <c r="I61" s="174"/>
      <c r="J61" s="175">
        <f>J89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110</v>
      </c>
      <c r="E62" s="174"/>
      <c r="F62" s="174"/>
      <c r="G62" s="174"/>
      <c r="H62" s="174"/>
      <c r="I62" s="174"/>
      <c r="J62" s="175">
        <f>J102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111</v>
      </c>
      <c r="E63" s="174"/>
      <c r="F63" s="174"/>
      <c r="G63" s="174"/>
      <c r="H63" s="174"/>
      <c r="I63" s="174"/>
      <c r="J63" s="175">
        <f>J108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113</v>
      </c>
      <c r="E64" s="174"/>
      <c r="F64" s="174"/>
      <c r="G64" s="174"/>
      <c r="H64" s="174"/>
      <c r="I64" s="174"/>
      <c r="J64" s="175">
        <f>J121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114</v>
      </c>
      <c r="E65" s="174"/>
      <c r="F65" s="174"/>
      <c r="G65" s="174"/>
      <c r="H65" s="174"/>
      <c r="I65" s="174"/>
      <c r="J65" s="175">
        <f>J122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1"/>
      <c r="C66" s="172"/>
      <c r="D66" s="173" t="s">
        <v>445</v>
      </c>
      <c r="E66" s="174"/>
      <c r="F66" s="174"/>
      <c r="G66" s="174"/>
      <c r="H66" s="174"/>
      <c r="I66" s="174"/>
      <c r="J66" s="175">
        <f>J132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1"/>
      <c r="C67" s="172"/>
      <c r="D67" s="173" t="s">
        <v>115</v>
      </c>
      <c r="E67" s="174"/>
      <c r="F67" s="174"/>
      <c r="G67" s="174"/>
      <c r="H67" s="174"/>
      <c r="I67" s="174"/>
      <c r="J67" s="175">
        <f>J139</f>
        <v>0</v>
      </c>
      <c r="K67" s="172"/>
      <c r="L67" s="17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3" spans="1:31" s="2" customFormat="1" ht="6.95" customHeight="1">
      <c r="A73" s="38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24.95" customHeight="1">
      <c r="A74" s="38"/>
      <c r="B74" s="39"/>
      <c r="C74" s="22" t="s">
        <v>118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1" t="s">
        <v>16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26.25" customHeight="1">
      <c r="A77" s="38"/>
      <c r="B77" s="39"/>
      <c r="C77" s="40"/>
      <c r="D77" s="40"/>
      <c r="E77" s="160" t="str">
        <f>E7</f>
        <v>Revitalizace vodoteče, polní cesta NCV5 KoPÚ Svojnice a polní cesty C3 a C4 - KoPÚ Protivec</v>
      </c>
      <c r="F77" s="31"/>
      <c r="G77" s="31"/>
      <c r="H77" s="31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1" t="s">
        <v>102</v>
      </c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69" t="str">
        <f>E9</f>
        <v>SO 307 - Propustek pod polní cestou C3</v>
      </c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1" t="s">
        <v>21</v>
      </c>
      <c r="D81" s="40"/>
      <c r="E81" s="40"/>
      <c r="F81" s="26" t="str">
        <f>F12</f>
        <v>Svojnice, Protivec</v>
      </c>
      <c r="G81" s="40"/>
      <c r="H81" s="40"/>
      <c r="I81" s="31" t="s">
        <v>23</v>
      </c>
      <c r="J81" s="72" t="str">
        <f>IF(J12="","",J12)</f>
        <v>13. 5. 2024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25.65" customHeight="1">
      <c r="A83" s="38"/>
      <c r="B83" s="39"/>
      <c r="C83" s="31" t="s">
        <v>27</v>
      </c>
      <c r="D83" s="40"/>
      <c r="E83" s="40"/>
      <c r="F83" s="26" t="str">
        <f>E15</f>
        <v>SPÚ, KPÚ pro Jihočeský kraj, Pobočka Prachatice</v>
      </c>
      <c r="G83" s="40"/>
      <c r="H83" s="40"/>
      <c r="I83" s="31" t="s">
        <v>34</v>
      </c>
      <c r="J83" s="36" t="str">
        <f>E21</f>
        <v>Sweco Hydroprojekt a.s.</v>
      </c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25.65" customHeight="1">
      <c r="A84" s="38"/>
      <c r="B84" s="39"/>
      <c r="C84" s="31" t="s">
        <v>32</v>
      </c>
      <c r="D84" s="40"/>
      <c r="E84" s="40"/>
      <c r="F84" s="26" t="str">
        <f>IF(E18="","",E18)</f>
        <v>Vyplň údaj</v>
      </c>
      <c r="G84" s="40"/>
      <c r="H84" s="40"/>
      <c r="I84" s="31" t="s">
        <v>38</v>
      </c>
      <c r="J84" s="36" t="str">
        <f>E24</f>
        <v>Sweco Hydroprojekt a.s.</v>
      </c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0.3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11" customFormat="1" ht="29.25" customHeight="1">
      <c r="A86" s="177"/>
      <c r="B86" s="178"/>
      <c r="C86" s="179" t="s">
        <v>119</v>
      </c>
      <c r="D86" s="180" t="s">
        <v>60</v>
      </c>
      <c r="E86" s="180" t="s">
        <v>56</v>
      </c>
      <c r="F86" s="180" t="s">
        <v>57</v>
      </c>
      <c r="G86" s="180" t="s">
        <v>120</v>
      </c>
      <c r="H86" s="180" t="s">
        <v>121</v>
      </c>
      <c r="I86" s="180" t="s">
        <v>122</v>
      </c>
      <c r="J86" s="181" t="s">
        <v>106</v>
      </c>
      <c r="K86" s="182" t="s">
        <v>123</v>
      </c>
      <c r="L86" s="183"/>
      <c r="M86" s="92" t="s">
        <v>19</v>
      </c>
      <c r="N86" s="93" t="s">
        <v>45</v>
      </c>
      <c r="O86" s="93" t="s">
        <v>124</v>
      </c>
      <c r="P86" s="93" t="s">
        <v>125</v>
      </c>
      <c r="Q86" s="93" t="s">
        <v>126</v>
      </c>
      <c r="R86" s="93" t="s">
        <v>127</v>
      </c>
      <c r="S86" s="93" t="s">
        <v>128</v>
      </c>
      <c r="T86" s="94" t="s">
        <v>129</v>
      </c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</row>
    <row r="87" spans="1:63" s="2" customFormat="1" ht="22.8" customHeight="1">
      <c r="A87" s="38"/>
      <c r="B87" s="39"/>
      <c r="C87" s="99" t="s">
        <v>130</v>
      </c>
      <c r="D87" s="40"/>
      <c r="E87" s="40"/>
      <c r="F87" s="40"/>
      <c r="G87" s="40"/>
      <c r="H87" s="40"/>
      <c r="I87" s="40"/>
      <c r="J87" s="184">
        <f>BK87</f>
        <v>0</v>
      </c>
      <c r="K87" s="40"/>
      <c r="L87" s="44"/>
      <c r="M87" s="95"/>
      <c r="N87" s="185"/>
      <c r="O87" s="96"/>
      <c r="P87" s="186">
        <f>P88</f>
        <v>0</v>
      </c>
      <c r="Q87" s="96"/>
      <c r="R87" s="186">
        <f>R88</f>
        <v>23.88605855</v>
      </c>
      <c r="S87" s="96"/>
      <c r="T87" s="187">
        <f>T88</f>
        <v>26.217000000000002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6" t="s">
        <v>74</v>
      </c>
      <c r="AU87" s="16" t="s">
        <v>107</v>
      </c>
      <c r="BK87" s="188">
        <f>BK88</f>
        <v>0</v>
      </c>
    </row>
    <row r="88" spans="1:63" s="12" customFormat="1" ht="25.9" customHeight="1">
      <c r="A88" s="12"/>
      <c r="B88" s="189"/>
      <c r="C88" s="190"/>
      <c r="D88" s="191" t="s">
        <v>74</v>
      </c>
      <c r="E88" s="192" t="s">
        <v>131</v>
      </c>
      <c r="F88" s="192" t="s">
        <v>132</v>
      </c>
      <c r="G88" s="190"/>
      <c r="H88" s="190"/>
      <c r="I88" s="193"/>
      <c r="J88" s="194">
        <f>BK88</f>
        <v>0</v>
      </c>
      <c r="K88" s="190"/>
      <c r="L88" s="195"/>
      <c r="M88" s="196"/>
      <c r="N88" s="197"/>
      <c r="O88" s="197"/>
      <c r="P88" s="198">
        <f>P89+P102+P108+P121+P122+P132+P139</f>
        <v>0</v>
      </c>
      <c r="Q88" s="197"/>
      <c r="R88" s="198">
        <f>R89+R102+R108+R121+R122+R132+R139</f>
        <v>23.88605855</v>
      </c>
      <c r="S88" s="197"/>
      <c r="T88" s="199">
        <f>T89+T102+T108+T121+T122+T132+T139</f>
        <v>26.217000000000002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83</v>
      </c>
      <c r="AT88" s="201" t="s">
        <v>74</v>
      </c>
      <c r="AU88" s="201" t="s">
        <v>75</v>
      </c>
      <c r="AY88" s="200" t="s">
        <v>133</v>
      </c>
      <c r="BK88" s="202">
        <f>BK89+BK102+BK108+BK121+BK122+BK132+BK139</f>
        <v>0</v>
      </c>
    </row>
    <row r="89" spans="1:63" s="12" customFormat="1" ht="22.8" customHeight="1">
      <c r="A89" s="12"/>
      <c r="B89" s="189"/>
      <c r="C89" s="190"/>
      <c r="D89" s="191" t="s">
        <v>74</v>
      </c>
      <c r="E89" s="203" t="s">
        <v>83</v>
      </c>
      <c r="F89" s="203" t="s">
        <v>134</v>
      </c>
      <c r="G89" s="190"/>
      <c r="H89" s="190"/>
      <c r="I89" s="193"/>
      <c r="J89" s="204">
        <f>BK89</f>
        <v>0</v>
      </c>
      <c r="K89" s="190"/>
      <c r="L89" s="195"/>
      <c r="M89" s="196"/>
      <c r="N89" s="197"/>
      <c r="O89" s="197"/>
      <c r="P89" s="198">
        <f>SUM(P90:P101)</f>
        <v>0</v>
      </c>
      <c r="Q89" s="197"/>
      <c r="R89" s="198">
        <f>SUM(R90:R101)</f>
        <v>0.0036</v>
      </c>
      <c r="S89" s="197"/>
      <c r="T89" s="199">
        <f>SUM(T90:T101)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83</v>
      </c>
      <c r="AT89" s="201" t="s">
        <v>74</v>
      </c>
      <c r="AU89" s="201" t="s">
        <v>83</v>
      </c>
      <c r="AY89" s="200" t="s">
        <v>133</v>
      </c>
      <c r="BK89" s="202">
        <f>SUM(BK90:BK101)</f>
        <v>0</v>
      </c>
    </row>
    <row r="90" spans="1:65" s="2" customFormat="1" ht="24.15" customHeight="1">
      <c r="A90" s="38"/>
      <c r="B90" s="39"/>
      <c r="C90" s="205" t="s">
        <v>83</v>
      </c>
      <c r="D90" s="205" t="s">
        <v>135</v>
      </c>
      <c r="E90" s="206" t="s">
        <v>152</v>
      </c>
      <c r="F90" s="207" t="s">
        <v>153</v>
      </c>
      <c r="G90" s="208" t="s">
        <v>154</v>
      </c>
      <c r="H90" s="209">
        <v>120</v>
      </c>
      <c r="I90" s="210"/>
      <c r="J90" s="211">
        <f>ROUND(I90*H90,2)</f>
        <v>0</v>
      </c>
      <c r="K90" s="212"/>
      <c r="L90" s="44"/>
      <c r="M90" s="213" t="s">
        <v>19</v>
      </c>
      <c r="N90" s="214" t="s">
        <v>46</v>
      </c>
      <c r="O90" s="84"/>
      <c r="P90" s="215">
        <f>O90*H90</f>
        <v>0</v>
      </c>
      <c r="Q90" s="215">
        <v>3E-05</v>
      </c>
      <c r="R90" s="215">
        <f>Q90*H90</f>
        <v>0.0036</v>
      </c>
      <c r="S90" s="215">
        <v>0</v>
      </c>
      <c r="T90" s="216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7" t="s">
        <v>139</v>
      </c>
      <c r="AT90" s="217" t="s">
        <v>135</v>
      </c>
      <c r="AU90" s="217" t="s">
        <v>85</v>
      </c>
      <c r="AY90" s="16" t="s">
        <v>133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6" t="s">
        <v>83</v>
      </c>
      <c r="BK90" s="218">
        <f>ROUND(I90*H90,2)</f>
        <v>0</v>
      </c>
      <c r="BL90" s="16" t="s">
        <v>139</v>
      </c>
      <c r="BM90" s="217" t="s">
        <v>801</v>
      </c>
    </row>
    <row r="91" spans="1:47" s="2" customFormat="1" ht="12">
      <c r="A91" s="38"/>
      <c r="B91" s="39"/>
      <c r="C91" s="40"/>
      <c r="D91" s="219" t="s">
        <v>141</v>
      </c>
      <c r="E91" s="40"/>
      <c r="F91" s="220" t="s">
        <v>156</v>
      </c>
      <c r="G91" s="40"/>
      <c r="H91" s="40"/>
      <c r="I91" s="221"/>
      <c r="J91" s="40"/>
      <c r="K91" s="40"/>
      <c r="L91" s="44"/>
      <c r="M91" s="222"/>
      <c r="N91" s="223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6" t="s">
        <v>141</v>
      </c>
      <c r="AU91" s="16" t="s">
        <v>85</v>
      </c>
    </row>
    <row r="92" spans="1:65" s="2" customFormat="1" ht="37.8" customHeight="1">
      <c r="A92" s="38"/>
      <c r="B92" s="39"/>
      <c r="C92" s="205" t="s">
        <v>85</v>
      </c>
      <c r="D92" s="205" t="s">
        <v>135</v>
      </c>
      <c r="E92" s="206" t="s">
        <v>158</v>
      </c>
      <c r="F92" s="207" t="s">
        <v>159</v>
      </c>
      <c r="G92" s="208" t="s">
        <v>160</v>
      </c>
      <c r="H92" s="209">
        <v>15</v>
      </c>
      <c r="I92" s="210"/>
      <c r="J92" s="211">
        <f>ROUND(I92*H92,2)</f>
        <v>0</v>
      </c>
      <c r="K92" s="212"/>
      <c r="L92" s="44"/>
      <c r="M92" s="213" t="s">
        <v>19</v>
      </c>
      <c r="N92" s="214" t="s">
        <v>46</v>
      </c>
      <c r="O92" s="84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7" t="s">
        <v>139</v>
      </c>
      <c r="AT92" s="217" t="s">
        <v>135</v>
      </c>
      <c r="AU92" s="217" t="s">
        <v>85</v>
      </c>
      <c r="AY92" s="16" t="s">
        <v>133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6" t="s">
        <v>83</v>
      </c>
      <c r="BK92" s="218">
        <f>ROUND(I92*H92,2)</f>
        <v>0</v>
      </c>
      <c r="BL92" s="16" t="s">
        <v>139</v>
      </c>
      <c r="BM92" s="217" t="s">
        <v>802</v>
      </c>
    </row>
    <row r="93" spans="1:47" s="2" customFormat="1" ht="12">
      <c r="A93" s="38"/>
      <c r="B93" s="39"/>
      <c r="C93" s="40"/>
      <c r="D93" s="219" t="s">
        <v>141</v>
      </c>
      <c r="E93" s="40"/>
      <c r="F93" s="220" t="s">
        <v>162</v>
      </c>
      <c r="G93" s="40"/>
      <c r="H93" s="40"/>
      <c r="I93" s="221"/>
      <c r="J93" s="40"/>
      <c r="K93" s="40"/>
      <c r="L93" s="44"/>
      <c r="M93" s="222"/>
      <c r="N93" s="223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6" t="s">
        <v>141</v>
      </c>
      <c r="AU93" s="16" t="s">
        <v>85</v>
      </c>
    </row>
    <row r="94" spans="1:65" s="2" customFormat="1" ht="16.5" customHeight="1">
      <c r="A94" s="38"/>
      <c r="B94" s="39"/>
      <c r="C94" s="205" t="s">
        <v>147</v>
      </c>
      <c r="D94" s="205" t="s">
        <v>135</v>
      </c>
      <c r="E94" s="206" t="s">
        <v>185</v>
      </c>
      <c r="F94" s="207" t="s">
        <v>579</v>
      </c>
      <c r="G94" s="208" t="s">
        <v>177</v>
      </c>
      <c r="H94" s="209">
        <v>4.155</v>
      </c>
      <c r="I94" s="210"/>
      <c r="J94" s="211">
        <f>ROUND(I94*H94,2)</f>
        <v>0</v>
      </c>
      <c r="K94" s="212"/>
      <c r="L94" s="44"/>
      <c r="M94" s="213" t="s">
        <v>19</v>
      </c>
      <c r="N94" s="214" t="s">
        <v>46</v>
      </c>
      <c r="O94" s="84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7" t="s">
        <v>139</v>
      </c>
      <c r="AT94" s="217" t="s">
        <v>135</v>
      </c>
      <c r="AU94" s="217" t="s">
        <v>85</v>
      </c>
      <c r="AY94" s="16" t="s">
        <v>133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6" t="s">
        <v>83</v>
      </c>
      <c r="BK94" s="218">
        <f>ROUND(I94*H94,2)</f>
        <v>0</v>
      </c>
      <c r="BL94" s="16" t="s">
        <v>139</v>
      </c>
      <c r="BM94" s="217" t="s">
        <v>803</v>
      </c>
    </row>
    <row r="95" spans="1:47" s="2" customFormat="1" ht="12">
      <c r="A95" s="38"/>
      <c r="B95" s="39"/>
      <c r="C95" s="40"/>
      <c r="D95" s="219" t="s">
        <v>141</v>
      </c>
      <c r="E95" s="40"/>
      <c r="F95" s="220" t="s">
        <v>188</v>
      </c>
      <c r="G95" s="40"/>
      <c r="H95" s="40"/>
      <c r="I95" s="221"/>
      <c r="J95" s="40"/>
      <c r="K95" s="40"/>
      <c r="L95" s="44"/>
      <c r="M95" s="222"/>
      <c r="N95" s="223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6" t="s">
        <v>141</v>
      </c>
      <c r="AU95" s="16" t="s">
        <v>85</v>
      </c>
    </row>
    <row r="96" spans="1:65" s="2" customFormat="1" ht="49.05" customHeight="1">
      <c r="A96" s="38"/>
      <c r="B96" s="39"/>
      <c r="C96" s="205" t="s">
        <v>139</v>
      </c>
      <c r="D96" s="205" t="s">
        <v>135</v>
      </c>
      <c r="E96" s="206" t="s">
        <v>804</v>
      </c>
      <c r="F96" s="207" t="s">
        <v>805</v>
      </c>
      <c r="G96" s="208" t="s">
        <v>177</v>
      </c>
      <c r="H96" s="209">
        <v>13.849</v>
      </c>
      <c r="I96" s="210"/>
      <c r="J96" s="211">
        <f>ROUND(I96*H96,2)</f>
        <v>0</v>
      </c>
      <c r="K96" s="212"/>
      <c r="L96" s="44"/>
      <c r="M96" s="213" t="s">
        <v>19</v>
      </c>
      <c r="N96" s="214" t="s">
        <v>46</v>
      </c>
      <c r="O96" s="84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7" t="s">
        <v>139</v>
      </c>
      <c r="AT96" s="217" t="s">
        <v>135</v>
      </c>
      <c r="AU96" s="217" t="s">
        <v>85</v>
      </c>
      <c r="AY96" s="16" t="s">
        <v>133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6" t="s">
        <v>83</v>
      </c>
      <c r="BK96" s="218">
        <f>ROUND(I96*H96,2)</f>
        <v>0</v>
      </c>
      <c r="BL96" s="16" t="s">
        <v>139</v>
      </c>
      <c r="BM96" s="217" t="s">
        <v>806</v>
      </c>
    </row>
    <row r="97" spans="1:47" s="2" customFormat="1" ht="12">
      <c r="A97" s="38"/>
      <c r="B97" s="39"/>
      <c r="C97" s="40"/>
      <c r="D97" s="219" t="s">
        <v>141</v>
      </c>
      <c r="E97" s="40"/>
      <c r="F97" s="220" t="s">
        <v>807</v>
      </c>
      <c r="G97" s="40"/>
      <c r="H97" s="40"/>
      <c r="I97" s="221"/>
      <c r="J97" s="40"/>
      <c r="K97" s="40"/>
      <c r="L97" s="44"/>
      <c r="M97" s="222"/>
      <c r="N97" s="223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6" t="s">
        <v>141</v>
      </c>
      <c r="AU97" s="16" t="s">
        <v>85</v>
      </c>
    </row>
    <row r="98" spans="1:65" s="2" customFormat="1" ht="62.7" customHeight="1">
      <c r="A98" s="38"/>
      <c r="B98" s="39"/>
      <c r="C98" s="205" t="s">
        <v>157</v>
      </c>
      <c r="D98" s="205" t="s">
        <v>135</v>
      </c>
      <c r="E98" s="206" t="s">
        <v>520</v>
      </c>
      <c r="F98" s="207" t="s">
        <v>521</v>
      </c>
      <c r="G98" s="208" t="s">
        <v>177</v>
      </c>
      <c r="H98" s="209">
        <v>13.849</v>
      </c>
      <c r="I98" s="210"/>
      <c r="J98" s="211">
        <f>ROUND(I98*H98,2)</f>
        <v>0</v>
      </c>
      <c r="K98" s="212"/>
      <c r="L98" s="44"/>
      <c r="M98" s="213" t="s">
        <v>19</v>
      </c>
      <c r="N98" s="214" t="s">
        <v>46</v>
      </c>
      <c r="O98" s="84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7" t="s">
        <v>139</v>
      </c>
      <c r="AT98" s="217" t="s">
        <v>135</v>
      </c>
      <c r="AU98" s="217" t="s">
        <v>85</v>
      </c>
      <c r="AY98" s="16" t="s">
        <v>133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6" t="s">
        <v>83</v>
      </c>
      <c r="BK98" s="218">
        <f>ROUND(I98*H98,2)</f>
        <v>0</v>
      </c>
      <c r="BL98" s="16" t="s">
        <v>139</v>
      </c>
      <c r="BM98" s="217" t="s">
        <v>808</v>
      </c>
    </row>
    <row r="99" spans="1:47" s="2" customFormat="1" ht="12">
      <c r="A99" s="38"/>
      <c r="B99" s="39"/>
      <c r="C99" s="40"/>
      <c r="D99" s="219" t="s">
        <v>141</v>
      </c>
      <c r="E99" s="40"/>
      <c r="F99" s="220" t="s">
        <v>523</v>
      </c>
      <c r="G99" s="40"/>
      <c r="H99" s="40"/>
      <c r="I99" s="221"/>
      <c r="J99" s="40"/>
      <c r="K99" s="40"/>
      <c r="L99" s="44"/>
      <c r="M99" s="222"/>
      <c r="N99" s="223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6" t="s">
        <v>141</v>
      </c>
      <c r="AU99" s="16" t="s">
        <v>85</v>
      </c>
    </row>
    <row r="100" spans="1:65" s="2" customFormat="1" ht="37.8" customHeight="1">
      <c r="A100" s="38"/>
      <c r="B100" s="39"/>
      <c r="C100" s="205" t="s">
        <v>163</v>
      </c>
      <c r="D100" s="205" t="s">
        <v>135</v>
      </c>
      <c r="E100" s="206" t="s">
        <v>204</v>
      </c>
      <c r="F100" s="207" t="s">
        <v>205</v>
      </c>
      <c r="G100" s="208" t="s">
        <v>177</v>
      </c>
      <c r="H100" s="209">
        <v>13.849</v>
      </c>
      <c r="I100" s="210"/>
      <c r="J100" s="211">
        <f>ROUND(I100*H100,2)</f>
        <v>0</v>
      </c>
      <c r="K100" s="212"/>
      <c r="L100" s="44"/>
      <c r="M100" s="213" t="s">
        <v>19</v>
      </c>
      <c r="N100" s="214" t="s">
        <v>46</v>
      </c>
      <c r="O100" s="84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7" t="s">
        <v>139</v>
      </c>
      <c r="AT100" s="217" t="s">
        <v>135</v>
      </c>
      <c r="AU100" s="217" t="s">
        <v>85</v>
      </c>
      <c r="AY100" s="16" t="s">
        <v>133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6" t="s">
        <v>83</v>
      </c>
      <c r="BK100" s="218">
        <f>ROUND(I100*H100,2)</f>
        <v>0</v>
      </c>
      <c r="BL100" s="16" t="s">
        <v>139</v>
      </c>
      <c r="BM100" s="217" t="s">
        <v>809</v>
      </c>
    </row>
    <row r="101" spans="1:47" s="2" customFormat="1" ht="12">
      <c r="A101" s="38"/>
      <c r="B101" s="39"/>
      <c r="C101" s="40"/>
      <c r="D101" s="219" t="s">
        <v>141</v>
      </c>
      <c r="E101" s="40"/>
      <c r="F101" s="220" t="s">
        <v>207</v>
      </c>
      <c r="G101" s="40"/>
      <c r="H101" s="40"/>
      <c r="I101" s="221"/>
      <c r="J101" s="40"/>
      <c r="K101" s="40"/>
      <c r="L101" s="44"/>
      <c r="M101" s="222"/>
      <c r="N101" s="223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6" t="s">
        <v>141</v>
      </c>
      <c r="AU101" s="16" t="s">
        <v>85</v>
      </c>
    </row>
    <row r="102" spans="1:63" s="12" customFormat="1" ht="22.8" customHeight="1">
      <c r="A102" s="12"/>
      <c r="B102" s="189"/>
      <c r="C102" s="190"/>
      <c r="D102" s="191" t="s">
        <v>74</v>
      </c>
      <c r="E102" s="203" t="s">
        <v>85</v>
      </c>
      <c r="F102" s="203" t="s">
        <v>243</v>
      </c>
      <c r="G102" s="190"/>
      <c r="H102" s="190"/>
      <c r="I102" s="193"/>
      <c r="J102" s="204">
        <f>BK102</f>
        <v>0</v>
      </c>
      <c r="K102" s="190"/>
      <c r="L102" s="195"/>
      <c r="M102" s="196"/>
      <c r="N102" s="197"/>
      <c r="O102" s="197"/>
      <c r="P102" s="198">
        <f>SUM(P103:P107)</f>
        <v>0</v>
      </c>
      <c r="Q102" s="197"/>
      <c r="R102" s="198">
        <f>SUM(R103:R107)</f>
        <v>2.7306021</v>
      </c>
      <c r="S102" s="197"/>
      <c r="T102" s="199">
        <f>SUM(T103:T107)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0" t="s">
        <v>83</v>
      </c>
      <c r="AT102" s="201" t="s">
        <v>74</v>
      </c>
      <c r="AU102" s="201" t="s">
        <v>83</v>
      </c>
      <c r="AY102" s="200" t="s">
        <v>133</v>
      </c>
      <c r="BK102" s="202">
        <f>SUM(BK103:BK107)</f>
        <v>0</v>
      </c>
    </row>
    <row r="103" spans="1:65" s="2" customFormat="1" ht="44.25" customHeight="1">
      <c r="A103" s="38"/>
      <c r="B103" s="39"/>
      <c r="C103" s="205" t="s">
        <v>169</v>
      </c>
      <c r="D103" s="205" t="s">
        <v>135</v>
      </c>
      <c r="E103" s="206" t="s">
        <v>250</v>
      </c>
      <c r="F103" s="207" t="s">
        <v>251</v>
      </c>
      <c r="G103" s="208" t="s">
        <v>138</v>
      </c>
      <c r="H103" s="209">
        <v>12.59</v>
      </c>
      <c r="I103" s="210"/>
      <c r="J103" s="211">
        <f>ROUND(I103*H103,2)</f>
        <v>0</v>
      </c>
      <c r="K103" s="212"/>
      <c r="L103" s="44"/>
      <c r="M103" s="213" t="s">
        <v>19</v>
      </c>
      <c r="N103" s="214" t="s">
        <v>46</v>
      </c>
      <c r="O103" s="84"/>
      <c r="P103" s="215">
        <f>O103*H103</f>
        <v>0</v>
      </c>
      <c r="Q103" s="215">
        <v>0.00014</v>
      </c>
      <c r="R103" s="215">
        <f>Q103*H103</f>
        <v>0.0017625999999999998</v>
      </c>
      <c r="S103" s="215">
        <v>0</v>
      </c>
      <c r="T103" s="216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7" t="s">
        <v>139</v>
      </c>
      <c r="AT103" s="217" t="s">
        <v>135</v>
      </c>
      <c r="AU103" s="217" t="s">
        <v>85</v>
      </c>
      <c r="AY103" s="16" t="s">
        <v>133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6" t="s">
        <v>83</v>
      </c>
      <c r="BK103" s="218">
        <f>ROUND(I103*H103,2)</f>
        <v>0</v>
      </c>
      <c r="BL103" s="16" t="s">
        <v>139</v>
      </c>
      <c r="BM103" s="217" t="s">
        <v>810</v>
      </c>
    </row>
    <row r="104" spans="1:47" s="2" customFormat="1" ht="12">
      <c r="A104" s="38"/>
      <c r="B104" s="39"/>
      <c r="C104" s="40"/>
      <c r="D104" s="219" t="s">
        <v>141</v>
      </c>
      <c r="E104" s="40"/>
      <c r="F104" s="220" t="s">
        <v>253</v>
      </c>
      <c r="G104" s="40"/>
      <c r="H104" s="40"/>
      <c r="I104" s="221"/>
      <c r="J104" s="40"/>
      <c r="K104" s="40"/>
      <c r="L104" s="44"/>
      <c r="M104" s="222"/>
      <c r="N104" s="223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6" t="s">
        <v>141</v>
      </c>
      <c r="AU104" s="16" t="s">
        <v>85</v>
      </c>
    </row>
    <row r="105" spans="1:65" s="2" customFormat="1" ht="24.15" customHeight="1">
      <c r="A105" s="38"/>
      <c r="B105" s="39"/>
      <c r="C105" s="224" t="s">
        <v>174</v>
      </c>
      <c r="D105" s="224" t="s">
        <v>214</v>
      </c>
      <c r="E105" s="225" t="s">
        <v>538</v>
      </c>
      <c r="F105" s="226" t="s">
        <v>539</v>
      </c>
      <c r="G105" s="227" t="s">
        <v>138</v>
      </c>
      <c r="H105" s="228">
        <v>14.479</v>
      </c>
      <c r="I105" s="229"/>
      <c r="J105" s="230">
        <f>ROUND(I105*H105,2)</f>
        <v>0</v>
      </c>
      <c r="K105" s="231"/>
      <c r="L105" s="232"/>
      <c r="M105" s="233" t="s">
        <v>19</v>
      </c>
      <c r="N105" s="234" t="s">
        <v>46</v>
      </c>
      <c r="O105" s="84"/>
      <c r="P105" s="215">
        <f>O105*H105</f>
        <v>0</v>
      </c>
      <c r="Q105" s="215">
        <v>0.0005</v>
      </c>
      <c r="R105" s="215">
        <f>Q105*H105</f>
        <v>0.007239499999999999</v>
      </c>
      <c r="S105" s="215">
        <v>0</v>
      </c>
      <c r="T105" s="216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7" t="s">
        <v>174</v>
      </c>
      <c r="AT105" s="217" t="s">
        <v>214</v>
      </c>
      <c r="AU105" s="217" t="s">
        <v>85</v>
      </c>
      <c r="AY105" s="16" t="s">
        <v>133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6" t="s">
        <v>83</v>
      </c>
      <c r="BK105" s="218">
        <f>ROUND(I105*H105,2)</f>
        <v>0</v>
      </c>
      <c r="BL105" s="16" t="s">
        <v>139</v>
      </c>
      <c r="BM105" s="217" t="s">
        <v>811</v>
      </c>
    </row>
    <row r="106" spans="1:65" s="2" customFormat="1" ht="24.15" customHeight="1">
      <c r="A106" s="38"/>
      <c r="B106" s="39"/>
      <c r="C106" s="205" t="s">
        <v>179</v>
      </c>
      <c r="D106" s="205" t="s">
        <v>135</v>
      </c>
      <c r="E106" s="206" t="s">
        <v>259</v>
      </c>
      <c r="F106" s="207" t="s">
        <v>260</v>
      </c>
      <c r="G106" s="208" t="s">
        <v>177</v>
      </c>
      <c r="H106" s="209">
        <v>1.26</v>
      </c>
      <c r="I106" s="210"/>
      <c r="J106" s="211">
        <f>ROUND(I106*H106,2)</f>
        <v>0</v>
      </c>
      <c r="K106" s="212"/>
      <c r="L106" s="44"/>
      <c r="M106" s="213" t="s">
        <v>19</v>
      </c>
      <c r="N106" s="214" t="s">
        <v>46</v>
      </c>
      <c r="O106" s="84"/>
      <c r="P106" s="215">
        <f>O106*H106</f>
        <v>0</v>
      </c>
      <c r="Q106" s="215">
        <v>2.16</v>
      </c>
      <c r="R106" s="215">
        <f>Q106*H106</f>
        <v>2.7216</v>
      </c>
      <c r="S106" s="215">
        <v>0</v>
      </c>
      <c r="T106" s="216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7" t="s">
        <v>139</v>
      </c>
      <c r="AT106" s="217" t="s">
        <v>135</v>
      </c>
      <c r="AU106" s="217" t="s">
        <v>85</v>
      </c>
      <c r="AY106" s="16" t="s">
        <v>133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6" t="s">
        <v>83</v>
      </c>
      <c r="BK106" s="218">
        <f>ROUND(I106*H106,2)</f>
        <v>0</v>
      </c>
      <c r="BL106" s="16" t="s">
        <v>139</v>
      </c>
      <c r="BM106" s="217" t="s">
        <v>812</v>
      </c>
    </row>
    <row r="107" spans="1:47" s="2" customFormat="1" ht="12">
      <c r="A107" s="38"/>
      <c r="B107" s="39"/>
      <c r="C107" s="40"/>
      <c r="D107" s="219" t="s">
        <v>141</v>
      </c>
      <c r="E107" s="40"/>
      <c r="F107" s="220" t="s">
        <v>262</v>
      </c>
      <c r="G107" s="40"/>
      <c r="H107" s="40"/>
      <c r="I107" s="221"/>
      <c r="J107" s="40"/>
      <c r="K107" s="40"/>
      <c r="L107" s="44"/>
      <c r="M107" s="222"/>
      <c r="N107" s="223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6" t="s">
        <v>141</v>
      </c>
      <c r="AU107" s="16" t="s">
        <v>85</v>
      </c>
    </row>
    <row r="108" spans="1:63" s="12" customFormat="1" ht="22.8" customHeight="1">
      <c r="A108" s="12"/>
      <c r="B108" s="189"/>
      <c r="C108" s="190"/>
      <c r="D108" s="191" t="s">
        <v>74</v>
      </c>
      <c r="E108" s="203" t="s">
        <v>139</v>
      </c>
      <c r="F108" s="203" t="s">
        <v>268</v>
      </c>
      <c r="G108" s="190"/>
      <c r="H108" s="190"/>
      <c r="I108" s="193"/>
      <c r="J108" s="204">
        <f>BK108</f>
        <v>0</v>
      </c>
      <c r="K108" s="190"/>
      <c r="L108" s="195"/>
      <c r="M108" s="196"/>
      <c r="N108" s="197"/>
      <c r="O108" s="197"/>
      <c r="P108" s="198">
        <f>SUM(P109:P120)</f>
        <v>0</v>
      </c>
      <c r="Q108" s="197"/>
      <c r="R108" s="198">
        <f>SUM(R109:R120)</f>
        <v>11.70262315</v>
      </c>
      <c r="S108" s="197"/>
      <c r="T108" s="199">
        <f>SUM(T109:T120)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0" t="s">
        <v>83</v>
      </c>
      <c r="AT108" s="201" t="s">
        <v>74</v>
      </c>
      <c r="AU108" s="201" t="s">
        <v>83</v>
      </c>
      <c r="AY108" s="200" t="s">
        <v>133</v>
      </c>
      <c r="BK108" s="202">
        <f>SUM(BK109:BK120)</f>
        <v>0</v>
      </c>
    </row>
    <row r="109" spans="1:65" s="2" customFormat="1" ht="37.8" customHeight="1">
      <c r="A109" s="38"/>
      <c r="B109" s="39"/>
      <c r="C109" s="205" t="s">
        <v>184</v>
      </c>
      <c r="D109" s="205" t="s">
        <v>135</v>
      </c>
      <c r="E109" s="206" t="s">
        <v>270</v>
      </c>
      <c r="F109" s="207" t="s">
        <v>271</v>
      </c>
      <c r="G109" s="208" t="s">
        <v>138</v>
      </c>
      <c r="H109" s="209">
        <v>4</v>
      </c>
      <c r="I109" s="210"/>
      <c r="J109" s="211">
        <f>ROUND(I109*H109,2)</f>
        <v>0</v>
      </c>
      <c r="K109" s="212"/>
      <c r="L109" s="44"/>
      <c r="M109" s="213" t="s">
        <v>19</v>
      </c>
      <c r="N109" s="214" t="s">
        <v>46</v>
      </c>
      <c r="O109" s="84"/>
      <c r="P109" s="215">
        <f>O109*H109</f>
        <v>0</v>
      </c>
      <c r="Q109" s="215">
        <v>0.18051</v>
      </c>
      <c r="R109" s="215">
        <f>Q109*H109</f>
        <v>0.72204</v>
      </c>
      <c r="S109" s="215">
        <v>0</v>
      </c>
      <c r="T109" s="216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7" t="s">
        <v>139</v>
      </c>
      <c r="AT109" s="217" t="s">
        <v>135</v>
      </c>
      <c r="AU109" s="217" t="s">
        <v>85</v>
      </c>
      <c r="AY109" s="16" t="s">
        <v>133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6" t="s">
        <v>83</v>
      </c>
      <c r="BK109" s="218">
        <f>ROUND(I109*H109,2)</f>
        <v>0</v>
      </c>
      <c r="BL109" s="16" t="s">
        <v>139</v>
      </c>
      <c r="BM109" s="217" t="s">
        <v>813</v>
      </c>
    </row>
    <row r="110" spans="1:47" s="2" customFormat="1" ht="12">
      <c r="A110" s="38"/>
      <c r="B110" s="39"/>
      <c r="C110" s="40"/>
      <c r="D110" s="219" t="s">
        <v>141</v>
      </c>
      <c r="E110" s="40"/>
      <c r="F110" s="220" t="s">
        <v>273</v>
      </c>
      <c r="G110" s="40"/>
      <c r="H110" s="40"/>
      <c r="I110" s="221"/>
      <c r="J110" s="40"/>
      <c r="K110" s="40"/>
      <c r="L110" s="44"/>
      <c r="M110" s="222"/>
      <c r="N110" s="223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6" t="s">
        <v>141</v>
      </c>
      <c r="AU110" s="16" t="s">
        <v>85</v>
      </c>
    </row>
    <row r="111" spans="1:65" s="2" customFormat="1" ht="33" customHeight="1">
      <c r="A111" s="38"/>
      <c r="B111" s="39"/>
      <c r="C111" s="205" t="s">
        <v>189</v>
      </c>
      <c r="D111" s="205" t="s">
        <v>135</v>
      </c>
      <c r="E111" s="206" t="s">
        <v>275</v>
      </c>
      <c r="F111" s="207" t="s">
        <v>276</v>
      </c>
      <c r="G111" s="208" t="s">
        <v>177</v>
      </c>
      <c r="H111" s="209">
        <v>0.899</v>
      </c>
      <c r="I111" s="210"/>
      <c r="J111" s="211">
        <f>ROUND(I111*H111,2)</f>
        <v>0</v>
      </c>
      <c r="K111" s="212"/>
      <c r="L111" s="44"/>
      <c r="M111" s="213" t="s">
        <v>19</v>
      </c>
      <c r="N111" s="214" t="s">
        <v>46</v>
      </c>
      <c r="O111" s="84"/>
      <c r="P111" s="215">
        <f>O111*H111</f>
        <v>0</v>
      </c>
      <c r="Q111" s="215">
        <v>1.89077</v>
      </c>
      <c r="R111" s="215">
        <f>Q111*H111</f>
        <v>1.6998022300000002</v>
      </c>
      <c r="S111" s="215">
        <v>0</v>
      </c>
      <c r="T111" s="216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7" t="s">
        <v>139</v>
      </c>
      <c r="AT111" s="217" t="s">
        <v>135</v>
      </c>
      <c r="AU111" s="217" t="s">
        <v>85</v>
      </c>
      <c r="AY111" s="16" t="s">
        <v>133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6" t="s">
        <v>83</v>
      </c>
      <c r="BK111" s="218">
        <f>ROUND(I111*H111,2)</f>
        <v>0</v>
      </c>
      <c r="BL111" s="16" t="s">
        <v>139</v>
      </c>
      <c r="BM111" s="217" t="s">
        <v>814</v>
      </c>
    </row>
    <row r="112" spans="1:47" s="2" customFormat="1" ht="12">
      <c r="A112" s="38"/>
      <c r="B112" s="39"/>
      <c r="C112" s="40"/>
      <c r="D112" s="219" t="s">
        <v>141</v>
      </c>
      <c r="E112" s="40"/>
      <c r="F112" s="220" t="s">
        <v>278</v>
      </c>
      <c r="G112" s="40"/>
      <c r="H112" s="40"/>
      <c r="I112" s="221"/>
      <c r="J112" s="40"/>
      <c r="K112" s="40"/>
      <c r="L112" s="44"/>
      <c r="M112" s="222"/>
      <c r="N112" s="223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6" t="s">
        <v>141</v>
      </c>
      <c r="AU112" s="16" t="s">
        <v>85</v>
      </c>
    </row>
    <row r="113" spans="1:65" s="2" customFormat="1" ht="49.05" customHeight="1">
      <c r="A113" s="38"/>
      <c r="B113" s="39"/>
      <c r="C113" s="205" t="s">
        <v>8</v>
      </c>
      <c r="D113" s="205" t="s">
        <v>135</v>
      </c>
      <c r="E113" s="206" t="s">
        <v>285</v>
      </c>
      <c r="F113" s="207" t="s">
        <v>286</v>
      </c>
      <c r="G113" s="208" t="s">
        <v>177</v>
      </c>
      <c r="H113" s="209">
        <v>1.349</v>
      </c>
      <c r="I113" s="210"/>
      <c r="J113" s="211">
        <f>ROUND(I113*H113,2)</f>
        <v>0</v>
      </c>
      <c r="K113" s="212"/>
      <c r="L113" s="44"/>
      <c r="M113" s="213" t="s">
        <v>19</v>
      </c>
      <c r="N113" s="214" t="s">
        <v>46</v>
      </c>
      <c r="O113" s="84"/>
      <c r="P113" s="215">
        <f>O113*H113</f>
        <v>0</v>
      </c>
      <c r="Q113" s="215">
        <v>2.30102</v>
      </c>
      <c r="R113" s="215">
        <f>Q113*H113</f>
        <v>3.1040759799999997</v>
      </c>
      <c r="S113" s="215">
        <v>0</v>
      </c>
      <c r="T113" s="216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7" t="s">
        <v>139</v>
      </c>
      <c r="AT113" s="217" t="s">
        <v>135</v>
      </c>
      <c r="AU113" s="217" t="s">
        <v>85</v>
      </c>
      <c r="AY113" s="16" t="s">
        <v>133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6" t="s">
        <v>83</v>
      </c>
      <c r="BK113" s="218">
        <f>ROUND(I113*H113,2)</f>
        <v>0</v>
      </c>
      <c r="BL113" s="16" t="s">
        <v>139</v>
      </c>
      <c r="BM113" s="217" t="s">
        <v>815</v>
      </c>
    </row>
    <row r="114" spans="1:47" s="2" customFormat="1" ht="12">
      <c r="A114" s="38"/>
      <c r="B114" s="39"/>
      <c r="C114" s="40"/>
      <c r="D114" s="219" t="s">
        <v>141</v>
      </c>
      <c r="E114" s="40"/>
      <c r="F114" s="220" t="s">
        <v>288</v>
      </c>
      <c r="G114" s="40"/>
      <c r="H114" s="40"/>
      <c r="I114" s="221"/>
      <c r="J114" s="40"/>
      <c r="K114" s="40"/>
      <c r="L114" s="44"/>
      <c r="M114" s="222"/>
      <c r="N114" s="223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6" t="s">
        <v>141</v>
      </c>
      <c r="AU114" s="16" t="s">
        <v>85</v>
      </c>
    </row>
    <row r="115" spans="1:65" s="2" customFormat="1" ht="44.25" customHeight="1">
      <c r="A115" s="38"/>
      <c r="B115" s="39"/>
      <c r="C115" s="205" t="s">
        <v>198</v>
      </c>
      <c r="D115" s="205" t="s">
        <v>135</v>
      </c>
      <c r="E115" s="206" t="s">
        <v>290</v>
      </c>
      <c r="F115" s="207" t="s">
        <v>291</v>
      </c>
      <c r="G115" s="208" t="s">
        <v>177</v>
      </c>
      <c r="H115" s="209">
        <v>2.414</v>
      </c>
      <c r="I115" s="210"/>
      <c r="J115" s="211">
        <f>ROUND(I115*H115,2)</f>
        <v>0</v>
      </c>
      <c r="K115" s="212"/>
      <c r="L115" s="44"/>
      <c r="M115" s="213" t="s">
        <v>19</v>
      </c>
      <c r="N115" s="214" t="s">
        <v>46</v>
      </c>
      <c r="O115" s="84"/>
      <c r="P115" s="215">
        <f>O115*H115</f>
        <v>0</v>
      </c>
      <c r="Q115" s="215">
        <v>2.50187</v>
      </c>
      <c r="R115" s="215">
        <f>Q115*H115</f>
        <v>6.03951418</v>
      </c>
      <c r="S115" s="215">
        <v>0</v>
      </c>
      <c r="T115" s="216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7" t="s">
        <v>139</v>
      </c>
      <c r="AT115" s="217" t="s">
        <v>135</v>
      </c>
      <c r="AU115" s="217" t="s">
        <v>85</v>
      </c>
      <c r="AY115" s="16" t="s">
        <v>133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6" t="s">
        <v>83</v>
      </c>
      <c r="BK115" s="218">
        <f>ROUND(I115*H115,2)</f>
        <v>0</v>
      </c>
      <c r="BL115" s="16" t="s">
        <v>139</v>
      </c>
      <c r="BM115" s="217" t="s">
        <v>816</v>
      </c>
    </row>
    <row r="116" spans="1:47" s="2" customFormat="1" ht="12">
      <c r="A116" s="38"/>
      <c r="B116" s="39"/>
      <c r="C116" s="40"/>
      <c r="D116" s="219" t="s">
        <v>141</v>
      </c>
      <c r="E116" s="40"/>
      <c r="F116" s="220" t="s">
        <v>293</v>
      </c>
      <c r="G116" s="40"/>
      <c r="H116" s="40"/>
      <c r="I116" s="221"/>
      <c r="J116" s="40"/>
      <c r="K116" s="40"/>
      <c r="L116" s="44"/>
      <c r="M116" s="222"/>
      <c r="N116" s="223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6" t="s">
        <v>141</v>
      </c>
      <c r="AU116" s="16" t="s">
        <v>85</v>
      </c>
    </row>
    <row r="117" spans="1:65" s="2" customFormat="1" ht="24.15" customHeight="1">
      <c r="A117" s="38"/>
      <c r="B117" s="39"/>
      <c r="C117" s="205" t="s">
        <v>203</v>
      </c>
      <c r="D117" s="205" t="s">
        <v>135</v>
      </c>
      <c r="E117" s="206" t="s">
        <v>295</v>
      </c>
      <c r="F117" s="207" t="s">
        <v>296</v>
      </c>
      <c r="G117" s="208" t="s">
        <v>138</v>
      </c>
      <c r="H117" s="209">
        <v>10.16</v>
      </c>
      <c r="I117" s="210"/>
      <c r="J117" s="211">
        <f>ROUND(I117*H117,2)</f>
        <v>0</v>
      </c>
      <c r="K117" s="212"/>
      <c r="L117" s="44"/>
      <c r="M117" s="213" t="s">
        <v>19</v>
      </c>
      <c r="N117" s="214" t="s">
        <v>46</v>
      </c>
      <c r="O117" s="84"/>
      <c r="P117" s="215">
        <f>O117*H117</f>
        <v>0</v>
      </c>
      <c r="Q117" s="215">
        <v>0.00639</v>
      </c>
      <c r="R117" s="215">
        <f>Q117*H117</f>
        <v>0.0649224</v>
      </c>
      <c r="S117" s="215">
        <v>0</v>
      </c>
      <c r="T117" s="216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7" t="s">
        <v>139</v>
      </c>
      <c r="AT117" s="217" t="s">
        <v>135</v>
      </c>
      <c r="AU117" s="217" t="s">
        <v>85</v>
      </c>
      <c r="AY117" s="16" t="s">
        <v>133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6" t="s">
        <v>83</v>
      </c>
      <c r="BK117" s="218">
        <f>ROUND(I117*H117,2)</f>
        <v>0</v>
      </c>
      <c r="BL117" s="16" t="s">
        <v>139</v>
      </c>
      <c r="BM117" s="217" t="s">
        <v>817</v>
      </c>
    </row>
    <row r="118" spans="1:47" s="2" customFormat="1" ht="12">
      <c r="A118" s="38"/>
      <c r="B118" s="39"/>
      <c r="C118" s="40"/>
      <c r="D118" s="219" t="s">
        <v>141</v>
      </c>
      <c r="E118" s="40"/>
      <c r="F118" s="220" t="s">
        <v>298</v>
      </c>
      <c r="G118" s="40"/>
      <c r="H118" s="40"/>
      <c r="I118" s="221"/>
      <c r="J118" s="40"/>
      <c r="K118" s="40"/>
      <c r="L118" s="44"/>
      <c r="M118" s="222"/>
      <c r="N118" s="223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6" t="s">
        <v>141</v>
      </c>
      <c r="AU118" s="16" t="s">
        <v>85</v>
      </c>
    </row>
    <row r="119" spans="1:65" s="2" customFormat="1" ht="24.15" customHeight="1">
      <c r="A119" s="38"/>
      <c r="B119" s="39"/>
      <c r="C119" s="205" t="s">
        <v>208</v>
      </c>
      <c r="D119" s="205" t="s">
        <v>135</v>
      </c>
      <c r="E119" s="206" t="s">
        <v>300</v>
      </c>
      <c r="F119" s="207" t="s">
        <v>301</v>
      </c>
      <c r="G119" s="208" t="s">
        <v>217</v>
      </c>
      <c r="H119" s="209">
        <v>0.068</v>
      </c>
      <c r="I119" s="210"/>
      <c r="J119" s="211">
        <f>ROUND(I119*H119,2)</f>
        <v>0</v>
      </c>
      <c r="K119" s="212"/>
      <c r="L119" s="44"/>
      <c r="M119" s="213" t="s">
        <v>19</v>
      </c>
      <c r="N119" s="214" t="s">
        <v>46</v>
      </c>
      <c r="O119" s="84"/>
      <c r="P119" s="215">
        <f>O119*H119</f>
        <v>0</v>
      </c>
      <c r="Q119" s="215">
        <v>1.06277</v>
      </c>
      <c r="R119" s="215">
        <f>Q119*H119</f>
        <v>0.07226836</v>
      </c>
      <c r="S119" s="215">
        <v>0</v>
      </c>
      <c r="T119" s="216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7" t="s">
        <v>139</v>
      </c>
      <c r="AT119" s="217" t="s">
        <v>135</v>
      </c>
      <c r="AU119" s="217" t="s">
        <v>85</v>
      </c>
      <c r="AY119" s="16" t="s">
        <v>133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6" t="s">
        <v>83</v>
      </c>
      <c r="BK119" s="218">
        <f>ROUND(I119*H119,2)</f>
        <v>0</v>
      </c>
      <c r="BL119" s="16" t="s">
        <v>139</v>
      </c>
      <c r="BM119" s="217" t="s">
        <v>818</v>
      </c>
    </row>
    <row r="120" spans="1:47" s="2" customFormat="1" ht="12">
      <c r="A120" s="38"/>
      <c r="B120" s="39"/>
      <c r="C120" s="40"/>
      <c r="D120" s="219" t="s">
        <v>141</v>
      </c>
      <c r="E120" s="40"/>
      <c r="F120" s="220" t="s">
        <v>303</v>
      </c>
      <c r="G120" s="40"/>
      <c r="H120" s="40"/>
      <c r="I120" s="221"/>
      <c r="J120" s="40"/>
      <c r="K120" s="40"/>
      <c r="L120" s="44"/>
      <c r="M120" s="222"/>
      <c r="N120" s="223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6" t="s">
        <v>141</v>
      </c>
      <c r="AU120" s="16" t="s">
        <v>85</v>
      </c>
    </row>
    <row r="121" spans="1:63" s="12" customFormat="1" ht="22.8" customHeight="1">
      <c r="A121" s="12"/>
      <c r="B121" s="189"/>
      <c r="C121" s="190"/>
      <c r="D121" s="191" t="s">
        <v>74</v>
      </c>
      <c r="E121" s="203" t="s">
        <v>174</v>
      </c>
      <c r="F121" s="203" t="s">
        <v>335</v>
      </c>
      <c r="G121" s="190"/>
      <c r="H121" s="190"/>
      <c r="I121" s="193"/>
      <c r="J121" s="204">
        <f>BK121</f>
        <v>0</v>
      </c>
      <c r="K121" s="190"/>
      <c r="L121" s="195"/>
      <c r="M121" s="196"/>
      <c r="N121" s="197"/>
      <c r="O121" s="197"/>
      <c r="P121" s="198">
        <v>0</v>
      </c>
      <c r="Q121" s="197"/>
      <c r="R121" s="198">
        <v>0</v>
      </c>
      <c r="S121" s="197"/>
      <c r="T121" s="199"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0" t="s">
        <v>83</v>
      </c>
      <c r="AT121" s="201" t="s">
        <v>74</v>
      </c>
      <c r="AU121" s="201" t="s">
        <v>83</v>
      </c>
      <c r="AY121" s="200" t="s">
        <v>133</v>
      </c>
      <c r="BK121" s="202">
        <v>0</v>
      </c>
    </row>
    <row r="122" spans="1:63" s="12" customFormat="1" ht="22.8" customHeight="1">
      <c r="A122" s="12"/>
      <c r="B122" s="189"/>
      <c r="C122" s="190"/>
      <c r="D122" s="191" t="s">
        <v>74</v>
      </c>
      <c r="E122" s="203" t="s">
        <v>179</v>
      </c>
      <c r="F122" s="203" t="s">
        <v>350</v>
      </c>
      <c r="G122" s="190"/>
      <c r="H122" s="190"/>
      <c r="I122" s="193"/>
      <c r="J122" s="204">
        <f>BK122</f>
        <v>0</v>
      </c>
      <c r="K122" s="190"/>
      <c r="L122" s="195"/>
      <c r="M122" s="196"/>
      <c r="N122" s="197"/>
      <c r="O122" s="197"/>
      <c r="P122" s="198">
        <f>SUM(P123:P131)</f>
        <v>0</v>
      </c>
      <c r="Q122" s="197"/>
      <c r="R122" s="198">
        <f>SUM(R123:R131)</f>
        <v>9.4492333</v>
      </c>
      <c r="S122" s="197"/>
      <c r="T122" s="199">
        <f>SUM(T123:T131)</f>
        <v>26.217000000000002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0" t="s">
        <v>83</v>
      </c>
      <c r="AT122" s="201" t="s">
        <v>74</v>
      </c>
      <c r="AU122" s="201" t="s">
        <v>83</v>
      </c>
      <c r="AY122" s="200" t="s">
        <v>133</v>
      </c>
      <c r="BK122" s="202">
        <f>SUM(BK123:BK131)</f>
        <v>0</v>
      </c>
    </row>
    <row r="123" spans="1:65" s="2" customFormat="1" ht="24.15" customHeight="1">
      <c r="A123" s="38"/>
      <c r="B123" s="39"/>
      <c r="C123" s="205" t="s">
        <v>213</v>
      </c>
      <c r="D123" s="205" t="s">
        <v>135</v>
      </c>
      <c r="E123" s="206" t="s">
        <v>396</v>
      </c>
      <c r="F123" s="207" t="s">
        <v>397</v>
      </c>
      <c r="G123" s="208" t="s">
        <v>177</v>
      </c>
      <c r="H123" s="209">
        <v>4.04</v>
      </c>
      <c r="I123" s="210"/>
      <c r="J123" s="211">
        <f>ROUND(I123*H123,2)</f>
        <v>0</v>
      </c>
      <c r="K123" s="212"/>
      <c r="L123" s="44"/>
      <c r="M123" s="213" t="s">
        <v>19</v>
      </c>
      <c r="N123" s="214" t="s">
        <v>46</v>
      </c>
      <c r="O123" s="84"/>
      <c r="P123" s="215">
        <f>O123*H123</f>
        <v>0</v>
      </c>
      <c r="Q123" s="215">
        <v>2.3114</v>
      </c>
      <c r="R123" s="215">
        <f>Q123*H123</f>
        <v>9.338056</v>
      </c>
      <c r="S123" s="215">
        <v>0</v>
      </c>
      <c r="T123" s="216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7" t="s">
        <v>139</v>
      </c>
      <c r="AT123" s="217" t="s">
        <v>135</v>
      </c>
      <c r="AU123" s="217" t="s">
        <v>85</v>
      </c>
      <c r="AY123" s="16" t="s">
        <v>133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6" t="s">
        <v>83</v>
      </c>
      <c r="BK123" s="218">
        <f>ROUND(I123*H123,2)</f>
        <v>0</v>
      </c>
      <c r="BL123" s="16" t="s">
        <v>139</v>
      </c>
      <c r="BM123" s="217" t="s">
        <v>819</v>
      </c>
    </row>
    <row r="124" spans="1:47" s="2" customFormat="1" ht="12">
      <c r="A124" s="38"/>
      <c r="B124" s="39"/>
      <c r="C124" s="40"/>
      <c r="D124" s="219" t="s">
        <v>141</v>
      </c>
      <c r="E124" s="40"/>
      <c r="F124" s="220" t="s">
        <v>399</v>
      </c>
      <c r="G124" s="40"/>
      <c r="H124" s="40"/>
      <c r="I124" s="221"/>
      <c r="J124" s="40"/>
      <c r="K124" s="40"/>
      <c r="L124" s="44"/>
      <c r="M124" s="222"/>
      <c r="N124" s="223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6" t="s">
        <v>141</v>
      </c>
      <c r="AU124" s="16" t="s">
        <v>85</v>
      </c>
    </row>
    <row r="125" spans="1:65" s="2" customFormat="1" ht="33" customHeight="1">
      <c r="A125" s="38"/>
      <c r="B125" s="39"/>
      <c r="C125" s="205" t="s">
        <v>219</v>
      </c>
      <c r="D125" s="205" t="s">
        <v>135</v>
      </c>
      <c r="E125" s="206" t="s">
        <v>401</v>
      </c>
      <c r="F125" s="207" t="s">
        <v>402</v>
      </c>
      <c r="G125" s="208" t="s">
        <v>166</v>
      </c>
      <c r="H125" s="209">
        <v>12.59</v>
      </c>
      <c r="I125" s="210"/>
      <c r="J125" s="211">
        <f>ROUND(I125*H125,2)</f>
        <v>0</v>
      </c>
      <c r="K125" s="212"/>
      <c r="L125" s="44"/>
      <c r="M125" s="213" t="s">
        <v>19</v>
      </c>
      <c r="N125" s="214" t="s">
        <v>46</v>
      </c>
      <c r="O125" s="84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7" t="s">
        <v>139</v>
      </c>
      <c r="AT125" s="217" t="s">
        <v>135</v>
      </c>
      <c r="AU125" s="217" t="s">
        <v>85</v>
      </c>
      <c r="AY125" s="16" t="s">
        <v>133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6" t="s">
        <v>83</v>
      </c>
      <c r="BK125" s="218">
        <f>ROUND(I125*H125,2)</f>
        <v>0</v>
      </c>
      <c r="BL125" s="16" t="s">
        <v>139</v>
      </c>
      <c r="BM125" s="217" t="s">
        <v>820</v>
      </c>
    </row>
    <row r="126" spans="1:47" s="2" customFormat="1" ht="12">
      <c r="A126" s="38"/>
      <c r="B126" s="39"/>
      <c r="C126" s="40"/>
      <c r="D126" s="219" t="s">
        <v>141</v>
      </c>
      <c r="E126" s="40"/>
      <c r="F126" s="220" t="s">
        <v>404</v>
      </c>
      <c r="G126" s="40"/>
      <c r="H126" s="40"/>
      <c r="I126" s="221"/>
      <c r="J126" s="40"/>
      <c r="K126" s="40"/>
      <c r="L126" s="44"/>
      <c r="M126" s="222"/>
      <c r="N126" s="223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6" t="s">
        <v>141</v>
      </c>
      <c r="AU126" s="16" t="s">
        <v>85</v>
      </c>
    </row>
    <row r="127" spans="1:65" s="2" customFormat="1" ht="16.5" customHeight="1">
      <c r="A127" s="38"/>
      <c r="B127" s="39"/>
      <c r="C127" s="224" t="s">
        <v>224</v>
      </c>
      <c r="D127" s="224" t="s">
        <v>214</v>
      </c>
      <c r="E127" s="225" t="s">
        <v>406</v>
      </c>
      <c r="F127" s="226" t="s">
        <v>407</v>
      </c>
      <c r="G127" s="227" t="s">
        <v>166</v>
      </c>
      <c r="H127" s="228">
        <v>12.779</v>
      </c>
      <c r="I127" s="229"/>
      <c r="J127" s="230">
        <f>ROUND(I127*H127,2)</f>
        <v>0</v>
      </c>
      <c r="K127" s="231"/>
      <c r="L127" s="232"/>
      <c r="M127" s="233" t="s">
        <v>19</v>
      </c>
      <c r="N127" s="234" t="s">
        <v>46</v>
      </c>
      <c r="O127" s="84"/>
      <c r="P127" s="215">
        <f>O127*H127</f>
        <v>0</v>
      </c>
      <c r="Q127" s="215">
        <v>0.0087</v>
      </c>
      <c r="R127" s="215">
        <f>Q127*H127</f>
        <v>0.11117729999999999</v>
      </c>
      <c r="S127" s="215">
        <v>0</v>
      </c>
      <c r="T127" s="21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7" t="s">
        <v>174</v>
      </c>
      <c r="AT127" s="217" t="s">
        <v>214</v>
      </c>
      <c r="AU127" s="217" t="s">
        <v>85</v>
      </c>
      <c r="AY127" s="16" t="s">
        <v>133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6" t="s">
        <v>83</v>
      </c>
      <c r="BK127" s="218">
        <f>ROUND(I127*H127,2)</f>
        <v>0</v>
      </c>
      <c r="BL127" s="16" t="s">
        <v>139</v>
      </c>
      <c r="BM127" s="217" t="s">
        <v>821</v>
      </c>
    </row>
    <row r="128" spans="1:65" s="2" customFormat="1" ht="90" customHeight="1">
      <c r="A128" s="38"/>
      <c r="B128" s="39"/>
      <c r="C128" s="205" t="s">
        <v>229</v>
      </c>
      <c r="D128" s="205" t="s">
        <v>135</v>
      </c>
      <c r="E128" s="206" t="s">
        <v>419</v>
      </c>
      <c r="F128" s="207" t="s">
        <v>420</v>
      </c>
      <c r="G128" s="208" t="s">
        <v>166</v>
      </c>
      <c r="H128" s="209">
        <v>60</v>
      </c>
      <c r="I128" s="210"/>
      <c r="J128" s="211">
        <f>ROUND(I128*H128,2)</f>
        <v>0</v>
      </c>
      <c r="K128" s="212"/>
      <c r="L128" s="44"/>
      <c r="M128" s="213" t="s">
        <v>19</v>
      </c>
      <c r="N128" s="214" t="s">
        <v>46</v>
      </c>
      <c r="O128" s="84"/>
      <c r="P128" s="215">
        <f>O128*H128</f>
        <v>0</v>
      </c>
      <c r="Q128" s="215">
        <v>0</v>
      </c>
      <c r="R128" s="215">
        <f>Q128*H128</f>
        <v>0</v>
      </c>
      <c r="S128" s="215">
        <v>0.324</v>
      </c>
      <c r="T128" s="216">
        <f>S128*H128</f>
        <v>19.44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17" t="s">
        <v>139</v>
      </c>
      <c r="AT128" s="217" t="s">
        <v>135</v>
      </c>
      <c r="AU128" s="217" t="s">
        <v>85</v>
      </c>
      <c r="AY128" s="16" t="s">
        <v>133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6" t="s">
        <v>83</v>
      </c>
      <c r="BK128" s="218">
        <f>ROUND(I128*H128,2)</f>
        <v>0</v>
      </c>
      <c r="BL128" s="16" t="s">
        <v>139</v>
      </c>
      <c r="BM128" s="217" t="s">
        <v>822</v>
      </c>
    </row>
    <row r="129" spans="1:47" s="2" customFormat="1" ht="12">
      <c r="A129" s="38"/>
      <c r="B129" s="39"/>
      <c r="C129" s="40"/>
      <c r="D129" s="219" t="s">
        <v>141</v>
      </c>
      <c r="E129" s="40"/>
      <c r="F129" s="220" t="s">
        <v>422</v>
      </c>
      <c r="G129" s="40"/>
      <c r="H129" s="40"/>
      <c r="I129" s="221"/>
      <c r="J129" s="40"/>
      <c r="K129" s="40"/>
      <c r="L129" s="44"/>
      <c r="M129" s="222"/>
      <c r="N129" s="223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6" t="s">
        <v>141</v>
      </c>
      <c r="AU129" s="16" t="s">
        <v>85</v>
      </c>
    </row>
    <row r="130" spans="1:65" s="2" customFormat="1" ht="55.5" customHeight="1">
      <c r="A130" s="38"/>
      <c r="B130" s="39"/>
      <c r="C130" s="205" t="s">
        <v>234</v>
      </c>
      <c r="D130" s="205" t="s">
        <v>135</v>
      </c>
      <c r="E130" s="206" t="s">
        <v>823</v>
      </c>
      <c r="F130" s="207" t="s">
        <v>824</v>
      </c>
      <c r="G130" s="208" t="s">
        <v>166</v>
      </c>
      <c r="H130" s="209">
        <v>9</v>
      </c>
      <c r="I130" s="210"/>
      <c r="J130" s="211">
        <f>ROUND(I130*H130,2)</f>
        <v>0</v>
      </c>
      <c r="K130" s="212"/>
      <c r="L130" s="44"/>
      <c r="M130" s="213" t="s">
        <v>19</v>
      </c>
      <c r="N130" s="214" t="s">
        <v>46</v>
      </c>
      <c r="O130" s="84"/>
      <c r="P130" s="215">
        <f>O130*H130</f>
        <v>0</v>
      </c>
      <c r="Q130" s="215">
        <v>0</v>
      </c>
      <c r="R130" s="215">
        <f>Q130*H130</f>
        <v>0</v>
      </c>
      <c r="S130" s="215">
        <v>0.753</v>
      </c>
      <c r="T130" s="216">
        <f>S130*H130</f>
        <v>6.777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7" t="s">
        <v>139</v>
      </c>
      <c r="AT130" s="217" t="s">
        <v>135</v>
      </c>
      <c r="AU130" s="217" t="s">
        <v>85</v>
      </c>
      <c r="AY130" s="16" t="s">
        <v>133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6" t="s">
        <v>83</v>
      </c>
      <c r="BK130" s="218">
        <f>ROUND(I130*H130,2)</f>
        <v>0</v>
      </c>
      <c r="BL130" s="16" t="s">
        <v>139</v>
      </c>
      <c r="BM130" s="217" t="s">
        <v>825</v>
      </c>
    </row>
    <row r="131" spans="1:47" s="2" customFormat="1" ht="12">
      <c r="A131" s="38"/>
      <c r="B131" s="39"/>
      <c r="C131" s="40"/>
      <c r="D131" s="219" t="s">
        <v>141</v>
      </c>
      <c r="E131" s="40"/>
      <c r="F131" s="220" t="s">
        <v>826</v>
      </c>
      <c r="G131" s="40"/>
      <c r="H131" s="40"/>
      <c r="I131" s="221"/>
      <c r="J131" s="40"/>
      <c r="K131" s="40"/>
      <c r="L131" s="44"/>
      <c r="M131" s="222"/>
      <c r="N131" s="223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6" t="s">
        <v>141</v>
      </c>
      <c r="AU131" s="16" t="s">
        <v>85</v>
      </c>
    </row>
    <row r="132" spans="1:63" s="12" customFormat="1" ht="22.8" customHeight="1">
      <c r="A132" s="12"/>
      <c r="B132" s="189"/>
      <c r="C132" s="190"/>
      <c r="D132" s="191" t="s">
        <v>74</v>
      </c>
      <c r="E132" s="203" t="s">
        <v>564</v>
      </c>
      <c r="F132" s="203" t="s">
        <v>565</v>
      </c>
      <c r="G132" s="190"/>
      <c r="H132" s="190"/>
      <c r="I132" s="193"/>
      <c r="J132" s="204">
        <f>BK132</f>
        <v>0</v>
      </c>
      <c r="K132" s="190"/>
      <c r="L132" s="195"/>
      <c r="M132" s="196"/>
      <c r="N132" s="197"/>
      <c r="O132" s="197"/>
      <c r="P132" s="198">
        <f>SUM(P133:P138)</f>
        <v>0</v>
      </c>
      <c r="Q132" s="197"/>
      <c r="R132" s="198">
        <f>SUM(R133:R138)</f>
        <v>0</v>
      </c>
      <c r="S132" s="197"/>
      <c r="T132" s="199">
        <f>SUM(T133:T138)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0" t="s">
        <v>83</v>
      </c>
      <c r="AT132" s="201" t="s">
        <v>74</v>
      </c>
      <c r="AU132" s="201" t="s">
        <v>83</v>
      </c>
      <c r="AY132" s="200" t="s">
        <v>133</v>
      </c>
      <c r="BK132" s="202">
        <f>SUM(BK133:BK138)</f>
        <v>0</v>
      </c>
    </row>
    <row r="133" spans="1:65" s="2" customFormat="1" ht="37.8" customHeight="1">
      <c r="A133" s="38"/>
      <c r="B133" s="39"/>
      <c r="C133" s="205" t="s">
        <v>7</v>
      </c>
      <c r="D133" s="205" t="s">
        <v>135</v>
      </c>
      <c r="E133" s="206" t="s">
        <v>827</v>
      </c>
      <c r="F133" s="207" t="s">
        <v>828</v>
      </c>
      <c r="G133" s="208" t="s">
        <v>217</v>
      </c>
      <c r="H133" s="209">
        <v>26.217</v>
      </c>
      <c r="I133" s="210"/>
      <c r="J133" s="211">
        <f>ROUND(I133*H133,2)</f>
        <v>0</v>
      </c>
      <c r="K133" s="212"/>
      <c r="L133" s="44"/>
      <c r="M133" s="213" t="s">
        <v>19</v>
      </c>
      <c r="N133" s="214" t="s">
        <v>46</v>
      </c>
      <c r="O133" s="84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7" t="s">
        <v>139</v>
      </c>
      <c r="AT133" s="217" t="s">
        <v>135</v>
      </c>
      <c r="AU133" s="217" t="s">
        <v>85</v>
      </c>
      <c r="AY133" s="16" t="s">
        <v>133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6" t="s">
        <v>83</v>
      </c>
      <c r="BK133" s="218">
        <f>ROUND(I133*H133,2)</f>
        <v>0</v>
      </c>
      <c r="BL133" s="16" t="s">
        <v>139</v>
      </c>
      <c r="BM133" s="217" t="s">
        <v>829</v>
      </c>
    </row>
    <row r="134" spans="1:47" s="2" customFormat="1" ht="12">
      <c r="A134" s="38"/>
      <c r="B134" s="39"/>
      <c r="C134" s="40"/>
      <c r="D134" s="219" t="s">
        <v>141</v>
      </c>
      <c r="E134" s="40"/>
      <c r="F134" s="220" t="s">
        <v>830</v>
      </c>
      <c r="G134" s="40"/>
      <c r="H134" s="40"/>
      <c r="I134" s="221"/>
      <c r="J134" s="40"/>
      <c r="K134" s="40"/>
      <c r="L134" s="44"/>
      <c r="M134" s="222"/>
      <c r="N134" s="223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6" t="s">
        <v>141</v>
      </c>
      <c r="AU134" s="16" t="s">
        <v>85</v>
      </c>
    </row>
    <row r="135" spans="1:65" s="2" customFormat="1" ht="49.05" customHeight="1">
      <c r="A135" s="38"/>
      <c r="B135" s="39"/>
      <c r="C135" s="205" t="s">
        <v>244</v>
      </c>
      <c r="D135" s="205" t="s">
        <v>135</v>
      </c>
      <c r="E135" s="206" t="s">
        <v>831</v>
      </c>
      <c r="F135" s="207" t="s">
        <v>832</v>
      </c>
      <c r="G135" s="208" t="s">
        <v>217</v>
      </c>
      <c r="H135" s="209">
        <v>812.238</v>
      </c>
      <c r="I135" s="210"/>
      <c r="J135" s="211">
        <f>ROUND(I135*H135,2)</f>
        <v>0</v>
      </c>
      <c r="K135" s="212"/>
      <c r="L135" s="44"/>
      <c r="M135" s="213" t="s">
        <v>19</v>
      </c>
      <c r="N135" s="214" t="s">
        <v>46</v>
      </c>
      <c r="O135" s="84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7" t="s">
        <v>139</v>
      </c>
      <c r="AT135" s="217" t="s">
        <v>135</v>
      </c>
      <c r="AU135" s="217" t="s">
        <v>85</v>
      </c>
      <c r="AY135" s="16" t="s">
        <v>133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6" t="s">
        <v>83</v>
      </c>
      <c r="BK135" s="218">
        <f>ROUND(I135*H135,2)</f>
        <v>0</v>
      </c>
      <c r="BL135" s="16" t="s">
        <v>139</v>
      </c>
      <c r="BM135" s="217" t="s">
        <v>833</v>
      </c>
    </row>
    <row r="136" spans="1:47" s="2" customFormat="1" ht="12">
      <c r="A136" s="38"/>
      <c r="B136" s="39"/>
      <c r="C136" s="40"/>
      <c r="D136" s="219" t="s">
        <v>141</v>
      </c>
      <c r="E136" s="40"/>
      <c r="F136" s="220" t="s">
        <v>834</v>
      </c>
      <c r="G136" s="40"/>
      <c r="H136" s="40"/>
      <c r="I136" s="221"/>
      <c r="J136" s="40"/>
      <c r="K136" s="40"/>
      <c r="L136" s="44"/>
      <c r="M136" s="222"/>
      <c r="N136" s="223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6" t="s">
        <v>141</v>
      </c>
      <c r="AU136" s="16" t="s">
        <v>85</v>
      </c>
    </row>
    <row r="137" spans="1:65" s="2" customFormat="1" ht="44.25" customHeight="1">
      <c r="A137" s="38"/>
      <c r="B137" s="39"/>
      <c r="C137" s="205" t="s">
        <v>249</v>
      </c>
      <c r="D137" s="205" t="s">
        <v>135</v>
      </c>
      <c r="E137" s="206" t="s">
        <v>835</v>
      </c>
      <c r="F137" s="207" t="s">
        <v>836</v>
      </c>
      <c r="G137" s="208" t="s">
        <v>217</v>
      </c>
      <c r="H137" s="209">
        <v>26.217</v>
      </c>
      <c r="I137" s="210"/>
      <c r="J137" s="211">
        <f>ROUND(I137*H137,2)</f>
        <v>0</v>
      </c>
      <c r="K137" s="212"/>
      <c r="L137" s="44"/>
      <c r="M137" s="213" t="s">
        <v>19</v>
      </c>
      <c r="N137" s="214" t="s">
        <v>46</v>
      </c>
      <c r="O137" s="84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7" t="s">
        <v>139</v>
      </c>
      <c r="AT137" s="217" t="s">
        <v>135</v>
      </c>
      <c r="AU137" s="217" t="s">
        <v>85</v>
      </c>
      <c r="AY137" s="16" t="s">
        <v>133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6" t="s">
        <v>83</v>
      </c>
      <c r="BK137" s="218">
        <f>ROUND(I137*H137,2)</f>
        <v>0</v>
      </c>
      <c r="BL137" s="16" t="s">
        <v>139</v>
      </c>
      <c r="BM137" s="217" t="s">
        <v>837</v>
      </c>
    </row>
    <row r="138" spans="1:47" s="2" customFormat="1" ht="12">
      <c r="A138" s="38"/>
      <c r="B138" s="39"/>
      <c r="C138" s="40"/>
      <c r="D138" s="219" t="s">
        <v>141</v>
      </c>
      <c r="E138" s="40"/>
      <c r="F138" s="220" t="s">
        <v>838</v>
      </c>
      <c r="G138" s="40"/>
      <c r="H138" s="40"/>
      <c r="I138" s="221"/>
      <c r="J138" s="40"/>
      <c r="K138" s="40"/>
      <c r="L138" s="44"/>
      <c r="M138" s="222"/>
      <c r="N138" s="223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6" t="s">
        <v>141</v>
      </c>
      <c r="AU138" s="16" t="s">
        <v>85</v>
      </c>
    </row>
    <row r="139" spans="1:63" s="12" customFormat="1" ht="22.8" customHeight="1">
      <c r="A139" s="12"/>
      <c r="B139" s="189"/>
      <c r="C139" s="190"/>
      <c r="D139" s="191" t="s">
        <v>74</v>
      </c>
      <c r="E139" s="203" t="s">
        <v>428</v>
      </c>
      <c r="F139" s="203" t="s">
        <v>429</v>
      </c>
      <c r="G139" s="190"/>
      <c r="H139" s="190"/>
      <c r="I139" s="193"/>
      <c r="J139" s="204">
        <f>BK139</f>
        <v>0</v>
      </c>
      <c r="K139" s="190"/>
      <c r="L139" s="195"/>
      <c r="M139" s="196"/>
      <c r="N139" s="197"/>
      <c r="O139" s="197"/>
      <c r="P139" s="198">
        <f>SUM(P140:P141)</f>
        <v>0</v>
      </c>
      <c r="Q139" s="197"/>
      <c r="R139" s="198">
        <f>SUM(R140:R141)</f>
        <v>0</v>
      </c>
      <c r="S139" s="197"/>
      <c r="T139" s="199">
        <f>SUM(T140:T141)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0" t="s">
        <v>83</v>
      </c>
      <c r="AT139" s="201" t="s">
        <v>74</v>
      </c>
      <c r="AU139" s="201" t="s">
        <v>83</v>
      </c>
      <c r="AY139" s="200" t="s">
        <v>133</v>
      </c>
      <c r="BK139" s="202">
        <f>SUM(BK140:BK141)</f>
        <v>0</v>
      </c>
    </row>
    <row r="140" spans="1:65" s="2" customFormat="1" ht="44.25" customHeight="1">
      <c r="A140" s="38"/>
      <c r="B140" s="39"/>
      <c r="C140" s="205" t="s">
        <v>254</v>
      </c>
      <c r="D140" s="205" t="s">
        <v>135</v>
      </c>
      <c r="E140" s="206" t="s">
        <v>431</v>
      </c>
      <c r="F140" s="207" t="s">
        <v>432</v>
      </c>
      <c r="G140" s="208" t="s">
        <v>217</v>
      </c>
      <c r="H140" s="209">
        <v>12.011</v>
      </c>
      <c r="I140" s="210"/>
      <c r="J140" s="211">
        <f>ROUND(I140*H140,2)</f>
        <v>0</v>
      </c>
      <c r="K140" s="212"/>
      <c r="L140" s="44"/>
      <c r="M140" s="213" t="s">
        <v>19</v>
      </c>
      <c r="N140" s="214" t="s">
        <v>46</v>
      </c>
      <c r="O140" s="84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17" t="s">
        <v>139</v>
      </c>
      <c r="AT140" s="217" t="s">
        <v>135</v>
      </c>
      <c r="AU140" s="217" t="s">
        <v>85</v>
      </c>
      <c r="AY140" s="16" t="s">
        <v>133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6" t="s">
        <v>83</v>
      </c>
      <c r="BK140" s="218">
        <f>ROUND(I140*H140,2)</f>
        <v>0</v>
      </c>
      <c r="BL140" s="16" t="s">
        <v>139</v>
      </c>
      <c r="BM140" s="217" t="s">
        <v>839</v>
      </c>
    </row>
    <row r="141" spans="1:47" s="2" customFormat="1" ht="12">
      <c r="A141" s="38"/>
      <c r="B141" s="39"/>
      <c r="C141" s="40"/>
      <c r="D141" s="219" t="s">
        <v>141</v>
      </c>
      <c r="E141" s="40"/>
      <c r="F141" s="220" t="s">
        <v>434</v>
      </c>
      <c r="G141" s="40"/>
      <c r="H141" s="40"/>
      <c r="I141" s="221"/>
      <c r="J141" s="40"/>
      <c r="K141" s="40"/>
      <c r="L141" s="44"/>
      <c r="M141" s="235"/>
      <c r="N141" s="236"/>
      <c r="O141" s="237"/>
      <c r="P141" s="237"/>
      <c r="Q141" s="237"/>
      <c r="R141" s="237"/>
      <c r="S141" s="237"/>
      <c r="T141" s="2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6" t="s">
        <v>141</v>
      </c>
      <c r="AU141" s="16" t="s">
        <v>85</v>
      </c>
    </row>
    <row r="142" spans="1:31" s="2" customFormat="1" ht="6.95" customHeight="1">
      <c r="A142" s="38"/>
      <c r="B142" s="59"/>
      <c r="C142" s="60"/>
      <c r="D142" s="60"/>
      <c r="E142" s="60"/>
      <c r="F142" s="60"/>
      <c r="G142" s="60"/>
      <c r="H142" s="60"/>
      <c r="I142" s="60"/>
      <c r="J142" s="60"/>
      <c r="K142" s="60"/>
      <c r="L142" s="44"/>
      <c r="M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</row>
  </sheetData>
  <sheetProtection password="CC35" sheet="1" objects="1" scenarios="1" formatColumns="0" formatRows="0" autoFilter="0"/>
  <autoFilter ref="C86:K141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1" r:id="rId1" display="https://podminky.urs.cz/item/CS_URS_2024_01/115101201"/>
    <hyperlink ref="F93" r:id="rId2" display="https://podminky.urs.cz/item/CS_URS_2024_01/115101301"/>
    <hyperlink ref="F95" r:id="rId3" display="https://podminky.urs.cz/item/CS_URS_2023_02/122702119"/>
    <hyperlink ref="F97" r:id="rId4" display="https://podminky.urs.cz/item/CS_URS_2024_01/132154201"/>
    <hyperlink ref="F99" r:id="rId5" display="https://podminky.urs.cz/item/CS_URS_2024_01/162751117"/>
    <hyperlink ref="F101" r:id="rId6" display="https://podminky.urs.cz/item/CS_URS_2024_01/171251201"/>
    <hyperlink ref="F104" r:id="rId7" display="https://podminky.urs.cz/item/CS_URS_2024_01/213141112"/>
    <hyperlink ref="F107" r:id="rId8" display="https://podminky.urs.cz/item/CS_URS_2024_01/213311142"/>
    <hyperlink ref="F110" r:id="rId9" display="https://podminky.urs.cz/item/CS_URS_2024_01/451317777"/>
    <hyperlink ref="F112" r:id="rId10" display="https://podminky.urs.cz/item/CS_URS_2024_01/451573111"/>
    <hyperlink ref="F114" r:id="rId11" display="https://podminky.urs.cz/item/CS_URS_2024_01/452321141"/>
    <hyperlink ref="F116" r:id="rId12" display="https://podminky.urs.cz/item/CS_URS_2024_01/452323161"/>
    <hyperlink ref="F118" r:id="rId13" display="https://podminky.urs.cz/item/CS_URS_2023_02/452353101"/>
    <hyperlink ref="F120" r:id="rId14" display="https://podminky.urs.cz/item/CS_URS_2024_01/452368211"/>
    <hyperlink ref="F124" r:id="rId15" display="https://podminky.urs.cz/item/CS_URS_2024_01/919535557"/>
    <hyperlink ref="F126" r:id="rId16" display="https://podminky.urs.cz/item/CS_URS_2024_01/919551112"/>
    <hyperlink ref="F129" r:id="rId17" display="https://podminky.urs.cz/item/CS_URS_2024_01/938902113"/>
    <hyperlink ref="F131" r:id="rId18" display="https://podminky.urs.cz/item/CS_URS_2024_01/966008111"/>
    <hyperlink ref="F134" r:id="rId19" display="https://podminky.urs.cz/item/CS_URS_2024_01/997221571"/>
    <hyperlink ref="F136" r:id="rId20" display="https://podminky.urs.cz/item/CS_URS_2024_01/997221579"/>
    <hyperlink ref="F138" r:id="rId21" display="https://podminky.urs.cz/item/CS_URS_2024_01/997221862"/>
    <hyperlink ref="F141" r:id="rId22" display="https://podminky.urs.cz/item/CS_URS_2024_01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100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9"/>
      <c r="AT3" s="16" t="s">
        <v>85</v>
      </c>
    </row>
    <row r="4" spans="2:46" s="1" customFormat="1" ht="24.95" customHeight="1">
      <c r="B4" s="19"/>
      <c r="D4" s="130" t="s">
        <v>101</v>
      </c>
      <c r="L4" s="19"/>
      <c r="M4" s="131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2" t="s">
        <v>16</v>
      </c>
      <c r="L6" s="19"/>
    </row>
    <row r="7" spans="2:12" s="1" customFormat="1" ht="26.25" customHeight="1">
      <c r="B7" s="19"/>
      <c r="E7" s="133" t="str">
        <f>'Rekapitulace stavby'!K6</f>
        <v>Revitalizace vodoteče, polní cesta NCV5 KoPÚ Svojnice a polní cesty C3 a C4 - KoPÚ Protivec</v>
      </c>
      <c r="F7" s="132"/>
      <c r="G7" s="132"/>
      <c r="H7" s="132"/>
      <c r="L7" s="19"/>
    </row>
    <row r="8" spans="1:31" s="2" customFormat="1" ht="12" customHeight="1">
      <c r="A8" s="38"/>
      <c r="B8" s="44"/>
      <c r="C8" s="38"/>
      <c r="D8" s="132" t="s">
        <v>102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840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13. 5. 2024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27</v>
      </c>
      <c r="E14" s="38"/>
      <c r="F14" s="38"/>
      <c r="G14" s="38"/>
      <c r="H14" s="38"/>
      <c r="I14" s="132" t="s">
        <v>28</v>
      </c>
      <c r="J14" s="136" t="s">
        <v>29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30</v>
      </c>
      <c r="F15" s="38"/>
      <c r="G15" s="38"/>
      <c r="H15" s="38"/>
      <c r="I15" s="132" t="s">
        <v>31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32</v>
      </c>
      <c r="E17" s="38"/>
      <c r="F17" s="38"/>
      <c r="G17" s="38"/>
      <c r="H17" s="38"/>
      <c r="I17" s="132" t="s">
        <v>28</v>
      </c>
      <c r="J17" s="32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2" t="str">
        <f>'Rekapitulace stavby'!E14</f>
        <v>Vyplň údaj</v>
      </c>
      <c r="F18" s="136"/>
      <c r="G18" s="136"/>
      <c r="H18" s="136"/>
      <c r="I18" s="132" t="s">
        <v>31</v>
      </c>
      <c r="J18" s="32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34</v>
      </c>
      <c r="E20" s="38"/>
      <c r="F20" s="38"/>
      <c r="G20" s="38"/>
      <c r="H20" s="38"/>
      <c r="I20" s="132" t="s">
        <v>28</v>
      </c>
      <c r="J20" s="136" t="s">
        <v>35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36</v>
      </c>
      <c r="F21" s="38"/>
      <c r="G21" s="38"/>
      <c r="H21" s="38"/>
      <c r="I21" s="132" t="s">
        <v>31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38</v>
      </c>
      <c r="E23" s="38"/>
      <c r="F23" s="38"/>
      <c r="G23" s="38"/>
      <c r="H23" s="38"/>
      <c r="I23" s="132" t="s">
        <v>28</v>
      </c>
      <c r="J23" s="136" t="s">
        <v>35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36</v>
      </c>
      <c r="F24" s="38"/>
      <c r="G24" s="38"/>
      <c r="H24" s="38"/>
      <c r="I24" s="132" t="s">
        <v>31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39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71.25" customHeight="1">
      <c r="A27" s="138"/>
      <c r="B27" s="139"/>
      <c r="C27" s="138"/>
      <c r="D27" s="138"/>
      <c r="E27" s="140" t="s">
        <v>40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41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43</v>
      </c>
      <c r="G32" s="38"/>
      <c r="H32" s="38"/>
      <c r="I32" s="145" t="s">
        <v>42</v>
      </c>
      <c r="J32" s="145" t="s">
        <v>44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45</v>
      </c>
      <c r="E33" s="132" t="s">
        <v>46</v>
      </c>
      <c r="F33" s="147">
        <f>ROUND((SUM(BE83:BE102)),2)</f>
        <v>0</v>
      </c>
      <c r="G33" s="38"/>
      <c r="H33" s="38"/>
      <c r="I33" s="148">
        <v>0.21</v>
      </c>
      <c r="J33" s="147">
        <f>ROUND(((SUM(BE83:BE102))*I33),2)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47</v>
      </c>
      <c r="F34" s="147">
        <f>ROUND((SUM(BF83:BF102)),2)</f>
        <v>0</v>
      </c>
      <c r="G34" s="38"/>
      <c r="H34" s="38"/>
      <c r="I34" s="148">
        <v>0.12</v>
      </c>
      <c r="J34" s="147">
        <f>ROUND(((SUM(BF83:BF102))*I34),2)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48</v>
      </c>
      <c r="F35" s="147">
        <f>ROUND((SUM(BG83:BG102)),2)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49</v>
      </c>
      <c r="F36" s="147">
        <f>ROUND((SUM(BH83:BH102)),2)</f>
        <v>0</v>
      </c>
      <c r="G36" s="38"/>
      <c r="H36" s="38"/>
      <c r="I36" s="148">
        <v>0.12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50</v>
      </c>
      <c r="F37" s="147">
        <f>ROUND((SUM(BI83:BI102)),2)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51</v>
      </c>
      <c r="E39" s="151"/>
      <c r="F39" s="151"/>
      <c r="G39" s="152" t="s">
        <v>52</v>
      </c>
      <c r="H39" s="153" t="s">
        <v>53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2" t="s">
        <v>104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1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26.25" customHeight="1">
      <c r="A48" s="38"/>
      <c r="B48" s="39"/>
      <c r="C48" s="40"/>
      <c r="D48" s="40"/>
      <c r="E48" s="160" t="str">
        <f>E7</f>
        <v>Revitalizace vodoteče, polní cesta NCV5 KoPÚ Svojnice a polní cesty C3 a C4 - KoPÚ Protivec</v>
      </c>
      <c r="F48" s="31"/>
      <c r="G48" s="31"/>
      <c r="H48" s="31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1" t="s">
        <v>102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900 - Vedlejší rozpočtové náklady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1" t="s">
        <v>21</v>
      </c>
      <c r="D52" s="40"/>
      <c r="E52" s="40"/>
      <c r="F52" s="26" t="str">
        <f>F12</f>
        <v>Svojnice, Protivec</v>
      </c>
      <c r="G52" s="40"/>
      <c r="H52" s="40"/>
      <c r="I52" s="31" t="s">
        <v>23</v>
      </c>
      <c r="J52" s="72" t="str">
        <f>IF(J12="","",J12)</f>
        <v>13. 5. 2024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1" t="s">
        <v>27</v>
      </c>
      <c r="D54" s="40"/>
      <c r="E54" s="40"/>
      <c r="F54" s="26" t="str">
        <f>E15</f>
        <v>SPÚ, KPÚ pro Jihočeský kraj, Pobočka Prachatice</v>
      </c>
      <c r="G54" s="40"/>
      <c r="H54" s="40"/>
      <c r="I54" s="31" t="s">
        <v>34</v>
      </c>
      <c r="J54" s="36" t="str">
        <f>E21</f>
        <v>Sweco Hydroprojekt a.s.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5.65" customHeight="1">
      <c r="A55" s="38"/>
      <c r="B55" s="39"/>
      <c r="C55" s="31" t="s">
        <v>32</v>
      </c>
      <c r="D55" s="40"/>
      <c r="E55" s="40"/>
      <c r="F55" s="26" t="str">
        <f>IF(E18="","",E18)</f>
        <v>Vyplň údaj</v>
      </c>
      <c r="G55" s="40"/>
      <c r="H55" s="40"/>
      <c r="I55" s="31" t="s">
        <v>38</v>
      </c>
      <c r="J55" s="36" t="str">
        <f>E24</f>
        <v>Sweco Hydroprojekt a.s.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105</v>
      </c>
      <c r="D57" s="162"/>
      <c r="E57" s="162"/>
      <c r="F57" s="162"/>
      <c r="G57" s="162"/>
      <c r="H57" s="162"/>
      <c r="I57" s="162"/>
      <c r="J57" s="163" t="s">
        <v>106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73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6" t="s">
        <v>107</v>
      </c>
    </row>
    <row r="60" spans="1:31" s="9" customFormat="1" ht="24.95" customHeight="1">
      <c r="A60" s="9"/>
      <c r="B60" s="165"/>
      <c r="C60" s="166"/>
      <c r="D60" s="167" t="s">
        <v>841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842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843</v>
      </c>
      <c r="E62" s="174"/>
      <c r="F62" s="174"/>
      <c r="G62" s="174"/>
      <c r="H62" s="174"/>
      <c r="I62" s="174"/>
      <c r="J62" s="175">
        <f>J95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844</v>
      </c>
      <c r="E63" s="174"/>
      <c r="F63" s="174"/>
      <c r="G63" s="174"/>
      <c r="H63" s="174"/>
      <c r="I63" s="174"/>
      <c r="J63" s="175">
        <f>J98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2" t="s">
        <v>118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1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26.25" customHeight="1">
      <c r="A73" s="38"/>
      <c r="B73" s="39"/>
      <c r="C73" s="40"/>
      <c r="D73" s="40"/>
      <c r="E73" s="160" t="str">
        <f>E7</f>
        <v>Revitalizace vodoteče, polní cesta NCV5 KoPÚ Svojnice a polní cesty C3 a C4 - KoPÚ Protivec</v>
      </c>
      <c r="F73" s="31"/>
      <c r="G73" s="31"/>
      <c r="H73" s="31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1" t="s">
        <v>102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69" t="str">
        <f>E9</f>
        <v>SO 900 - Vedlejší rozpočtové náklady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1" t="s">
        <v>21</v>
      </c>
      <c r="D77" s="40"/>
      <c r="E77" s="40"/>
      <c r="F77" s="26" t="str">
        <f>F12</f>
        <v>Svojnice, Protivec</v>
      </c>
      <c r="G77" s="40"/>
      <c r="H77" s="40"/>
      <c r="I77" s="31" t="s">
        <v>23</v>
      </c>
      <c r="J77" s="72" t="str">
        <f>IF(J12="","",J12)</f>
        <v>13. 5. 2024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25.65" customHeight="1">
      <c r="A79" s="38"/>
      <c r="B79" s="39"/>
      <c r="C79" s="31" t="s">
        <v>27</v>
      </c>
      <c r="D79" s="40"/>
      <c r="E79" s="40"/>
      <c r="F79" s="26" t="str">
        <f>E15</f>
        <v>SPÚ, KPÚ pro Jihočeský kraj, Pobočka Prachatice</v>
      </c>
      <c r="G79" s="40"/>
      <c r="H79" s="40"/>
      <c r="I79" s="31" t="s">
        <v>34</v>
      </c>
      <c r="J79" s="36" t="str">
        <f>E21</f>
        <v>Sweco Hydroprojekt a.s.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25.65" customHeight="1">
      <c r="A80" s="38"/>
      <c r="B80" s="39"/>
      <c r="C80" s="31" t="s">
        <v>32</v>
      </c>
      <c r="D80" s="40"/>
      <c r="E80" s="40"/>
      <c r="F80" s="26" t="str">
        <f>IF(E18="","",E18)</f>
        <v>Vyplň údaj</v>
      </c>
      <c r="G80" s="40"/>
      <c r="H80" s="40"/>
      <c r="I80" s="31" t="s">
        <v>38</v>
      </c>
      <c r="J80" s="36" t="str">
        <f>E24</f>
        <v>Sweco Hydroprojekt a.s.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119</v>
      </c>
      <c r="D82" s="180" t="s">
        <v>60</v>
      </c>
      <c r="E82" s="180" t="s">
        <v>56</v>
      </c>
      <c r="F82" s="180" t="s">
        <v>57</v>
      </c>
      <c r="G82" s="180" t="s">
        <v>120</v>
      </c>
      <c r="H82" s="180" t="s">
        <v>121</v>
      </c>
      <c r="I82" s="180" t="s">
        <v>122</v>
      </c>
      <c r="J82" s="181" t="s">
        <v>106</v>
      </c>
      <c r="K82" s="182" t="s">
        <v>123</v>
      </c>
      <c r="L82" s="183"/>
      <c r="M82" s="92" t="s">
        <v>19</v>
      </c>
      <c r="N82" s="93" t="s">
        <v>45</v>
      </c>
      <c r="O82" s="93" t="s">
        <v>124</v>
      </c>
      <c r="P82" s="93" t="s">
        <v>125</v>
      </c>
      <c r="Q82" s="93" t="s">
        <v>126</v>
      </c>
      <c r="R82" s="93" t="s">
        <v>127</v>
      </c>
      <c r="S82" s="93" t="s">
        <v>128</v>
      </c>
      <c r="T82" s="94" t="s">
        <v>129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130</v>
      </c>
      <c r="D83" s="40"/>
      <c r="E83" s="40"/>
      <c r="F83" s="40"/>
      <c r="G83" s="40"/>
      <c r="H83" s="40"/>
      <c r="I83" s="40"/>
      <c r="J83" s="184">
        <f>BK83</f>
        <v>0</v>
      </c>
      <c r="K83" s="40"/>
      <c r="L83" s="44"/>
      <c r="M83" s="95"/>
      <c r="N83" s="185"/>
      <c r="O83" s="96"/>
      <c r="P83" s="186">
        <f>P84</f>
        <v>0</v>
      </c>
      <c r="Q83" s="96"/>
      <c r="R83" s="186">
        <f>R84</f>
        <v>0</v>
      </c>
      <c r="S83" s="96"/>
      <c r="T83" s="187">
        <f>T84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6" t="s">
        <v>74</v>
      </c>
      <c r="AU83" s="16" t="s">
        <v>107</v>
      </c>
      <c r="BK83" s="188">
        <f>BK84</f>
        <v>0</v>
      </c>
    </row>
    <row r="84" spans="1:63" s="12" customFormat="1" ht="25.9" customHeight="1">
      <c r="A84" s="12"/>
      <c r="B84" s="189"/>
      <c r="C84" s="190"/>
      <c r="D84" s="191" t="s">
        <v>74</v>
      </c>
      <c r="E84" s="192" t="s">
        <v>845</v>
      </c>
      <c r="F84" s="192" t="s">
        <v>99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P85+P95+P98</f>
        <v>0</v>
      </c>
      <c r="Q84" s="197"/>
      <c r="R84" s="198">
        <f>R85+R95+R98</f>
        <v>0</v>
      </c>
      <c r="S84" s="197"/>
      <c r="T84" s="199">
        <f>T85+T95+T98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157</v>
      </c>
      <c r="AT84" s="201" t="s">
        <v>74</v>
      </c>
      <c r="AU84" s="201" t="s">
        <v>75</v>
      </c>
      <c r="AY84" s="200" t="s">
        <v>133</v>
      </c>
      <c r="BK84" s="202">
        <f>BK85+BK95+BK98</f>
        <v>0</v>
      </c>
    </row>
    <row r="85" spans="1:63" s="12" customFormat="1" ht="22.8" customHeight="1">
      <c r="A85" s="12"/>
      <c r="B85" s="189"/>
      <c r="C85" s="190"/>
      <c r="D85" s="191" t="s">
        <v>74</v>
      </c>
      <c r="E85" s="203" t="s">
        <v>846</v>
      </c>
      <c r="F85" s="203" t="s">
        <v>847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SUM(P86:P94)</f>
        <v>0</v>
      </c>
      <c r="Q85" s="197"/>
      <c r="R85" s="198">
        <f>SUM(R86:R94)</f>
        <v>0</v>
      </c>
      <c r="S85" s="197"/>
      <c r="T85" s="199">
        <f>SUM(T86:T94)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157</v>
      </c>
      <c r="AT85" s="201" t="s">
        <v>74</v>
      </c>
      <c r="AU85" s="201" t="s">
        <v>83</v>
      </c>
      <c r="AY85" s="200" t="s">
        <v>133</v>
      </c>
      <c r="BK85" s="202">
        <f>SUM(BK86:BK94)</f>
        <v>0</v>
      </c>
    </row>
    <row r="86" spans="1:65" s="2" customFormat="1" ht="16.5" customHeight="1">
      <c r="A86" s="38"/>
      <c r="B86" s="39"/>
      <c r="C86" s="205" t="s">
        <v>83</v>
      </c>
      <c r="D86" s="205" t="s">
        <v>135</v>
      </c>
      <c r="E86" s="206" t="s">
        <v>848</v>
      </c>
      <c r="F86" s="207" t="s">
        <v>849</v>
      </c>
      <c r="G86" s="208" t="s">
        <v>850</v>
      </c>
      <c r="H86" s="209">
        <v>1</v>
      </c>
      <c r="I86" s="210"/>
      <c r="J86" s="211">
        <f>ROUND(I86*H86,2)</f>
        <v>0</v>
      </c>
      <c r="K86" s="212"/>
      <c r="L86" s="44"/>
      <c r="M86" s="213" t="s">
        <v>19</v>
      </c>
      <c r="N86" s="214" t="s">
        <v>46</v>
      </c>
      <c r="O86" s="84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7" t="s">
        <v>851</v>
      </c>
      <c r="AT86" s="217" t="s">
        <v>135</v>
      </c>
      <c r="AU86" s="217" t="s">
        <v>85</v>
      </c>
      <c r="AY86" s="16" t="s">
        <v>133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6" t="s">
        <v>83</v>
      </c>
      <c r="BK86" s="218">
        <f>ROUND(I86*H86,2)</f>
        <v>0</v>
      </c>
      <c r="BL86" s="16" t="s">
        <v>851</v>
      </c>
      <c r="BM86" s="217" t="s">
        <v>852</v>
      </c>
    </row>
    <row r="87" spans="1:47" s="2" customFormat="1" ht="12">
      <c r="A87" s="38"/>
      <c r="B87" s="39"/>
      <c r="C87" s="40"/>
      <c r="D87" s="219" t="s">
        <v>141</v>
      </c>
      <c r="E87" s="40"/>
      <c r="F87" s="220" t="s">
        <v>853</v>
      </c>
      <c r="G87" s="40"/>
      <c r="H87" s="40"/>
      <c r="I87" s="221"/>
      <c r="J87" s="40"/>
      <c r="K87" s="40"/>
      <c r="L87" s="44"/>
      <c r="M87" s="222"/>
      <c r="N87" s="223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6" t="s">
        <v>141</v>
      </c>
      <c r="AU87" s="16" t="s">
        <v>85</v>
      </c>
    </row>
    <row r="88" spans="1:65" s="2" customFormat="1" ht="16.5" customHeight="1">
      <c r="A88" s="38"/>
      <c r="B88" s="39"/>
      <c r="C88" s="205" t="s">
        <v>85</v>
      </c>
      <c r="D88" s="205" t="s">
        <v>135</v>
      </c>
      <c r="E88" s="206" t="s">
        <v>854</v>
      </c>
      <c r="F88" s="207" t="s">
        <v>855</v>
      </c>
      <c r="G88" s="208" t="s">
        <v>850</v>
      </c>
      <c r="H88" s="209">
        <v>1</v>
      </c>
      <c r="I88" s="210"/>
      <c r="J88" s="211">
        <f>ROUND(I88*H88,2)</f>
        <v>0</v>
      </c>
      <c r="K88" s="212"/>
      <c r="L88" s="44"/>
      <c r="M88" s="213" t="s">
        <v>19</v>
      </c>
      <c r="N88" s="214" t="s">
        <v>46</v>
      </c>
      <c r="O88" s="84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7" t="s">
        <v>851</v>
      </c>
      <c r="AT88" s="217" t="s">
        <v>135</v>
      </c>
      <c r="AU88" s="217" t="s">
        <v>85</v>
      </c>
      <c r="AY88" s="16" t="s">
        <v>133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6" t="s">
        <v>83</v>
      </c>
      <c r="BK88" s="218">
        <f>ROUND(I88*H88,2)</f>
        <v>0</v>
      </c>
      <c r="BL88" s="16" t="s">
        <v>851</v>
      </c>
      <c r="BM88" s="217" t="s">
        <v>856</v>
      </c>
    </row>
    <row r="89" spans="1:47" s="2" customFormat="1" ht="12">
      <c r="A89" s="38"/>
      <c r="B89" s="39"/>
      <c r="C89" s="40"/>
      <c r="D89" s="219" t="s">
        <v>141</v>
      </c>
      <c r="E89" s="40"/>
      <c r="F89" s="220" t="s">
        <v>857</v>
      </c>
      <c r="G89" s="40"/>
      <c r="H89" s="40"/>
      <c r="I89" s="221"/>
      <c r="J89" s="40"/>
      <c r="K89" s="40"/>
      <c r="L89" s="44"/>
      <c r="M89" s="222"/>
      <c r="N89" s="223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6" t="s">
        <v>141</v>
      </c>
      <c r="AU89" s="16" t="s">
        <v>85</v>
      </c>
    </row>
    <row r="90" spans="1:65" s="2" customFormat="1" ht="24.15" customHeight="1">
      <c r="A90" s="38"/>
      <c r="B90" s="39"/>
      <c r="C90" s="205" t="s">
        <v>147</v>
      </c>
      <c r="D90" s="205" t="s">
        <v>135</v>
      </c>
      <c r="E90" s="206" t="s">
        <v>858</v>
      </c>
      <c r="F90" s="207" t="s">
        <v>859</v>
      </c>
      <c r="G90" s="208" t="s">
        <v>850</v>
      </c>
      <c r="H90" s="209">
        <v>1</v>
      </c>
      <c r="I90" s="210"/>
      <c r="J90" s="211">
        <f>ROUND(I90*H90,2)</f>
        <v>0</v>
      </c>
      <c r="K90" s="212"/>
      <c r="L90" s="44"/>
      <c r="M90" s="213" t="s">
        <v>19</v>
      </c>
      <c r="N90" s="214" t="s">
        <v>46</v>
      </c>
      <c r="O90" s="84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7" t="s">
        <v>851</v>
      </c>
      <c r="AT90" s="217" t="s">
        <v>135</v>
      </c>
      <c r="AU90" s="217" t="s">
        <v>85</v>
      </c>
      <c r="AY90" s="16" t="s">
        <v>133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6" t="s">
        <v>83</v>
      </c>
      <c r="BK90" s="218">
        <f>ROUND(I90*H90,2)</f>
        <v>0</v>
      </c>
      <c r="BL90" s="16" t="s">
        <v>851</v>
      </c>
      <c r="BM90" s="217" t="s">
        <v>860</v>
      </c>
    </row>
    <row r="91" spans="1:47" s="2" customFormat="1" ht="12">
      <c r="A91" s="38"/>
      <c r="B91" s="39"/>
      <c r="C91" s="40"/>
      <c r="D91" s="219" t="s">
        <v>141</v>
      </c>
      <c r="E91" s="40"/>
      <c r="F91" s="220" t="s">
        <v>861</v>
      </c>
      <c r="G91" s="40"/>
      <c r="H91" s="40"/>
      <c r="I91" s="221"/>
      <c r="J91" s="40"/>
      <c r="K91" s="40"/>
      <c r="L91" s="44"/>
      <c r="M91" s="222"/>
      <c r="N91" s="223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6" t="s">
        <v>141</v>
      </c>
      <c r="AU91" s="16" t="s">
        <v>85</v>
      </c>
    </row>
    <row r="92" spans="1:65" s="2" customFormat="1" ht="16.5" customHeight="1">
      <c r="A92" s="38"/>
      <c r="B92" s="39"/>
      <c r="C92" s="205" t="s">
        <v>157</v>
      </c>
      <c r="D92" s="205" t="s">
        <v>135</v>
      </c>
      <c r="E92" s="206" t="s">
        <v>862</v>
      </c>
      <c r="F92" s="207" t="s">
        <v>863</v>
      </c>
      <c r="G92" s="208" t="s">
        <v>850</v>
      </c>
      <c r="H92" s="209">
        <v>1</v>
      </c>
      <c r="I92" s="210"/>
      <c r="J92" s="211">
        <f>ROUND(I92*H92,2)</f>
        <v>0</v>
      </c>
      <c r="K92" s="212"/>
      <c r="L92" s="44"/>
      <c r="M92" s="213" t="s">
        <v>19</v>
      </c>
      <c r="N92" s="214" t="s">
        <v>46</v>
      </c>
      <c r="O92" s="84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7" t="s">
        <v>851</v>
      </c>
      <c r="AT92" s="217" t="s">
        <v>135</v>
      </c>
      <c r="AU92" s="217" t="s">
        <v>85</v>
      </c>
      <c r="AY92" s="16" t="s">
        <v>133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6" t="s">
        <v>83</v>
      </c>
      <c r="BK92" s="218">
        <f>ROUND(I92*H92,2)</f>
        <v>0</v>
      </c>
      <c r="BL92" s="16" t="s">
        <v>851</v>
      </c>
      <c r="BM92" s="217" t="s">
        <v>864</v>
      </c>
    </row>
    <row r="93" spans="1:65" s="2" customFormat="1" ht="16.5" customHeight="1">
      <c r="A93" s="38"/>
      <c r="B93" s="39"/>
      <c r="C93" s="205" t="s">
        <v>169</v>
      </c>
      <c r="D93" s="205" t="s">
        <v>135</v>
      </c>
      <c r="E93" s="206" t="s">
        <v>865</v>
      </c>
      <c r="F93" s="207" t="s">
        <v>866</v>
      </c>
      <c r="G93" s="208" t="s">
        <v>850</v>
      </c>
      <c r="H93" s="209">
        <v>1</v>
      </c>
      <c r="I93" s="210"/>
      <c r="J93" s="211">
        <f>ROUND(I93*H93,2)</f>
        <v>0</v>
      </c>
      <c r="K93" s="212"/>
      <c r="L93" s="44"/>
      <c r="M93" s="213" t="s">
        <v>19</v>
      </c>
      <c r="N93" s="214" t="s">
        <v>46</v>
      </c>
      <c r="O93" s="84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7" t="s">
        <v>851</v>
      </c>
      <c r="AT93" s="217" t="s">
        <v>135</v>
      </c>
      <c r="AU93" s="217" t="s">
        <v>85</v>
      </c>
      <c r="AY93" s="16" t="s">
        <v>133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6" t="s">
        <v>83</v>
      </c>
      <c r="BK93" s="218">
        <f>ROUND(I93*H93,2)</f>
        <v>0</v>
      </c>
      <c r="BL93" s="16" t="s">
        <v>851</v>
      </c>
      <c r="BM93" s="217" t="s">
        <v>867</v>
      </c>
    </row>
    <row r="94" spans="1:47" s="2" customFormat="1" ht="12">
      <c r="A94" s="38"/>
      <c r="B94" s="39"/>
      <c r="C94" s="40"/>
      <c r="D94" s="219" t="s">
        <v>141</v>
      </c>
      <c r="E94" s="40"/>
      <c r="F94" s="220" t="s">
        <v>868</v>
      </c>
      <c r="G94" s="40"/>
      <c r="H94" s="40"/>
      <c r="I94" s="221"/>
      <c r="J94" s="40"/>
      <c r="K94" s="40"/>
      <c r="L94" s="44"/>
      <c r="M94" s="222"/>
      <c r="N94" s="223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6" t="s">
        <v>141</v>
      </c>
      <c r="AU94" s="16" t="s">
        <v>85</v>
      </c>
    </row>
    <row r="95" spans="1:63" s="12" customFormat="1" ht="22.8" customHeight="1">
      <c r="A95" s="12"/>
      <c r="B95" s="189"/>
      <c r="C95" s="190"/>
      <c r="D95" s="191" t="s">
        <v>74</v>
      </c>
      <c r="E95" s="203" t="s">
        <v>869</v>
      </c>
      <c r="F95" s="203" t="s">
        <v>870</v>
      </c>
      <c r="G95" s="190"/>
      <c r="H95" s="190"/>
      <c r="I95" s="193"/>
      <c r="J95" s="204">
        <f>BK95</f>
        <v>0</v>
      </c>
      <c r="K95" s="190"/>
      <c r="L95" s="195"/>
      <c r="M95" s="196"/>
      <c r="N95" s="197"/>
      <c r="O95" s="197"/>
      <c r="P95" s="198">
        <f>SUM(P96:P97)</f>
        <v>0</v>
      </c>
      <c r="Q95" s="197"/>
      <c r="R95" s="198">
        <f>SUM(R96:R97)</f>
        <v>0</v>
      </c>
      <c r="S95" s="197"/>
      <c r="T95" s="199">
        <f>SUM(T96:T97)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0" t="s">
        <v>157</v>
      </c>
      <c r="AT95" s="201" t="s">
        <v>74</v>
      </c>
      <c r="AU95" s="201" t="s">
        <v>83</v>
      </c>
      <c r="AY95" s="200" t="s">
        <v>133</v>
      </c>
      <c r="BK95" s="202">
        <f>SUM(BK96:BK97)</f>
        <v>0</v>
      </c>
    </row>
    <row r="96" spans="1:65" s="2" customFormat="1" ht="16.5" customHeight="1">
      <c r="A96" s="38"/>
      <c r="B96" s="39"/>
      <c r="C96" s="205" t="s">
        <v>174</v>
      </c>
      <c r="D96" s="205" t="s">
        <v>135</v>
      </c>
      <c r="E96" s="206" t="s">
        <v>871</v>
      </c>
      <c r="F96" s="207" t="s">
        <v>870</v>
      </c>
      <c r="G96" s="208" t="s">
        <v>850</v>
      </c>
      <c r="H96" s="209">
        <v>1</v>
      </c>
      <c r="I96" s="210"/>
      <c r="J96" s="211">
        <f>ROUND(I96*H96,2)</f>
        <v>0</v>
      </c>
      <c r="K96" s="212"/>
      <c r="L96" s="44"/>
      <c r="M96" s="213" t="s">
        <v>19</v>
      </c>
      <c r="N96" s="214" t="s">
        <v>46</v>
      </c>
      <c r="O96" s="84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7" t="s">
        <v>851</v>
      </c>
      <c r="AT96" s="217" t="s">
        <v>135</v>
      </c>
      <c r="AU96" s="217" t="s">
        <v>85</v>
      </c>
      <c r="AY96" s="16" t="s">
        <v>133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6" t="s">
        <v>83</v>
      </c>
      <c r="BK96" s="218">
        <f>ROUND(I96*H96,2)</f>
        <v>0</v>
      </c>
      <c r="BL96" s="16" t="s">
        <v>851</v>
      </c>
      <c r="BM96" s="217" t="s">
        <v>872</v>
      </c>
    </row>
    <row r="97" spans="1:47" s="2" customFormat="1" ht="12">
      <c r="A97" s="38"/>
      <c r="B97" s="39"/>
      <c r="C97" s="40"/>
      <c r="D97" s="219" t="s">
        <v>141</v>
      </c>
      <c r="E97" s="40"/>
      <c r="F97" s="220" t="s">
        <v>873</v>
      </c>
      <c r="G97" s="40"/>
      <c r="H97" s="40"/>
      <c r="I97" s="221"/>
      <c r="J97" s="40"/>
      <c r="K97" s="40"/>
      <c r="L97" s="44"/>
      <c r="M97" s="222"/>
      <c r="N97" s="223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6" t="s">
        <v>141</v>
      </c>
      <c r="AU97" s="16" t="s">
        <v>85</v>
      </c>
    </row>
    <row r="98" spans="1:63" s="12" customFormat="1" ht="22.8" customHeight="1">
      <c r="A98" s="12"/>
      <c r="B98" s="189"/>
      <c r="C98" s="190"/>
      <c r="D98" s="191" t="s">
        <v>74</v>
      </c>
      <c r="E98" s="203" t="s">
        <v>874</v>
      </c>
      <c r="F98" s="203" t="s">
        <v>875</v>
      </c>
      <c r="G98" s="190"/>
      <c r="H98" s="190"/>
      <c r="I98" s="193"/>
      <c r="J98" s="204">
        <f>BK98</f>
        <v>0</v>
      </c>
      <c r="K98" s="190"/>
      <c r="L98" s="195"/>
      <c r="M98" s="196"/>
      <c r="N98" s="197"/>
      <c r="O98" s="197"/>
      <c r="P98" s="198">
        <f>SUM(P99:P102)</f>
        <v>0</v>
      </c>
      <c r="Q98" s="197"/>
      <c r="R98" s="198">
        <f>SUM(R99:R102)</f>
        <v>0</v>
      </c>
      <c r="S98" s="197"/>
      <c r="T98" s="199">
        <f>SUM(T99:T102)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0" t="s">
        <v>157</v>
      </c>
      <c r="AT98" s="201" t="s">
        <v>74</v>
      </c>
      <c r="AU98" s="201" t="s">
        <v>83</v>
      </c>
      <c r="AY98" s="200" t="s">
        <v>133</v>
      </c>
      <c r="BK98" s="202">
        <f>SUM(BK99:BK102)</f>
        <v>0</v>
      </c>
    </row>
    <row r="99" spans="1:65" s="2" customFormat="1" ht="16.5" customHeight="1">
      <c r="A99" s="38"/>
      <c r="B99" s="39"/>
      <c r="C99" s="205" t="s">
        <v>184</v>
      </c>
      <c r="D99" s="205" t="s">
        <v>135</v>
      </c>
      <c r="E99" s="206" t="s">
        <v>876</v>
      </c>
      <c r="F99" s="207" t="s">
        <v>877</v>
      </c>
      <c r="G99" s="208" t="s">
        <v>850</v>
      </c>
      <c r="H99" s="209">
        <v>1</v>
      </c>
      <c r="I99" s="210"/>
      <c r="J99" s="211">
        <f>ROUND(I99*H99,2)</f>
        <v>0</v>
      </c>
      <c r="K99" s="212"/>
      <c r="L99" s="44"/>
      <c r="M99" s="213" t="s">
        <v>19</v>
      </c>
      <c r="N99" s="214" t="s">
        <v>46</v>
      </c>
      <c r="O99" s="84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7" t="s">
        <v>851</v>
      </c>
      <c r="AT99" s="217" t="s">
        <v>135</v>
      </c>
      <c r="AU99" s="217" t="s">
        <v>85</v>
      </c>
      <c r="AY99" s="16" t="s">
        <v>133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6" t="s">
        <v>83</v>
      </c>
      <c r="BK99" s="218">
        <f>ROUND(I99*H99,2)</f>
        <v>0</v>
      </c>
      <c r="BL99" s="16" t="s">
        <v>851</v>
      </c>
      <c r="BM99" s="217" t="s">
        <v>878</v>
      </c>
    </row>
    <row r="100" spans="1:47" s="2" customFormat="1" ht="12">
      <c r="A100" s="38"/>
      <c r="B100" s="39"/>
      <c r="C100" s="40"/>
      <c r="D100" s="219" t="s">
        <v>141</v>
      </c>
      <c r="E100" s="40"/>
      <c r="F100" s="220" t="s">
        <v>879</v>
      </c>
      <c r="G100" s="40"/>
      <c r="H100" s="40"/>
      <c r="I100" s="221"/>
      <c r="J100" s="40"/>
      <c r="K100" s="40"/>
      <c r="L100" s="44"/>
      <c r="M100" s="222"/>
      <c r="N100" s="223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6" t="s">
        <v>141</v>
      </c>
      <c r="AU100" s="16" t="s">
        <v>85</v>
      </c>
    </row>
    <row r="101" spans="1:65" s="2" customFormat="1" ht="16.5" customHeight="1">
      <c r="A101" s="38"/>
      <c r="B101" s="39"/>
      <c r="C101" s="205" t="s">
        <v>179</v>
      </c>
      <c r="D101" s="205" t="s">
        <v>135</v>
      </c>
      <c r="E101" s="206" t="s">
        <v>880</v>
      </c>
      <c r="F101" s="207" t="s">
        <v>881</v>
      </c>
      <c r="G101" s="208" t="s">
        <v>850</v>
      </c>
      <c r="H101" s="209">
        <v>1</v>
      </c>
      <c r="I101" s="210"/>
      <c r="J101" s="211">
        <f>ROUND(I101*H101,2)</f>
        <v>0</v>
      </c>
      <c r="K101" s="212"/>
      <c r="L101" s="44"/>
      <c r="M101" s="213" t="s">
        <v>19</v>
      </c>
      <c r="N101" s="214" t="s">
        <v>46</v>
      </c>
      <c r="O101" s="84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7" t="s">
        <v>851</v>
      </c>
      <c r="AT101" s="217" t="s">
        <v>135</v>
      </c>
      <c r="AU101" s="217" t="s">
        <v>85</v>
      </c>
      <c r="AY101" s="16" t="s">
        <v>133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6" t="s">
        <v>83</v>
      </c>
      <c r="BK101" s="218">
        <f>ROUND(I101*H101,2)</f>
        <v>0</v>
      </c>
      <c r="BL101" s="16" t="s">
        <v>851</v>
      </c>
      <c r="BM101" s="217" t="s">
        <v>882</v>
      </c>
    </row>
    <row r="102" spans="1:65" s="2" customFormat="1" ht="16.5" customHeight="1">
      <c r="A102" s="38"/>
      <c r="B102" s="39"/>
      <c r="C102" s="205" t="s">
        <v>189</v>
      </c>
      <c r="D102" s="205" t="s">
        <v>135</v>
      </c>
      <c r="E102" s="206" t="s">
        <v>883</v>
      </c>
      <c r="F102" s="207" t="s">
        <v>884</v>
      </c>
      <c r="G102" s="208" t="s">
        <v>850</v>
      </c>
      <c r="H102" s="209">
        <v>1</v>
      </c>
      <c r="I102" s="210"/>
      <c r="J102" s="211">
        <f>ROUND(I102*H102,2)</f>
        <v>0</v>
      </c>
      <c r="K102" s="212"/>
      <c r="L102" s="44"/>
      <c r="M102" s="239" t="s">
        <v>19</v>
      </c>
      <c r="N102" s="240" t="s">
        <v>46</v>
      </c>
      <c r="O102" s="237"/>
      <c r="P102" s="241">
        <f>O102*H102</f>
        <v>0</v>
      </c>
      <c r="Q102" s="241">
        <v>0</v>
      </c>
      <c r="R102" s="241">
        <f>Q102*H102</f>
        <v>0</v>
      </c>
      <c r="S102" s="241">
        <v>0</v>
      </c>
      <c r="T102" s="24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7" t="s">
        <v>851</v>
      </c>
      <c r="AT102" s="217" t="s">
        <v>135</v>
      </c>
      <c r="AU102" s="217" t="s">
        <v>85</v>
      </c>
      <c r="AY102" s="16" t="s">
        <v>133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6" t="s">
        <v>83</v>
      </c>
      <c r="BK102" s="218">
        <f>ROUND(I102*H102,2)</f>
        <v>0</v>
      </c>
      <c r="BL102" s="16" t="s">
        <v>851</v>
      </c>
      <c r="BM102" s="217" t="s">
        <v>885</v>
      </c>
    </row>
    <row r="103" spans="1:31" s="2" customFormat="1" ht="6.95" customHeight="1">
      <c r="A103" s="38"/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44"/>
      <c r="M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</sheetData>
  <sheetProtection password="CC35" sheet="1" objects="1" scenarios="1" formatColumns="0" formatRows="0" autoFilter="0"/>
  <autoFilter ref="C82:K102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7" r:id="rId1" display="https://podminky.urs.cz/item/CS_URS_2024_01/012103000"/>
    <hyperlink ref="F89" r:id="rId2" display="https://podminky.urs.cz/item/CS_URS_2024_01/012203000"/>
    <hyperlink ref="F91" r:id="rId3" display="https://podminky.urs.cz/item/CS_URS_2024_01/012303000"/>
    <hyperlink ref="F94" r:id="rId4" display="https://podminky.urs.cz/item/CS_URS_2024_01/013254000"/>
    <hyperlink ref="F97" r:id="rId5" display="https://podminky.urs.cz/item/CS_URS_2024_01/030001000"/>
    <hyperlink ref="F100" r:id="rId6" display="https://podminky.urs.cz/item/CS_URS_2024_01/04313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43" customWidth="1"/>
    <col min="2" max="2" width="1.7109375" style="243" customWidth="1"/>
    <col min="3" max="4" width="5.00390625" style="243" customWidth="1"/>
    <col min="5" max="5" width="11.7109375" style="243" customWidth="1"/>
    <col min="6" max="6" width="9.140625" style="243" customWidth="1"/>
    <col min="7" max="7" width="5.00390625" style="243" customWidth="1"/>
    <col min="8" max="8" width="77.8515625" style="243" customWidth="1"/>
    <col min="9" max="10" width="20.00390625" style="243" customWidth="1"/>
    <col min="11" max="11" width="1.7109375" style="243" customWidth="1"/>
  </cols>
  <sheetData>
    <row r="1" s="1" customFormat="1" ht="37.5" customHeight="1"/>
    <row r="2" spans="2:11" s="1" customFormat="1" ht="7.5" customHeight="1">
      <c r="B2" s="244"/>
      <c r="C2" s="245"/>
      <c r="D2" s="245"/>
      <c r="E2" s="245"/>
      <c r="F2" s="245"/>
      <c r="G2" s="245"/>
      <c r="H2" s="245"/>
      <c r="I2" s="245"/>
      <c r="J2" s="245"/>
      <c r="K2" s="246"/>
    </row>
    <row r="3" spans="2:11" s="13" customFormat="1" ht="45" customHeight="1">
      <c r="B3" s="247"/>
      <c r="C3" s="248" t="s">
        <v>886</v>
      </c>
      <c r="D3" s="248"/>
      <c r="E3" s="248"/>
      <c r="F3" s="248"/>
      <c r="G3" s="248"/>
      <c r="H3" s="248"/>
      <c r="I3" s="248"/>
      <c r="J3" s="248"/>
      <c r="K3" s="249"/>
    </row>
    <row r="4" spans="2:11" s="1" customFormat="1" ht="25.5" customHeight="1">
      <c r="B4" s="250"/>
      <c r="C4" s="251" t="s">
        <v>887</v>
      </c>
      <c r="D4" s="251"/>
      <c r="E4" s="251"/>
      <c r="F4" s="251"/>
      <c r="G4" s="251"/>
      <c r="H4" s="251"/>
      <c r="I4" s="251"/>
      <c r="J4" s="251"/>
      <c r="K4" s="252"/>
    </row>
    <row r="5" spans="2:11" s="1" customFormat="1" ht="5.25" customHeight="1">
      <c r="B5" s="250"/>
      <c r="C5" s="253"/>
      <c r="D5" s="253"/>
      <c r="E5" s="253"/>
      <c r="F5" s="253"/>
      <c r="G5" s="253"/>
      <c r="H5" s="253"/>
      <c r="I5" s="253"/>
      <c r="J5" s="253"/>
      <c r="K5" s="252"/>
    </row>
    <row r="6" spans="2:11" s="1" customFormat="1" ht="15" customHeight="1">
      <c r="B6" s="250"/>
      <c r="C6" s="254" t="s">
        <v>888</v>
      </c>
      <c r="D6" s="254"/>
      <c r="E6" s="254"/>
      <c r="F6" s="254"/>
      <c r="G6" s="254"/>
      <c r="H6" s="254"/>
      <c r="I6" s="254"/>
      <c r="J6" s="254"/>
      <c r="K6" s="252"/>
    </row>
    <row r="7" spans="2:11" s="1" customFormat="1" ht="15" customHeight="1">
      <c r="B7" s="255"/>
      <c r="C7" s="254" t="s">
        <v>889</v>
      </c>
      <c r="D7" s="254"/>
      <c r="E7" s="254"/>
      <c r="F7" s="254"/>
      <c r="G7" s="254"/>
      <c r="H7" s="254"/>
      <c r="I7" s="254"/>
      <c r="J7" s="254"/>
      <c r="K7" s="252"/>
    </row>
    <row r="8" spans="2:11" s="1" customFormat="1" ht="12.75" customHeight="1">
      <c r="B8" s="255"/>
      <c r="C8" s="254"/>
      <c r="D8" s="254"/>
      <c r="E8" s="254"/>
      <c r="F8" s="254"/>
      <c r="G8" s="254"/>
      <c r="H8" s="254"/>
      <c r="I8" s="254"/>
      <c r="J8" s="254"/>
      <c r="K8" s="252"/>
    </row>
    <row r="9" spans="2:11" s="1" customFormat="1" ht="15" customHeight="1">
      <c r="B9" s="255"/>
      <c r="C9" s="254" t="s">
        <v>890</v>
      </c>
      <c r="D9" s="254"/>
      <c r="E9" s="254"/>
      <c r="F9" s="254"/>
      <c r="G9" s="254"/>
      <c r="H9" s="254"/>
      <c r="I9" s="254"/>
      <c r="J9" s="254"/>
      <c r="K9" s="252"/>
    </row>
    <row r="10" spans="2:11" s="1" customFormat="1" ht="15" customHeight="1">
      <c r="B10" s="255"/>
      <c r="C10" s="254"/>
      <c r="D10" s="254" t="s">
        <v>891</v>
      </c>
      <c r="E10" s="254"/>
      <c r="F10" s="254"/>
      <c r="G10" s="254"/>
      <c r="H10" s="254"/>
      <c r="I10" s="254"/>
      <c r="J10" s="254"/>
      <c r="K10" s="252"/>
    </row>
    <row r="11" spans="2:11" s="1" customFormat="1" ht="15" customHeight="1">
      <c r="B11" s="255"/>
      <c r="C11" s="256"/>
      <c r="D11" s="254" t="s">
        <v>892</v>
      </c>
      <c r="E11" s="254"/>
      <c r="F11" s="254"/>
      <c r="G11" s="254"/>
      <c r="H11" s="254"/>
      <c r="I11" s="254"/>
      <c r="J11" s="254"/>
      <c r="K11" s="252"/>
    </row>
    <row r="12" spans="2:11" s="1" customFormat="1" ht="15" customHeight="1">
      <c r="B12" s="255"/>
      <c r="C12" s="256"/>
      <c r="D12" s="254"/>
      <c r="E12" s="254"/>
      <c r="F12" s="254"/>
      <c r="G12" s="254"/>
      <c r="H12" s="254"/>
      <c r="I12" s="254"/>
      <c r="J12" s="254"/>
      <c r="K12" s="252"/>
    </row>
    <row r="13" spans="2:11" s="1" customFormat="1" ht="15" customHeight="1">
      <c r="B13" s="255"/>
      <c r="C13" s="256"/>
      <c r="D13" s="257" t="s">
        <v>893</v>
      </c>
      <c r="E13" s="254"/>
      <c r="F13" s="254"/>
      <c r="G13" s="254"/>
      <c r="H13" s="254"/>
      <c r="I13" s="254"/>
      <c r="J13" s="254"/>
      <c r="K13" s="252"/>
    </row>
    <row r="14" spans="2:11" s="1" customFormat="1" ht="12.75" customHeight="1">
      <c r="B14" s="255"/>
      <c r="C14" s="256"/>
      <c r="D14" s="256"/>
      <c r="E14" s="256"/>
      <c r="F14" s="256"/>
      <c r="G14" s="256"/>
      <c r="H14" s="256"/>
      <c r="I14" s="256"/>
      <c r="J14" s="256"/>
      <c r="K14" s="252"/>
    </row>
    <row r="15" spans="2:11" s="1" customFormat="1" ht="15" customHeight="1">
      <c r="B15" s="255"/>
      <c r="C15" s="256"/>
      <c r="D15" s="254" t="s">
        <v>894</v>
      </c>
      <c r="E15" s="254"/>
      <c r="F15" s="254"/>
      <c r="G15" s="254"/>
      <c r="H15" s="254"/>
      <c r="I15" s="254"/>
      <c r="J15" s="254"/>
      <c r="K15" s="252"/>
    </row>
    <row r="16" spans="2:11" s="1" customFormat="1" ht="15" customHeight="1">
      <c r="B16" s="255"/>
      <c r="C16" s="256"/>
      <c r="D16" s="254" t="s">
        <v>895</v>
      </c>
      <c r="E16" s="254"/>
      <c r="F16" s="254"/>
      <c r="G16" s="254"/>
      <c r="H16" s="254"/>
      <c r="I16" s="254"/>
      <c r="J16" s="254"/>
      <c r="K16" s="252"/>
    </row>
    <row r="17" spans="2:11" s="1" customFormat="1" ht="15" customHeight="1">
      <c r="B17" s="255"/>
      <c r="C17" s="256"/>
      <c r="D17" s="254" t="s">
        <v>896</v>
      </c>
      <c r="E17" s="254"/>
      <c r="F17" s="254"/>
      <c r="G17" s="254"/>
      <c r="H17" s="254"/>
      <c r="I17" s="254"/>
      <c r="J17" s="254"/>
      <c r="K17" s="252"/>
    </row>
    <row r="18" spans="2:11" s="1" customFormat="1" ht="15" customHeight="1">
      <c r="B18" s="255"/>
      <c r="C18" s="256"/>
      <c r="D18" s="256"/>
      <c r="E18" s="258" t="s">
        <v>82</v>
      </c>
      <c r="F18" s="254" t="s">
        <v>897</v>
      </c>
      <c r="G18" s="254"/>
      <c r="H18" s="254"/>
      <c r="I18" s="254"/>
      <c r="J18" s="254"/>
      <c r="K18" s="252"/>
    </row>
    <row r="19" spans="2:11" s="1" customFormat="1" ht="15" customHeight="1">
      <c r="B19" s="255"/>
      <c r="C19" s="256"/>
      <c r="D19" s="256"/>
      <c r="E19" s="258" t="s">
        <v>898</v>
      </c>
      <c r="F19" s="254" t="s">
        <v>899</v>
      </c>
      <c r="G19" s="254"/>
      <c r="H19" s="254"/>
      <c r="I19" s="254"/>
      <c r="J19" s="254"/>
      <c r="K19" s="252"/>
    </row>
    <row r="20" spans="2:11" s="1" customFormat="1" ht="15" customHeight="1">
      <c r="B20" s="255"/>
      <c r="C20" s="256"/>
      <c r="D20" s="256"/>
      <c r="E20" s="258" t="s">
        <v>900</v>
      </c>
      <c r="F20" s="254" t="s">
        <v>901</v>
      </c>
      <c r="G20" s="254"/>
      <c r="H20" s="254"/>
      <c r="I20" s="254"/>
      <c r="J20" s="254"/>
      <c r="K20" s="252"/>
    </row>
    <row r="21" spans="2:11" s="1" customFormat="1" ht="15" customHeight="1">
      <c r="B21" s="255"/>
      <c r="C21" s="256"/>
      <c r="D21" s="256"/>
      <c r="E21" s="258" t="s">
        <v>902</v>
      </c>
      <c r="F21" s="254" t="s">
        <v>903</v>
      </c>
      <c r="G21" s="254"/>
      <c r="H21" s="254"/>
      <c r="I21" s="254"/>
      <c r="J21" s="254"/>
      <c r="K21" s="252"/>
    </row>
    <row r="22" spans="2:11" s="1" customFormat="1" ht="15" customHeight="1">
      <c r="B22" s="255"/>
      <c r="C22" s="256"/>
      <c r="D22" s="256"/>
      <c r="E22" s="258" t="s">
        <v>904</v>
      </c>
      <c r="F22" s="254" t="s">
        <v>905</v>
      </c>
      <c r="G22" s="254"/>
      <c r="H22" s="254"/>
      <c r="I22" s="254"/>
      <c r="J22" s="254"/>
      <c r="K22" s="252"/>
    </row>
    <row r="23" spans="2:11" s="1" customFormat="1" ht="15" customHeight="1">
      <c r="B23" s="255"/>
      <c r="C23" s="256"/>
      <c r="D23" s="256"/>
      <c r="E23" s="258" t="s">
        <v>906</v>
      </c>
      <c r="F23" s="254" t="s">
        <v>907</v>
      </c>
      <c r="G23" s="254"/>
      <c r="H23" s="254"/>
      <c r="I23" s="254"/>
      <c r="J23" s="254"/>
      <c r="K23" s="252"/>
    </row>
    <row r="24" spans="2:11" s="1" customFormat="1" ht="12.75" customHeight="1">
      <c r="B24" s="255"/>
      <c r="C24" s="256"/>
      <c r="D24" s="256"/>
      <c r="E24" s="256"/>
      <c r="F24" s="256"/>
      <c r="G24" s="256"/>
      <c r="H24" s="256"/>
      <c r="I24" s="256"/>
      <c r="J24" s="256"/>
      <c r="K24" s="252"/>
    </row>
    <row r="25" spans="2:11" s="1" customFormat="1" ht="15" customHeight="1">
      <c r="B25" s="255"/>
      <c r="C25" s="254" t="s">
        <v>908</v>
      </c>
      <c r="D25" s="254"/>
      <c r="E25" s="254"/>
      <c r="F25" s="254"/>
      <c r="G25" s="254"/>
      <c r="H25" s="254"/>
      <c r="I25" s="254"/>
      <c r="J25" s="254"/>
      <c r="K25" s="252"/>
    </row>
    <row r="26" spans="2:11" s="1" customFormat="1" ht="15" customHeight="1">
      <c r="B26" s="255"/>
      <c r="C26" s="254" t="s">
        <v>909</v>
      </c>
      <c r="D26" s="254"/>
      <c r="E26" s="254"/>
      <c r="F26" s="254"/>
      <c r="G26" s="254"/>
      <c r="H26" s="254"/>
      <c r="I26" s="254"/>
      <c r="J26" s="254"/>
      <c r="K26" s="252"/>
    </row>
    <row r="27" spans="2:11" s="1" customFormat="1" ht="15" customHeight="1">
      <c r="B27" s="255"/>
      <c r="C27" s="254"/>
      <c r="D27" s="254" t="s">
        <v>910</v>
      </c>
      <c r="E27" s="254"/>
      <c r="F27" s="254"/>
      <c r="G27" s="254"/>
      <c r="H27" s="254"/>
      <c r="I27" s="254"/>
      <c r="J27" s="254"/>
      <c r="K27" s="252"/>
    </row>
    <row r="28" spans="2:11" s="1" customFormat="1" ht="15" customHeight="1">
      <c r="B28" s="255"/>
      <c r="C28" s="256"/>
      <c r="D28" s="254" t="s">
        <v>911</v>
      </c>
      <c r="E28" s="254"/>
      <c r="F28" s="254"/>
      <c r="G28" s="254"/>
      <c r="H28" s="254"/>
      <c r="I28" s="254"/>
      <c r="J28" s="254"/>
      <c r="K28" s="252"/>
    </row>
    <row r="29" spans="2:11" s="1" customFormat="1" ht="12.75" customHeight="1">
      <c r="B29" s="255"/>
      <c r="C29" s="256"/>
      <c r="D29" s="256"/>
      <c r="E29" s="256"/>
      <c r="F29" s="256"/>
      <c r="G29" s="256"/>
      <c r="H29" s="256"/>
      <c r="I29" s="256"/>
      <c r="J29" s="256"/>
      <c r="K29" s="252"/>
    </row>
    <row r="30" spans="2:11" s="1" customFormat="1" ht="15" customHeight="1">
      <c r="B30" s="255"/>
      <c r="C30" s="256"/>
      <c r="D30" s="254" t="s">
        <v>912</v>
      </c>
      <c r="E30" s="254"/>
      <c r="F30" s="254"/>
      <c r="G30" s="254"/>
      <c r="H30" s="254"/>
      <c r="I30" s="254"/>
      <c r="J30" s="254"/>
      <c r="K30" s="252"/>
    </row>
    <row r="31" spans="2:11" s="1" customFormat="1" ht="15" customHeight="1">
      <c r="B31" s="255"/>
      <c r="C31" s="256"/>
      <c r="D31" s="254" t="s">
        <v>913</v>
      </c>
      <c r="E31" s="254"/>
      <c r="F31" s="254"/>
      <c r="G31" s="254"/>
      <c r="H31" s="254"/>
      <c r="I31" s="254"/>
      <c r="J31" s="254"/>
      <c r="K31" s="252"/>
    </row>
    <row r="32" spans="2:11" s="1" customFormat="1" ht="12.75" customHeight="1">
      <c r="B32" s="255"/>
      <c r="C32" s="256"/>
      <c r="D32" s="256"/>
      <c r="E32" s="256"/>
      <c r="F32" s="256"/>
      <c r="G32" s="256"/>
      <c r="H32" s="256"/>
      <c r="I32" s="256"/>
      <c r="J32" s="256"/>
      <c r="K32" s="252"/>
    </row>
    <row r="33" spans="2:11" s="1" customFormat="1" ht="15" customHeight="1">
      <c r="B33" s="255"/>
      <c r="C33" s="256"/>
      <c r="D33" s="254" t="s">
        <v>914</v>
      </c>
      <c r="E33" s="254"/>
      <c r="F33" s="254"/>
      <c r="G33" s="254"/>
      <c r="H33" s="254"/>
      <c r="I33" s="254"/>
      <c r="J33" s="254"/>
      <c r="K33" s="252"/>
    </row>
    <row r="34" spans="2:11" s="1" customFormat="1" ht="15" customHeight="1">
      <c r="B34" s="255"/>
      <c r="C34" s="256"/>
      <c r="D34" s="254" t="s">
        <v>915</v>
      </c>
      <c r="E34" s="254"/>
      <c r="F34" s="254"/>
      <c r="G34" s="254"/>
      <c r="H34" s="254"/>
      <c r="I34" s="254"/>
      <c r="J34" s="254"/>
      <c r="K34" s="252"/>
    </row>
    <row r="35" spans="2:11" s="1" customFormat="1" ht="15" customHeight="1">
      <c r="B35" s="255"/>
      <c r="C35" s="256"/>
      <c r="D35" s="254" t="s">
        <v>916</v>
      </c>
      <c r="E35" s="254"/>
      <c r="F35" s="254"/>
      <c r="G35" s="254"/>
      <c r="H35" s="254"/>
      <c r="I35" s="254"/>
      <c r="J35" s="254"/>
      <c r="K35" s="252"/>
    </row>
    <row r="36" spans="2:11" s="1" customFormat="1" ht="15" customHeight="1">
      <c r="B36" s="255"/>
      <c r="C36" s="256"/>
      <c r="D36" s="254"/>
      <c r="E36" s="257" t="s">
        <v>119</v>
      </c>
      <c r="F36" s="254"/>
      <c r="G36" s="254" t="s">
        <v>917</v>
      </c>
      <c r="H36" s="254"/>
      <c r="I36" s="254"/>
      <c r="J36" s="254"/>
      <c r="K36" s="252"/>
    </row>
    <row r="37" spans="2:11" s="1" customFormat="1" ht="30.75" customHeight="1">
      <c r="B37" s="255"/>
      <c r="C37" s="256"/>
      <c r="D37" s="254"/>
      <c r="E37" s="257" t="s">
        <v>918</v>
      </c>
      <c r="F37" s="254"/>
      <c r="G37" s="254" t="s">
        <v>919</v>
      </c>
      <c r="H37" s="254"/>
      <c r="I37" s="254"/>
      <c r="J37" s="254"/>
      <c r="K37" s="252"/>
    </row>
    <row r="38" spans="2:11" s="1" customFormat="1" ht="15" customHeight="1">
      <c r="B38" s="255"/>
      <c r="C38" s="256"/>
      <c r="D38" s="254"/>
      <c r="E38" s="257" t="s">
        <v>56</v>
      </c>
      <c r="F38" s="254"/>
      <c r="G38" s="254" t="s">
        <v>920</v>
      </c>
      <c r="H38" s="254"/>
      <c r="I38" s="254"/>
      <c r="J38" s="254"/>
      <c r="K38" s="252"/>
    </row>
    <row r="39" spans="2:11" s="1" customFormat="1" ht="15" customHeight="1">
      <c r="B39" s="255"/>
      <c r="C39" s="256"/>
      <c r="D39" s="254"/>
      <c r="E39" s="257" t="s">
        <v>57</v>
      </c>
      <c r="F39" s="254"/>
      <c r="G39" s="254" t="s">
        <v>921</v>
      </c>
      <c r="H39" s="254"/>
      <c r="I39" s="254"/>
      <c r="J39" s="254"/>
      <c r="K39" s="252"/>
    </row>
    <row r="40" spans="2:11" s="1" customFormat="1" ht="15" customHeight="1">
      <c r="B40" s="255"/>
      <c r="C40" s="256"/>
      <c r="D40" s="254"/>
      <c r="E40" s="257" t="s">
        <v>120</v>
      </c>
      <c r="F40" s="254"/>
      <c r="G40" s="254" t="s">
        <v>922</v>
      </c>
      <c r="H40" s="254"/>
      <c r="I40" s="254"/>
      <c r="J40" s="254"/>
      <c r="K40" s="252"/>
    </row>
    <row r="41" spans="2:11" s="1" customFormat="1" ht="15" customHeight="1">
      <c r="B41" s="255"/>
      <c r="C41" s="256"/>
      <c r="D41" s="254"/>
      <c r="E41" s="257" t="s">
        <v>121</v>
      </c>
      <c r="F41" s="254"/>
      <c r="G41" s="254" t="s">
        <v>923</v>
      </c>
      <c r="H41" s="254"/>
      <c r="I41" s="254"/>
      <c r="J41" s="254"/>
      <c r="K41" s="252"/>
    </row>
    <row r="42" spans="2:11" s="1" customFormat="1" ht="15" customHeight="1">
      <c r="B42" s="255"/>
      <c r="C42" s="256"/>
      <c r="D42" s="254"/>
      <c r="E42" s="257" t="s">
        <v>924</v>
      </c>
      <c r="F42" s="254"/>
      <c r="G42" s="254" t="s">
        <v>925</v>
      </c>
      <c r="H42" s="254"/>
      <c r="I42" s="254"/>
      <c r="J42" s="254"/>
      <c r="K42" s="252"/>
    </row>
    <row r="43" spans="2:11" s="1" customFormat="1" ht="15" customHeight="1">
      <c r="B43" s="255"/>
      <c r="C43" s="256"/>
      <c r="D43" s="254"/>
      <c r="E43" s="257"/>
      <c r="F43" s="254"/>
      <c r="G43" s="254" t="s">
        <v>926</v>
      </c>
      <c r="H43" s="254"/>
      <c r="I43" s="254"/>
      <c r="J43" s="254"/>
      <c r="K43" s="252"/>
    </row>
    <row r="44" spans="2:11" s="1" customFormat="1" ht="15" customHeight="1">
      <c r="B44" s="255"/>
      <c r="C44" s="256"/>
      <c r="D44" s="254"/>
      <c r="E44" s="257" t="s">
        <v>927</v>
      </c>
      <c r="F44" s="254"/>
      <c r="G44" s="254" t="s">
        <v>928</v>
      </c>
      <c r="H44" s="254"/>
      <c r="I44" s="254"/>
      <c r="J44" s="254"/>
      <c r="K44" s="252"/>
    </row>
    <row r="45" spans="2:11" s="1" customFormat="1" ht="15" customHeight="1">
      <c r="B45" s="255"/>
      <c r="C45" s="256"/>
      <c r="D45" s="254"/>
      <c r="E45" s="257" t="s">
        <v>123</v>
      </c>
      <c r="F45" s="254"/>
      <c r="G45" s="254" t="s">
        <v>929</v>
      </c>
      <c r="H45" s="254"/>
      <c r="I45" s="254"/>
      <c r="J45" s="254"/>
      <c r="K45" s="252"/>
    </row>
    <row r="46" spans="2:11" s="1" customFormat="1" ht="12.75" customHeight="1">
      <c r="B46" s="255"/>
      <c r="C46" s="256"/>
      <c r="D46" s="254"/>
      <c r="E46" s="254"/>
      <c r="F46" s="254"/>
      <c r="G46" s="254"/>
      <c r="H46" s="254"/>
      <c r="I46" s="254"/>
      <c r="J46" s="254"/>
      <c r="K46" s="252"/>
    </row>
    <row r="47" spans="2:11" s="1" customFormat="1" ht="15" customHeight="1">
      <c r="B47" s="255"/>
      <c r="C47" s="256"/>
      <c r="D47" s="254" t="s">
        <v>930</v>
      </c>
      <c r="E47" s="254"/>
      <c r="F47" s="254"/>
      <c r="G47" s="254"/>
      <c r="H47" s="254"/>
      <c r="I47" s="254"/>
      <c r="J47" s="254"/>
      <c r="K47" s="252"/>
    </row>
    <row r="48" spans="2:11" s="1" customFormat="1" ht="15" customHeight="1">
      <c r="B48" s="255"/>
      <c r="C48" s="256"/>
      <c r="D48" s="256"/>
      <c r="E48" s="254" t="s">
        <v>931</v>
      </c>
      <c r="F48" s="254"/>
      <c r="G48" s="254"/>
      <c r="H48" s="254"/>
      <c r="I48" s="254"/>
      <c r="J48" s="254"/>
      <c r="K48" s="252"/>
    </row>
    <row r="49" spans="2:11" s="1" customFormat="1" ht="15" customHeight="1">
      <c r="B49" s="255"/>
      <c r="C49" s="256"/>
      <c r="D49" s="256"/>
      <c r="E49" s="254" t="s">
        <v>932</v>
      </c>
      <c r="F49" s="254"/>
      <c r="G49" s="254"/>
      <c r="H49" s="254"/>
      <c r="I49" s="254"/>
      <c r="J49" s="254"/>
      <c r="K49" s="252"/>
    </row>
    <row r="50" spans="2:11" s="1" customFormat="1" ht="15" customHeight="1">
      <c r="B50" s="255"/>
      <c r="C50" s="256"/>
      <c r="D50" s="256"/>
      <c r="E50" s="254" t="s">
        <v>933</v>
      </c>
      <c r="F50" s="254"/>
      <c r="G50" s="254"/>
      <c r="H50" s="254"/>
      <c r="I50" s="254"/>
      <c r="J50" s="254"/>
      <c r="K50" s="252"/>
    </row>
    <row r="51" spans="2:11" s="1" customFormat="1" ht="15" customHeight="1">
      <c r="B51" s="255"/>
      <c r="C51" s="256"/>
      <c r="D51" s="254" t="s">
        <v>934</v>
      </c>
      <c r="E51" s="254"/>
      <c r="F51" s="254"/>
      <c r="G51" s="254"/>
      <c r="H51" s="254"/>
      <c r="I51" s="254"/>
      <c r="J51" s="254"/>
      <c r="K51" s="252"/>
    </row>
    <row r="52" spans="2:11" s="1" customFormat="1" ht="25.5" customHeight="1">
      <c r="B52" s="250"/>
      <c r="C52" s="251" t="s">
        <v>935</v>
      </c>
      <c r="D52" s="251"/>
      <c r="E52" s="251"/>
      <c r="F52" s="251"/>
      <c r="G52" s="251"/>
      <c r="H52" s="251"/>
      <c r="I52" s="251"/>
      <c r="J52" s="251"/>
      <c r="K52" s="252"/>
    </row>
    <row r="53" spans="2:11" s="1" customFormat="1" ht="5.25" customHeight="1">
      <c r="B53" s="250"/>
      <c r="C53" s="253"/>
      <c r="D53" s="253"/>
      <c r="E53" s="253"/>
      <c r="F53" s="253"/>
      <c r="G53" s="253"/>
      <c r="H53" s="253"/>
      <c r="I53" s="253"/>
      <c r="J53" s="253"/>
      <c r="K53" s="252"/>
    </row>
    <row r="54" spans="2:11" s="1" customFormat="1" ht="15" customHeight="1">
      <c r="B54" s="250"/>
      <c r="C54" s="254" t="s">
        <v>936</v>
      </c>
      <c r="D54" s="254"/>
      <c r="E54" s="254"/>
      <c r="F54" s="254"/>
      <c r="G54" s="254"/>
      <c r="H54" s="254"/>
      <c r="I54" s="254"/>
      <c r="J54" s="254"/>
      <c r="K54" s="252"/>
    </row>
    <row r="55" spans="2:11" s="1" customFormat="1" ht="15" customHeight="1">
      <c r="B55" s="250"/>
      <c r="C55" s="254" t="s">
        <v>937</v>
      </c>
      <c r="D55" s="254"/>
      <c r="E55" s="254"/>
      <c r="F55" s="254"/>
      <c r="G55" s="254"/>
      <c r="H55" s="254"/>
      <c r="I55" s="254"/>
      <c r="J55" s="254"/>
      <c r="K55" s="252"/>
    </row>
    <row r="56" spans="2:11" s="1" customFormat="1" ht="12.75" customHeight="1">
      <c r="B56" s="250"/>
      <c r="C56" s="254"/>
      <c r="D56" s="254"/>
      <c r="E56" s="254"/>
      <c r="F56" s="254"/>
      <c r="G56" s="254"/>
      <c r="H56" s="254"/>
      <c r="I56" s="254"/>
      <c r="J56" s="254"/>
      <c r="K56" s="252"/>
    </row>
    <row r="57" spans="2:11" s="1" customFormat="1" ht="15" customHeight="1">
      <c r="B57" s="250"/>
      <c r="C57" s="254" t="s">
        <v>938</v>
      </c>
      <c r="D57" s="254"/>
      <c r="E57" s="254"/>
      <c r="F57" s="254"/>
      <c r="G57" s="254"/>
      <c r="H57" s="254"/>
      <c r="I57" s="254"/>
      <c r="J57" s="254"/>
      <c r="K57" s="252"/>
    </row>
    <row r="58" spans="2:11" s="1" customFormat="1" ht="15" customHeight="1">
      <c r="B58" s="250"/>
      <c r="C58" s="256"/>
      <c r="D58" s="254" t="s">
        <v>939</v>
      </c>
      <c r="E58" s="254"/>
      <c r="F58" s="254"/>
      <c r="G58" s="254"/>
      <c r="H58" s="254"/>
      <c r="I58" s="254"/>
      <c r="J58" s="254"/>
      <c r="K58" s="252"/>
    </row>
    <row r="59" spans="2:11" s="1" customFormat="1" ht="15" customHeight="1">
      <c r="B59" s="250"/>
      <c r="C59" s="256"/>
      <c r="D59" s="254" t="s">
        <v>940</v>
      </c>
      <c r="E59" s="254"/>
      <c r="F59" s="254"/>
      <c r="G59" s="254"/>
      <c r="H59" s="254"/>
      <c r="I59" s="254"/>
      <c r="J59" s="254"/>
      <c r="K59" s="252"/>
    </row>
    <row r="60" spans="2:11" s="1" customFormat="1" ht="15" customHeight="1">
      <c r="B60" s="250"/>
      <c r="C60" s="256"/>
      <c r="D60" s="254" t="s">
        <v>941</v>
      </c>
      <c r="E60" s="254"/>
      <c r="F60" s="254"/>
      <c r="G60" s="254"/>
      <c r="H60" s="254"/>
      <c r="I60" s="254"/>
      <c r="J60" s="254"/>
      <c r="K60" s="252"/>
    </row>
    <row r="61" spans="2:11" s="1" customFormat="1" ht="15" customHeight="1">
      <c r="B61" s="250"/>
      <c r="C61" s="256"/>
      <c r="D61" s="254" t="s">
        <v>942</v>
      </c>
      <c r="E61" s="254"/>
      <c r="F61" s="254"/>
      <c r="G61" s="254"/>
      <c r="H61" s="254"/>
      <c r="I61" s="254"/>
      <c r="J61" s="254"/>
      <c r="K61" s="252"/>
    </row>
    <row r="62" spans="2:11" s="1" customFormat="1" ht="15" customHeight="1">
      <c r="B62" s="250"/>
      <c r="C62" s="256"/>
      <c r="D62" s="259" t="s">
        <v>943</v>
      </c>
      <c r="E62" s="259"/>
      <c r="F62" s="259"/>
      <c r="G62" s="259"/>
      <c r="H62" s="259"/>
      <c r="I62" s="259"/>
      <c r="J62" s="259"/>
      <c r="K62" s="252"/>
    </row>
    <row r="63" spans="2:11" s="1" customFormat="1" ht="15" customHeight="1">
      <c r="B63" s="250"/>
      <c r="C63" s="256"/>
      <c r="D63" s="254" t="s">
        <v>944</v>
      </c>
      <c r="E63" s="254"/>
      <c r="F63" s="254"/>
      <c r="G63" s="254"/>
      <c r="H63" s="254"/>
      <c r="I63" s="254"/>
      <c r="J63" s="254"/>
      <c r="K63" s="252"/>
    </row>
    <row r="64" spans="2:11" s="1" customFormat="1" ht="12.75" customHeight="1">
      <c r="B64" s="250"/>
      <c r="C64" s="256"/>
      <c r="D64" s="256"/>
      <c r="E64" s="260"/>
      <c r="F64" s="256"/>
      <c r="G64" s="256"/>
      <c r="H64" s="256"/>
      <c r="I64" s="256"/>
      <c r="J64" s="256"/>
      <c r="K64" s="252"/>
    </row>
    <row r="65" spans="2:11" s="1" customFormat="1" ht="15" customHeight="1">
      <c r="B65" s="250"/>
      <c r="C65" s="256"/>
      <c r="D65" s="254" t="s">
        <v>945</v>
      </c>
      <c r="E65" s="254"/>
      <c r="F65" s="254"/>
      <c r="G65" s="254"/>
      <c r="H65" s="254"/>
      <c r="I65" s="254"/>
      <c r="J65" s="254"/>
      <c r="K65" s="252"/>
    </row>
    <row r="66" spans="2:11" s="1" customFormat="1" ht="15" customHeight="1">
      <c r="B66" s="250"/>
      <c r="C66" s="256"/>
      <c r="D66" s="259" t="s">
        <v>946</v>
      </c>
      <c r="E66" s="259"/>
      <c r="F66" s="259"/>
      <c r="G66" s="259"/>
      <c r="H66" s="259"/>
      <c r="I66" s="259"/>
      <c r="J66" s="259"/>
      <c r="K66" s="252"/>
    </row>
    <row r="67" spans="2:11" s="1" customFormat="1" ht="15" customHeight="1">
      <c r="B67" s="250"/>
      <c r="C67" s="256"/>
      <c r="D67" s="254" t="s">
        <v>947</v>
      </c>
      <c r="E67" s="254"/>
      <c r="F67" s="254"/>
      <c r="G67" s="254"/>
      <c r="H67" s="254"/>
      <c r="I67" s="254"/>
      <c r="J67" s="254"/>
      <c r="K67" s="252"/>
    </row>
    <row r="68" spans="2:11" s="1" customFormat="1" ht="15" customHeight="1">
      <c r="B68" s="250"/>
      <c r="C68" s="256"/>
      <c r="D68" s="254" t="s">
        <v>948</v>
      </c>
      <c r="E68" s="254"/>
      <c r="F68" s="254"/>
      <c r="G68" s="254"/>
      <c r="H68" s="254"/>
      <c r="I68" s="254"/>
      <c r="J68" s="254"/>
      <c r="K68" s="252"/>
    </row>
    <row r="69" spans="2:11" s="1" customFormat="1" ht="15" customHeight="1">
      <c r="B69" s="250"/>
      <c r="C69" s="256"/>
      <c r="D69" s="254" t="s">
        <v>949</v>
      </c>
      <c r="E69" s="254"/>
      <c r="F69" s="254"/>
      <c r="G69" s="254"/>
      <c r="H69" s="254"/>
      <c r="I69" s="254"/>
      <c r="J69" s="254"/>
      <c r="K69" s="252"/>
    </row>
    <row r="70" spans="2:11" s="1" customFormat="1" ht="15" customHeight="1">
      <c r="B70" s="250"/>
      <c r="C70" s="256"/>
      <c r="D70" s="254" t="s">
        <v>950</v>
      </c>
      <c r="E70" s="254"/>
      <c r="F70" s="254"/>
      <c r="G70" s="254"/>
      <c r="H70" s="254"/>
      <c r="I70" s="254"/>
      <c r="J70" s="254"/>
      <c r="K70" s="252"/>
    </row>
    <row r="71" spans="2:11" s="1" customFormat="1" ht="12.75" customHeight="1">
      <c r="B71" s="261"/>
      <c r="C71" s="262"/>
      <c r="D71" s="262"/>
      <c r="E71" s="262"/>
      <c r="F71" s="262"/>
      <c r="G71" s="262"/>
      <c r="H71" s="262"/>
      <c r="I71" s="262"/>
      <c r="J71" s="262"/>
      <c r="K71" s="263"/>
    </row>
    <row r="72" spans="2:11" s="1" customFormat="1" ht="18.75" customHeight="1">
      <c r="B72" s="264"/>
      <c r="C72" s="264"/>
      <c r="D72" s="264"/>
      <c r="E72" s="264"/>
      <c r="F72" s="264"/>
      <c r="G72" s="264"/>
      <c r="H72" s="264"/>
      <c r="I72" s="264"/>
      <c r="J72" s="264"/>
      <c r="K72" s="265"/>
    </row>
    <row r="73" spans="2:11" s="1" customFormat="1" ht="18.75" customHeight="1">
      <c r="B73" s="265"/>
      <c r="C73" s="265"/>
      <c r="D73" s="265"/>
      <c r="E73" s="265"/>
      <c r="F73" s="265"/>
      <c r="G73" s="265"/>
      <c r="H73" s="265"/>
      <c r="I73" s="265"/>
      <c r="J73" s="265"/>
      <c r="K73" s="265"/>
    </row>
    <row r="74" spans="2:11" s="1" customFormat="1" ht="7.5" customHeight="1">
      <c r="B74" s="266"/>
      <c r="C74" s="267"/>
      <c r="D74" s="267"/>
      <c r="E74" s="267"/>
      <c r="F74" s="267"/>
      <c r="G74" s="267"/>
      <c r="H74" s="267"/>
      <c r="I74" s="267"/>
      <c r="J74" s="267"/>
      <c r="K74" s="268"/>
    </row>
    <row r="75" spans="2:11" s="1" customFormat="1" ht="45" customHeight="1">
      <c r="B75" s="269"/>
      <c r="C75" s="270" t="s">
        <v>951</v>
      </c>
      <c r="D75" s="270"/>
      <c r="E75" s="270"/>
      <c r="F75" s="270"/>
      <c r="G75" s="270"/>
      <c r="H75" s="270"/>
      <c r="I75" s="270"/>
      <c r="J75" s="270"/>
      <c r="K75" s="271"/>
    </row>
    <row r="76" spans="2:11" s="1" customFormat="1" ht="17.25" customHeight="1">
      <c r="B76" s="269"/>
      <c r="C76" s="272" t="s">
        <v>952</v>
      </c>
      <c r="D76" s="272"/>
      <c r="E76" s="272"/>
      <c r="F76" s="272" t="s">
        <v>953</v>
      </c>
      <c r="G76" s="273"/>
      <c r="H76" s="272" t="s">
        <v>57</v>
      </c>
      <c r="I76" s="272" t="s">
        <v>60</v>
      </c>
      <c r="J76" s="272" t="s">
        <v>954</v>
      </c>
      <c r="K76" s="271"/>
    </row>
    <row r="77" spans="2:11" s="1" customFormat="1" ht="17.25" customHeight="1">
      <c r="B77" s="269"/>
      <c r="C77" s="274" t="s">
        <v>955</v>
      </c>
      <c r="D77" s="274"/>
      <c r="E77" s="274"/>
      <c r="F77" s="275" t="s">
        <v>956</v>
      </c>
      <c r="G77" s="276"/>
      <c r="H77" s="274"/>
      <c r="I77" s="274"/>
      <c r="J77" s="274" t="s">
        <v>957</v>
      </c>
      <c r="K77" s="271"/>
    </row>
    <row r="78" spans="2:11" s="1" customFormat="1" ht="5.25" customHeight="1">
      <c r="B78" s="269"/>
      <c r="C78" s="277"/>
      <c r="D78" s="277"/>
      <c r="E78" s="277"/>
      <c r="F78" s="277"/>
      <c r="G78" s="278"/>
      <c r="H78" s="277"/>
      <c r="I78" s="277"/>
      <c r="J78" s="277"/>
      <c r="K78" s="271"/>
    </row>
    <row r="79" spans="2:11" s="1" customFormat="1" ht="15" customHeight="1">
      <c r="B79" s="269"/>
      <c r="C79" s="257" t="s">
        <v>56</v>
      </c>
      <c r="D79" s="279"/>
      <c r="E79" s="279"/>
      <c r="F79" s="280" t="s">
        <v>958</v>
      </c>
      <c r="G79" s="281"/>
      <c r="H79" s="257" t="s">
        <v>959</v>
      </c>
      <c r="I79" s="257" t="s">
        <v>960</v>
      </c>
      <c r="J79" s="257">
        <v>20</v>
      </c>
      <c r="K79" s="271"/>
    </row>
    <row r="80" spans="2:11" s="1" customFormat="1" ht="15" customHeight="1">
      <c r="B80" s="269"/>
      <c r="C80" s="257" t="s">
        <v>961</v>
      </c>
      <c r="D80" s="257"/>
      <c r="E80" s="257"/>
      <c r="F80" s="280" t="s">
        <v>958</v>
      </c>
      <c r="G80" s="281"/>
      <c r="H80" s="257" t="s">
        <v>962</v>
      </c>
      <c r="I80" s="257" t="s">
        <v>960</v>
      </c>
      <c r="J80" s="257">
        <v>120</v>
      </c>
      <c r="K80" s="271"/>
    </row>
    <row r="81" spans="2:11" s="1" customFormat="1" ht="15" customHeight="1">
      <c r="B81" s="282"/>
      <c r="C81" s="257" t="s">
        <v>963</v>
      </c>
      <c r="D81" s="257"/>
      <c r="E81" s="257"/>
      <c r="F81" s="280" t="s">
        <v>964</v>
      </c>
      <c r="G81" s="281"/>
      <c r="H81" s="257" t="s">
        <v>965</v>
      </c>
      <c r="I81" s="257" t="s">
        <v>960</v>
      </c>
      <c r="J81" s="257">
        <v>50</v>
      </c>
      <c r="K81" s="271"/>
    </row>
    <row r="82" spans="2:11" s="1" customFormat="1" ht="15" customHeight="1">
      <c r="B82" s="282"/>
      <c r="C82" s="257" t="s">
        <v>966</v>
      </c>
      <c r="D82" s="257"/>
      <c r="E82" s="257"/>
      <c r="F82" s="280" t="s">
        <v>958</v>
      </c>
      <c r="G82" s="281"/>
      <c r="H82" s="257" t="s">
        <v>967</v>
      </c>
      <c r="I82" s="257" t="s">
        <v>968</v>
      </c>
      <c r="J82" s="257"/>
      <c r="K82" s="271"/>
    </row>
    <row r="83" spans="2:11" s="1" customFormat="1" ht="15" customHeight="1">
      <c r="B83" s="282"/>
      <c r="C83" s="283" t="s">
        <v>969</v>
      </c>
      <c r="D83" s="283"/>
      <c r="E83" s="283"/>
      <c r="F83" s="284" t="s">
        <v>964</v>
      </c>
      <c r="G83" s="283"/>
      <c r="H83" s="283" t="s">
        <v>970</v>
      </c>
      <c r="I83" s="283" t="s">
        <v>960</v>
      </c>
      <c r="J83" s="283">
        <v>15</v>
      </c>
      <c r="K83" s="271"/>
    </row>
    <row r="84" spans="2:11" s="1" customFormat="1" ht="15" customHeight="1">
      <c r="B84" s="282"/>
      <c r="C84" s="283" t="s">
        <v>971</v>
      </c>
      <c r="D84" s="283"/>
      <c r="E84" s="283"/>
      <c r="F84" s="284" t="s">
        <v>964</v>
      </c>
      <c r="G84" s="283"/>
      <c r="H84" s="283" t="s">
        <v>972</v>
      </c>
      <c r="I84" s="283" t="s">
        <v>960</v>
      </c>
      <c r="J84" s="283">
        <v>15</v>
      </c>
      <c r="K84" s="271"/>
    </row>
    <row r="85" spans="2:11" s="1" customFormat="1" ht="15" customHeight="1">
      <c r="B85" s="282"/>
      <c r="C85" s="283" t="s">
        <v>973</v>
      </c>
      <c r="D85" s="283"/>
      <c r="E85" s="283"/>
      <c r="F85" s="284" t="s">
        <v>964</v>
      </c>
      <c r="G85" s="283"/>
      <c r="H85" s="283" t="s">
        <v>974</v>
      </c>
      <c r="I85" s="283" t="s">
        <v>960</v>
      </c>
      <c r="J85" s="283">
        <v>20</v>
      </c>
      <c r="K85" s="271"/>
    </row>
    <row r="86" spans="2:11" s="1" customFormat="1" ht="15" customHeight="1">
      <c r="B86" s="282"/>
      <c r="C86" s="283" t="s">
        <v>975</v>
      </c>
      <c r="D86" s="283"/>
      <c r="E86" s="283"/>
      <c r="F86" s="284" t="s">
        <v>964</v>
      </c>
      <c r="G86" s="283"/>
      <c r="H86" s="283" t="s">
        <v>976</v>
      </c>
      <c r="I86" s="283" t="s">
        <v>960</v>
      </c>
      <c r="J86" s="283">
        <v>20</v>
      </c>
      <c r="K86" s="271"/>
    </row>
    <row r="87" spans="2:11" s="1" customFormat="1" ht="15" customHeight="1">
      <c r="B87" s="282"/>
      <c r="C87" s="257" t="s">
        <v>977</v>
      </c>
      <c r="D87" s="257"/>
      <c r="E87" s="257"/>
      <c r="F87" s="280" t="s">
        <v>964</v>
      </c>
      <c r="G87" s="281"/>
      <c r="H87" s="257" t="s">
        <v>978</v>
      </c>
      <c r="I87" s="257" t="s">
        <v>960</v>
      </c>
      <c r="J87" s="257">
        <v>50</v>
      </c>
      <c r="K87" s="271"/>
    </row>
    <row r="88" spans="2:11" s="1" customFormat="1" ht="15" customHeight="1">
      <c r="B88" s="282"/>
      <c r="C88" s="257" t="s">
        <v>979</v>
      </c>
      <c r="D88" s="257"/>
      <c r="E88" s="257"/>
      <c r="F88" s="280" t="s">
        <v>964</v>
      </c>
      <c r="G88" s="281"/>
      <c r="H88" s="257" t="s">
        <v>980</v>
      </c>
      <c r="I88" s="257" t="s">
        <v>960</v>
      </c>
      <c r="J88" s="257">
        <v>20</v>
      </c>
      <c r="K88" s="271"/>
    </row>
    <row r="89" spans="2:11" s="1" customFormat="1" ht="15" customHeight="1">
      <c r="B89" s="282"/>
      <c r="C89" s="257" t="s">
        <v>981</v>
      </c>
      <c r="D89" s="257"/>
      <c r="E89" s="257"/>
      <c r="F89" s="280" t="s">
        <v>964</v>
      </c>
      <c r="G89" s="281"/>
      <c r="H89" s="257" t="s">
        <v>982</v>
      </c>
      <c r="I89" s="257" t="s">
        <v>960</v>
      </c>
      <c r="J89" s="257">
        <v>20</v>
      </c>
      <c r="K89" s="271"/>
    </row>
    <row r="90" spans="2:11" s="1" customFormat="1" ht="15" customHeight="1">
      <c r="B90" s="282"/>
      <c r="C90" s="257" t="s">
        <v>983</v>
      </c>
      <c r="D90" s="257"/>
      <c r="E90" s="257"/>
      <c r="F90" s="280" t="s">
        <v>964</v>
      </c>
      <c r="G90" s="281"/>
      <c r="H90" s="257" t="s">
        <v>984</v>
      </c>
      <c r="I90" s="257" t="s">
        <v>960</v>
      </c>
      <c r="J90" s="257">
        <v>50</v>
      </c>
      <c r="K90" s="271"/>
    </row>
    <row r="91" spans="2:11" s="1" customFormat="1" ht="15" customHeight="1">
      <c r="B91" s="282"/>
      <c r="C91" s="257" t="s">
        <v>985</v>
      </c>
      <c r="D91" s="257"/>
      <c r="E91" s="257"/>
      <c r="F91" s="280" t="s">
        <v>964</v>
      </c>
      <c r="G91" s="281"/>
      <c r="H91" s="257" t="s">
        <v>985</v>
      </c>
      <c r="I91" s="257" t="s">
        <v>960</v>
      </c>
      <c r="J91" s="257">
        <v>50</v>
      </c>
      <c r="K91" s="271"/>
    </row>
    <row r="92" spans="2:11" s="1" customFormat="1" ht="15" customHeight="1">
      <c r="B92" s="282"/>
      <c r="C92" s="257" t="s">
        <v>986</v>
      </c>
      <c r="D92" s="257"/>
      <c r="E92" s="257"/>
      <c r="F92" s="280" t="s">
        <v>964</v>
      </c>
      <c r="G92" s="281"/>
      <c r="H92" s="257" t="s">
        <v>987</v>
      </c>
      <c r="I92" s="257" t="s">
        <v>960</v>
      </c>
      <c r="J92" s="257">
        <v>255</v>
      </c>
      <c r="K92" s="271"/>
    </row>
    <row r="93" spans="2:11" s="1" customFormat="1" ht="15" customHeight="1">
      <c r="B93" s="282"/>
      <c r="C93" s="257" t="s">
        <v>988</v>
      </c>
      <c r="D93" s="257"/>
      <c r="E93" s="257"/>
      <c r="F93" s="280" t="s">
        <v>958</v>
      </c>
      <c r="G93" s="281"/>
      <c r="H93" s="257" t="s">
        <v>989</v>
      </c>
      <c r="I93" s="257" t="s">
        <v>990</v>
      </c>
      <c r="J93" s="257"/>
      <c r="K93" s="271"/>
    </row>
    <row r="94" spans="2:11" s="1" customFormat="1" ht="15" customHeight="1">
      <c r="B94" s="282"/>
      <c r="C94" s="257" t="s">
        <v>991</v>
      </c>
      <c r="D94" s="257"/>
      <c r="E94" s="257"/>
      <c r="F94" s="280" t="s">
        <v>958</v>
      </c>
      <c r="G94" s="281"/>
      <c r="H94" s="257" t="s">
        <v>992</v>
      </c>
      <c r="I94" s="257" t="s">
        <v>993</v>
      </c>
      <c r="J94" s="257"/>
      <c r="K94" s="271"/>
    </row>
    <row r="95" spans="2:11" s="1" customFormat="1" ht="15" customHeight="1">
      <c r="B95" s="282"/>
      <c r="C95" s="257" t="s">
        <v>994</v>
      </c>
      <c r="D95" s="257"/>
      <c r="E95" s="257"/>
      <c r="F95" s="280" t="s">
        <v>958</v>
      </c>
      <c r="G95" s="281"/>
      <c r="H95" s="257" t="s">
        <v>994</v>
      </c>
      <c r="I95" s="257" t="s">
        <v>993</v>
      </c>
      <c r="J95" s="257"/>
      <c r="K95" s="271"/>
    </row>
    <row r="96" spans="2:11" s="1" customFormat="1" ht="15" customHeight="1">
      <c r="B96" s="282"/>
      <c r="C96" s="257" t="s">
        <v>41</v>
      </c>
      <c r="D96" s="257"/>
      <c r="E96" s="257"/>
      <c r="F96" s="280" t="s">
        <v>958</v>
      </c>
      <c r="G96" s="281"/>
      <c r="H96" s="257" t="s">
        <v>995</v>
      </c>
      <c r="I96" s="257" t="s">
        <v>993</v>
      </c>
      <c r="J96" s="257"/>
      <c r="K96" s="271"/>
    </row>
    <row r="97" spans="2:11" s="1" customFormat="1" ht="15" customHeight="1">
      <c r="B97" s="282"/>
      <c r="C97" s="257" t="s">
        <v>51</v>
      </c>
      <c r="D97" s="257"/>
      <c r="E97" s="257"/>
      <c r="F97" s="280" t="s">
        <v>958</v>
      </c>
      <c r="G97" s="281"/>
      <c r="H97" s="257" t="s">
        <v>996</v>
      </c>
      <c r="I97" s="257" t="s">
        <v>993</v>
      </c>
      <c r="J97" s="257"/>
      <c r="K97" s="271"/>
    </row>
    <row r="98" spans="2:11" s="1" customFormat="1" ht="15" customHeight="1">
      <c r="B98" s="285"/>
      <c r="C98" s="286"/>
      <c r="D98" s="286"/>
      <c r="E98" s="286"/>
      <c r="F98" s="286"/>
      <c r="G98" s="286"/>
      <c r="H98" s="286"/>
      <c r="I98" s="286"/>
      <c r="J98" s="286"/>
      <c r="K98" s="287"/>
    </row>
    <row r="99" spans="2:11" s="1" customFormat="1" ht="18.75" customHeight="1">
      <c r="B99" s="288"/>
      <c r="C99" s="289"/>
      <c r="D99" s="289"/>
      <c r="E99" s="289"/>
      <c r="F99" s="289"/>
      <c r="G99" s="289"/>
      <c r="H99" s="289"/>
      <c r="I99" s="289"/>
      <c r="J99" s="289"/>
      <c r="K99" s="288"/>
    </row>
    <row r="100" spans="2:11" s="1" customFormat="1" ht="18.75" customHeight="1"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</row>
    <row r="101" spans="2:11" s="1" customFormat="1" ht="7.5" customHeight="1">
      <c r="B101" s="266"/>
      <c r="C101" s="267"/>
      <c r="D101" s="267"/>
      <c r="E101" s="267"/>
      <c r="F101" s="267"/>
      <c r="G101" s="267"/>
      <c r="H101" s="267"/>
      <c r="I101" s="267"/>
      <c r="J101" s="267"/>
      <c r="K101" s="268"/>
    </row>
    <row r="102" spans="2:11" s="1" customFormat="1" ht="45" customHeight="1">
      <c r="B102" s="269"/>
      <c r="C102" s="270" t="s">
        <v>997</v>
      </c>
      <c r="D102" s="270"/>
      <c r="E102" s="270"/>
      <c r="F102" s="270"/>
      <c r="G102" s="270"/>
      <c r="H102" s="270"/>
      <c r="I102" s="270"/>
      <c r="J102" s="270"/>
      <c r="K102" s="271"/>
    </row>
    <row r="103" spans="2:11" s="1" customFormat="1" ht="17.25" customHeight="1">
      <c r="B103" s="269"/>
      <c r="C103" s="272" t="s">
        <v>952</v>
      </c>
      <c r="D103" s="272"/>
      <c r="E103" s="272"/>
      <c r="F103" s="272" t="s">
        <v>953</v>
      </c>
      <c r="G103" s="273"/>
      <c r="H103" s="272" t="s">
        <v>57</v>
      </c>
      <c r="I103" s="272" t="s">
        <v>60</v>
      </c>
      <c r="J103" s="272" t="s">
        <v>954</v>
      </c>
      <c r="K103" s="271"/>
    </row>
    <row r="104" spans="2:11" s="1" customFormat="1" ht="17.25" customHeight="1">
      <c r="B104" s="269"/>
      <c r="C104" s="274" t="s">
        <v>955</v>
      </c>
      <c r="D104" s="274"/>
      <c r="E104" s="274"/>
      <c r="F104" s="275" t="s">
        <v>956</v>
      </c>
      <c r="G104" s="276"/>
      <c r="H104" s="274"/>
      <c r="I104" s="274"/>
      <c r="J104" s="274" t="s">
        <v>957</v>
      </c>
      <c r="K104" s="271"/>
    </row>
    <row r="105" spans="2:11" s="1" customFormat="1" ht="5.25" customHeight="1">
      <c r="B105" s="269"/>
      <c r="C105" s="272"/>
      <c r="D105" s="272"/>
      <c r="E105" s="272"/>
      <c r="F105" s="272"/>
      <c r="G105" s="290"/>
      <c r="H105" s="272"/>
      <c r="I105" s="272"/>
      <c r="J105" s="272"/>
      <c r="K105" s="271"/>
    </row>
    <row r="106" spans="2:11" s="1" customFormat="1" ht="15" customHeight="1">
      <c r="B106" s="269"/>
      <c r="C106" s="257" t="s">
        <v>56</v>
      </c>
      <c r="D106" s="279"/>
      <c r="E106" s="279"/>
      <c r="F106" s="280" t="s">
        <v>958</v>
      </c>
      <c r="G106" s="257"/>
      <c r="H106" s="257" t="s">
        <v>998</v>
      </c>
      <c r="I106" s="257" t="s">
        <v>960</v>
      </c>
      <c r="J106" s="257">
        <v>20</v>
      </c>
      <c r="K106" s="271"/>
    </row>
    <row r="107" spans="2:11" s="1" customFormat="1" ht="15" customHeight="1">
      <c r="B107" s="269"/>
      <c r="C107" s="257" t="s">
        <v>961</v>
      </c>
      <c r="D107" s="257"/>
      <c r="E107" s="257"/>
      <c r="F107" s="280" t="s">
        <v>958</v>
      </c>
      <c r="G107" s="257"/>
      <c r="H107" s="257" t="s">
        <v>998</v>
      </c>
      <c r="I107" s="257" t="s">
        <v>960</v>
      </c>
      <c r="J107" s="257">
        <v>120</v>
      </c>
      <c r="K107" s="271"/>
    </row>
    <row r="108" spans="2:11" s="1" customFormat="1" ht="15" customHeight="1">
      <c r="B108" s="282"/>
      <c r="C108" s="257" t="s">
        <v>963</v>
      </c>
      <c r="D108" s="257"/>
      <c r="E108" s="257"/>
      <c r="F108" s="280" t="s">
        <v>964</v>
      </c>
      <c r="G108" s="257"/>
      <c r="H108" s="257" t="s">
        <v>998</v>
      </c>
      <c r="I108" s="257" t="s">
        <v>960</v>
      </c>
      <c r="J108" s="257">
        <v>50</v>
      </c>
      <c r="K108" s="271"/>
    </row>
    <row r="109" spans="2:11" s="1" customFormat="1" ht="15" customHeight="1">
      <c r="B109" s="282"/>
      <c r="C109" s="257" t="s">
        <v>966</v>
      </c>
      <c r="D109" s="257"/>
      <c r="E109" s="257"/>
      <c r="F109" s="280" t="s">
        <v>958</v>
      </c>
      <c r="G109" s="257"/>
      <c r="H109" s="257" t="s">
        <v>998</v>
      </c>
      <c r="I109" s="257" t="s">
        <v>968</v>
      </c>
      <c r="J109" s="257"/>
      <c r="K109" s="271"/>
    </row>
    <row r="110" spans="2:11" s="1" customFormat="1" ht="15" customHeight="1">
      <c r="B110" s="282"/>
      <c r="C110" s="257" t="s">
        <v>977</v>
      </c>
      <c r="D110" s="257"/>
      <c r="E110" s="257"/>
      <c r="F110" s="280" t="s">
        <v>964</v>
      </c>
      <c r="G110" s="257"/>
      <c r="H110" s="257" t="s">
        <v>998</v>
      </c>
      <c r="I110" s="257" t="s">
        <v>960</v>
      </c>
      <c r="J110" s="257">
        <v>50</v>
      </c>
      <c r="K110" s="271"/>
    </row>
    <row r="111" spans="2:11" s="1" customFormat="1" ht="15" customHeight="1">
      <c r="B111" s="282"/>
      <c r="C111" s="257" t="s">
        <v>985</v>
      </c>
      <c r="D111" s="257"/>
      <c r="E111" s="257"/>
      <c r="F111" s="280" t="s">
        <v>964</v>
      </c>
      <c r="G111" s="257"/>
      <c r="H111" s="257" t="s">
        <v>998</v>
      </c>
      <c r="I111" s="257" t="s">
        <v>960</v>
      </c>
      <c r="J111" s="257">
        <v>50</v>
      </c>
      <c r="K111" s="271"/>
    </row>
    <row r="112" spans="2:11" s="1" customFormat="1" ht="15" customHeight="1">
      <c r="B112" s="282"/>
      <c r="C112" s="257" t="s">
        <v>983</v>
      </c>
      <c r="D112" s="257"/>
      <c r="E112" s="257"/>
      <c r="F112" s="280" t="s">
        <v>964</v>
      </c>
      <c r="G112" s="257"/>
      <c r="H112" s="257" t="s">
        <v>998</v>
      </c>
      <c r="I112" s="257" t="s">
        <v>960</v>
      </c>
      <c r="J112" s="257">
        <v>50</v>
      </c>
      <c r="K112" s="271"/>
    </row>
    <row r="113" spans="2:11" s="1" customFormat="1" ht="15" customHeight="1">
      <c r="B113" s="282"/>
      <c r="C113" s="257" t="s">
        <v>56</v>
      </c>
      <c r="D113" s="257"/>
      <c r="E113" s="257"/>
      <c r="F113" s="280" t="s">
        <v>958</v>
      </c>
      <c r="G113" s="257"/>
      <c r="H113" s="257" t="s">
        <v>999</v>
      </c>
      <c r="I113" s="257" t="s">
        <v>960</v>
      </c>
      <c r="J113" s="257">
        <v>20</v>
      </c>
      <c r="K113" s="271"/>
    </row>
    <row r="114" spans="2:11" s="1" customFormat="1" ht="15" customHeight="1">
      <c r="B114" s="282"/>
      <c r="C114" s="257" t="s">
        <v>1000</v>
      </c>
      <c r="D114" s="257"/>
      <c r="E114" s="257"/>
      <c r="F114" s="280" t="s">
        <v>958</v>
      </c>
      <c r="G114" s="257"/>
      <c r="H114" s="257" t="s">
        <v>1001</v>
      </c>
      <c r="I114" s="257" t="s">
        <v>960</v>
      </c>
      <c r="J114" s="257">
        <v>120</v>
      </c>
      <c r="K114" s="271"/>
    </row>
    <row r="115" spans="2:11" s="1" customFormat="1" ht="15" customHeight="1">
      <c r="B115" s="282"/>
      <c r="C115" s="257" t="s">
        <v>41</v>
      </c>
      <c r="D115" s="257"/>
      <c r="E115" s="257"/>
      <c r="F115" s="280" t="s">
        <v>958</v>
      </c>
      <c r="G115" s="257"/>
      <c r="H115" s="257" t="s">
        <v>1002</v>
      </c>
      <c r="I115" s="257" t="s">
        <v>993</v>
      </c>
      <c r="J115" s="257"/>
      <c r="K115" s="271"/>
    </row>
    <row r="116" spans="2:11" s="1" customFormat="1" ht="15" customHeight="1">
      <c r="B116" s="282"/>
      <c r="C116" s="257" t="s">
        <v>51</v>
      </c>
      <c r="D116" s="257"/>
      <c r="E116" s="257"/>
      <c r="F116" s="280" t="s">
        <v>958</v>
      </c>
      <c r="G116" s="257"/>
      <c r="H116" s="257" t="s">
        <v>1003</v>
      </c>
      <c r="I116" s="257" t="s">
        <v>993</v>
      </c>
      <c r="J116" s="257"/>
      <c r="K116" s="271"/>
    </row>
    <row r="117" spans="2:11" s="1" customFormat="1" ht="15" customHeight="1">
      <c r="B117" s="282"/>
      <c r="C117" s="257" t="s">
        <v>60</v>
      </c>
      <c r="D117" s="257"/>
      <c r="E117" s="257"/>
      <c r="F117" s="280" t="s">
        <v>958</v>
      </c>
      <c r="G117" s="257"/>
      <c r="H117" s="257" t="s">
        <v>1004</v>
      </c>
      <c r="I117" s="257" t="s">
        <v>1005</v>
      </c>
      <c r="J117" s="257"/>
      <c r="K117" s="271"/>
    </row>
    <row r="118" spans="2:11" s="1" customFormat="1" ht="15" customHeight="1">
      <c r="B118" s="285"/>
      <c r="C118" s="291"/>
      <c r="D118" s="291"/>
      <c r="E118" s="291"/>
      <c r="F118" s="291"/>
      <c r="G118" s="291"/>
      <c r="H118" s="291"/>
      <c r="I118" s="291"/>
      <c r="J118" s="291"/>
      <c r="K118" s="287"/>
    </row>
    <row r="119" spans="2:11" s="1" customFormat="1" ht="18.75" customHeight="1">
      <c r="B119" s="292"/>
      <c r="C119" s="293"/>
      <c r="D119" s="293"/>
      <c r="E119" s="293"/>
      <c r="F119" s="294"/>
      <c r="G119" s="293"/>
      <c r="H119" s="293"/>
      <c r="I119" s="293"/>
      <c r="J119" s="293"/>
      <c r="K119" s="292"/>
    </row>
    <row r="120" spans="2:11" s="1" customFormat="1" ht="18.75" customHeight="1">
      <c r="B120" s="265"/>
      <c r="C120" s="265"/>
      <c r="D120" s="265"/>
      <c r="E120" s="265"/>
      <c r="F120" s="265"/>
      <c r="G120" s="265"/>
      <c r="H120" s="265"/>
      <c r="I120" s="265"/>
      <c r="J120" s="265"/>
      <c r="K120" s="265"/>
    </row>
    <row r="121" spans="2:11" s="1" customFormat="1" ht="7.5" customHeight="1">
      <c r="B121" s="295"/>
      <c r="C121" s="296"/>
      <c r="D121" s="296"/>
      <c r="E121" s="296"/>
      <c r="F121" s="296"/>
      <c r="G121" s="296"/>
      <c r="H121" s="296"/>
      <c r="I121" s="296"/>
      <c r="J121" s="296"/>
      <c r="K121" s="297"/>
    </row>
    <row r="122" spans="2:11" s="1" customFormat="1" ht="45" customHeight="1">
      <c r="B122" s="298"/>
      <c r="C122" s="248" t="s">
        <v>1006</v>
      </c>
      <c r="D122" s="248"/>
      <c r="E122" s="248"/>
      <c r="F122" s="248"/>
      <c r="G122" s="248"/>
      <c r="H122" s="248"/>
      <c r="I122" s="248"/>
      <c r="J122" s="248"/>
      <c r="K122" s="299"/>
    </row>
    <row r="123" spans="2:11" s="1" customFormat="1" ht="17.25" customHeight="1">
      <c r="B123" s="300"/>
      <c r="C123" s="272" t="s">
        <v>952</v>
      </c>
      <c r="D123" s="272"/>
      <c r="E123" s="272"/>
      <c r="F123" s="272" t="s">
        <v>953</v>
      </c>
      <c r="G123" s="273"/>
      <c r="H123" s="272" t="s">
        <v>57</v>
      </c>
      <c r="I123" s="272" t="s">
        <v>60</v>
      </c>
      <c r="J123" s="272" t="s">
        <v>954</v>
      </c>
      <c r="K123" s="301"/>
    </row>
    <row r="124" spans="2:11" s="1" customFormat="1" ht="17.25" customHeight="1">
      <c r="B124" s="300"/>
      <c r="C124" s="274" t="s">
        <v>955</v>
      </c>
      <c r="D124" s="274"/>
      <c r="E124" s="274"/>
      <c r="F124" s="275" t="s">
        <v>956</v>
      </c>
      <c r="G124" s="276"/>
      <c r="H124" s="274"/>
      <c r="I124" s="274"/>
      <c r="J124" s="274" t="s">
        <v>957</v>
      </c>
      <c r="K124" s="301"/>
    </row>
    <row r="125" spans="2:11" s="1" customFormat="1" ht="5.25" customHeight="1">
      <c r="B125" s="302"/>
      <c r="C125" s="277"/>
      <c r="D125" s="277"/>
      <c r="E125" s="277"/>
      <c r="F125" s="277"/>
      <c r="G125" s="303"/>
      <c r="H125" s="277"/>
      <c r="I125" s="277"/>
      <c r="J125" s="277"/>
      <c r="K125" s="304"/>
    </row>
    <row r="126" spans="2:11" s="1" customFormat="1" ht="15" customHeight="1">
      <c r="B126" s="302"/>
      <c r="C126" s="257" t="s">
        <v>961</v>
      </c>
      <c r="D126" s="279"/>
      <c r="E126" s="279"/>
      <c r="F126" s="280" t="s">
        <v>958</v>
      </c>
      <c r="G126" s="257"/>
      <c r="H126" s="257" t="s">
        <v>998</v>
      </c>
      <c r="I126" s="257" t="s">
        <v>960</v>
      </c>
      <c r="J126" s="257">
        <v>120</v>
      </c>
      <c r="K126" s="305"/>
    </row>
    <row r="127" spans="2:11" s="1" customFormat="1" ht="15" customHeight="1">
      <c r="B127" s="302"/>
      <c r="C127" s="257" t="s">
        <v>1007</v>
      </c>
      <c r="D127" s="257"/>
      <c r="E127" s="257"/>
      <c r="F127" s="280" t="s">
        <v>958</v>
      </c>
      <c r="G127" s="257"/>
      <c r="H127" s="257" t="s">
        <v>1008</v>
      </c>
      <c r="I127" s="257" t="s">
        <v>960</v>
      </c>
      <c r="J127" s="257" t="s">
        <v>1009</v>
      </c>
      <c r="K127" s="305"/>
    </row>
    <row r="128" spans="2:11" s="1" customFormat="1" ht="15" customHeight="1">
      <c r="B128" s="302"/>
      <c r="C128" s="257" t="s">
        <v>906</v>
      </c>
      <c r="D128" s="257"/>
      <c r="E128" s="257"/>
      <c r="F128" s="280" t="s">
        <v>958</v>
      </c>
      <c r="G128" s="257"/>
      <c r="H128" s="257" t="s">
        <v>1010</v>
      </c>
      <c r="I128" s="257" t="s">
        <v>960</v>
      </c>
      <c r="J128" s="257" t="s">
        <v>1009</v>
      </c>
      <c r="K128" s="305"/>
    </row>
    <row r="129" spans="2:11" s="1" customFormat="1" ht="15" customHeight="1">
      <c r="B129" s="302"/>
      <c r="C129" s="257" t="s">
        <v>969</v>
      </c>
      <c r="D129" s="257"/>
      <c r="E129" s="257"/>
      <c r="F129" s="280" t="s">
        <v>964</v>
      </c>
      <c r="G129" s="257"/>
      <c r="H129" s="257" t="s">
        <v>970</v>
      </c>
      <c r="I129" s="257" t="s">
        <v>960</v>
      </c>
      <c r="J129" s="257">
        <v>15</v>
      </c>
      <c r="K129" s="305"/>
    </row>
    <row r="130" spans="2:11" s="1" customFormat="1" ht="15" customHeight="1">
      <c r="B130" s="302"/>
      <c r="C130" s="283" t="s">
        <v>971</v>
      </c>
      <c r="D130" s="283"/>
      <c r="E130" s="283"/>
      <c r="F130" s="284" t="s">
        <v>964</v>
      </c>
      <c r="G130" s="283"/>
      <c r="H130" s="283" t="s">
        <v>972</v>
      </c>
      <c r="I130" s="283" t="s">
        <v>960</v>
      </c>
      <c r="J130" s="283">
        <v>15</v>
      </c>
      <c r="K130" s="305"/>
    </row>
    <row r="131" spans="2:11" s="1" customFormat="1" ht="15" customHeight="1">
      <c r="B131" s="302"/>
      <c r="C131" s="283" t="s">
        <v>973</v>
      </c>
      <c r="D131" s="283"/>
      <c r="E131" s="283"/>
      <c r="F131" s="284" t="s">
        <v>964</v>
      </c>
      <c r="G131" s="283"/>
      <c r="H131" s="283" t="s">
        <v>974</v>
      </c>
      <c r="I131" s="283" t="s">
        <v>960</v>
      </c>
      <c r="J131" s="283">
        <v>20</v>
      </c>
      <c r="K131" s="305"/>
    </row>
    <row r="132" spans="2:11" s="1" customFormat="1" ht="15" customHeight="1">
      <c r="B132" s="302"/>
      <c r="C132" s="283" t="s">
        <v>975</v>
      </c>
      <c r="D132" s="283"/>
      <c r="E132" s="283"/>
      <c r="F132" s="284" t="s">
        <v>964</v>
      </c>
      <c r="G132" s="283"/>
      <c r="H132" s="283" t="s">
        <v>976</v>
      </c>
      <c r="I132" s="283" t="s">
        <v>960</v>
      </c>
      <c r="J132" s="283">
        <v>20</v>
      </c>
      <c r="K132" s="305"/>
    </row>
    <row r="133" spans="2:11" s="1" customFormat="1" ht="15" customHeight="1">
      <c r="B133" s="302"/>
      <c r="C133" s="257" t="s">
        <v>963</v>
      </c>
      <c r="D133" s="257"/>
      <c r="E133" s="257"/>
      <c r="F133" s="280" t="s">
        <v>964</v>
      </c>
      <c r="G133" s="257"/>
      <c r="H133" s="257" t="s">
        <v>998</v>
      </c>
      <c r="I133" s="257" t="s">
        <v>960</v>
      </c>
      <c r="J133" s="257">
        <v>50</v>
      </c>
      <c r="K133" s="305"/>
    </row>
    <row r="134" spans="2:11" s="1" customFormat="1" ht="15" customHeight="1">
      <c r="B134" s="302"/>
      <c r="C134" s="257" t="s">
        <v>977</v>
      </c>
      <c r="D134" s="257"/>
      <c r="E134" s="257"/>
      <c r="F134" s="280" t="s">
        <v>964</v>
      </c>
      <c r="G134" s="257"/>
      <c r="H134" s="257" t="s">
        <v>998</v>
      </c>
      <c r="I134" s="257" t="s">
        <v>960</v>
      </c>
      <c r="J134" s="257">
        <v>50</v>
      </c>
      <c r="K134" s="305"/>
    </row>
    <row r="135" spans="2:11" s="1" customFormat="1" ht="15" customHeight="1">
      <c r="B135" s="302"/>
      <c r="C135" s="257" t="s">
        <v>983</v>
      </c>
      <c r="D135" s="257"/>
      <c r="E135" s="257"/>
      <c r="F135" s="280" t="s">
        <v>964</v>
      </c>
      <c r="G135" s="257"/>
      <c r="H135" s="257" t="s">
        <v>998</v>
      </c>
      <c r="I135" s="257" t="s">
        <v>960</v>
      </c>
      <c r="J135" s="257">
        <v>50</v>
      </c>
      <c r="K135" s="305"/>
    </row>
    <row r="136" spans="2:11" s="1" customFormat="1" ht="15" customHeight="1">
      <c r="B136" s="302"/>
      <c r="C136" s="257" t="s">
        <v>985</v>
      </c>
      <c r="D136" s="257"/>
      <c r="E136" s="257"/>
      <c r="F136" s="280" t="s">
        <v>964</v>
      </c>
      <c r="G136" s="257"/>
      <c r="H136" s="257" t="s">
        <v>998</v>
      </c>
      <c r="I136" s="257" t="s">
        <v>960</v>
      </c>
      <c r="J136" s="257">
        <v>50</v>
      </c>
      <c r="K136" s="305"/>
    </row>
    <row r="137" spans="2:11" s="1" customFormat="1" ht="15" customHeight="1">
      <c r="B137" s="302"/>
      <c r="C137" s="257" t="s">
        <v>986</v>
      </c>
      <c r="D137" s="257"/>
      <c r="E137" s="257"/>
      <c r="F137" s="280" t="s">
        <v>964</v>
      </c>
      <c r="G137" s="257"/>
      <c r="H137" s="257" t="s">
        <v>1011</v>
      </c>
      <c r="I137" s="257" t="s">
        <v>960</v>
      </c>
      <c r="J137" s="257">
        <v>255</v>
      </c>
      <c r="K137" s="305"/>
    </row>
    <row r="138" spans="2:11" s="1" customFormat="1" ht="15" customHeight="1">
      <c r="B138" s="302"/>
      <c r="C138" s="257" t="s">
        <v>988</v>
      </c>
      <c r="D138" s="257"/>
      <c r="E138" s="257"/>
      <c r="F138" s="280" t="s">
        <v>958</v>
      </c>
      <c r="G138" s="257"/>
      <c r="H138" s="257" t="s">
        <v>1012</v>
      </c>
      <c r="I138" s="257" t="s">
        <v>990</v>
      </c>
      <c r="J138" s="257"/>
      <c r="K138" s="305"/>
    </row>
    <row r="139" spans="2:11" s="1" customFormat="1" ht="15" customHeight="1">
      <c r="B139" s="302"/>
      <c r="C139" s="257" t="s">
        <v>991</v>
      </c>
      <c r="D139" s="257"/>
      <c r="E139" s="257"/>
      <c r="F139" s="280" t="s">
        <v>958</v>
      </c>
      <c r="G139" s="257"/>
      <c r="H139" s="257" t="s">
        <v>1013</v>
      </c>
      <c r="I139" s="257" t="s">
        <v>993</v>
      </c>
      <c r="J139" s="257"/>
      <c r="K139" s="305"/>
    </row>
    <row r="140" spans="2:11" s="1" customFormat="1" ht="15" customHeight="1">
      <c r="B140" s="302"/>
      <c r="C140" s="257" t="s">
        <v>994</v>
      </c>
      <c r="D140" s="257"/>
      <c r="E140" s="257"/>
      <c r="F140" s="280" t="s">
        <v>958</v>
      </c>
      <c r="G140" s="257"/>
      <c r="H140" s="257" t="s">
        <v>994</v>
      </c>
      <c r="I140" s="257" t="s">
        <v>993</v>
      </c>
      <c r="J140" s="257"/>
      <c r="K140" s="305"/>
    </row>
    <row r="141" spans="2:11" s="1" customFormat="1" ht="15" customHeight="1">
      <c r="B141" s="302"/>
      <c r="C141" s="257" t="s">
        <v>41</v>
      </c>
      <c r="D141" s="257"/>
      <c r="E141" s="257"/>
      <c r="F141" s="280" t="s">
        <v>958</v>
      </c>
      <c r="G141" s="257"/>
      <c r="H141" s="257" t="s">
        <v>1014</v>
      </c>
      <c r="I141" s="257" t="s">
        <v>993</v>
      </c>
      <c r="J141" s="257"/>
      <c r="K141" s="305"/>
    </row>
    <row r="142" spans="2:11" s="1" customFormat="1" ht="15" customHeight="1">
      <c r="B142" s="302"/>
      <c r="C142" s="257" t="s">
        <v>1015</v>
      </c>
      <c r="D142" s="257"/>
      <c r="E142" s="257"/>
      <c r="F142" s="280" t="s">
        <v>958</v>
      </c>
      <c r="G142" s="257"/>
      <c r="H142" s="257" t="s">
        <v>1016</v>
      </c>
      <c r="I142" s="257" t="s">
        <v>993</v>
      </c>
      <c r="J142" s="257"/>
      <c r="K142" s="305"/>
    </row>
    <row r="143" spans="2:11" s="1" customFormat="1" ht="15" customHeight="1">
      <c r="B143" s="306"/>
      <c r="C143" s="307"/>
      <c r="D143" s="307"/>
      <c r="E143" s="307"/>
      <c r="F143" s="307"/>
      <c r="G143" s="307"/>
      <c r="H143" s="307"/>
      <c r="I143" s="307"/>
      <c r="J143" s="307"/>
      <c r="K143" s="308"/>
    </row>
    <row r="144" spans="2:11" s="1" customFormat="1" ht="18.75" customHeight="1">
      <c r="B144" s="293"/>
      <c r="C144" s="293"/>
      <c r="D144" s="293"/>
      <c r="E144" s="293"/>
      <c r="F144" s="294"/>
      <c r="G144" s="293"/>
      <c r="H144" s="293"/>
      <c r="I144" s="293"/>
      <c r="J144" s="293"/>
      <c r="K144" s="293"/>
    </row>
    <row r="145" spans="2:11" s="1" customFormat="1" ht="18.75" customHeight="1">
      <c r="B145" s="265"/>
      <c r="C145" s="265"/>
      <c r="D145" s="265"/>
      <c r="E145" s="265"/>
      <c r="F145" s="265"/>
      <c r="G145" s="265"/>
      <c r="H145" s="265"/>
      <c r="I145" s="265"/>
      <c r="J145" s="265"/>
      <c r="K145" s="265"/>
    </row>
    <row r="146" spans="2:11" s="1" customFormat="1" ht="7.5" customHeight="1">
      <c r="B146" s="266"/>
      <c r="C146" s="267"/>
      <c r="D146" s="267"/>
      <c r="E146" s="267"/>
      <c r="F146" s="267"/>
      <c r="G146" s="267"/>
      <c r="H146" s="267"/>
      <c r="I146" s="267"/>
      <c r="J146" s="267"/>
      <c r="K146" s="268"/>
    </row>
    <row r="147" spans="2:11" s="1" customFormat="1" ht="45" customHeight="1">
      <c r="B147" s="269"/>
      <c r="C147" s="270" t="s">
        <v>1017</v>
      </c>
      <c r="D147" s="270"/>
      <c r="E147" s="270"/>
      <c r="F147" s="270"/>
      <c r="G147" s="270"/>
      <c r="H147" s="270"/>
      <c r="I147" s="270"/>
      <c r="J147" s="270"/>
      <c r="K147" s="271"/>
    </row>
    <row r="148" spans="2:11" s="1" customFormat="1" ht="17.25" customHeight="1">
      <c r="B148" s="269"/>
      <c r="C148" s="272" t="s">
        <v>952</v>
      </c>
      <c r="D148" s="272"/>
      <c r="E148" s="272"/>
      <c r="F148" s="272" t="s">
        <v>953</v>
      </c>
      <c r="G148" s="273"/>
      <c r="H148" s="272" t="s">
        <v>57</v>
      </c>
      <c r="I148" s="272" t="s">
        <v>60</v>
      </c>
      <c r="J148" s="272" t="s">
        <v>954</v>
      </c>
      <c r="K148" s="271"/>
    </row>
    <row r="149" spans="2:11" s="1" customFormat="1" ht="17.25" customHeight="1">
      <c r="B149" s="269"/>
      <c r="C149" s="274" t="s">
        <v>955</v>
      </c>
      <c r="D149" s="274"/>
      <c r="E149" s="274"/>
      <c r="F149" s="275" t="s">
        <v>956</v>
      </c>
      <c r="G149" s="276"/>
      <c r="H149" s="274"/>
      <c r="I149" s="274"/>
      <c r="J149" s="274" t="s">
        <v>957</v>
      </c>
      <c r="K149" s="271"/>
    </row>
    <row r="150" spans="2:11" s="1" customFormat="1" ht="5.25" customHeight="1">
      <c r="B150" s="282"/>
      <c r="C150" s="277"/>
      <c r="D150" s="277"/>
      <c r="E150" s="277"/>
      <c r="F150" s="277"/>
      <c r="G150" s="278"/>
      <c r="H150" s="277"/>
      <c r="I150" s="277"/>
      <c r="J150" s="277"/>
      <c r="K150" s="305"/>
    </row>
    <row r="151" spans="2:11" s="1" customFormat="1" ht="15" customHeight="1">
      <c r="B151" s="282"/>
      <c r="C151" s="309" t="s">
        <v>961</v>
      </c>
      <c r="D151" s="257"/>
      <c r="E151" s="257"/>
      <c r="F151" s="310" t="s">
        <v>958</v>
      </c>
      <c r="G151" s="257"/>
      <c r="H151" s="309" t="s">
        <v>998</v>
      </c>
      <c r="I151" s="309" t="s">
        <v>960</v>
      </c>
      <c r="J151" s="309">
        <v>120</v>
      </c>
      <c r="K151" s="305"/>
    </row>
    <row r="152" spans="2:11" s="1" customFormat="1" ht="15" customHeight="1">
      <c r="B152" s="282"/>
      <c r="C152" s="309" t="s">
        <v>1007</v>
      </c>
      <c r="D152" s="257"/>
      <c r="E152" s="257"/>
      <c r="F152" s="310" t="s">
        <v>958</v>
      </c>
      <c r="G152" s="257"/>
      <c r="H152" s="309" t="s">
        <v>1018</v>
      </c>
      <c r="I152" s="309" t="s">
        <v>960</v>
      </c>
      <c r="J152" s="309" t="s">
        <v>1009</v>
      </c>
      <c r="K152" s="305"/>
    </row>
    <row r="153" spans="2:11" s="1" customFormat="1" ht="15" customHeight="1">
      <c r="B153" s="282"/>
      <c r="C153" s="309" t="s">
        <v>906</v>
      </c>
      <c r="D153" s="257"/>
      <c r="E153" s="257"/>
      <c r="F153" s="310" t="s">
        <v>958</v>
      </c>
      <c r="G153" s="257"/>
      <c r="H153" s="309" t="s">
        <v>1019</v>
      </c>
      <c r="I153" s="309" t="s">
        <v>960</v>
      </c>
      <c r="J153" s="309" t="s">
        <v>1009</v>
      </c>
      <c r="K153" s="305"/>
    </row>
    <row r="154" spans="2:11" s="1" customFormat="1" ht="15" customHeight="1">
      <c r="B154" s="282"/>
      <c r="C154" s="309" t="s">
        <v>963</v>
      </c>
      <c r="D154" s="257"/>
      <c r="E154" s="257"/>
      <c r="F154" s="310" t="s">
        <v>964</v>
      </c>
      <c r="G154" s="257"/>
      <c r="H154" s="309" t="s">
        <v>998</v>
      </c>
      <c r="I154" s="309" t="s">
        <v>960</v>
      </c>
      <c r="J154" s="309">
        <v>50</v>
      </c>
      <c r="K154" s="305"/>
    </row>
    <row r="155" spans="2:11" s="1" customFormat="1" ht="15" customHeight="1">
      <c r="B155" s="282"/>
      <c r="C155" s="309" t="s">
        <v>966</v>
      </c>
      <c r="D155" s="257"/>
      <c r="E155" s="257"/>
      <c r="F155" s="310" t="s">
        <v>958</v>
      </c>
      <c r="G155" s="257"/>
      <c r="H155" s="309" t="s">
        <v>998</v>
      </c>
      <c r="I155" s="309" t="s">
        <v>968</v>
      </c>
      <c r="J155" s="309"/>
      <c r="K155" s="305"/>
    </row>
    <row r="156" spans="2:11" s="1" customFormat="1" ht="15" customHeight="1">
      <c r="B156" s="282"/>
      <c r="C156" s="309" t="s">
        <v>977</v>
      </c>
      <c r="D156" s="257"/>
      <c r="E156" s="257"/>
      <c r="F156" s="310" t="s">
        <v>964</v>
      </c>
      <c r="G156" s="257"/>
      <c r="H156" s="309" t="s">
        <v>998</v>
      </c>
      <c r="I156" s="309" t="s">
        <v>960</v>
      </c>
      <c r="J156" s="309">
        <v>50</v>
      </c>
      <c r="K156" s="305"/>
    </row>
    <row r="157" spans="2:11" s="1" customFormat="1" ht="15" customHeight="1">
      <c r="B157" s="282"/>
      <c r="C157" s="309" t="s">
        <v>985</v>
      </c>
      <c r="D157" s="257"/>
      <c r="E157" s="257"/>
      <c r="F157" s="310" t="s">
        <v>964</v>
      </c>
      <c r="G157" s="257"/>
      <c r="H157" s="309" t="s">
        <v>998</v>
      </c>
      <c r="I157" s="309" t="s">
        <v>960</v>
      </c>
      <c r="J157" s="309">
        <v>50</v>
      </c>
      <c r="K157" s="305"/>
    </row>
    <row r="158" spans="2:11" s="1" customFormat="1" ht="15" customHeight="1">
      <c r="B158" s="282"/>
      <c r="C158" s="309" t="s">
        <v>983</v>
      </c>
      <c r="D158" s="257"/>
      <c r="E158" s="257"/>
      <c r="F158" s="310" t="s">
        <v>964</v>
      </c>
      <c r="G158" s="257"/>
      <c r="H158" s="309" t="s">
        <v>998</v>
      </c>
      <c r="I158" s="309" t="s">
        <v>960</v>
      </c>
      <c r="J158" s="309">
        <v>50</v>
      </c>
      <c r="K158" s="305"/>
    </row>
    <row r="159" spans="2:11" s="1" customFormat="1" ht="15" customHeight="1">
      <c r="B159" s="282"/>
      <c r="C159" s="309" t="s">
        <v>105</v>
      </c>
      <c r="D159" s="257"/>
      <c r="E159" s="257"/>
      <c r="F159" s="310" t="s">
        <v>958</v>
      </c>
      <c r="G159" s="257"/>
      <c r="H159" s="309" t="s">
        <v>1020</v>
      </c>
      <c r="I159" s="309" t="s">
        <v>960</v>
      </c>
      <c r="J159" s="309" t="s">
        <v>1021</v>
      </c>
      <c r="K159" s="305"/>
    </row>
    <row r="160" spans="2:11" s="1" customFormat="1" ht="15" customHeight="1">
      <c r="B160" s="282"/>
      <c r="C160" s="309" t="s">
        <v>1022</v>
      </c>
      <c r="D160" s="257"/>
      <c r="E160" s="257"/>
      <c r="F160" s="310" t="s">
        <v>958</v>
      </c>
      <c r="G160" s="257"/>
      <c r="H160" s="309" t="s">
        <v>1023</v>
      </c>
      <c r="I160" s="309" t="s">
        <v>993</v>
      </c>
      <c r="J160" s="309"/>
      <c r="K160" s="305"/>
    </row>
    <row r="161" spans="2:11" s="1" customFormat="1" ht="15" customHeight="1">
      <c r="B161" s="311"/>
      <c r="C161" s="291"/>
      <c r="D161" s="291"/>
      <c r="E161" s="291"/>
      <c r="F161" s="291"/>
      <c r="G161" s="291"/>
      <c r="H161" s="291"/>
      <c r="I161" s="291"/>
      <c r="J161" s="291"/>
      <c r="K161" s="312"/>
    </row>
    <row r="162" spans="2:11" s="1" customFormat="1" ht="18.75" customHeight="1">
      <c r="B162" s="293"/>
      <c r="C162" s="303"/>
      <c r="D162" s="303"/>
      <c r="E162" s="303"/>
      <c r="F162" s="313"/>
      <c r="G162" s="303"/>
      <c r="H162" s="303"/>
      <c r="I162" s="303"/>
      <c r="J162" s="303"/>
      <c r="K162" s="293"/>
    </row>
    <row r="163" spans="2:11" s="1" customFormat="1" ht="18.75" customHeight="1">
      <c r="B163" s="265"/>
      <c r="C163" s="265"/>
      <c r="D163" s="265"/>
      <c r="E163" s="265"/>
      <c r="F163" s="265"/>
      <c r="G163" s="265"/>
      <c r="H163" s="265"/>
      <c r="I163" s="265"/>
      <c r="J163" s="265"/>
      <c r="K163" s="265"/>
    </row>
    <row r="164" spans="2:11" s="1" customFormat="1" ht="7.5" customHeight="1">
      <c r="B164" s="244"/>
      <c r="C164" s="245"/>
      <c r="D164" s="245"/>
      <c r="E164" s="245"/>
      <c r="F164" s="245"/>
      <c r="G164" s="245"/>
      <c r="H164" s="245"/>
      <c r="I164" s="245"/>
      <c r="J164" s="245"/>
      <c r="K164" s="246"/>
    </row>
    <row r="165" spans="2:11" s="1" customFormat="1" ht="45" customHeight="1">
      <c r="B165" s="247"/>
      <c r="C165" s="248" t="s">
        <v>1024</v>
      </c>
      <c r="D165" s="248"/>
      <c r="E165" s="248"/>
      <c r="F165" s="248"/>
      <c r="G165" s="248"/>
      <c r="H165" s="248"/>
      <c r="I165" s="248"/>
      <c r="J165" s="248"/>
      <c r="K165" s="249"/>
    </row>
    <row r="166" spans="2:11" s="1" customFormat="1" ht="17.25" customHeight="1">
      <c r="B166" s="247"/>
      <c r="C166" s="272" t="s">
        <v>952</v>
      </c>
      <c r="D166" s="272"/>
      <c r="E166" s="272"/>
      <c r="F166" s="272" t="s">
        <v>953</v>
      </c>
      <c r="G166" s="314"/>
      <c r="H166" s="315" t="s">
        <v>57</v>
      </c>
      <c r="I166" s="315" t="s">
        <v>60</v>
      </c>
      <c r="J166" s="272" t="s">
        <v>954</v>
      </c>
      <c r="K166" s="249"/>
    </row>
    <row r="167" spans="2:11" s="1" customFormat="1" ht="17.25" customHeight="1">
      <c r="B167" s="250"/>
      <c r="C167" s="274" t="s">
        <v>955</v>
      </c>
      <c r="D167" s="274"/>
      <c r="E167" s="274"/>
      <c r="F167" s="275" t="s">
        <v>956</v>
      </c>
      <c r="G167" s="316"/>
      <c r="H167" s="317"/>
      <c r="I167" s="317"/>
      <c r="J167" s="274" t="s">
        <v>957</v>
      </c>
      <c r="K167" s="252"/>
    </row>
    <row r="168" spans="2:11" s="1" customFormat="1" ht="5.25" customHeight="1">
      <c r="B168" s="282"/>
      <c r="C168" s="277"/>
      <c r="D168" s="277"/>
      <c r="E168" s="277"/>
      <c r="F168" s="277"/>
      <c r="G168" s="278"/>
      <c r="H168" s="277"/>
      <c r="I168" s="277"/>
      <c r="J168" s="277"/>
      <c r="K168" s="305"/>
    </row>
    <row r="169" spans="2:11" s="1" customFormat="1" ht="15" customHeight="1">
      <c r="B169" s="282"/>
      <c r="C169" s="257" t="s">
        <v>961</v>
      </c>
      <c r="D169" s="257"/>
      <c r="E169" s="257"/>
      <c r="F169" s="280" t="s">
        <v>958</v>
      </c>
      <c r="G169" s="257"/>
      <c r="H169" s="257" t="s">
        <v>998</v>
      </c>
      <c r="I169" s="257" t="s">
        <v>960</v>
      </c>
      <c r="J169" s="257">
        <v>120</v>
      </c>
      <c r="K169" s="305"/>
    </row>
    <row r="170" spans="2:11" s="1" customFormat="1" ht="15" customHeight="1">
      <c r="B170" s="282"/>
      <c r="C170" s="257" t="s">
        <v>1007</v>
      </c>
      <c r="D170" s="257"/>
      <c r="E170" s="257"/>
      <c r="F170" s="280" t="s">
        <v>958</v>
      </c>
      <c r="G170" s="257"/>
      <c r="H170" s="257" t="s">
        <v>1008</v>
      </c>
      <c r="I170" s="257" t="s">
        <v>960</v>
      </c>
      <c r="J170" s="257" t="s">
        <v>1009</v>
      </c>
      <c r="K170" s="305"/>
    </row>
    <row r="171" spans="2:11" s="1" customFormat="1" ht="15" customHeight="1">
      <c r="B171" s="282"/>
      <c r="C171" s="257" t="s">
        <v>906</v>
      </c>
      <c r="D171" s="257"/>
      <c r="E171" s="257"/>
      <c r="F171" s="280" t="s">
        <v>958</v>
      </c>
      <c r="G171" s="257"/>
      <c r="H171" s="257" t="s">
        <v>1025</v>
      </c>
      <c r="I171" s="257" t="s">
        <v>960</v>
      </c>
      <c r="J171" s="257" t="s">
        <v>1009</v>
      </c>
      <c r="K171" s="305"/>
    </row>
    <row r="172" spans="2:11" s="1" customFormat="1" ht="15" customHeight="1">
      <c r="B172" s="282"/>
      <c r="C172" s="257" t="s">
        <v>963</v>
      </c>
      <c r="D172" s="257"/>
      <c r="E172" s="257"/>
      <c r="F172" s="280" t="s">
        <v>964</v>
      </c>
      <c r="G172" s="257"/>
      <c r="H172" s="257" t="s">
        <v>1025</v>
      </c>
      <c r="I172" s="257" t="s">
        <v>960</v>
      </c>
      <c r="J172" s="257">
        <v>50</v>
      </c>
      <c r="K172" s="305"/>
    </row>
    <row r="173" spans="2:11" s="1" customFormat="1" ht="15" customHeight="1">
      <c r="B173" s="282"/>
      <c r="C173" s="257" t="s">
        <v>966</v>
      </c>
      <c r="D173" s="257"/>
      <c r="E173" s="257"/>
      <c r="F173" s="280" t="s">
        <v>958</v>
      </c>
      <c r="G173" s="257"/>
      <c r="H173" s="257" t="s">
        <v>1025</v>
      </c>
      <c r="I173" s="257" t="s">
        <v>968</v>
      </c>
      <c r="J173" s="257"/>
      <c r="K173" s="305"/>
    </row>
    <row r="174" spans="2:11" s="1" customFormat="1" ht="15" customHeight="1">
      <c r="B174" s="282"/>
      <c r="C174" s="257" t="s">
        <v>977</v>
      </c>
      <c r="D174" s="257"/>
      <c r="E174" s="257"/>
      <c r="F174" s="280" t="s">
        <v>964</v>
      </c>
      <c r="G174" s="257"/>
      <c r="H174" s="257" t="s">
        <v>1025</v>
      </c>
      <c r="I174" s="257" t="s">
        <v>960</v>
      </c>
      <c r="J174" s="257">
        <v>50</v>
      </c>
      <c r="K174" s="305"/>
    </row>
    <row r="175" spans="2:11" s="1" customFormat="1" ht="15" customHeight="1">
      <c r="B175" s="282"/>
      <c r="C175" s="257" t="s">
        <v>985</v>
      </c>
      <c r="D175" s="257"/>
      <c r="E175" s="257"/>
      <c r="F175" s="280" t="s">
        <v>964</v>
      </c>
      <c r="G175" s="257"/>
      <c r="H175" s="257" t="s">
        <v>1025</v>
      </c>
      <c r="I175" s="257" t="s">
        <v>960</v>
      </c>
      <c r="J175" s="257">
        <v>50</v>
      </c>
      <c r="K175" s="305"/>
    </row>
    <row r="176" spans="2:11" s="1" customFormat="1" ht="15" customHeight="1">
      <c r="B176" s="282"/>
      <c r="C176" s="257" t="s">
        <v>983</v>
      </c>
      <c r="D176" s="257"/>
      <c r="E176" s="257"/>
      <c r="F176" s="280" t="s">
        <v>964</v>
      </c>
      <c r="G176" s="257"/>
      <c r="H176" s="257" t="s">
        <v>1025</v>
      </c>
      <c r="I176" s="257" t="s">
        <v>960</v>
      </c>
      <c r="J176" s="257">
        <v>50</v>
      </c>
      <c r="K176" s="305"/>
    </row>
    <row r="177" spans="2:11" s="1" customFormat="1" ht="15" customHeight="1">
      <c r="B177" s="282"/>
      <c r="C177" s="257" t="s">
        <v>119</v>
      </c>
      <c r="D177" s="257"/>
      <c r="E177" s="257"/>
      <c r="F177" s="280" t="s">
        <v>958</v>
      </c>
      <c r="G177" s="257"/>
      <c r="H177" s="257" t="s">
        <v>1026</v>
      </c>
      <c r="I177" s="257" t="s">
        <v>1027</v>
      </c>
      <c r="J177" s="257"/>
      <c r="K177" s="305"/>
    </row>
    <row r="178" spans="2:11" s="1" customFormat="1" ht="15" customHeight="1">
      <c r="B178" s="282"/>
      <c r="C178" s="257" t="s">
        <v>60</v>
      </c>
      <c r="D178" s="257"/>
      <c r="E178" s="257"/>
      <c r="F178" s="280" t="s">
        <v>958</v>
      </c>
      <c r="G178" s="257"/>
      <c r="H178" s="257" t="s">
        <v>1028</v>
      </c>
      <c r="I178" s="257" t="s">
        <v>1029</v>
      </c>
      <c r="J178" s="257">
        <v>1</v>
      </c>
      <c r="K178" s="305"/>
    </row>
    <row r="179" spans="2:11" s="1" customFormat="1" ht="15" customHeight="1">
      <c r="B179" s="282"/>
      <c r="C179" s="257" t="s">
        <v>56</v>
      </c>
      <c r="D179" s="257"/>
      <c r="E179" s="257"/>
      <c r="F179" s="280" t="s">
        <v>958</v>
      </c>
      <c r="G179" s="257"/>
      <c r="H179" s="257" t="s">
        <v>1030</v>
      </c>
      <c r="I179" s="257" t="s">
        <v>960</v>
      </c>
      <c r="J179" s="257">
        <v>20</v>
      </c>
      <c r="K179" s="305"/>
    </row>
    <row r="180" spans="2:11" s="1" customFormat="1" ht="15" customHeight="1">
      <c r="B180" s="282"/>
      <c r="C180" s="257" t="s">
        <v>57</v>
      </c>
      <c r="D180" s="257"/>
      <c r="E180" s="257"/>
      <c r="F180" s="280" t="s">
        <v>958</v>
      </c>
      <c r="G180" s="257"/>
      <c r="H180" s="257" t="s">
        <v>1031</v>
      </c>
      <c r="I180" s="257" t="s">
        <v>960</v>
      </c>
      <c r="J180" s="257">
        <v>255</v>
      </c>
      <c r="K180" s="305"/>
    </row>
    <row r="181" spans="2:11" s="1" customFormat="1" ht="15" customHeight="1">
      <c r="B181" s="282"/>
      <c r="C181" s="257" t="s">
        <v>120</v>
      </c>
      <c r="D181" s="257"/>
      <c r="E181" s="257"/>
      <c r="F181" s="280" t="s">
        <v>958</v>
      </c>
      <c r="G181" s="257"/>
      <c r="H181" s="257" t="s">
        <v>922</v>
      </c>
      <c r="I181" s="257" t="s">
        <v>960</v>
      </c>
      <c r="J181" s="257">
        <v>10</v>
      </c>
      <c r="K181" s="305"/>
    </row>
    <row r="182" spans="2:11" s="1" customFormat="1" ht="15" customHeight="1">
      <c r="B182" s="282"/>
      <c r="C182" s="257" t="s">
        <v>121</v>
      </c>
      <c r="D182" s="257"/>
      <c r="E182" s="257"/>
      <c r="F182" s="280" t="s">
        <v>958</v>
      </c>
      <c r="G182" s="257"/>
      <c r="H182" s="257" t="s">
        <v>1032</v>
      </c>
      <c r="I182" s="257" t="s">
        <v>993</v>
      </c>
      <c r="J182" s="257"/>
      <c r="K182" s="305"/>
    </row>
    <row r="183" spans="2:11" s="1" customFormat="1" ht="15" customHeight="1">
      <c r="B183" s="282"/>
      <c r="C183" s="257" t="s">
        <v>1033</v>
      </c>
      <c r="D183" s="257"/>
      <c r="E183" s="257"/>
      <c r="F183" s="280" t="s">
        <v>958</v>
      </c>
      <c r="G183" s="257"/>
      <c r="H183" s="257" t="s">
        <v>1034</v>
      </c>
      <c r="I183" s="257" t="s">
        <v>993</v>
      </c>
      <c r="J183" s="257"/>
      <c r="K183" s="305"/>
    </row>
    <row r="184" spans="2:11" s="1" customFormat="1" ht="15" customHeight="1">
      <c r="B184" s="282"/>
      <c r="C184" s="257" t="s">
        <v>1022</v>
      </c>
      <c r="D184" s="257"/>
      <c r="E184" s="257"/>
      <c r="F184" s="280" t="s">
        <v>958</v>
      </c>
      <c r="G184" s="257"/>
      <c r="H184" s="257" t="s">
        <v>1035</v>
      </c>
      <c r="I184" s="257" t="s">
        <v>993</v>
      </c>
      <c r="J184" s="257"/>
      <c r="K184" s="305"/>
    </row>
    <row r="185" spans="2:11" s="1" customFormat="1" ht="15" customHeight="1">
      <c r="B185" s="282"/>
      <c r="C185" s="257" t="s">
        <v>123</v>
      </c>
      <c r="D185" s="257"/>
      <c r="E185" s="257"/>
      <c r="F185" s="280" t="s">
        <v>964</v>
      </c>
      <c r="G185" s="257"/>
      <c r="H185" s="257" t="s">
        <v>1036</v>
      </c>
      <c r="I185" s="257" t="s">
        <v>960</v>
      </c>
      <c r="J185" s="257">
        <v>50</v>
      </c>
      <c r="K185" s="305"/>
    </row>
    <row r="186" spans="2:11" s="1" customFormat="1" ht="15" customHeight="1">
      <c r="B186" s="282"/>
      <c r="C186" s="257" t="s">
        <v>1037</v>
      </c>
      <c r="D186" s="257"/>
      <c r="E186" s="257"/>
      <c r="F186" s="280" t="s">
        <v>964</v>
      </c>
      <c r="G186" s="257"/>
      <c r="H186" s="257" t="s">
        <v>1038</v>
      </c>
      <c r="I186" s="257" t="s">
        <v>1039</v>
      </c>
      <c r="J186" s="257"/>
      <c r="K186" s="305"/>
    </row>
    <row r="187" spans="2:11" s="1" customFormat="1" ht="15" customHeight="1">
      <c r="B187" s="282"/>
      <c r="C187" s="257" t="s">
        <v>1040</v>
      </c>
      <c r="D187" s="257"/>
      <c r="E187" s="257"/>
      <c r="F187" s="280" t="s">
        <v>964</v>
      </c>
      <c r="G187" s="257"/>
      <c r="H187" s="257" t="s">
        <v>1041</v>
      </c>
      <c r="I187" s="257" t="s">
        <v>1039</v>
      </c>
      <c r="J187" s="257"/>
      <c r="K187" s="305"/>
    </row>
    <row r="188" spans="2:11" s="1" customFormat="1" ht="15" customHeight="1">
      <c r="B188" s="282"/>
      <c r="C188" s="257" t="s">
        <v>1042</v>
      </c>
      <c r="D188" s="257"/>
      <c r="E188" s="257"/>
      <c r="F188" s="280" t="s">
        <v>964</v>
      </c>
      <c r="G188" s="257"/>
      <c r="H188" s="257" t="s">
        <v>1043</v>
      </c>
      <c r="I188" s="257" t="s">
        <v>1039</v>
      </c>
      <c r="J188" s="257"/>
      <c r="K188" s="305"/>
    </row>
    <row r="189" spans="2:11" s="1" customFormat="1" ht="15" customHeight="1">
      <c r="B189" s="282"/>
      <c r="C189" s="318" t="s">
        <v>1044</v>
      </c>
      <c r="D189" s="257"/>
      <c r="E189" s="257"/>
      <c r="F189" s="280" t="s">
        <v>964</v>
      </c>
      <c r="G189" s="257"/>
      <c r="H189" s="257" t="s">
        <v>1045</v>
      </c>
      <c r="I189" s="257" t="s">
        <v>1046</v>
      </c>
      <c r="J189" s="319" t="s">
        <v>1047</v>
      </c>
      <c r="K189" s="305"/>
    </row>
    <row r="190" spans="2:11" s="14" customFormat="1" ht="15" customHeight="1">
      <c r="B190" s="320"/>
      <c r="C190" s="321" t="s">
        <v>1048</v>
      </c>
      <c r="D190" s="322"/>
      <c r="E190" s="322"/>
      <c r="F190" s="323" t="s">
        <v>964</v>
      </c>
      <c r="G190" s="322"/>
      <c r="H190" s="322" t="s">
        <v>1049</v>
      </c>
      <c r="I190" s="322" t="s">
        <v>1046</v>
      </c>
      <c r="J190" s="324" t="s">
        <v>1047</v>
      </c>
      <c r="K190" s="325"/>
    </row>
    <row r="191" spans="2:11" s="1" customFormat="1" ht="15" customHeight="1">
      <c r="B191" s="282"/>
      <c r="C191" s="318" t="s">
        <v>45</v>
      </c>
      <c r="D191" s="257"/>
      <c r="E191" s="257"/>
      <c r="F191" s="280" t="s">
        <v>958</v>
      </c>
      <c r="G191" s="257"/>
      <c r="H191" s="254" t="s">
        <v>1050</v>
      </c>
      <c r="I191" s="257" t="s">
        <v>1051</v>
      </c>
      <c r="J191" s="257"/>
      <c r="K191" s="305"/>
    </row>
    <row r="192" spans="2:11" s="1" customFormat="1" ht="15" customHeight="1">
      <c r="B192" s="282"/>
      <c r="C192" s="318" t="s">
        <v>1052</v>
      </c>
      <c r="D192" s="257"/>
      <c r="E192" s="257"/>
      <c r="F192" s="280" t="s">
        <v>958</v>
      </c>
      <c r="G192" s="257"/>
      <c r="H192" s="257" t="s">
        <v>1053</v>
      </c>
      <c r="I192" s="257" t="s">
        <v>993</v>
      </c>
      <c r="J192" s="257"/>
      <c r="K192" s="305"/>
    </row>
    <row r="193" spans="2:11" s="1" customFormat="1" ht="15" customHeight="1">
      <c r="B193" s="282"/>
      <c r="C193" s="318" t="s">
        <v>1054</v>
      </c>
      <c r="D193" s="257"/>
      <c r="E193" s="257"/>
      <c r="F193" s="280" t="s">
        <v>958</v>
      </c>
      <c r="G193" s="257"/>
      <c r="H193" s="257" t="s">
        <v>1055</v>
      </c>
      <c r="I193" s="257" t="s">
        <v>993</v>
      </c>
      <c r="J193" s="257"/>
      <c r="K193" s="305"/>
    </row>
    <row r="194" spans="2:11" s="1" customFormat="1" ht="15" customHeight="1">
      <c r="B194" s="282"/>
      <c r="C194" s="318" t="s">
        <v>1056</v>
      </c>
      <c r="D194" s="257"/>
      <c r="E194" s="257"/>
      <c r="F194" s="280" t="s">
        <v>964</v>
      </c>
      <c r="G194" s="257"/>
      <c r="H194" s="257" t="s">
        <v>1057</v>
      </c>
      <c r="I194" s="257" t="s">
        <v>993</v>
      </c>
      <c r="J194" s="257"/>
      <c r="K194" s="305"/>
    </row>
    <row r="195" spans="2:11" s="1" customFormat="1" ht="15" customHeight="1">
      <c r="B195" s="311"/>
      <c r="C195" s="326"/>
      <c r="D195" s="291"/>
      <c r="E195" s="291"/>
      <c r="F195" s="291"/>
      <c r="G195" s="291"/>
      <c r="H195" s="291"/>
      <c r="I195" s="291"/>
      <c r="J195" s="291"/>
      <c r="K195" s="312"/>
    </row>
    <row r="196" spans="2:11" s="1" customFormat="1" ht="18.75" customHeight="1">
      <c r="B196" s="293"/>
      <c r="C196" s="303"/>
      <c r="D196" s="303"/>
      <c r="E196" s="303"/>
      <c r="F196" s="313"/>
      <c r="G196" s="303"/>
      <c r="H196" s="303"/>
      <c r="I196" s="303"/>
      <c r="J196" s="303"/>
      <c r="K196" s="293"/>
    </row>
    <row r="197" spans="2:11" s="1" customFormat="1" ht="18.75" customHeight="1">
      <c r="B197" s="293"/>
      <c r="C197" s="303"/>
      <c r="D197" s="303"/>
      <c r="E197" s="303"/>
      <c r="F197" s="313"/>
      <c r="G197" s="303"/>
      <c r="H197" s="303"/>
      <c r="I197" s="303"/>
      <c r="J197" s="303"/>
      <c r="K197" s="293"/>
    </row>
    <row r="198" spans="2:11" s="1" customFormat="1" ht="18.75" customHeight="1">
      <c r="B198" s="265"/>
      <c r="C198" s="265"/>
      <c r="D198" s="265"/>
      <c r="E198" s="265"/>
      <c r="F198" s="265"/>
      <c r="G198" s="265"/>
      <c r="H198" s="265"/>
      <c r="I198" s="265"/>
      <c r="J198" s="265"/>
      <c r="K198" s="265"/>
    </row>
    <row r="199" spans="2:11" s="1" customFormat="1" ht="13.5">
      <c r="B199" s="244"/>
      <c r="C199" s="245"/>
      <c r="D199" s="245"/>
      <c r="E199" s="245"/>
      <c r="F199" s="245"/>
      <c r="G199" s="245"/>
      <c r="H199" s="245"/>
      <c r="I199" s="245"/>
      <c r="J199" s="245"/>
      <c r="K199" s="246"/>
    </row>
    <row r="200" spans="2:11" s="1" customFormat="1" ht="21">
      <c r="B200" s="247"/>
      <c r="C200" s="248" t="s">
        <v>1058</v>
      </c>
      <c r="D200" s="248"/>
      <c r="E200" s="248"/>
      <c r="F200" s="248"/>
      <c r="G200" s="248"/>
      <c r="H200" s="248"/>
      <c r="I200" s="248"/>
      <c r="J200" s="248"/>
      <c r="K200" s="249"/>
    </row>
    <row r="201" spans="2:11" s="1" customFormat="1" ht="25.5" customHeight="1">
      <c r="B201" s="247"/>
      <c r="C201" s="327" t="s">
        <v>1059</v>
      </c>
      <c r="D201" s="327"/>
      <c r="E201" s="327"/>
      <c r="F201" s="327" t="s">
        <v>1060</v>
      </c>
      <c r="G201" s="328"/>
      <c r="H201" s="327" t="s">
        <v>1061</v>
      </c>
      <c r="I201" s="327"/>
      <c r="J201" s="327"/>
      <c r="K201" s="249"/>
    </row>
    <row r="202" spans="2:11" s="1" customFormat="1" ht="5.25" customHeight="1">
      <c r="B202" s="282"/>
      <c r="C202" s="277"/>
      <c r="D202" s="277"/>
      <c r="E202" s="277"/>
      <c r="F202" s="277"/>
      <c r="G202" s="303"/>
      <c r="H202" s="277"/>
      <c r="I202" s="277"/>
      <c r="J202" s="277"/>
      <c r="K202" s="305"/>
    </row>
    <row r="203" spans="2:11" s="1" customFormat="1" ht="15" customHeight="1">
      <c r="B203" s="282"/>
      <c r="C203" s="257" t="s">
        <v>1051</v>
      </c>
      <c r="D203" s="257"/>
      <c r="E203" s="257"/>
      <c r="F203" s="280" t="s">
        <v>46</v>
      </c>
      <c r="G203" s="257"/>
      <c r="H203" s="257" t="s">
        <v>1062</v>
      </c>
      <c r="I203" s="257"/>
      <c r="J203" s="257"/>
      <c r="K203" s="305"/>
    </row>
    <row r="204" spans="2:11" s="1" customFormat="1" ht="15" customHeight="1">
      <c r="B204" s="282"/>
      <c r="C204" s="257"/>
      <c r="D204" s="257"/>
      <c r="E204" s="257"/>
      <c r="F204" s="280" t="s">
        <v>47</v>
      </c>
      <c r="G204" s="257"/>
      <c r="H204" s="257" t="s">
        <v>1063</v>
      </c>
      <c r="I204" s="257"/>
      <c r="J204" s="257"/>
      <c r="K204" s="305"/>
    </row>
    <row r="205" spans="2:11" s="1" customFormat="1" ht="15" customHeight="1">
      <c r="B205" s="282"/>
      <c r="C205" s="257"/>
      <c r="D205" s="257"/>
      <c r="E205" s="257"/>
      <c r="F205" s="280" t="s">
        <v>50</v>
      </c>
      <c r="G205" s="257"/>
      <c r="H205" s="257" t="s">
        <v>1064</v>
      </c>
      <c r="I205" s="257"/>
      <c r="J205" s="257"/>
      <c r="K205" s="305"/>
    </row>
    <row r="206" spans="2:11" s="1" customFormat="1" ht="15" customHeight="1">
      <c r="B206" s="282"/>
      <c r="C206" s="257"/>
      <c r="D206" s="257"/>
      <c r="E206" s="257"/>
      <c r="F206" s="280" t="s">
        <v>48</v>
      </c>
      <c r="G206" s="257"/>
      <c r="H206" s="257" t="s">
        <v>1065</v>
      </c>
      <c r="I206" s="257"/>
      <c r="J206" s="257"/>
      <c r="K206" s="305"/>
    </row>
    <row r="207" spans="2:11" s="1" customFormat="1" ht="15" customHeight="1">
      <c r="B207" s="282"/>
      <c r="C207" s="257"/>
      <c r="D207" s="257"/>
      <c r="E207" s="257"/>
      <c r="F207" s="280" t="s">
        <v>49</v>
      </c>
      <c r="G207" s="257"/>
      <c r="H207" s="257" t="s">
        <v>1066</v>
      </c>
      <c r="I207" s="257"/>
      <c r="J207" s="257"/>
      <c r="K207" s="305"/>
    </row>
    <row r="208" spans="2:11" s="1" customFormat="1" ht="15" customHeight="1">
      <c r="B208" s="282"/>
      <c r="C208" s="257"/>
      <c r="D208" s="257"/>
      <c r="E208" s="257"/>
      <c r="F208" s="280"/>
      <c r="G208" s="257"/>
      <c r="H208" s="257"/>
      <c r="I208" s="257"/>
      <c r="J208" s="257"/>
      <c r="K208" s="305"/>
    </row>
    <row r="209" spans="2:11" s="1" customFormat="1" ht="15" customHeight="1">
      <c r="B209" s="282"/>
      <c r="C209" s="257" t="s">
        <v>1005</v>
      </c>
      <c r="D209" s="257"/>
      <c r="E209" s="257"/>
      <c r="F209" s="280" t="s">
        <v>82</v>
      </c>
      <c r="G209" s="257"/>
      <c r="H209" s="257" t="s">
        <v>1067</v>
      </c>
      <c r="I209" s="257"/>
      <c r="J209" s="257"/>
      <c r="K209" s="305"/>
    </row>
    <row r="210" spans="2:11" s="1" customFormat="1" ht="15" customHeight="1">
      <c r="B210" s="282"/>
      <c r="C210" s="257"/>
      <c r="D210" s="257"/>
      <c r="E210" s="257"/>
      <c r="F210" s="280" t="s">
        <v>900</v>
      </c>
      <c r="G210" s="257"/>
      <c r="H210" s="257" t="s">
        <v>901</v>
      </c>
      <c r="I210" s="257"/>
      <c r="J210" s="257"/>
      <c r="K210" s="305"/>
    </row>
    <row r="211" spans="2:11" s="1" customFormat="1" ht="15" customHeight="1">
      <c r="B211" s="282"/>
      <c r="C211" s="257"/>
      <c r="D211" s="257"/>
      <c r="E211" s="257"/>
      <c r="F211" s="280" t="s">
        <v>898</v>
      </c>
      <c r="G211" s="257"/>
      <c r="H211" s="257" t="s">
        <v>1068</v>
      </c>
      <c r="I211" s="257"/>
      <c r="J211" s="257"/>
      <c r="K211" s="305"/>
    </row>
    <row r="212" spans="2:11" s="1" customFormat="1" ht="15" customHeight="1">
      <c r="B212" s="329"/>
      <c r="C212" s="257"/>
      <c r="D212" s="257"/>
      <c r="E212" s="257"/>
      <c r="F212" s="280" t="s">
        <v>902</v>
      </c>
      <c r="G212" s="318"/>
      <c r="H212" s="309" t="s">
        <v>903</v>
      </c>
      <c r="I212" s="309"/>
      <c r="J212" s="309"/>
      <c r="K212" s="330"/>
    </row>
    <row r="213" spans="2:11" s="1" customFormat="1" ht="15" customHeight="1">
      <c r="B213" s="329"/>
      <c r="C213" s="257"/>
      <c r="D213" s="257"/>
      <c r="E213" s="257"/>
      <c r="F213" s="280" t="s">
        <v>904</v>
      </c>
      <c r="G213" s="318"/>
      <c r="H213" s="309" t="s">
        <v>1069</v>
      </c>
      <c r="I213" s="309"/>
      <c r="J213" s="309"/>
      <c r="K213" s="330"/>
    </row>
    <row r="214" spans="2:11" s="1" customFormat="1" ht="15" customHeight="1">
      <c r="B214" s="329"/>
      <c r="C214" s="257"/>
      <c r="D214" s="257"/>
      <c r="E214" s="257"/>
      <c r="F214" s="280"/>
      <c r="G214" s="318"/>
      <c r="H214" s="309"/>
      <c r="I214" s="309"/>
      <c r="J214" s="309"/>
      <c r="K214" s="330"/>
    </row>
    <row r="215" spans="2:11" s="1" customFormat="1" ht="15" customHeight="1">
      <c r="B215" s="329"/>
      <c r="C215" s="257" t="s">
        <v>1029</v>
      </c>
      <c r="D215" s="257"/>
      <c r="E215" s="257"/>
      <c r="F215" s="280">
        <v>1</v>
      </c>
      <c r="G215" s="318"/>
      <c r="H215" s="309" t="s">
        <v>1070</v>
      </c>
      <c r="I215" s="309"/>
      <c r="J215" s="309"/>
      <c r="K215" s="330"/>
    </row>
    <row r="216" spans="2:11" s="1" customFormat="1" ht="15" customHeight="1">
      <c r="B216" s="329"/>
      <c r="C216" s="257"/>
      <c r="D216" s="257"/>
      <c r="E216" s="257"/>
      <c r="F216" s="280">
        <v>2</v>
      </c>
      <c r="G216" s="318"/>
      <c r="H216" s="309" t="s">
        <v>1071</v>
      </c>
      <c r="I216" s="309"/>
      <c r="J216" s="309"/>
      <c r="K216" s="330"/>
    </row>
    <row r="217" spans="2:11" s="1" customFormat="1" ht="15" customHeight="1">
      <c r="B217" s="329"/>
      <c r="C217" s="257"/>
      <c r="D217" s="257"/>
      <c r="E217" s="257"/>
      <c r="F217" s="280">
        <v>3</v>
      </c>
      <c r="G217" s="318"/>
      <c r="H217" s="309" t="s">
        <v>1072</v>
      </c>
      <c r="I217" s="309"/>
      <c r="J217" s="309"/>
      <c r="K217" s="330"/>
    </row>
    <row r="218" spans="2:11" s="1" customFormat="1" ht="15" customHeight="1">
      <c r="B218" s="329"/>
      <c r="C218" s="257"/>
      <c r="D218" s="257"/>
      <c r="E218" s="257"/>
      <c r="F218" s="280">
        <v>4</v>
      </c>
      <c r="G218" s="318"/>
      <c r="H218" s="309" t="s">
        <v>1073</v>
      </c>
      <c r="I218" s="309"/>
      <c r="J218" s="309"/>
      <c r="K218" s="330"/>
    </row>
    <row r="219" spans="2:11" s="1" customFormat="1" ht="12.75" customHeight="1">
      <c r="B219" s="331"/>
      <c r="C219" s="332"/>
      <c r="D219" s="332"/>
      <c r="E219" s="332"/>
      <c r="F219" s="332"/>
      <c r="G219" s="332"/>
      <c r="H219" s="332"/>
      <c r="I219" s="332"/>
      <c r="J219" s="332"/>
      <c r="K219" s="333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Jaroslav Ing.</dc:creator>
  <cp:keywords/>
  <dc:description/>
  <cp:lastModifiedBy>Kučera Jaroslav Ing.</cp:lastModifiedBy>
  <dcterms:created xsi:type="dcterms:W3CDTF">2024-05-20T11:20:12Z</dcterms:created>
  <dcterms:modified xsi:type="dcterms:W3CDTF">2024-05-20T11:20:22Z</dcterms:modified>
  <cp:category/>
  <cp:version/>
  <cp:contentType/>
  <cp:contentStatus/>
</cp:coreProperties>
</file>