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ČB zakázky\21 Údržba HOZ České Žleby\výzva\"/>
    </mc:Choice>
  </mc:AlternateContent>
  <xr:revisionPtr revIDLastSave="0" documentId="13_ncr:1_{14951672-AAE5-4F7A-BEEC-EF88F322749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204_235 - SO.01 Údržba HO..." sheetId="2" r:id="rId2"/>
    <sheet name="Pokyny pro vyplnění" sheetId="3" r:id="rId3"/>
  </sheets>
  <definedNames>
    <definedName name="_xlnm._FilterDatabase" localSheetId="1" hidden="1">'204_235 - SO.01 Údržba HO...'!$C$84:$K$206</definedName>
    <definedName name="_xlnm.Print_Titles" localSheetId="1">'204_235 - SO.01 Údržba HO...'!$84:$84</definedName>
    <definedName name="_xlnm.Print_Titles" localSheetId="0">'Rekapitulace stavby'!$52:$52</definedName>
    <definedName name="_xlnm.Print_Area" localSheetId="1">'204_235 - SO.01 Údržba HO...'!$C$4:$J$39,'204_235 - SO.01 Údržba HO...'!$C$45:$J$66,'204_235 - SO.01 Údržba HO...'!$C$72:$K$206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 s="1"/>
  <c r="BI204" i="2"/>
  <c r="BH204" i="2"/>
  <c r="BG204" i="2"/>
  <c r="BF204" i="2"/>
  <c r="T204" i="2"/>
  <c r="T203" i="2"/>
  <c r="R204" i="2"/>
  <c r="R203" i="2"/>
  <c r="P204" i="2"/>
  <c r="P203" i="2" s="1"/>
  <c r="BI197" i="2"/>
  <c r="BH197" i="2"/>
  <c r="BG197" i="2"/>
  <c r="BF197" i="2"/>
  <c r="T197" i="2"/>
  <c r="T196" i="2"/>
  <c r="R197" i="2"/>
  <c r="R196" i="2"/>
  <c r="P197" i="2"/>
  <c r="P196" i="2" s="1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69" i="2"/>
  <c r="BH169" i="2"/>
  <c r="BG169" i="2"/>
  <c r="BF169" i="2"/>
  <c r="T169" i="2"/>
  <c r="R169" i="2"/>
  <c r="P169" i="2"/>
  <c r="BI162" i="2"/>
  <c r="BH162" i="2"/>
  <c r="BG162" i="2"/>
  <c r="BF162" i="2"/>
  <c r="T162" i="2"/>
  <c r="R162" i="2"/>
  <c r="P162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6" i="2"/>
  <c r="BH146" i="2"/>
  <c r="BG146" i="2"/>
  <c r="BF146" i="2"/>
  <c r="T146" i="2"/>
  <c r="R146" i="2"/>
  <c r="P146" i="2"/>
  <c r="BI141" i="2"/>
  <c r="BH141" i="2"/>
  <c r="BG141" i="2"/>
  <c r="BF141" i="2"/>
  <c r="T141" i="2"/>
  <c r="R141" i="2"/>
  <c r="P141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1" i="2"/>
  <c r="BH101" i="2"/>
  <c r="BG101" i="2"/>
  <c r="BF101" i="2"/>
  <c r="T101" i="2"/>
  <c r="R101" i="2"/>
  <c r="P101" i="2"/>
  <c r="BI99" i="2"/>
  <c r="BH99" i="2"/>
  <c r="BG99" i="2"/>
  <c r="BF99" i="2"/>
  <c r="T99" i="2"/>
  <c r="R99" i="2"/>
  <c r="P99" i="2"/>
  <c r="BI93" i="2"/>
  <c r="BH93" i="2"/>
  <c r="BG93" i="2"/>
  <c r="BF93" i="2"/>
  <c r="T93" i="2"/>
  <c r="R93" i="2"/>
  <c r="P93" i="2"/>
  <c r="BI88" i="2"/>
  <c r="BH88" i="2"/>
  <c r="BG88" i="2"/>
  <c r="BF88" i="2"/>
  <c r="T88" i="2"/>
  <c r="R88" i="2"/>
  <c r="P88" i="2"/>
  <c r="F81" i="2"/>
  <c r="F79" i="2"/>
  <c r="E77" i="2"/>
  <c r="F54" i="2"/>
  <c r="F52" i="2"/>
  <c r="E50" i="2"/>
  <c r="J24" i="2"/>
  <c r="E24" i="2"/>
  <c r="J82" i="2" s="1"/>
  <c r="J23" i="2"/>
  <c r="J21" i="2"/>
  <c r="E21" i="2"/>
  <c r="J81" i="2" s="1"/>
  <c r="J20" i="2"/>
  <c r="J18" i="2"/>
  <c r="E18" i="2"/>
  <c r="F82" i="2" s="1"/>
  <c r="J17" i="2"/>
  <c r="J12" i="2"/>
  <c r="J79" i="2" s="1"/>
  <c r="E7" i="2"/>
  <c r="E75" i="2" s="1"/>
  <c r="AS54" i="1"/>
  <c r="L50" i="1"/>
  <c r="AM50" i="1"/>
  <c r="AM49" i="1"/>
  <c r="L49" i="1"/>
  <c r="AM47" i="1"/>
  <c r="L47" i="1"/>
  <c r="L45" i="1"/>
  <c r="L44" i="1"/>
  <c r="BK154" i="2"/>
  <c r="BK122" i="2"/>
  <c r="BK128" i="2"/>
  <c r="BK114" i="2"/>
  <c r="BK99" i="2"/>
  <c r="BK131" i="2"/>
  <c r="J169" i="2"/>
  <c r="J101" i="2"/>
  <c r="BK204" i="2"/>
  <c r="BK111" i="2"/>
  <c r="BK180" i="2"/>
  <c r="BK93" i="2"/>
  <c r="BK146" i="2"/>
  <c r="J187" i="2"/>
  <c r="J114" i="2"/>
  <c r="J125" i="2"/>
  <c r="BK133" i="2"/>
  <c r="J131" i="2"/>
  <c r="J128" i="2"/>
  <c r="J204" i="2"/>
  <c r="BK125" i="2"/>
  <c r="J108" i="2"/>
  <c r="BK187" i="2"/>
  <c r="J141" i="2"/>
  <c r="J197" i="2"/>
  <c r="BK108" i="2"/>
  <c r="J133" i="2"/>
  <c r="J191" i="2"/>
  <c r="BK151" i="2"/>
  <c r="BK197" i="2"/>
  <c r="J175" i="2"/>
  <c r="BK169" i="2"/>
  <c r="J122" i="2"/>
  <c r="BK88" i="2"/>
  <c r="J162" i="2"/>
  <c r="J93" i="2"/>
  <c r="BK175" i="2"/>
  <c r="J111" i="2"/>
  <c r="J151" i="2"/>
  <c r="BK101" i="2"/>
  <c r="J146" i="2"/>
  <c r="J154" i="2"/>
  <c r="BK141" i="2"/>
  <c r="J88" i="2"/>
  <c r="BK191" i="2"/>
  <c r="BK118" i="2"/>
  <c r="J180" i="2"/>
  <c r="BK162" i="2"/>
  <c r="J118" i="2"/>
  <c r="J99" i="2"/>
  <c r="P140" i="2" l="1"/>
  <c r="BK87" i="2"/>
  <c r="R140" i="2"/>
  <c r="F34" i="2"/>
  <c r="BA55" i="1"/>
  <c r="BA54" i="1"/>
  <c r="W30" i="1" s="1"/>
  <c r="P87" i="2"/>
  <c r="P86" i="2" s="1"/>
  <c r="P85" i="2" s="1"/>
  <c r="AU55" i="1" s="1"/>
  <c r="AU54" i="1" s="1"/>
  <c r="BK161" i="2"/>
  <c r="J161" i="2"/>
  <c r="J63" i="2" s="1"/>
  <c r="F35" i="2"/>
  <c r="BB55" i="1" s="1"/>
  <c r="BB54" i="1" s="1"/>
  <c r="R87" i="2"/>
  <c r="P161" i="2"/>
  <c r="F36" i="2"/>
  <c r="BC55" i="1" s="1"/>
  <c r="BC54" i="1" s="1"/>
  <c r="W32" i="1" s="1"/>
  <c r="BK140" i="2"/>
  <c r="J140" i="2" s="1"/>
  <c r="J62" i="2" s="1"/>
  <c r="T161" i="2"/>
  <c r="F37" i="2"/>
  <c r="BD55" i="1" s="1"/>
  <c r="BD54" i="1" s="1"/>
  <c r="W33" i="1" s="1"/>
  <c r="R161" i="2"/>
  <c r="T87" i="2"/>
  <c r="J34" i="2"/>
  <c r="AW55" i="1"/>
  <c r="T140" i="2"/>
  <c r="BK196" i="2"/>
  <c r="J196" i="2"/>
  <c r="J64" i="2" s="1"/>
  <c r="BK203" i="2"/>
  <c r="J203" i="2" s="1"/>
  <c r="J65" i="2" s="1"/>
  <c r="J55" i="2"/>
  <c r="BE88" i="2"/>
  <c r="BE118" i="2"/>
  <c r="BE128" i="2"/>
  <c r="BE141" i="2"/>
  <c r="BE169" i="2"/>
  <c r="BE162" i="2"/>
  <c r="BE187" i="2"/>
  <c r="E48" i="2"/>
  <c r="J52" i="2"/>
  <c r="J54" i="2"/>
  <c r="BE93" i="2"/>
  <c r="BE101" i="2"/>
  <c r="BE108" i="2"/>
  <c r="BE111" i="2"/>
  <c r="BE133" i="2"/>
  <c r="BE154" i="2"/>
  <c r="BE175" i="2"/>
  <c r="BE180" i="2"/>
  <c r="BE197" i="2"/>
  <c r="F55" i="2"/>
  <c r="BE99" i="2"/>
  <c r="BE114" i="2"/>
  <c r="BE122" i="2"/>
  <c r="BE125" i="2"/>
  <c r="BE131" i="2"/>
  <c r="BE146" i="2"/>
  <c r="BE151" i="2"/>
  <c r="BE191" i="2"/>
  <c r="BE204" i="2"/>
  <c r="AX54" i="1" l="1"/>
  <c r="W31" i="1"/>
  <c r="R86" i="2"/>
  <c r="R85" i="2"/>
  <c r="AW54" i="1"/>
  <c r="AK30" i="1" s="1"/>
  <c r="T86" i="2"/>
  <c r="T85" i="2"/>
  <c r="BK86" i="2"/>
  <c r="J86" i="2"/>
  <c r="J60" i="2" s="1"/>
  <c r="AY54" i="1"/>
  <c r="J87" i="2"/>
  <c r="J61" i="2"/>
  <c r="F33" i="2"/>
  <c r="AZ55" i="1" s="1"/>
  <c r="AZ54" i="1" s="1"/>
  <c r="W29" i="1" s="1"/>
  <c r="J33" i="2"/>
  <c r="AV55" i="1" s="1"/>
  <c r="AT55" i="1" s="1"/>
  <c r="BK85" i="2" l="1"/>
  <c r="J85" i="2"/>
  <c r="J30" i="2"/>
  <c r="J39" i="2" s="1"/>
  <c r="AV54" i="1"/>
  <c r="AK29" i="1" s="1"/>
  <c r="AG55" i="1" l="1"/>
  <c r="AG54" i="1" s="1"/>
  <c r="AK26" i="1" s="1"/>
  <c r="AK35" i="1" s="1"/>
  <c r="J59" i="2"/>
  <c r="AN55" i="1"/>
  <c r="AT54" i="1"/>
  <c r="AN54" i="1" s="1"/>
</calcChain>
</file>

<file path=xl/sharedStrings.xml><?xml version="1.0" encoding="utf-8"?>
<sst xmlns="http://schemas.openxmlformats.org/spreadsheetml/2006/main" count="1682" uniqueCount="491">
  <si>
    <t>Export Komplet</t>
  </si>
  <si>
    <t>VZ</t>
  </si>
  <si>
    <t>2.0</t>
  </si>
  <si>
    <t>ZAMOK</t>
  </si>
  <si>
    <t>False</t>
  </si>
  <si>
    <t>{bc528df4-e011-4053-845f-d9e711d8122f}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</si>
  <si>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</si>
  <si>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</si>
  <si>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</si>
  <si>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</si>
  <si>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</si>
  <si>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</si>
  <si>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</si>
  <si>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</si>
  <si>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</si>
  <si>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</si>
  <si>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</si>
  <si>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České Žleby</t>
  </si>
  <si>
    <t>KSO:</t>
  </si>
  <si>
    <t/>
  </si>
  <si>
    <t>CC-CZ:</t>
  </si>
  <si>
    <t>Místo:</t>
  </si>
  <si>
    <t>České Žleby, Dobrá</t>
  </si>
  <si>
    <t>Datum:</t>
  </si>
  <si>
    <t>Zadavatel:</t>
  </si>
  <si>
    <t>IČ:</t>
  </si>
  <si>
    <t>Státní pozemkový úřad</t>
  </si>
  <si>
    <t>DIČ:</t>
  </si>
  <si>
    <t>Uchazeč:</t>
  </si>
  <si>
    <t>Vyplň údaj</t>
  </si>
  <si>
    <t>Projektant:</t>
  </si>
  <si>
    <t xml:space="preserve"> </t>
  </si>
  <si>
    <t>Zpracovatel: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</si>
  <si>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</si>
  <si>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</si>
  <si>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</si>
  <si>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</si>
  <si>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</si>
  <si>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</si>
  <si>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</si>
  <si>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</si>
  <si>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</si>
  <si>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</si>
  <si>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</si>
  <si>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</si>
  <si>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</si>
  <si>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</si>
  <si>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</si>
  <si>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</si>
  <si>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</si>
  <si>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</si>
  <si>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</si>
  <si>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</si>
  <si>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</si>
  <si>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</si>
  <si>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</si>
  <si>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</si>
  <si>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</si>
  <si>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</si>
  <si>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</si>
  <si>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</si>
  <si>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</si>
  <si>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</si>
  <si>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</si>
  <si>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</si>
  <si>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</si>
  <si>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</si>
  <si>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</si>
  <si>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</si>
  <si>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</si>
  <si>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</si>
  <si>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</si>
  <si>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</si>
  <si>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</si>
  <si>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</si>
  <si>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204_235</t>
  </si>
  <si>
    <t xml:space="preserve">SO.01 Údržba HOZ České Žleby Vtokový objekt </t>
  </si>
  <si>
    <t>STA</t>
  </si>
  <si>
    <t>1</t>
  </si>
  <si>
    <t>{80dd145f-1280-4557-b11d-5f30a71cec80}</t>
  </si>
  <si>
    <t>2</t>
  </si>
  <si>
    <t>KRYCÍ LIST SOUPISU PRACÍ</t>
  </si>
  <si>
    <t>Objekt:</t>
  </si>
  <si>
    <t xml:space="preserve">204_235 - SO.01 Údržba HOZ České Žleby Vtokový objekt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</si>
  <si>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</si>
  <si>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</si>
  <si>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</si>
  <si>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</si>
  <si>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</si>
  <si>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</si>
  <si>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1 - Zemní práce</t>
  </si>
  <si>
    <t xml:space="preserve">    2 - Zakládání</t>
  </si>
  <si>
    <t xml:space="preserve">    3 - Svislé a kompletní konstrukce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</si>
  <si>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</si>
  <si>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</si>
  <si>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</si>
  <si>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</si>
  <si>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</si>
  <si>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</si>
  <si>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</si>
  <si>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</si>
  <si>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</si>
  <si>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</si>
  <si>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</si>
  <si>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</si>
  <si>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</si>
  <si>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</si>
  <si>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</si>
  <si>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</si>
  <si>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</si>
  <si>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</si>
  <si>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</si>
  <si>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28</t>
  </si>
  <si>
    <t>K</t>
  </si>
  <si>
    <t>R-060</t>
  </si>
  <si>
    <t xml:space="preserve">Eklologická likvidace suti, vybouraných hmot a inertního materiálu v souladu se zákonem o odpadech č. 541/2020 Sb., v platném znění  </t>
  </si>
  <si>
    <t>t</t>
  </si>
  <si>
    <t>4</t>
  </si>
  <si>
    <t>30133325</t>
  </si>
  <si>
    <t>PP</t>
  </si>
  <si>
    <t xml:space="preserve">Eklologická likvidace suti, vybouraných hmot a inertního materiálu v souladu se zákonem o odpadech č. 541/2020 Sb., v platném znění </t>
  </si>
  <si>
    <t>P</t>
  </si>
  <si>
    <t xml:space="preserve">Poznámka k položce:_x000D_
položka zahrnuje náklady na nakládání, vodorovné přemístění a uložení suti, vybouraných hmot a inertních materiálů, včetně poplatků a dalších souvisejících prací (např. administrativní úkony, úklid odvozových tras) v souladu se zákonem o odpadech č. 541/2020 Sb., v platném znění   
</t>
  </si>
  <si>
    <t>VV</t>
  </si>
  <si>
    <t>(1,4*1,5*0,25)*2+(1,4*1,2*0,25)*2 *2+(0,5*1,4*0,25)*2 +(1*1,2*0,35)*2+(0,4*1,8*0,6)*2 +(1,2*0,4*0,6)*2+(1,2*0,4*0,6)*2+ (0,5*0,4*0,6)*2+(1*0,4*0,6)*2</t>
  </si>
  <si>
    <t>(čelo + levá a pravá stěna + opěrné křídlo + dno +základy) při uvažované měrné hmotnosti 1m3= 2t v 1,4 m , tloušťka 0,25 m.Základy v 0,6 m, t 0,6m</t>
  </si>
  <si>
    <t>25</t>
  </si>
  <si>
    <t>181411121</t>
  </si>
  <si>
    <t>Založení lučního trávníku výsevem pl do 1000 m2 v rovině a ve svahu do 1:5</t>
  </si>
  <si>
    <t>m2</t>
  </si>
  <si>
    <t>CS ÚRS 2024 01</t>
  </si>
  <si>
    <t>-594644922</t>
  </si>
  <si>
    <t>Založení trávníku na půdě předem připravené plochy do 1000 m2 výsevem včetně utažení lučního v rovině nebo na svahu do 1:5</t>
  </si>
  <si>
    <t>Online PSC</t>
  </si>
  <si>
    <t>https://podminky.urs.cz/item/CS_URS_2024_01/181411121</t>
  </si>
  <si>
    <t>Poznámka k položce:_x000D_
Oseti plochy ve vzdálenosti 1m od horní hrany stěny vtokového objektu -(celková plocha- plocha objektu)</t>
  </si>
  <si>
    <t>2,6*3,8 -(1,8*1,6+0,4*0,35)</t>
  </si>
  <si>
    <t>Součet</t>
  </si>
  <si>
    <t>26</t>
  </si>
  <si>
    <t>M</t>
  </si>
  <si>
    <t>00572472</t>
  </si>
  <si>
    <t>osivo směs travní krajinná-rovinná</t>
  </si>
  <si>
    <t>kg</t>
  </si>
  <si>
    <t>8</t>
  </si>
  <si>
    <t>680765228</t>
  </si>
  <si>
    <t>181951111</t>
  </si>
  <si>
    <t>Úprava pláně v hornině třídy těžitelnosti I skupiny 1 až 3 bez zhutnění strojně</t>
  </si>
  <si>
    <t>-1339089994</t>
  </si>
  <si>
    <t>Úprava pláně vyrovnáním výškových rozdílů strojně v hornině třídy těžitelnosti I, skupiny 1 až 3 bez zhutnění</t>
  </si>
  <si>
    <t>https://podminky.urs.cz/item/CS_URS_2024_01/181951111</t>
  </si>
  <si>
    <t>Poznámka k položce:_x000D_
plocha ve vzdálenosti 1m od horní hrany stěny vtokového objektu -(celková plocha- plocha objektu</t>
  </si>
  <si>
    <t>plocha ve vzdálenosti 1m od horní hrany stěny vtokového objektu -(celková plocha- plocha objektu)</t>
  </si>
  <si>
    <t>19</t>
  </si>
  <si>
    <t>451312111</t>
  </si>
  <si>
    <t>Podklad pod dlažbu z betonu prostého C 20/25 tl přes 100 do 150 mm</t>
  </si>
  <si>
    <t>-1686773265</t>
  </si>
  <si>
    <t>Podklad pod dlažbu z betonu prostého bez zvýšených nároků na prostředí tř. C 20/25 tl. přes 100 do 150 mm</t>
  </si>
  <si>
    <t>https://podminky.urs.cz/item/CS_URS_2024_01/451312111</t>
  </si>
  <si>
    <t>20</t>
  </si>
  <si>
    <t>451504111</t>
  </si>
  <si>
    <t>Zřízení podkladní vrstvy z kameniva pod dlažbu tl do 100 mm</t>
  </si>
  <si>
    <t>-1948990522</t>
  </si>
  <si>
    <t>Zřízení podkladní vrstvy z kameniva pod dlažbu tl. do 100 mm</t>
  </si>
  <si>
    <t>https://podminky.urs.cz/item/CS_URS_2024_01/451504111</t>
  </si>
  <si>
    <t>58343903</t>
  </si>
  <si>
    <t>kamenivo drcené hrubé frakce 11/16</t>
  </si>
  <si>
    <t>1303691358</t>
  </si>
  <si>
    <t>1*0,8*0,1 *1,8</t>
  </si>
  <si>
    <t>podsyp tlošťky 0,1 m plocha 1*0,8 m a hmotnost cca 1,8 t /m3</t>
  </si>
  <si>
    <t>18</t>
  </si>
  <si>
    <t>465513227</t>
  </si>
  <si>
    <t>Dlažba z lomového kamene na cementovou maltu s vyspárováním tl 250 mm pro hráze</t>
  </si>
  <si>
    <t>330921031</t>
  </si>
  <si>
    <t>Dlažba z lomového kamene lomařsky upraveného na cementovou maltu, s vyspárováním cementovou maltou, tl. kamene 250 mm</t>
  </si>
  <si>
    <t>https://podminky.urs.cz/item/CS_URS_2024_01/465513227</t>
  </si>
  <si>
    <t>0,8*1</t>
  </si>
  <si>
    <t>27</t>
  </si>
  <si>
    <t>810391111</t>
  </si>
  <si>
    <t>Přeseknutí betonové trouby DN přes 250 do 400 mm</t>
  </si>
  <si>
    <t>kus</t>
  </si>
  <si>
    <t>-305137872</t>
  </si>
  <si>
    <t>Přeseknutí betonové trouby v rovině kolmé nebo skloněné k ose trouby, se začištěním DN přes 250 do 400 mm</t>
  </si>
  <si>
    <t>https://podminky.urs.cz/item/CS_URS_2024_01/810391111</t>
  </si>
  <si>
    <t>11</t>
  </si>
  <si>
    <t>810391811</t>
  </si>
  <si>
    <t>Bourání stávajícího potrubí z betonu DN přes 200 do 400</t>
  </si>
  <si>
    <t>m</t>
  </si>
  <si>
    <t>-770172688</t>
  </si>
  <si>
    <t>Bourání stávajícího potrubí z betonu v otevřeném výkopu DN přes 200 do 400</t>
  </si>
  <si>
    <t>https://podminky.urs.cz/item/CS_URS_2024_01/810391811</t>
  </si>
  <si>
    <t>811377111</t>
  </si>
  <si>
    <t>Kladení netěsněného potrubí z trub betonových DN 300</t>
  </si>
  <si>
    <t>-1422875109</t>
  </si>
  <si>
    <t>Kladení netěsněného potrubí z trub betonových do DN 300</t>
  </si>
  <si>
    <t>https://podminky.urs.cz/item/CS_URS_2024_01/811377111</t>
  </si>
  <si>
    <t>13</t>
  </si>
  <si>
    <t>59221011</t>
  </si>
  <si>
    <t>trouba betonová přímá DN 300 dl 100cm</t>
  </si>
  <si>
    <t>-1172684952</t>
  </si>
  <si>
    <t>14</t>
  </si>
  <si>
    <t>966035112</t>
  </si>
  <si>
    <t>Bourání konstrukcí LTM zdiva cihelného nebo smíšeného na MC strojně</t>
  </si>
  <si>
    <t>m3</t>
  </si>
  <si>
    <t>-1008862087</t>
  </si>
  <si>
    <t>Bourání konstrukcí LTM ve vodních tocích s přemístěním suti na hromady na vzdálenost do 20 m nebo s naložením na dopravní prostředek strojně ze zdiva cihelného nebo smíšeného na maltu cementovou</t>
  </si>
  <si>
    <t>https://podminky.urs.cz/item/CS_URS_2024_01/966035112</t>
  </si>
  <si>
    <t>Poznámka k položce:_x000D_
Bourání stávající čelní výusti (v demolici) .</t>
  </si>
  <si>
    <t>(1,4*1,5*0,25)+(1,4*1,2*0,25) +(1,4*1,2*0,25) + (0,5*1,4*0,25)</t>
  </si>
  <si>
    <t>stěny čelní,2x boční+opěrné křídlo</t>
  </si>
  <si>
    <t>Zemní práce</t>
  </si>
  <si>
    <t>115001101</t>
  </si>
  <si>
    <t>Převedení vody potrubím DN do 100</t>
  </si>
  <si>
    <t>732812009</t>
  </si>
  <si>
    <t>Převedení vody potrubím průměru DN do 100</t>
  </si>
  <si>
    <t>https://podminky.urs.cz/item/CS_URS_2024_01/115001101</t>
  </si>
  <si>
    <t>Poznámka k položce:_x000D_
Rekonstrukce čelní výusti</t>
  </si>
  <si>
    <t>3</t>
  </si>
  <si>
    <t>132251101</t>
  </si>
  <si>
    <t>Hloubení rýh nezapažených š do 800 mm v hornině třídy těžitelnosti I skupiny 3 objem do 20 m3 strojně</t>
  </si>
  <si>
    <t>-2050517025</t>
  </si>
  <si>
    <t>Hloubení nezapažených rýh šířky do 800 mm strojně s urovnáním dna do předepsaného profilu a spádu v hornině třídy těžitelnosti I skupiny 3 do 20 m3</t>
  </si>
  <si>
    <t>https://podminky.urs.cz/item/CS_URS_2024_01/132251101</t>
  </si>
  <si>
    <t>(1,5*0,8*0,5)-(0,19*0,19*3,14*1)</t>
  </si>
  <si>
    <t>172153101</t>
  </si>
  <si>
    <t>Zřízení těsnicího jádra nebo vrstvy š do 1 m z hornin třídy těžitelnosti I a II skupiny 1 až 4 zhutněných do 100 % PS C</t>
  </si>
  <si>
    <t>328340471</t>
  </si>
  <si>
    <t>Zřízení těsnícího jádra nebo těsnící vrstvy zemních a kamenitých hrází přehradních a jiných vodních nádrží z horniny třídy těžitelnosti I a II, skupiny 1 až 4 se zhutněním do 100 % PS - koef. C vodorovné šířky vrstvy do 1 m</t>
  </si>
  <si>
    <t>https://podminky.urs.cz/item/CS_URS_2024_01/172153101</t>
  </si>
  <si>
    <t>5</t>
  </si>
  <si>
    <t>174151102</t>
  </si>
  <si>
    <t>Zásyp v prostoru s omezeným pohybem stroje sypaninou se zhutněním</t>
  </si>
  <si>
    <t>367229564</t>
  </si>
  <si>
    <t>Zásyp sypaninou z jakékoliv horniny strojně s uložením výkopku ve vrstvách se zhutněním v prostorách s omezeným pohybem stroje s urovnáním povrchu zásypu</t>
  </si>
  <si>
    <t>https://podminky.urs.cz/item/CS_URS_2024_01/174151102</t>
  </si>
  <si>
    <t>(1,4*0,8*1)-(0,19*0,19*3,14*1)</t>
  </si>
  <si>
    <t>2,5*1,95*1,4-(1,8*1,6*1.4+0,35*0,4*1,4)</t>
  </si>
  <si>
    <t xml:space="preserve">prostor nad potrubím + prostor okolo objektu (prostor výkopu -vnitřní prostor objektu a zdiva) </t>
  </si>
  <si>
    <t>Zakládání</t>
  </si>
  <si>
    <t>6</t>
  </si>
  <si>
    <t>122251101</t>
  </si>
  <si>
    <t>Odkopávky a prokopávky nezapažené v hornině třídy těžitelnosti I skupiny 3 objem do 20 m3 strojně</t>
  </si>
  <si>
    <t>1015662764</t>
  </si>
  <si>
    <t>Odkopávky a prokopávky nezapažené strojně v hornině třídy těžitelnosti I skupiny 3 do 20 m3</t>
  </si>
  <si>
    <t>https://podminky.urs.cz/item/CS_URS_2024_01/122251101</t>
  </si>
  <si>
    <t>(1*0,8*0,5) +(1,2*0,4*0,6)+ (1,8*0,4*0,6)+(1,2*0,4*0,6)+ (0,35*0,4*0,6)+(1*0,4*0,6)</t>
  </si>
  <si>
    <t>((1,45*1,4)+(2,5*1,4)+(1,2*1,4))*0.5</t>
  </si>
  <si>
    <t>Dno +základy+ výkop 0,5m od stěny vtok.objektu(nadzákladové zdivo stávající)</t>
  </si>
  <si>
    <t>23</t>
  </si>
  <si>
    <t>151101101</t>
  </si>
  <si>
    <t>Zřízení příložného pažení a rozepření stěn rýh hl do 2 m</t>
  </si>
  <si>
    <t>-1339606154</t>
  </si>
  <si>
    <t>Zřízení pažení a rozepření stěn rýh pro podzemní vedení příložné pro jakoukoliv mezerovitost, hloubky do 2 m</t>
  </si>
  <si>
    <t>https://podminky.urs.cz/item/CS_URS_2024_01/151101101</t>
  </si>
  <si>
    <t>Poznámka k položce:_x000D_
Pažení 3 stěn "stavební jámy" vtokového objektu a výkopu pro potrubí mimo prostor stavební jámy</t>
  </si>
  <si>
    <t>2*1,95*1,4+2,5*1,4+1,5*0,5</t>
  </si>
  <si>
    <t>plocha levé a pravé stěny výkopu a plocha čelní strany výkopu vtokového objektu a plocha výkopu u nového potrubí</t>
  </si>
  <si>
    <t>22</t>
  </si>
  <si>
    <t>151101111</t>
  </si>
  <si>
    <t>Odstranění příložného pažení a rozepření stěn rýh hl do 2 m</t>
  </si>
  <si>
    <t>-1103724934</t>
  </si>
  <si>
    <t>Odstranění pažení a rozepření stěn rýh pro podzemní vedení s uložením materiálu na vzdálenost do 3 m od kraje výkopu příložné, hloubky do 2 m</t>
  </si>
  <si>
    <t>https://podminky.urs.cz/item/CS_URS_2024_01/151101111</t>
  </si>
  <si>
    <t>Poznámka k položce:_x000D_
Odstranění pažení 3 stěn "stavební jámy" vtokového objektu a výkopu pro potrubí mimo prostor stavební jámy</t>
  </si>
  <si>
    <t>7</t>
  </si>
  <si>
    <t>270210222</t>
  </si>
  <si>
    <t>Zdivo základové z lomového kamene rubové bez zatření spár na maltu MC 15</t>
  </si>
  <si>
    <t>-749084532</t>
  </si>
  <si>
    <t>Zdivo základové z lomového kamene na hloubku do 5 m, v prostoru zapaženém nebo nezapaženém s odstraněním napadávky, bez úpravy povrchu základové spáry, s dodáním všech hmot rubové z lomového kamene lomařsky upraveného, jednostranně lícované, tl. od 250 do 450 mm bez zatření spár, na maltu cementovou MC 15</t>
  </si>
  <si>
    <t>https://podminky.urs.cz/item/CS_URS_2024_01/270210222</t>
  </si>
  <si>
    <t>Poznámka k položce:_x000D_
Rekonstrukce vtokového objektu</t>
  </si>
  <si>
    <t>(0,4*1,8*0,6) +(1,2*0,4*0,6)+(1,2*0,4*0,6)+ (0,5*0,4*0,6)+(1*0,4*0,6)</t>
  </si>
  <si>
    <t>základy</t>
  </si>
  <si>
    <t>24</t>
  </si>
  <si>
    <t>451595111</t>
  </si>
  <si>
    <t>Lože pod potrubí otevřený výkop z prohozeného výkopku</t>
  </si>
  <si>
    <t>-1857464504</t>
  </si>
  <si>
    <t>Lože pod potrubí, stoky a drobné objekty v otevřeném výkopu z prohozeného výkopku</t>
  </si>
  <si>
    <t>https://podminky.urs.cz/item/CS_URS_2024_01/451595111</t>
  </si>
  <si>
    <t>0,1*0,8*0,5</t>
  </si>
  <si>
    <t>17</t>
  </si>
  <si>
    <t>899623141</t>
  </si>
  <si>
    <t>Obetonování potrubí nebo zdiva stok betonem prostým tř. C 12/15 v otevřeném výkopu</t>
  </si>
  <si>
    <t>-744340676</t>
  </si>
  <si>
    <t>Obetonování potrubí nebo zdiva stok betonem prostým v otevřeném výkopu, betonem tř. C 12/15</t>
  </si>
  <si>
    <t>https://podminky.urs.cz/item/CS_URS_2024_01/899623141</t>
  </si>
  <si>
    <t>3,14*(0,386*0,386-0,186*0,186)*0,5*1</t>
  </si>
  <si>
    <t>1x obetonování vrstva tloušťky 20 cm,délka 0,5 m na potrubí DN 300</t>
  </si>
  <si>
    <t>Svislé a kompletní konstrukce</t>
  </si>
  <si>
    <t>321213113</t>
  </si>
  <si>
    <t>Zdivo nadzákladové z lomového kamene vodních staveb výplňové na maltu MC 15</t>
  </si>
  <si>
    <t>-1577368957</t>
  </si>
  <si>
    <t>Zdivo nadzákladové z lomového kamene vodních staveb přehrad, jezů a plavebních komor, spodní stavby vodních elektráren, odběrných věží a výpustných zařízení, opěrných zdí, šachet, šachtic a ostatních konstrukcí výplňové z lomového kamene tříděného na maltu cementovou MC 15</t>
  </si>
  <si>
    <t>https://podminky.urs.cz/item/CS_URS_2024_01/321213113</t>
  </si>
  <si>
    <t>(0,4*1,8*1,4) +(1,2*0,4*1,4)+(1,2*0,4*1,4)+ (0,5*0,4*1,4)</t>
  </si>
  <si>
    <t>čelní a boční stěny + opěrné křídlo</t>
  </si>
  <si>
    <t>998</t>
  </si>
  <si>
    <t>Přesun hmot</t>
  </si>
  <si>
    <t>15</t>
  </si>
  <si>
    <t>998318011</t>
  </si>
  <si>
    <t>Přesun hmot pro meliorační kanály</t>
  </si>
  <si>
    <t>-1650892888</t>
  </si>
  <si>
    <t>Přesun hmot pro meliorační kanály dopravní vzdálenost do 1 000 m</t>
  </si>
  <si>
    <t>https://podminky.urs.cz/item/CS_URS_2024_01/998318011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</si>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</sst>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811377111" TargetMode="External"/><Relationship Id="rId13" Type="http://schemas.openxmlformats.org/officeDocument/2006/relationships/hyperlink" Target="https://podminky.urs.cz/item/CS_URS_2024_01/174151102" TargetMode="External"/><Relationship Id="rId18" Type="http://schemas.openxmlformats.org/officeDocument/2006/relationships/hyperlink" Target="https://podminky.urs.cz/item/CS_URS_2024_01/451595111" TargetMode="External"/><Relationship Id="rId3" Type="http://schemas.openxmlformats.org/officeDocument/2006/relationships/hyperlink" Target="https://podminky.urs.cz/item/CS_URS_2024_01/451312111" TargetMode="External"/><Relationship Id="rId21" Type="http://schemas.openxmlformats.org/officeDocument/2006/relationships/hyperlink" Target="https://podminky.urs.cz/item/CS_URS_2024_01/998318011" TargetMode="External"/><Relationship Id="rId7" Type="http://schemas.openxmlformats.org/officeDocument/2006/relationships/hyperlink" Target="https://podminky.urs.cz/item/CS_URS_2024_01/810391811" TargetMode="External"/><Relationship Id="rId12" Type="http://schemas.openxmlformats.org/officeDocument/2006/relationships/hyperlink" Target="https://podminky.urs.cz/item/CS_URS_2024_01/172153101" TargetMode="External"/><Relationship Id="rId17" Type="http://schemas.openxmlformats.org/officeDocument/2006/relationships/hyperlink" Target="https://podminky.urs.cz/item/CS_URS_2024_01/270210222" TargetMode="External"/><Relationship Id="rId2" Type="http://schemas.openxmlformats.org/officeDocument/2006/relationships/hyperlink" Target="https://podminky.urs.cz/item/CS_URS_2024_01/181951111" TargetMode="External"/><Relationship Id="rId16" Type="http://schemas.openxmlformats.org/officeDocument/2006/relationships/hyperlink" Target="https://podminky.urs.cz/item/CS_URS_2024_01/151101111" TargetMode="External"/><Relationship Id="rId20" Type="http://schemas.openxmlformats.org/officeDocument/2006/relationships/hyperlink" Target="https://podminky.urs.cz/item/CS_URS_2024_01/321213113" TargetMode="External"/><Relationship Id="rId1" Type="http://schemas.openxmlformats.org/officeDocument/2006/relationships/hyperlink" Target="https://podminky.urs.cz/item/CS_URS_2024_01/181411121" TargetMode="External"/><Relationship Id="rId6" Type="http://schemas.openxmlformats.org/officeDocument/2006/relationships/hyperlink" Target="https://podminky.urs.cz/item/CS_URS_2024_01/810391111" TargetMode="External"/><Relationship Id="rId11" Type="http://schemas.openxmlformats.org/officeDocument/2006/relationships/hyperlink" Target="https://podminky.urs.cz/item/CS_URS_2024_01/132251101" TargetMode="External"/><Relationship Id="rId5" Type="http://schemas.openxmlformats.org/officeDocument/2006/relationships/hyperlink" Target="https://podminky.urs.cz/item/CS_URS_2024_01/465513227" TargetMode="External"/><Relationship Id="rId15" Type="http://schemas.openxmlformats.org/officeDocument/2006/relationships/hyperlink" Target="https://podminky.urs.cz/item/CS_URS_2024_01/151101101" TargetMode="External"/><Relationship Id="rId10" Type="http://schemas.openxmlformats.org/officeDocument/2006/relationships/hyperlink" Target="https://podminky.urs.cz/item/CS_URS_2024_01/115001101" TargetMode="External"/><Relationship Id="rId19" Type="http://schemas.openxmlformats.org/officeDocument/2006/relationships/hyperlink" Target="https://podminky.urs.cz/item/CS_URS_2024_01/899623141" TargetMode="External"/><Relationship Id="rId4" Type="http://schemas.openxmlformats.org/officeDocument/2006/relationships/hyperlink" Target="https://podminky.urs.cz/item/CS_URS_2024_01/451504111" TargetMode="External"/><Relationship Id="rId9" Type="http://schemas.openxmlformats.org/officeDocument/2006/relationships/hyperlink" Target="https://podminky.urs.cz/item/CS_URS_2024_01/966035112" TargetMode="External"/><Relationship Id="rId14" Type="http://schemas.openxmlformats.org/officeDocument/2006/relationships/hyperlink" Target="https://podminky.urs.cz/item/CS_URS_2024_01/122251101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3" sqref="AN1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64"/>
      <c r="AS2" s="364"/>
      <c r="AT2" s="364"/>
      <c r="AU2" s="364"/>
      <c r="AV2" s="364"/>
      <c r="AW2" s="364"/>
      <c r="AX2" s="364"/>
      <c r="AY2" s="364"/>
      <c r="AZ2" s="364"/>
      <c r="BA2" s="364"/>
      <c r="BB2" s="364"/>
      <c r="BC2" s="364"/>
      <c r="BD2" s="364"/>
      <c r="BE2" s="364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28" t="s">
        <v>14</v>
      </c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24"/>
      <c r="AQ5" s="24"/>
      <c r="AR5" s="22"/>
      <c r="BE5" s="325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30" t="s">
        <v>17</v>
      </c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29"/>
      <c r="AK6" s="329"/>
      <c r="AL6" s="329"/>
      <c r="AM6" s="329"/>
      <c r="AN6" s="329"/>
      <c r="AO6" s="329"/>
      <c r="AP6" s="24"/>
      <c r="AQ6" s="24"/>
      <c r="AR6" s="22"/>
      <c r="BE6" s="326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26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29</v>
      </c>
      <c r="AO8" s="24"/>
      <c r="AP8" s="24"/>
      <c r="AQ8" s="24"/>
      <c r="AR8" s="22"/>
      <c r="BE8" s="326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26"/>
      <c r="BS9" s="19" t="s">
        <v>6</v>
      </c>
    </row>
    <row r="10" spans="1:74" s="1" customFormat="1" ht="12" customHeight="1">
      <c r="B10" s="23"/>
      <c r="C10" s="24"/>
      <c r="D10" s="31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25</v>
      </c>
      <c r="AL10" s="24"/>
      <c r="AM10" s="24"/>
      <c r="AN10" s="29" t="s">
        <v>19</v>
      </c>
      <c r="AO10" s="24"/>
      <c r="AP10" s="24"/>
      <c r="AQ10" s="24"/>
      <c r="AR10" s="22"/>
      <c r="BE10" s="326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26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26"/>
      <c r="BS12" s="19" t="s">
        <v>6</v>
      </c>
    </row>
    <row r="13" spans="1:74" s="1" customFormat="1" ht="12" customHeight="1">
      <c r="B13" s="23"/>
      <c r="C13" s="24"/>
      <c r="D13" s="31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25</v>
      </c>
      <c r="AL13" s="24"/>
      <c r="AM13" s="24"/>
      <c r="AN13" s="33" t="s">
        <v>29</v>
      </c>
      <c r="AO13" s="24"/>
      <c r="AP13" s="24"/>
      <c r="AQ13" s="24"/>
      <c r="AR13" s="22"/>
      <c r="BE13" s="326"/>
      <c r="BS13" s="19" t="s">
        <v>6</v>
      </c>
    </row>
    <row r="14" spans="1:74" ht="12.75">
      <c r="B14" s="23"/>
      <c r="C14" s="24"/>
      <c r="D14" s="24"/>
      <c r="E14" s="331" t="s">
        <v>29</v>
      </c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1" t="s">
        <v>27</v>
      </c>
      <c r="AL14" s="24"/>
      <c r="AM14" s="24"/>
      <c r="AN14" s="33" t="s">
        <v>29</v>
      </c>
      <c r="AO14" s="24"/>
      <c r="AP14" s="24"/>
      <c r="AQ14" s="24"/>
      <c r="AR14" s="22"/>
      <c r="BE14" s="326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26"/>
      <c r="BS15" s="19" t="s">
        <v>4</v>
      </c>
    </row>
    <row r="16" spans="1:74" s="1" customFormat="1" ht="12" customHeight="1">
      <c r="B16" s="23"/>
      <c r="C16" s="24"/>
      <c r="D16" s="31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25</v>
      </c>
      <c r="AL16" s="24"/>
      <c r="AM16" s="24"/>
      <c r="AN16" s="29" t="s">
        <v>19</v>
      </c>
      <c r="AO16" s="24"/>
      <c r="AP16" s="24"/>
      <c r="AQ16" s="24"/>
      <c r="AR16" s="22"/>
      <c r="BE16" s="326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26"/>
      <c r="BS17" s="19" t="s">
        <v>4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26"/>
      <c r="BS18" s="19" t="s">
        <v>6</v>
      </c>
    </row>
    <row r="19" spans="1:71" s="1" customFormat="1" ht="12" customHeight="1">
      <c r="B19" s="23"/>
      <c r="C19" s="24"/>
      <c r="D19" s="31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25</v>
      </c>
      <c r="AL19" s="24"/>
      <c r="AM19" s="24"/>
      <c r="AN19" s="29" t="s">
        <v>19</v>
      </c>
      <c r="AO19" s="24"/>
      <c r="AP19" s="24"/>
      <c r="AQ19" s="24"/>
      <c r="AR19" s="22"/>
      <c r="BE19" s="326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26"/>
      <c r="BS20" s="19" t="s">
        <v>33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26"/>
    </row>
    <row r="22" spans="1:71" s="1" customFormat="1" ht="12" customHeight="1">
      <c r="B22" s="23"/>
      <c r="C22" s="24"/>
      <c r="D22" s="31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26"/>
    </row>
    <row r="23" spans="1:71" s="1" customFormat="1" ht="48" customHeight="1">
      <c r="B23" s="23"/>
      <c r="C23" s="24"/>
      <c r="D23" s="24"/>
      <c r="E23" s="333" t="s">
        <v>35</v>
      </c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24"/>
      <c r="AP23" s="24"/>
      <c r="AQ23" s="24"/>
      <c r="AR23" s="22"/>
      <c r="BE23" s="326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26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26"/>
    </row>
    <row r="26" spans="1:71" s="2" customFormat="1" ht="25.9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34">
        <f>ROUNDUP(AG54,2)</f>
        <v>0</v>
      </c>
      <c r="AL26" s="335"/>
      <c r="AM26" s="335"/>
      <c r="AN26" s="335"/>
      <c r="AO26" s="335"/>
      <c r="AP26" s="38"/>
      <c r="AQ26" s="38"/>
      <c r="AR26" s="41"/>
      <c r="BE26" s="326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26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36" t="s">
        <v>37</v>
      </c>
      <c r="M28" s="336"/>
      <c r="N28" s="336"/>
      <c r="O28" s="336"/>
      <c r="P28" s="336"/>
      <c r="Q28" s="38"/>
      <c r="R28" s="38"/>
      <c r="S28" s="38"/>
      <c r="T28" s="38"/>
      <c r="U28" s="38"/>
      <c r="V28" s="38"/>
      <c r="W28" s="336" t="s">
        <v>38</v>
      </c>
      <c r="X28" s="336"/>
      <c r="Y28" s="336"/>
      <c r="Z28" s="336"/>
      <c r="AA28" s="336"/>
      <c r="AB28" s="336"/>
      <c r="AC28" s="336"/>
      <c r="AD28" s="336"/>
      <c r="AE28" s="336"/>
      <c r="AF28" s="38"/>
      <c r="AG28" s="38"/>
      <c r="AH28" s="38"/>
      <c r="AI28" s="38"/>
      <c r="AJ28" s="38"/>
      <c r="AK28" s="336" t="s">
        <v>39</v>
      </c>
      <c r="AL28" s="336"/>
      <c r="AM28" s="336"/>
      <c r="AN28" s="336"/>
      <c r="AO28" s="336"/>
      <c r="AP28" s="38"/>
      <c r="AQ28" s="38"/>
      <c r="AR28" s="41"/>
      <c r="BE28" s="326"/>
    </row>
    <row r="29" spans="1:71" s="3" customFormat="1" ht="14.45" customHeight="1">
      <c r="B29" s="42"/>
      <c r="C29" s="43"/>
      <c r="D29" s="31" t="s">
        <v>40</v>
      </c>
      <c r="E29" s="43"/>
      <c r="F29" s="31" t="s">
        <v>41</v>
      </c>
      <c r="G29" s="43"/>
      <c r="H29" s="43"/>
      <c r="I29" s="43"/>
      <c r="J29" s="43"/>
      <c r="K29" s="43"/>
      <c r="L29" s="339">
        <v>0.21</v>
      </c>
      <c r="M29" s="338"/>
      <c r="N29" s="338"/>
      <c r="O29" s="338"/>
      <c r="P29" s="338"/>
      <c r="Q29" s="43"/>
      <c r="R29" s="43"/>
      <c r="S29" s="43"/>
      <c r="T29" s="43"/>
      <c r="U29" s="43"/>
      <c r="V29" s="43"/>
      <c r="W29" s="337">
        <f>ROUNDUP(AZ54, 2)</f>
        <v>0</v>
      </c>
      <c r="X29" s="338"/>
      <c r="Y29" s="338"/>
      <c r="Z29" s="338"/>
      <c r="AA29" s="338"/>
      <c r="AB29" s="338"/>
      <c r="AC29" s="338"/>
      <c r="AD29" s="338"/>
      <c r="AE29" s="338"/>
      <c r="AF29" s="43"/>
      <c r="AG29" s="43"/>
      <c r="AH29" s="43"/>
      <c r="AI29" s="43"/>
      <c r="AJ29" s="43"/>
      <c r="AK29" s="337">
        <f>ROUNDUP(AV54, 2)</f>
        <v>0</v>
      </c>
      <c r="AL29" s="338"/>
      <c r="AM29" s="338"/>
      <c r="AN29" s="338"/>
      <c r="AO29" s="338"/>
      <c r="AP29" s="43"/>
      <c r="AQ29" s="43"/>
      <c r="AR29" s="44"/>
      <c r="BE29" s="327"/>
    </row>
    <row r="30" spans="1:71" s="3" customFormat="1" ht="14.45" customHeight="1">
      <c r="B30" s="42"/>
      <c r="C30" s="43"/>
      <c r="D30" s="43"/>
      <c r="E30" s="43"/>
      <c r="F30" s="31" t="s">
        <v>42</v>
      </c>
      <c r="G30" s="43"/>
      <c r="H30" s="43"/>
      <c r="I30" s="43"/>
      <c r="J30" s="43"/>
      <c r="K30" s="43"/>
      <c r="L30" s="339">
        <v>0.12</v>
      </c>
      <c r="M30" s="338"/>
      <c r="N30" s="338"/>
      <c r="O30" s="338"/>
      <c r="P30" s="338"/>
      <c r="Q30" s="43"/>
      <c r="R30" s="43"/>
      <c r="S30" s="43"/>
      <c r="T30" s="43"/>
      <c r="U30" s="43"/>
      <c r="V30" s="43"/>
      <c r="W30" s="337">
        <f>ROUNDUP(BA54, 2)</f>
        <v>0</v>
      </c>
      <c r="X30" s="338"/>
      <c r="Y30" s="338"/>
      <c r="Z30" s="338"/>
      <c r="AA30" s="338"/>
      <c r="AB30" s="338"/>
      <c r="AC30" s="338"/>
      <c r="AD30" s="338"/>
      <c r="AE30" s="338"/>
      <c r="AF30" s="43"/>
      <c r="AG30" s="43"/>
      <c r="AH30" s="43"/>
      <c r="AI30" s="43"/>
      <c r="AJ30" s="43"/>
      <c r="AK30" s="337">
        <f>ROUNDUP(AW54, 2)</f>
        <v>0</v>
      </c>
      <c r="AL30" s="338"/>
      <c r="AM30" s="338"/>
      <c r="AN30" s="338"/>
      <c r="AO30" s="338"/>
      <c r="AP30" s="43"/>
      <c r="AQ30" s="43"/>
      <c r="AR30" s="44"/>
      <c r="BE30" s="327"/>
    </row>
    <row r="31" spans="1:71" s="3" customFormat="1" ht="14.45" hidden="1" customHeight="1">
      <c r="B31" s="42"/>
      <c r="C31" s="43"/>
      <c r="D31" s="43"/>
      <c r="E31" s="43"/>
      <c r="F31" s="31" t="s">
        <v>43</v>
      </c>
      <c r="G31" s="43"/>
      <c r="H31" s="43"/>
      <c r="I31" s="43"/>
      <c r="J31" s="43"/>
      <c r="K31" s="43"/>
      <c r="L31" s="339">
        <v>0.21</v>
      </c>
      <c r="M31" s="338"/>
      <c r="N31" s="338"/>
      <c r="O31" s="338"/>
      <c r="P31" s="338"/>
      <c r="Q31" s="43"/>
      <c r="R31" s="43"/>
      <c r="S31" s="43"/>
      <c r="T31" s="43"/>
      <c r="U31" s="43"/>
      <c r="V31" s="43"/>
      <c r="W31" s="337">
        <f>ROUNDUP(BB54, 2)</f>
        <v>0</v>
      </c>
      <c r="X31" s="338"/>
      <c r="Y31" s="338"/>
      <c r="Z31" s="338"/>
      <c r="AA31" s="338"/>
      <c r="AB31" s="338"/>
      <c r="AC31" s="338"/>
      <c r="AD31" s="338"/>
      <c r="AE31" s="338"/>
      <c r="AF31" s="43"/>
      <c r="AG31" s="43"/>
      <c r="AH31" s="43"/>
      <c r="AI31" s="43"/>
      <c r="AJ31" s="43"/>
      <c r="AK31" s="337">
        <v>0</v>
      </c>
      <c r="AL31" s="338"/>
      <c r="AM31" s="338"/>
      <c r="AN31" s="338"/>
      <c r="AO31" s="338"/>
      <c r="AP31" s="43"/>
      <c r="AQ31" s="43"/>
      <c r="AR31" s="44"/>
      <c r="BE31" s="327"/>
    </row>
    <row r="32" spans="1:71" s="3" customFormat="1" ht="14.45" hidden="1" customHeight="1">
      <c r="B32" s="42"/>
      <c r="C32" s="43"/>
      <c r="D32" s="43"/>
      <c r="E32" s="43"/>
      <c r="F32" s="31" t="s">
        <v>44</v>
      </c>
      <c r="G32" s="43"/>
      <c r="H32" s="43"/>
      <c r="I32" s="43"/>
      <c r="J32" s="43"/>
      <c r="K32" s="43"/>
      <c r="L32" s="339">
        <v>0.12</v>
      </c>
      <c r="M32" s="338"/>
      <c r="N32" s="338"/>
      <c r="O32" s="338"/>
      <c r="P32" s="338"/>
      <c r="Q32" s="43"/>
      <c r="R32" s="43"/>
      <c r="S32" s="43"/>
      <c r="T32" s="43"/>
      <c r="U32" s="43"/>
      <c r="V32" s="43"/>
      <c r="W32" s="337">
        <f>ROUNDUP(BC54, 2)</f>
        <v>0</v>
      </c>
      <c r="X32" s="338"/>
      <c r="Y32" s="338"/>
      <c r="Z32" s="338"/>
      <c r="AA32" s="338"/>
      <c r="AB32" s="338"/>
      <c r="AC32" s="338"/>
      <c r="AD32" s="338"/>
      <c r="AE32" s="338"/>
      <c r="AF32" s="43"/>
      <c r="AG32" s="43"/>
      <c r="AH32" s="43"/>
      <c r="AI32" s="43"/>
      <c r="AJ32" s="43"/>
      <c r="AK32" s="337">
        <v>0</v>
      </c>
      <c r="AL32" s="338"/>
      <c r="AM32" s="338"/>
      <c r="AN32" s="338"/>
      <c r="AO32" s="338"/>
      <c r="AP32" s="43"/>
      <c r="AQ32" s="43"/>
      <c r="AR32" s="44"/>
      <c r="BE32" s="327"/>
    </row>
    <row r="33" spans="1:57" s="3" customFormat="1" ht="14.45" hidden="1" customHeight="1">
      <c r="B33" s="42"/>
      <c r="C33" s="43"/>
      <c r="D33" s="43"/>
      <c r="E33" s="43"/>
      <c r="F33" s="31" t="s">
        <v>45</v>
      </c>
      <c r="G33" s="43"/>
      <c r="H33" s="43"/>
      <c r="I33" s="43"/>
      <c r="J33" s="43"/>
      <c r="K33" s="43"/>
      <c r="L33" s="339">
        <v>0</v>
      </c>
      <c r="M33" s="338"/>
      <c r="N33" s="338"/>
      <c r="O33" s="338"/>
      <c r="P33" s="338"/>
      <c r="Q33" s="43"/>
      <c r="R33" s="43"/>
      <c r="S33" s="43"/>
      <c r="T33" s="43"/>
      <c r="U33" s="43"/>
      <c r="V33" s="43"/>
      <c r="W33" s="337">
        <f>ROUNDUP(BD54, 2)</f>
        <v>0</v>
      </c>
      <c r="X33" s="338"/>
      <c r="Y33" s="338"/>
      <c r="Z33" s="338"/>
      <c r="AA33" s="338"/>
      <c r="AB33" s="338"/>
      <c r="AC33" s="338"/>
      <c r="AD33" s="338"/>
      <c r="AE33" s="338"/>
      <c r="AF33" s="43"/>
      <c r="AG33" s="43"/>
      <c r="AH33" s="43"/>
      <c r="AI33" s="43"/>
      <c r="AJ33" s="43"/>
      <c r="AK33" s="337">
        <v>0</v>
      </c>
      <c r="AL33" s="338"/>
      <c r="AM33" s="338"/>
      <c r="AN33" s="338"/>
      <c r="AO33" s="338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340" t="s">
        <v>48</v>
      </c>
      <c r="Y35" s="341"/>
      <c r="Z35" s="341"/>
      <c r="AA35" s="341"/>
      <c r="AB35" s="341"/>
      <c r="AC35" s="47"/>
      <c r="AD35" s="47"/>
      <c r="AE35" s="47"/>
      <c r="AF35" s="47"/>
      <c r="AG35" s="47"/>
      <c r="AH35" s="47"/>
      <c r="AI35" s="47"/>
      <c r="AJ35" s="47"/>
      <c r="AK35" s="342">
        <f>SUM(AK26:AK33)</f>
        <v>0</v>
      </c>
      <c r="AL35" s="341"/>
      <c r="AM35" s="341"/>
      <c r="AN35" s="341"/>
      <c r="AO35" s="343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49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01/2024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4" t="str">
        <f>K6</f>
        <v>Údržba HOZ České Žleby</v>
      </c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5"/>
      <c r="AL45" s="345"/>
      <c r="AM45" s="345"/>
      <c r="AN45" s="345"/>
      <c r="AO45" s="345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České Žleby, Dobrá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46" t="str">
        <f>IF(AN8= "","",AN8)</f>
        <v>Vyplň údaj</v>
      </c>
      <c r="AN47" s="346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6" customHeight="1">
      <c r="A49" s="36"/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Státní pozemkový úřad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347" t="str">
        <f>IF(E17="","",E17)</f>
        <v xml:space="preserve"> </v>
      </c>
      <c r="AN49" s="348"/>
      <c r="AO49" s="348"/>
      <c r="AP49" s="348"/>
      <c r="AQ49" s="38"/>
      <c r="AR49" s="41"/>
      <c r="AS49" s="349" t="s">
        <v>50</v>
      </c>
      <c r="AT49" s="350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6" customHeight="1">
      <c r="A50" s="36"/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32</v>
      </c>
      <c r="AJ50" s="38"/>
      <c r="AK50" s="38"/>
      <c r="AL50" s="38"/>
      <c r="AM50" s="347" t="str">
        <f>IF(E20="","",E20)</f>
        <v xml:space="preserve"> </v>
      </c>
      <c r="AN50" s="348"/>
      <c r="AO50" s="348"/>
      <c r="AP50" s="348"/>
      <c r="AQ50" s="38"/>
      <c r="AR50" s="41"/>
      <c r="AS50" s="351"/>
      <c r="AT50" s="352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3"/>
      <c r="AT51" s="354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55" t="s">
        <v>51</v>
      </c>
      <c r="D52" s="356"/>
      <c r="E52" s="356"/>
      <c r="F52" s="356"/>
      <c r="G52" s="356"/>
      <c r="H52" s="68"/>
      <c r="I52" s="357" t="s">
        <v>52</v>
      </c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56"/>
      <c r="Z52" s="356"/>
      <c r="AA52" s="356"/>
      <c r="AB52" s="356"/>
      <c r="AC52" s="356"/>
      <c r="AD52" s="356"/>
      <c r="AE52" s="356"/>
      <c r="AF52" s="356"/>
      <c r="AG52" s="358" t="s">
        <v>53</v>
      </c>
      <c r="AH52" s="356"/>
      <c r="AI52" s="356"/>
      <c r="AJ52" s="356"/>
      <c r="AK52" s="356"/>
      <c r="AL52" s="356"/>
      <c r="AM52" s="356"/>
      <c r="AN52" s="357" t="s">
        <v>54</v>
      </c>
      <c r="AO52" s="356"/>
      <c r="AP52" s="356"/>
      <c r="AQ52" s="69" t="s">
        <v>55</v>
      </c>
      <c r="AR52" s="41"/>
      <c r="AS52" s="70" t="s">
        <v>56</v>
      </c>
      <c r="AT52" s="71" t="s">
        <v>57</v>
      </c>
      <c r="AU52" s="71" t="s">
        <v>58</v>
      </c>
      <c r="AV52" s="71" t="s">
        <v>59</v>
      </c>
      <c r="AW52" s="71" t="s">
        <v>60</v>
      </c>
      <c r="AX52" s="71" t="s">
        <v>61</v>
      </c>
      <c r="AY52" s="71" t="s">
        <v>62</v>
      </c>
      <c r="AZ52" s="71" t="s">
        <v>63</v>
      </c>
      <c r="BA52" s="71" t="s">
        <v>64</v>
      </c>
      <c r="BB52" s="71" t="s">
        <v>65</v>
      </c>
      <c r="BC52" s="71" t="s">
        <v>66</v>
      </c>
      <c r="BD52" s="72" t="s">
        <v>67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68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2">
        <f>ROUNDUP(AG55,2)</f>
        <v>0</v>
      </c>
      <c r="AH54" s="362"/>
      <c r="AI54" s="362"/>
      <c r="AJ54" s="362"/>
      <c r="AK54" s="362"/>
      <c r="AL54" s="362"/>
      <c r="AM54" s="362"/>
      <c r="AN54" s="363">
        <f>SUM(AG54,AT54)</f>
        <v>0</v>
      </c>
      <c r="AO54" s="363"/>
      <c r="AP54" s="363"/>
      <c r="AQ54" s="80" t="s">
        <v>19</v>
      </c>
      <c r="AR54" s="81"/>
      <c r="AS54" s="82">
        <f>ROUNDUP(AS55,2)</f>
        <v>0</v>
      </c>
      <c r="AT54" s="83">
        <f>ROUNDUP(SUM(AV54:AW54),2)</f>
        <v>0</v>
      </c>
      <c r="AU54" s="84">
        <f>ROUNDUP(AU55,5)</f>
        <v>0</v>
      </c>
      <c r="AV54" s="83">
        <f>ROUNDUP(AZ54*L29,2)</f>
        <v>0</v>
      </c>
      <c r="AW54" s="83">
        <f>ROUNDUP(BA54*L30,2)</f>
        <v>0</v>
      </c>
      <c r="AX54" s="83">
        <f>ROUNDUP(BB54*L29,2)</f>
        <v>0</v>
      </c>
      <c r="AY54" s="83">
        <f>ROUNDUP(BC54*L30,2)</f>
        <v>0</v>
      </c>
      <c r="AZ54" s="83">
        <f>ROUNDUP(AZ55,2)</f>
        <v>0</v>
      </c>
      <c r="BA54" s="83">
        <f>ROUNDUP(BA55,2)</f>
        <v>0</v>
      </c>
      <c r="BB54" s="83">
        <f>ROUNDUP(BB55,2)</f>
        <v>0</v>
      </c>
      <c r="BC54" s="83">
        <f>ROUNDUP(BC55,2)</f>
        <v>0</v>
      </c>
      <c r="BD54" s="85">
        <f>ROUNDUP(BD55,2)</f>
        <v>0</v>
      </c>
      <c r="BS54" s="86" t="s">
        <v>69</v>
      </c>
      <c r="BT54" s="86" t="s">
        <v>70</v>
      </c>
      <c r="BU54" s="87" t="s">
        <v>71</v>
      </c>
      <c r="BV54" s="86" t="s">
        <v>72</v>
      </c>
      <c r="BW54" s="86" t="s">
        <v>5</v>
      </c>
      <c r="BX54" s="86" t="s">
        <v>73</v>
      </c>
      <c r="CL54" s="86" t="s">
        <v>19</v>
      </c>
    </row>
    <row r="55" spans="1:91" s="7" customFormat="1" ht="24.6" customHeight="1">
      <c r="A55" s="88" t="s">
        <v>74</v>
      </c>
      <c r="B55" s="89"/>
      <c r="C55" s="90"/>
      <c r="D55" s="361" t="s">
        <v>75</v>
      </c>
      <c r="E55" s="361"/>
      <c r="F55" s="361"/>
      <c r="G55" s="361"/>
      <c r="H55" s="361"/>
      <c r="I55" s="91"/>
      <c r="J55" s="361" t="s">
        <v>76</v>
      </c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1"/>
      <c r="AG55" s="359">
        <f>'204_235 - SO.01 Údržba HO...'!J30</f>
        <v>0</v>
      </c>
      <c r="AH55" s="360"/>
      <c r="AI55" s="360"/>
      <c r="AJ55" s="360"/>
      <c r="AK55" s="360"/>
      <c r="AL55" s="360"/>
      <c r="AM55" s="360"/>
      <c r="AN55" s="359">
        <f>SUM(AG55,AT55)</f>
        <v>0</v>
      </c>
      <c r="AO55" s="360"/>
      <c r="AP55" s="360"/>
      <c r="AQ55" s="92" t="s">
        <v>77</v>
      </c>
      <c r="AR55" s="93"/>
      <c r="AS55" s="94">
        <v>0</v>
      </c>
      <c r="AT55" s="95">
        <f>ROUNDUP(SUM(AV55:AW55),2)</f>
        <v>0</v>
      </c>
      <c r="AU55" s="96">
        <f>'204_235 - SO.01 Údržba HO...'!P85</f>
        <v>0</v>
      </c>
      <c r="AV55" s="95">
        <f>'204_235 - SO.01 Údržba HO...'!J33</f>
        <v>0</v>
      </c>
      <c r="AW55" s="95">
        <f>'204_235 - SO.01 Údržba HO...'!J34</f>
        <v>0</v>
      </c>
      <c r="AX55" s="95">
        <f>'204_235 - SO.01 Údržba HO...'!J35</f>
        <v>0</v>
      </c>
      <c r="AY55" s="95">
        <f>'204_235 - SO.01 Údržba HO...'!J36</f>
        <v>0</v>
      </c>
      <c r="AZ55" s="95">
        <f>'204_235 - SO.01 Údržba HO...'!F33</f>
        <v>0</v>
      </c>
      <c r="BA55" s="95">
        <f>'204_235 - SO.01 Údržba HO...'!F34</f>
        <v>0</v>
      </c>
      <c r="BB55" s="95">
        <f>'204_235 - SO.01 Údržba HO...'!F35</f>
        <v>0</v>
      </c>
      <c r="BC55" s="95">
        <f>'204_235 - SO.01 Údržba HO...'!F36</f>
        <v>0</v>
      </c>
      <c r="BD55" s="97">
        <f>'204_235 - SO.01 Údržba HO...'!F37</f>
        <v>0</v>
      </c>
      <c r="BT55" s="98" t="s">
        <v>78</v>
      </c>
      <c r="BV55" s="98" t="s">
        <v>72</v>
      </c>
      <c r="BW55" s="98" t="s">
        <v>79</v>
      </c>
      <c r="BX55" s="98" t="s">
        <v>5</v>
      </c>
      <c r="CL55" s="98" t="s">
        <v>19</v>
      </c>
      <c r="CM55" s="98" t="s">
        <v>80</v>
      </c>
    </row>
    <row r="56" spans="1:91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1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pans="1:91" s="2" customFormat="1" ht="6.95" customHeight="1">
      <c r="A57" s="36"/>
      <c r="B57" s="4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algorithmName="SHA-512" hashValue="JJEAo+230CVHput5ADNEczjbvTrPSp7+WzRq6UaB3Lb0IkNbL5gkRlMMEgfizU/8rS9+e/sWH5qMbOXVNbeocQ==" saltValue="OiluF05wO2qQsjUBxwsK5rxVqaw3Xlp3BHcnb92WU2I3wLUOaFJKlLFes1Ejp5X7/amYGoZUaM+/TTeWxjlTR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4_235 - SO.01 Údržba HO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07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AT2" s="19" t="s">
        <v>79</v>
      </c>
    </row>
    <row r="3" spans="1:46" s="1" customFormat="1" ht="6.95" customHeight="1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22"/>
      <c r="AT3" s="19" t="s">
        <v>80</v>
      </c>
    </row>
    <row r="4" spans="1:46" s="1" customFormat="1" ht="24.95" customHeight="1">
      <c r="B4" s="22"/>
      <c r="D4" s="101" t="s">
        <v>81</v>
      </c>
      <c r="L4" s="22"/>
      <c r="M4" s="102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3" t="s">
        <v>16</v>
      </c>
      <c r="L6" s="22"/>
    </row>
    <row r="7" spans="1:46" s="1" customFormat="1" ht="14.45" customHeight="1">
      <c r="B7" s="22"/>
      <c r="E7" s="365" t="str">
        <f>'Rekapitulace stavby'!K6</f>
        <v>Údržba HOZ České Žleby</v>
      </c>
      <c r="F7" s="366"/>
      <c r="G7" s="366"/>
      <c r="H7" s="366"/>
      <c r="L7" s="22"/>
    </row>
    <row r="8" spans="1:46" s="2" customFormat="1" ht="12" customHeight="1">
      <c r="A8" s="36"/>
      <c r="B8" s="41"/>
      <c r="C8" s="36"/>
      <c r="D8" s="103" t="s">
        <v>82</v>
      </c>
      <c r="E8" s="36"/>
      <c r="F8" s="36"/>
      <c r="G8" s="36"/>
      <c r="H8" s="36"/>
      <c r="I8" s="36"/>
      <c r="J8" s="36"/>
      <c r="K8" s="36"/>
      <c r="L8" s="104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5.6" customHeight="1">
      <c r="A9" s="36"/>
      <c r="B9" s="41"/>
      <c r="C9" s="36"/>
      <c r="D9" s="36"/>
      <c r="E9" s="367" t="s">
        <v>83</v>
      </c>
      <c r="F9" s="368"/>
      <c r="G9" s="368"/>
      <c r="H9" s="368"/>
      <c r="I9" s="36"/>
      <c r="J9" s="36"/>
      <c r="K9" s="36"/>
      <c r="L9" s="104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3" t="s">
        <v>18</v>
      </c>
      <c r="E11" s="36"/>
      <c r="F11" s="105" t="s">
        <v>19</v>
      </c>
      <c r="G11" s="36"/>
      <c r="H11" s="36"/>
      <c r="I11" s="103" t="s">
        <v>20</v>
      </c>
      <c r="J11" s="105" t="s">
        <v>19</v>
      </c>
      <c r="K11" s="36"/>
      <c r="L11" s="104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3" t="s">
        <v>21</v>
      </c>
      <c r="E12" s="36"/>
      <c r="F12" s="105" t="s">
        <v>22</v>
      </c>
      <c r="G12" s="36"/>
      <c r="H12" s="36"/>
      <c r="I12" s="103" t="s">
        <v>23</v>
      </c>
      <c r="J12" s="106" t="str">
        <f>'Rekapitulace stavby'!AN8</f>
        <v>Vyplň údaj</v>
      </c>
      <c r="K12" s="36"/>
      <c r="L12" s="104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4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3" t="s">
        <v>24</v>
      </c>
      <c r="E14" s="36"/>
      <c r="F14" s="36"/>
      <c r="G14" s="36"/>
      <c r="H14" s="36"/>
      <c r="I14" s="103" t="s">
        <v>25</v>
      </c>
      <c r="J14" s="105" t="s">
        <v>19</v>
      </c>
      <c r="K14" s="36"/>
      <c r="L14" s="104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26</v>
      </c>
      <c r="F15" s="36"/>
      <c r="G15" s="36"/>
      <c r="H15" s="36"/>
      <c r="I15" s="103" t="s">
        <v>27</v>
      </c>
      <c r="J15" s="105" t="s">
        <v>19</v>
      </c>
      <c r="K15" s="36"/>
      <c r="L15" s="104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4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3" t="s">
        <v>28</v>
      </c>
      <c r="E17" s="36"/>
      <c r="F17" s="36"/>
      <c r="G17" s="36"/>
      <c r="H17" s="36"/>
      <c r="I17" s="103" t="s">
        <v>25</v>
      </c>
      <c r="J17" s="32" t="str">
        <f>'Rekapitulace stavby'!AN13</f>
        <v>Vyplň údaj</v>
      </c>
      <c r="K17" s="36"/>
      <c r="L17" s="104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69" t="str">
        <f>'Rekapitulace stavby'!E14</f>
        <v>Vyplň údaj</v>
      </c>
      <c r="F18" s="370"/>
      <c r="G18" s="370"/>
      <c r="H18" s="370"/>
      <c r="I18" s="103" t="s">
        <v>27</v>
      </c>
      <c r="J18" s="32" t="str">
        <f>'Rekapitulace stavby'!AN14</f>
        <v>Vyplň údaj</v>
      </c>
      <c r="K18" s="36"/>
      <c r="L18" s="104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4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3" t="s">
        <v>30</v>
      </c>
      <c r="E20" s="36"/>
      <c r="F20" s="36"/>
      <c r="G20" s="36"/>
      <c r="H20" s="36"/>
      <c r="I20" s="103" t="s">
        <v>25</v>
      </c>
      <c r="J20" s="105" t="str">
        <f>IF('Rekapitulace stavby'!AN16="","",'Rekapitulace stavby'!AN16)</f>
        <v/>
      </c>
      <c r="K20" s="36"/>
      <c r="L20" s="104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tr">
        <f>IF('Rekapitulace stavby'!E17="","",'Rekapitulace stavby'!E17)</f>
        <v xml:space="preserve"> </v>
      </c>
      <c r="F21" s="36"/>
      <c r="G21" s="36"/>
      <c r="H21" s="36"/>
      <c r="I21" s="103" t="s">
        <v>27</v>
      </c>
      <c r="J21" s="105" t="str">
        <f>IF('Rekapitulace stavby'!AN17="","",'Rekapitulace stavby'!AN17)</f>
        <v/>
      </c>
      <c r="K21" s="36"/>
      <c r="L21" s="104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4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3" t="s">
        <v>32</v>
      </c>
      <c r="E23" s="36"/>
      <c r="F23" s="36"/>
      <c r="G23" s="36"/>
      <c r="H23" s="36"/>
      <c r="I23" s="103" t="s">
        <v>25</v>
      </c>
      <c r="J23" s="105" t="str">
        <f>IF('Rekapitulace stavby'!AN19="","",'Rekapitulace stavby'!AN19)</f>
        <v/>
      </c>
      <c r="K23" s="36"/>
      <c r="L23" s="104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03" t="s">
        <v>27</v>
      </c>
      <c r="J24" s="105" t="str">
        <f>IF('Rekapitulace stavby'!AN20="","",'Rekapitulace stavby'!AN20)</f>
        <v/>
      </c>
      <c r="K24" s="36"/>
      <c r="L24" s="104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4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3" t="s">
        <v>34</v>
      </c>
      <c r="E26" s="36"/>
      <c r="F26" s="36"/>
      <c r="G26" s="36"/>
      <c r="H26" s="36"/>
      <c r="I26" s="36"/>
      <c r="J26" s="36"/>
      <c r="K26" s="36"/>
      <c r="L26" s="104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4.45" customHeight="1">
      <c r="A27" s="107"/>
      <c r="B27" s="108"/>
      <c r="C27" s="107"/>
      <c r="D27" s="107"/>
      <c r="E27" s="371" t="s">
        <v>19</v>
      </c>
      <c r="F27" s="371"/>
      <c r="G27" s="371"/>
      <c r="H27" s="371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4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0"/>
      <c r="E29" s="110"/>
      <c r="F29" s="110"/>
      <c r="G29" s="110"/>
      <c r="H29" s="110"/>
      <c r="I29" s="110"/>
      <c r="J29" s="110"/>
      <c r="K29" s="110"/>
      <c r="L29" s="104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1" t="s">
        <v>36</v>
      </c>
      <c r="E30" s="36"/>
      <c r="F30" s="36"/>
      <c r="G30" s="36"/>
      <c r="H30" s="36"/>
      <c r="I30" s="36"/>
      <c r="J30" s="112">
        <f>ROUNDUP(J85, 2)</f>
        <v>0</v>
      </c>
      <c r="K30" s="36"/>
      <c r="L30" s="104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0"/>
      <c r="E31" s="110"/>
      <c r="F31" s="110"/>
      <c r="G31" s="110"/>
      <c r="H31" s="110"/>
      <c r="I31" s="110"/>
      <c r="J31" s="110"/>
      <c r="K31" s="110"/>
      <c r="L31" s="104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3" t="s">
        <v>38</v>
      </c>
      <c r="G32" s="36"/>
      <c r="H32" s="36"/>
      <c r="I32" s="113" t="s">
        <v>37</v>
      </c>
      <c r="J32" s="113" t="s">
        <v>39</v>
      </c>
      <c r="K32" s="36"/>
      <c r="L32" s="104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4" t="s">
        <v>40</v>
      </c>
      <c r="E33" s="103" t="s">
        <v>41</v>
      </c>
      <c r="F33" s="115">
        <f>ROUNDUP((SUM(BE85:BE206)),  2)</f>
        <v>0</v>
      </c>
      <c r="G33" s="36"/>
      <c r="H33" s="36"/>
      <c r="I33" s="116">
        <v>0.21</v>
      </c>
      <c r="J33" s="115">
        <f>ROUNDUP(((SUM(BE85:BE206))*I33),  2)</f>
        <v>0</v>
      </c>
      <c r="K33" s="36"/>
      <c r="L33" s="104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3" t="s">
        <v>42</v>
      </c>
      <c r="F34" s="115">
        <f>ROUNDUP((SUM(BF85:BF206)),  2)</f>
        <v>0</v>
      </c>
      <c r="G34" s="36"/>
      <c r="H34" s="36"/>
      <c r="I34" s="116">
        <v>0.12</v>
      </c>
      <c r="J34" s="115">
        <f>ROUNDUP(((SUM(BF85:BF206))*I34),  2)</f>
        <v>0</v>
      </c>
      <c r="K34" s="36"/>
      <c r="L34" s="104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3" t="s">
        <v>43</v>
      </c>
      <c r="F35" s="115">
        <f>ROUNDUP((SUM(BG85:BG206)),  2)</f>
        <v>0</v>
      </c>
      <c r="G35" s="36"/>
      <c r="H35" s="36"/>
      <c r="I35" s="116">
        <v>0.21</v>
      </c>
      <c r="J35" s="115">
        <f>0</f>
        <v>0</v>
      </c>
      <c r="K35" s="36"/>
      <c r="L35" s="104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3" t="s">
        <v>44</v>
      </c>
      <c r="F36" s="115">
        <f>ROUNDUP((SUM(BH85:BH206)),  2)</f>
        <v>0</v>
      </c>
      <c r="G36" s="36"/>
      <c r="H36" s="36"/>
      <c r="I36" s="116">
        <v>0.12</v>
      </c>
      <c r="J36" s="115">
        <f>0</f>
        <v>0</v>
      </c>
      <c r="K36" s="36"/>
      <c r="L36" s="104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3" t="s">
        <v>45</v>
      </c>
      <c r="F37" s="115">
        <f>ROUNDUP((SUM(BI85:BI206)),  2)</f>
        <v>0</v>
      </c>
      <c r="G37" s="36"/>
      <c r="H37" s="36"/>
      <c r="I37" s="116">
        <v>0</v>
      </c>
      <c r="J37" s="115">
        <f>0</f>
        <v>0</v>
      </c>
      <c r="K37" s="36"/>
      <c r="L37" s="104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4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17"/>
      <c r="D39" s="118" t="s">
        <v>46</v>
      </c>
      <c r="E39" s="119"/>
      <c r="F39" s="119"/>
      <c r="G39" s="120" t="s">
        <v>47</v>
      </c>
      <c r="H39" s="121" t="s">
        <v>48</v>
      </c>
      <c r="I39" s="119"/>
      <c r="J39" s="122">
        <f>SUM(J30:J37)</f>
        <v>0</v>
      </c>
      <c r="K39" s="123"/>
      <c r="L39" s="104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04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26"/>
      <c r="C44" s="127"/>
      <c r="D44" s="127"/>
      <c r="E44" s="127"/>
      <c r="F44" s="127"/>
      <c r="G44" s="127"/>
      <c r="H44" s="127"/>
      <c r="I44" s="127"/>
      <c r="J44" s="127"/>
      <c r="K44" s="127"/>
      <c r="L44" s="104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84</v>
      </c>
      <c r="D45" s="38"/>
      <c r="E45" s="38"/>
      <c r="F45" s="38"/>
      <c r="G45" s="38"/>
      <c r="H45" s="38"/>
      <c r="I45" s="38"/>
      <c r="J45" s="38"/>
      <c r="K45" s="38"/>
      <c r="L45" s="104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4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4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4.45" customHeight="1">
      <c r="A48" s="36"/>
      <c r="B48" s="37"/>
      <c r="C48" s="38"/>
      <c r="D48" s="38"/>
      <c r="E48" s="372" t="str">
        <f>E7</f>
        <v>Údržba HOZ České Žleby</v>
      </c>
      <c r="F48" s="373"/>
      <c r="G48" s="373"/>
      <c r="H48" s="373"/>
      <c r="I48" s="38"/>
      <c r="J48" s="38"/>
      <c r="K48" s="38"/>
      <c r="L48" s="104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82</v>
      </c>
      <c r="D49" s="38"/>
      <c r="E49" s="38"/>
      <c r="F49" s="38"/>
      <c r="G49" s="38"/>
      <c r="H49" s="38"/>
      <c r="I49" s="38"/>
      <c r="J49" s="38"/>
      <c r="K49" s="38"/>
      <c r="L49" s="104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5.6" customHeight="1">
      <c r="A50" s="36"/>
      <c r="B50" s="37"/>
      <c r="C50" s="38"/>
      <c r="D50" s="38"/>
      <c r="E50" s="344" t="str">
        <f>E9</f>
        <v xml:space="preserve">204_235 - SO.01 Údržba HOZ České Žleby Vtokový objekt </v>
      </c>
      <c r="F50" s="374"/>
      <c r="G50" s="374"/>
      <c r="H50" s="374"/>
      <c r="I50" s="38"/>
      <c r="J50" s="38"/>
      <c r="K50" s="38"/>
      <c r="L50" s="104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4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České Žleby, Dobrá</v>
      </c>
      <c r="G52" s="38"/>
      <c r="H52" s="38"/>
      <c r="I52" s="31" t="s">
        <v>23</v>
      </c>
      <c r="J52" s="61" t="str">
        <f>IF(J12="","",J12)</f>
        <v>Vyplň údaj</v>
      </c>
      <c r="K52" s="38"/>
      <c r="L52" s="104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4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6" customHeight="1">
      <c r="A54" s="36"/>
      <c r="B54" s="37"/>
      <c r="C54" s="31" t="s">
        <v>24</v>
      </c>
      <c r="D54" s="38"/>
      <c r="E54" s="38"/>
      <c r="F54" s="29" t="str">
        <f>E15</f>
        <v>Státní pozemkový úřad</v>
      </c>
      <c r="G54" s="38"/>
      <c r="H54" s="38"/>
      <c r="I54" s="31" t="s">
        <v>30</v>
      </c>
      <c r="J54" s="34" t="str">
        <f>E21</f>
        <v xml:space="preserve"> </v>
      </c>
      <c r="K54" s="38"/>
      <c r="L54" s="104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6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32</v>
      </c>
      <c r="J55" s="34" t="str">
        <f>E24</f>
        <v xml:space="preserve"> </v>
      </c>
      <c r="K55" s="38"/>
      <c r="L55" s="104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4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28" t="s">
        <v>85</v>
      </c>
      <c r="D57" s="129"/>
      <c r="E57" s="129"/>
      <c r="F57" s="129"/>
      <c r="G57" s="129"/>
      <c r="H57" s="129"/>
      <c r="I57" s="129"/>
      <c r="J57" s="130" t="s">
        <v>86</v>
      </c>
      <c r="K57" s="129"/>
      <c r="L57" s="104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4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1" t="s">
        <v>68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4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87</v>
      </c>
    </row>
    <row r="60" spans="1:47" s="9" customFormat="1" ht="24.95" customHeight="1">
      <c r="B60" s="132"/>
      <c r="C60" s="133"/>
      <c r="D60" s="134" t="s">
        <v>88</v>
      </c>
      <c r="E60" s="135"/>
      <c r="F60" s="135"/>
      <c r="G60" s="135"/>
      <c r="H60" s="135"/>
      <c r="I60" s="135"/>
      <c r="J60" s="136">
        <f>J86</f>
        <v>0</v>
      </c>
      <c r="K60" s="133"/>
      <c r="L60" s="137"/>
    </row>
    <row r="61" spans="1:47" s="10" customFormat="1" ht="19.899999999999999" customHeight="1">
      <c r="B61" s="138"/>
      <c r="C61" s="139"/>
      <c r="D61" s="140" t="s">
        <v>89</v>
      </c>
      <c r="E61" s="141"/>
      <c r="F61" s="141"/>
      <c r="G61" s="141"/>
      <c r="H61" s="141"/>
      <c r="I61" s="141"/>
      <c r="J61" s="142">
        <f>J87</f>
        <v>0</v>
      </c>
      <c r="K61" s="139"/>
      <c r="L61" s="143"/>
    </row>
    <row r="62" spans="1:47" s="10" customFormat="1" ht="19.899999999999999" customHeight="1">
      <c r="B62" s="138"/>
      <c r="C62" s="139"/>
      <c r="D62" s="140" t="s">
        <v>90</v>
      </c>
      <c r="E62" s="141"/>
      <c r="F62" s="141"/>
      <c r="G62" s="141"/>
      <c r="H62" s="141"/>
      <c r="I62" s="141"/>
      <c r="J62" s="142">
        <f>J140</f>
        <v>0</v>
      </c>
      <c r="K62" s="139"/>
      <c r="L62" s="143"/>
    </row>
    <row r="63" spans="1:47" s="10" customFormat="1" ht="19.899999999999999" customHeight="1">
      <c r="B63" s="138"/>
      <c r="C63" s="139"/>
      <c r="D63" s="140" t="s">
        <v>91</v>
      </c>
      <c r="E63" s="141"/>
      <c r="F63" s="141"/>
      <c r="G63" s="141"/>
      <c r="H63" s="141"/>
      <c r="I63" s="141"/>
      <c r="J63" s="142">
        <f>J161</f>
        <v>0</v>
      </c>
      <c r="K63" s="139"/>
      <c r="L63" s="143"/>
    </row>
    <row r="64" spans="1:47" s="10" customFormat="1" ht="19.899999999999999" customHeight="1">
      <c r="B64" s="138"/>
      <c r="C64" s="139"/>
      <c r="D64" s="140" t="s">
        <v>92</v>
      </c>
      <c r="E64" s="141"/>
      <c r="F64" s="141"/>
      <c r="G64" s="141"/>
      <c r="H64" s="141"/>
      <c r="I64" s="141"/>
      <c r="J64" s="142">
        <f>J196</f>
        <v>0</v>
      </c>
      <c r="K64" s="139"/>
      <c r="L64" s="143"/>
    </row>
    <row r="65" spans="1:31" s="10" customFormat="1" ht="19.899999999999999" customHeight="1">
      <c r="B65" s="138"/>
      <c r="C65" s="139"/>
      <c r="D65" s="140" t="s">
        <v>93</v>
      </c>
      <c r="E65" s="141"/>
      <c r="F65" s="141"/>
      <c r="G65" s="141"/>
      <c r="H65" s="141"/>
      <c r="I65" s="141"/>
      <c r="J65" s="142">
        <f>J203</f>
        <v>0</v>
      </c>
      <c r="K65" s="139"/>
      <c r="L65" s="143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4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4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4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94</v>
      </c>
      <c r="D72" s="38"/>
      <c r="E72" s="38"/>
      <c r="F72" s="38"/>
      <c r="G72" s="38"/>
      <c r="H72" s="38"/>
      <c r="I72" s="38"/>
      <c r="J72" s="38"/>
      <c r="K72" s="38"/>
      <c r="L72" s="104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4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4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4.45" customHeight="1">
      <c r="A75" s="36"/>
      <c r="B75" s="37"/>
      <c r="C75" s="38"/>
      <c r="D75" s="38"/>
      <c r="E75" s="372" t="str">
        <f>E7</f>
        <v>Údržba HOZ České Žleby</v>
      </c>
      <c r="F75" s="373"/>
      <c r="G75" s="373"/>
      <c r="H75" s="373"/>
      <c r="I75" s="38"/>
      <c r="J75" s="38"/>
      <c r="K75" s="38"/>
      <c r="L75" s="104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82</v>
      </c>
      <c r="D76" s="38"/>
      <c r="E76" s="38"/>
      <c r="F76" s="38"/>
      <c r="G76" s="38"/>
      <c r="H76" s="38"/>
      <c r="I76" s="38"/>
      <c r="J76" s="38"/>
      <c r="K76" s="38"/>
      <c r="L76" s="104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5.6" customHeight="1">
      <c r="A77" s="36"/>
      <c r="B77" s="37"/>
      <c r="C77" s="38"/>
      <c r="D77" s="38"/>
      <c r="E77" s="344" t="str">
        <f>E9</f>
        <v xml:space="preserve">204_235 - SO.01 Údržba HOZ České Žleby Vtokový objekt </v>
      </c>
      <c r="F77" s="374"/>
      <c r="G77" s="374"/>
      <c r="H77" s="374"/>
      <c r="I77" s="38"/>
      <c r="J77" s="38"/>
      <c r="K77" s="38"/>
      <c r="L77" s="104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4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České Žleby, Dobrá</v>
      </c>
      <c r="G79" s="38"/>
      <c r="H79" s="38"/>
      <c r="I79" s="31" t="s">
        <v>23</v>
      </c>
      <c r="J79" s="61" t="str">
        <f>IF(J12="","",J12)</f>
        <v>Vyplň údaj</v>
      </c>
      <c r="K79" s="38"/>
      <c r="L79" s="104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4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6" customHeight="1">
      <c r="A81" s="36"/>
      <c r="B81" s="37"/>
      <c r="C81" s="31" t="s">
        <v>24</v>
      </c>
      <c r="D81" s="38"/>
      <c r="E81" s="38"/>
      <c r="F81" s="29" t="str">
        <f>E15</f>
        <v>Státní pozemkový úřad</v>
      </c>
      <c r="G81" s="38"/>
      <c r="H81" s="38"/>
      <c r="I81" s="31" t="s">
        <v>30</v>
      </c>
      <c r="J81" s="34" t="str">
        <f>E21</f>
        <v xml:space="preserve"> </v>
      </c>
      <c r="K81" s="38"/>
      <c r="L81" s="104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6" customHeight="1">
      <c r="A82" s="36"/>
      <c r="B82" s="37"/>
      <c r="C82" s="31" t="s">
        <v>28</v>
      </c>
      <c r="D82" s="38"/>
      <c r="E82" s="38"/>
      <c r="F82" s="29" t="str">
        <f>IF(E18="","",E18)</f>
        <v>Vyplň údaj</v>
      </c>
      <c r="G82" s="38"/>
      <c r="H82" s="38"/>
      <c r="I82" s="31" t="s">
        <v>32</v>
      </c>
      <c r="J82" s="34" t="str">
        <f>E24</f>
        <v xml:space="preserve"> </v>
      </c>
      <c r="K82" s="38"/>
      <c r="L82" s="104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4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4"/>
      <c r="B84" s="145"/>
      <c r="C84" s="146" t="s">
        <v>95</v>
      </c>
      <c r="D84" s="147" t="s">
        <v>55</v>
      </c>
      <c r="E84" s="147" t="s">
        <v>51</v>
      </c>
      <c r="F84" s="147" t="s">
        <v>52</v>
      </c>
      <c r="G84" s="147" t="s">
        <v>96</v>
      </c>
      <c r="H84" s="147" t="s">
        <v>97</v>
      </c>
      <c r="I84" s="147" t="s">
        <v>98</v>
      </c>
      <c r="J84" s="147" t="s">
        <v>86</v>
      </c>
      <c r="K84" s="148" t="s">
        <v>99</v>
      </c>
      <c r="L84" s="149"/>
      <c r="M84" s="70" t="s">
        <v>19</v>
      </c>
      <c r="N84" s="71" t="s">
        <v>40</v>
      </c>
      <c r="O84" s="71" t="s">
        <v>100</v>
      </c>
      <c r="P84" s="71" t="s">
        <v>101</v>
      </c>
      <c r="Q84" s="71" t="s">
        <v>102</v>
      </c>
      <c r="R84" s="71" t="s">
        <v>103</v>
      </c>
      <c r="S84" s="71" t="s">
        <v>104</v>
      </c>
      <c r="T84" s="72" t="s">
        <v>105</v>
      </c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</row>
    <row r="85" spans="1:65" s="2" customFormat="1" ht="22.9" customHeight="1">
      <c r="A85" s="36"/>
      <c r="B85" s="37"/>
      <c r="C85" s="77" t="s">
        <v>106</v>
      </c>
      <c r="D85" s="38"/>
      <c r="E85" s="38"/>
      <c r="F85" s="38"/>
      <c r="G85" s="38"/>
      <c r="H85" s="38"/>
      <c r="I85" s="38"/>
      <c r="J85" s="150">
        <f>BK85</f>
        <v>0</v>
      </c>
      <c r="K85" s="38"/>
      <c r="L85" s="41"/>
      <c r="M85" s="73"/>
      <c r="N85" s="151"/>
      <c r="O85" s="74"/>
      <c r="P85" s="152">
        <f>P86</f>
        <v>0</v>
      </c>
      <c r="Q85" s="74"/>
      <c r="R85" s="152">
        <f>R86</f>
        <v>11.94482908</v>
      </c>
      <c r="S85" s="74"/>
      <c r="T85" s="153">
        <f>T86</f>
        <v>3.0920000000000001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69</v>
      </c>
      <c r="AU85" s="19" t="s">
        <v>87</v>
      </c>
      <c r="BK85" s="154">
        <f>BK86</f>
        <v>0</v>
      </c>
    </row>
    <row r="86" spans="1:65" s="12" customFormat="1" ht="25.9" customHeight="1">
      <c r="B86" s="155"/>
      <c r="C86" s="156"/>
      <c r="D86" s="157" t="s">
        <v>69</v>
      </c>
      <c r="E86" s="158" t="s">
        <v>107</v>
      </c>
      <c r="F86" s="158" t="s">
        <v>108</v>
      </c>
      <c r="G86" s="156"/>
      <c r="H86" s="156"/>
      <c r="I86" s="159"/>
      <c r="J86" s="160">
        <f>BK86</f>
        <v>0</v>
      </c>
      <c r="K86" s="156"/>
      <c r="L86" s="161"/>
      <c r="M86" s="162"/>
      <c r="N86" s="163"/>
      <c r="O86" s="163"/>
      <c r="P86" s="164">
        <f>P87+P140+P161+P196+P203</f>
        <v>0</v>
      </c>
      <c r="Q86" s="163"/>
      <c r="R86" s="164">
        <f>R87+R140+R161+R196+R203</f>
        <v>11.94482908</v>
      </c>
      <c r="S86" s="163"/>
      <c r="T86" s="165">
        <f>T87+T140+T161+T196+T203</f>
        <v>3.0920000000000001</v>
      </c>
      <c r="AR86" s="166" t="s">
        <v>78</v>
      </c>
      <c r="AT86" s="167" t="s">
        <v>69</v>
      </c>
      <c r="AU86" s="167" t="s">
        <v>70</v>
      </c>
      <c r="AY86" s="166" t="s">
        <v>109</v>
      </c>
      <c r="BK86" s="168">
        <f>BK87+BK140+BK161+BK196+BK203</f>
        <v>0</v>
      </c>
    </row>
    <row r="87" spans="1:65" s="12" customFormat="1" ht="22.9" customHeight="1">
      <c r="B87" s="155"/>
      <c r="C87" s="156"/>
      <c r="D87" s="157" t="s">
        <v>69</v>
      </c>
      <c r="E87" s="169" t="s">
        <v>110</v>
      </c>
      <c r="F87" s="169" t="s">
        <v>111</v>
      </c>
      <c r="G87" s="156"/>
      <c r="H87" s="156"/>
      <c r="I87" s="159"/>
      <c r="J87" s="170">
        <f>BK87</f>
        <v>0</v>
      </c>
      <c r="K87" s="156"/>
      <c r="L87" s="161"/>
      <c r="M87" s="162"/>
      <c r="N87" s="163"/>
      <c r="O87" s="163"/>
      <c r="P87" s="164">
        <f>SUM(P88:P139)</f>
        <v>0</v>
      </c>
      <c r="Q87" s="163"/>
      <c r="R87" s="164">
        <f>SUM(R88:R139)</f>
        <v>0.90425299999999997</v>
      </c>
      <c r="S87" s="163"/>
      <c r="T87" s="165">
        <f>SUM(T88:T139)</f>
        <v>3.0920000000000001</v>
      </c>
      <c r="AR87" s="166" t="s">
        <v>78</v>
      </c>
      <c r="AT87" s="167" t="s">
        <v>69</v>
      </c>
      <c r="AU87" s="167" t="s">
        <v>78</v>
      </c>
      <c r="AY87" s="166" t="s">
        <v>109</v>
      </c>
      <c r="BK87" s="168">
        <f>SUM(BK88:BK139)</f>
        <v>0</v>
      </c>
    </row>
    <row r="88" spans="1:65" s="2" customFormat="1" ht="22.15" customHeight="1">
      <c r="A88" s="36"/>
      <c r="B88" s="37"/>
      <c r="C88" s="171" t="s">
        <v>112</v>
      </c>
      <c r="D88" s="171" t="s">
        <v>113</v>
      </c>
      <c r="E88" s="172" t="s">
        <v>114</v>
      </c>
      <c r="F88" s="173" t="s">
        <v>115</v>
      </c>
      <c r="G88" s="174" t="s">
        <v>116</v>
      </c>
      <c r="H88" s="175">
        <v>6.6559999999999997</v>
      </c>
      <c r="I88" s="176"/>
      <c r="J88" s="177">
        <f>ROUND(I88*H88,2)</f>
        <v>0</v>
      </c>
      <c r="K88" s="173" t="s">
        <v>19</v>
      </c>
      <c r="L88" s="41"/>
      <c r="M88" s="178" t="s">
        <v>19</v>
      </c>
      <c r="N88" s="179" t="s">
        <v>41</v>
      </c>
      <c r="O88" s="66"/>
      <c r="P88" s="180">
        <f>O88*H88</f>
        <v>0</v>
      </c>
      <c r="Q88" s="180">
        <v>0</v>
      </c>
      <c r="R88" s="180">
        <f>Q88*H88</f>
        <v>0</v>
      </c>
      <c r="S88" s="180">
        <v>0</v>
      </c>
      <c r="T88" s="181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2" t="s">
        <v>117</v>
      </c>
      <c r="AT88" s="182" t="s">
        <v>113</v>
      </c>
      <c r="AU88" s="182" t="s">
        <v>80</v>
      </c>
      <c r="AY88" s="19" t="s">
        <v>109</v>
      </c>
      <c r="BE88" s="183">
        <f>IF(N88="základní",J88,0)</f>
        <v>0</v>
      </c>
      <c r="BF88" s="183">
        <f>IF(N88="snížená",J88,0)</f>
        <v>0</v>
      </c>
      <c r="BG88" s="183">
        <f>IF(N88="zákl. přenesená",J88,0)</f>
        <v>0</v>
      </c>
      <c r="BH88" s="183">
        <f>IF(N88="sníž. přenesená",J88,0)</f>
        <v>0</v>
      </c>
      <c r="BI88" s="183">
        <f>IF(N88="nulová",J88,0)</f>
        <v>0</v>
      </c>
      <c r="BJ88" s="19" t="s">
        <v>78</v>
      </c>
      <c r="BK88" s="183">
        <f>ROUND(I88*H88,2)</f>
        <v>0</v>
      </c>
      <c r="BL88" s="19" t="s">
        <v>117</v>
      </c>
      <c r="BM88" s="182" t="s">
        <v>118</v>
      </c>
    </row>
    <row r="89" spans="1:65" s="2" customFormat="1" ht="11.25">
      <c r="A89" s="36"/>
      <c r="B89" s="37"/>
      <c r="C89" s="38"/>
      <c r="D89" s="184" t="s">
        <v>119</v>
      </c>
      <c r="E89" s="38"/>
      <c r="F89" s="185" t="s">
        <v>120</v>
      </c>
      <c r="G89" s="38"/>
      <c r="H89" s="38"/>
      <c r="I89" s="186"/>
      <c r="J89" s="38"/>
      <c r="K89" s="38"/>
      <c r="L89" s="41"/>
      <c r="M89" s="187"/>
      <c r="N89" s="188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119</v>
      </c>
      <c r="AU89" s="19" t="s">
        <v>80</v>
      </c>
    </row>
    <row r="90" spans="1:65" s="2" customFormat="1" ht="39">
      <c r="A90" s="36"/>
      <c r="B90" s="37"/>
      <c r="C90" s="38"/>
      <c r="D90" s="184" t="s">
        <v>121</v>
      </c>
      <c r="E90" s="38"/>
      <c r="F90" s="189" t="s">
        <v>122</v>
      </c>
      <c r="G90" s="38"/>
      <c r="H90" s="38"/>
      <c r="I90" s="186"/>
      <c r="J90" s="38"/>
      <c r="K90" s="38"/>
      <c r="L90" s="41"/>
      <c r="M90" s="187"/>
      <c r="N90" s="188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121</v>
      </c>
      <c r="AU90" s="19" t="s">
        <v>80</v>
      </c>
    </row>
    <row r="91" spans="1:65" s="13" customFormat="1" ht="22.5">
      <c r="B91" s="190"/>
      <c r="C91" s="191"/>
      <c r="D91" s="184" t="s">
        <v>123</v>
      </c>
      <c r="E91" s="192" t="s">
        <v>19</v>
      </c>
      <c r="F91" s="193" t="s">
        <v>124</v>
      </c>
      <c r="G91" s="191"/>
      <c r="H91" s="194">
        <v>6.6559999999999997</v>
      </c>
      <c r="I91" s="195"/>
      <c r="J91" s="191"/>
      <c r="K91" s="191"/>
      <c r="L91" s="196"/>
      <c r="M91" s="197"/>
      <c r="N91" s="198"/>
      <c r="O91" s="198"/>
      <c r="P91" s="198"/>
      <c r="Q91" s="198"/>
      <c r="R91" s="198"/>
      <c r="S91" s="198"/>
      <c r="T91" s="199"/>
      <c r="AT91" s="200" t="s">
        <v>123</v>
      </c>
      <c r="AU91" s="200" t="s">
        <v>80</v>
      </c>
      <c r="AV91" s="13" t="s">
        <v>80</v>
      </c>
      <c r="AW91" s="13" t="s">
        <v>33</v>
      </c>
      <c r="AX91" s="13" t="s">
        <v>78</v>
      </c>
      <c r="AY91" s="200" t="s">
        <v>109</v>
      </c>
    </row>
    <row r="92" spans="1:65" s="14" customFormat="1" ht="22.5">
      <c r="B92" s="201"/>
      <c r="C92" s="202"/>
      <c r="D92" s="184" t="s">
        <v>123</v>
      </c>
      <c r="E92" s="203" t="s">
        <v>19</v>
      </c>
      <c r="F92" s="204" t="s">
        <v>125</v>
      </c>
      <c r="G92" s="202"/>
      <c r="H92" s="203" t="s">
        <v>19</v>
      </c>
      <c r="I92" s="205"/>
      <c r="J92" s="202"/>
      <c r="K92" s="202"/>
      <c r="L92" s="206"/>
      <c r="M92" s="207"/>
      <c r="N92" s="208"/>
      <c r="O92" s="208"/>
      <c r="P92" s="208"/>
      <c r="Q92" s="208"/>
      <c r="R92" s="208"/>
      <c r="S92" s="208"/>
      <c r="T92" s="209"/>
      <c r="AT92" s="210" t="s">
        <v>123</v>
      </c>
      <c r="AU92" s="210" t="s">
        <v>80</v>
      </c>
      <c r="AV92" s="14" t="s">
        <v>78</v>
      </c>
      <c r="AW92" s="14" t="s">
        <v>33</v>
      </c>
      <c r="AX92" s="14" t="s">
        <v>70</v>
      </c>
      <c r="AY92" s="210" t="s">
        <v>109</v>
      </c>
    </row>
    <row r="93" spans="1:65" s="2" customFormat="1" ht="14.45" customHeight="1">
      <c r="A93" s="36"/>
      <c r="B93" s="37"/>
      <c r="C93" s="171" t="s">
        <v>126</v>
      </c>
      <c r="D93" s="171" t="s">
        <v>113</v>
      </c>
      <c r="E93" s="172" t="s">
        <v>127</v>
      </c>
      <c r="F93" s="173" t="s">
        <v>128</v>
      </c>
      <c r="G93" s="174" t="s">
        <v>129</v>
      </c>
      <c r="H93" s="175">
        <v>6.86</v>
      </c>
      <c r="I93" s="176"/>
      <c r="J93" s="177">
        <f>ROUND(I93*H93,2)</f>
        <v>0</v>
      </c>
      <c r="K93" s="173" t="s">
        <v>130</v>
      </c>
      <c r="L93" s="41"/>
      <c r="M93" s="178" t="s">
        <v>19</v>
      </c>
      <c r="N93" s="179" t="s">
        <v>41</v>
      </c>
      <c r="O93" s="66"/>
      <c r="P93" s="180">
        <f>O93*H93</f>
        <v>0</v>
      </c>
      <c r="Q93" s="180">
        <v>0</v>
      </c>
      <c r="R93" s="180">
        <f>Q93*H93</f>
        <v>0</v>
      </c>
      <c r="S93" s="180">
        <v>0</v>
      </c>
      <c r="T93" s="181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2" t="s">
        <v>117</v>
      </c>
      <c r="AT93" s="182" t="s">
        <v>113</v>
      </c>
      <c r="AU93" s="182" t="s">
        <v>80</v>
      </c>
      <c r="AY93" s="19" t="s">
        <v>109</v>
      </c>
      <c r="BE93" s="183">
        <f>IF(N93="základní",J93,0)</f>
        <v>0</v>
      </c>
      <c r="BF93" s="183">
        <f>IF(N93="snížená",J93,0)</f>
        <v>0</v>
      </c>
      <c r="BG93" s="183">
        <f>IF(N93="zákl. přenesená",J93,0)</f>
        <v>0</v>
      </c>
      <c r="BH93" s="183">
        <f>IF(N93="sníž. přenesená",J93,0)</f>
        <v>0</v>
      </c>
      <c r="BI93" s="183">
        <f>IF(N93="nulová",J93,0)</f>
        <v>0</v>
      </c>
      <c r="BJ93" s="19" t="s">
        <v>78</v>
      </c>
      <c r="BK93" s="183">
        <f>ROUND(I93*H93,2)</f>
        <v>0</v>
      </c>
      <c r="BL93" s="19" t="s">
        <v>117</v>
      </c>
      <c r="BM93" s="182" t="s">
        <v>131</v>
      </c>
    </row>
    <row r="94" spans="1:65" s="2" customFormat="1" ht="11.25">
      <c r="A94" s="36"/>
      <c r="B94" s="37"/>
      <c r="C94" s="38"/>
      <c r="D94" s="184" t="s">
        <v>119</v>
      </c>
      <c r="E94" s="38"/>
      <c r="F94" s="185" t="s">
        <v>132</v>
      </c>
      <c r="G94" s="38"/>
      <c r="H94" s="38"/>
      <c r="I94" s="186"/>
      <c r="J94" s="38"/>
      <c r="K94" s="38"/>
      <c r="L94" s="41"/>
      <c r="M94" s="187"/>
      <c r="N94" s="188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119</v>
      </c>
      <c r="AU94" s="19" t="s">
        <v>80</v>
      </c>
    </row>
    <row r="95" spans="1:65" s="2" customFormat="1" ht="11.25">
      <c r="A95" s="36"/>
      <c r="B95" s="37"/>
      <c r="C95" s="38"/>
      <c r="D95" s="211" t="s">
        <v>133</v>
      </c>
      <c r="E95" s="38"/>
      <c r="F95" s="212" t="s">
        <v>134</v>
      </c>
      <c r="G95" s="38"/>
      <c r="H95" s="38"/>
      <c r="I95" s="186"/>
      <c r="J95" s="38"/>
      <c r="K95" s="38"/>
      <c r="L95" s="41"/>
      <c r="M95" s="187"/>
      <c r="N95" s="188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133</v>
      </c>
      <c r="AU95" s="19" t="s">
        <v>80</v>
      </c>
    </row>
    <row r="96" spans="1:65" s="2" customFormat="1" ht="19.5">
      <c r="A96" s="36"/>
      <c r="B96" s="37"/>
      <c r="C96" s="38"/>
      <c r="D96" s="184" t="s">
        <v>121</v>
      </c>
      <c r="E96" s="38"/>
      <c r="F96" s="189" t="s">
        <v>135</v>
      </c>
      <c r="G96" s="38"/>
      <c r="H96" s="38"/>
      <c r="I96" s="186"/>
      <c r="J96" s="38"/>
      <c r="K96" s="38"/>
      <c r="L96" s="41"/>
      <c r="M96" s="187"/>
      <c r="N96" s="188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121</v>
      </c>
      <c r="AU96" s="19" t="s">
        <v>80</v>
      </c>
    </row>
    <row r="97" spans="1:65" s="13" customFormat="1" ht="11.25">
      <c r="B97" s="190"/>
      <c r="C97" s="191"/>
      <c r="D97" s="184" t="s">
        <v>123</v>
      </c>
      <c r="E97" s="192" t="s">
        <v>19</v>
      </c>
      <c r="F97" s="193" t="s">
        <v>136</v>
      </c>
      <c r="G97" s="191"/>
      <c r="H97" s="194">
        <v>6.8599999999999985</v>
      </c>
      <c r="I97" s="195"/>
      <c r="J97" s="191"/>
      <c r="K97" s="191"/>
      <c r="L97" s="196"/>
      <c r="M97" s="197"/>
      <c r="N97" s="198"/>
      <c r="O97" s="198"/>
      <c r="P97" s="198"/>
      <c r="Q97" s="198"/>
      <c r="R97" s="198"/>
      <c r="S97" s="198"/>
      <c r="T97" s="199"/>
      <c r="AT97" s="200" t="s">
        <v>123</v>
      </c>
      <c r="AU97" s="200" t="s">
        <v>80</v>
      </c>
      <c r="AV97" s="13" t="s">
        <v>80</v>
      </c>
      <c r="AW97" s="13" t="s">
        <v>33</v>
      </c>
      <c r="AX97" s="13" t="s">
        <v>70</v>
      </c>
      <c r="AY97" s="200" t="s">
        <v>109</v>
      </c>
    </row>
    <row r="98" spans="1:65" s="15" customFormat="1" ht="11.25">
      <c r="B98" s="213"/>
      <c r="C98" s="214"/>
      <c r="D98" s="184" t="s">
        <v>123</v>
      </c>
      <c r="E98" s="215" t="s">
        <v>19</v>
      </c>
      <c r="F98" s="216" t="s">
        <v>137</v>
      </c>
      <c r="G98" s="214"/>
      <c r="H98" s="217">
        <v>6.8599999999999985</v>
      </c>
      <c r="I98" s="218"/>
      <c r="J98" s="214"/>
      <c r="K98" s="214"/>
      <c r="L98" s="219"/>
      <c r="M98" s="220"/>
      <c r="N98" s="221"/>
      <c r="O98" s="221"/>
      <c r="P98" s="221"/>
      <c r="Q98" s="221"/>
      <c r="R98" s="221"/>
      <c r="S98" s="221"/>
      <c r="T98" s="222"/>
      <c r="AT98" s="223" t="s">
        <v>123</v>
      </c>
      <c r="AU98" s="223" t="s">
        <v>80</v>
      </c>
      <c r="AV98" s="15" t="s">
        <v>117</v>
      </c>
      <c r="AW98" s="15" t="s">
        <v>33</v>
      </c>
      <c r="AX98" s="15" t="s">
        <v>78</v>
      </c>
      <c r="AY98" s="223" t="s">
        <v>109</v>
      </c>
    </row>
    <row r="99" spans="1:65" s="2" customFormat="1" ht="14.45" customHeight="1">
      <c r="A99" s="36"/>
      <c r="B99" s="37"/>
      <c r="C99" s="224" t="s">
        <v>138</v>
      </c>
      <c r="D99" s="224" t="s">
        <v>139</v>
      </c>
      <c r="E99" s="225" t="s">
        <v>140</v>
      </c>
      <c r="F99" s="226" t="s">
        <v>141</v>
      </c>
      <c r="G99" s="227" t="s">
        <v>142</v>
      </c>
      <c r="H99" s="228">
        <v>0.13700000000000001</v>
      </c>
      <c r="I99" s="229"/>
      <c r="J99" s="230">
        <f>ROUND(I99*H99,2)</f>
        <v>0</v>
      </c>
      <c r="K99" s="226" t="s">
        <v>130</v>
      </c>
      <c r="L99" s="231"/>
      <c r="M99" s="232" t="s">
        <v>19</v>
      </c>
      <c r="N99" s="233" t="s">
        <v>41</v>
      </c>
      <c r="O99" s="66"/>
      <c r="P99" s="180">
        <f>O99*H99</f>
        <v>0</v>
      </c>
      <c r="Q99" s="180">
        <v>1E-3</v>
      </c>
      <c r="R99" s="180">
        <f>Q99*H99</f>
        <v>1.3700000000000002E-4</v>
      </c>
      <c r="S99" s="180">
        <v>0</v>
      </c>
      <c r="T99" s="18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2" t="s">
        <v>143</v>
      </c>
      <c r="AT99" s="182" t="s">
        <v>139</v>
      </c>
      <c r="AU99" s="182" t="s">
        <v>80</v>
      </c>
      <c r="AY99" s="19" t="s">
        <v>109</v>
      </c>
      <c r="BE99" s="183">
        <f>IF(N99="základní",J99,0)</f>
        <v>0</v>
      </c>
      <c r="BF99" s="183">
        <f>IF(N99="snížená",J99,0)</f>
        <v>0</v>
      </c>
      <c r="BG99" s="183">
        <f>IF(N99="zákl. přenesená",J99,0)</f>
        <v>0</v>
      </c>
      <c r="BH99" s="183">
        <f>IF(N99="sníž. přenesená",J99,0)</f>
        <v>0</v>
      </c>
      <c r="BI99" s="183">
        <f>IF(N99="nulová",J99,0)</f>
        <v>0</v>
      </c>
      <c r="BJ99" s="19" t="s">
        <v>78</v>
      </c>
      <c r="BK99" s="183">
        <f>ROUND(I99*H99,2)</f>
        <v>0</v>
      </c>
      <c r="BL99" s="19" t="s">
        <v>117</v>
      </c>
      <c r="BM99" s="182" t="s">
        <v>144</v>
      </c>
    </row>
    <row r="100" spans="1:65" s="2" customFormat="1" ht="11.25">
      <c r="A100" s="36"/>
      <c r="B100" s="37"/>
      <c r="C100" s="38"/>
      <c r="D100" s="184" t="s">
        <v>119</v>
      </c>
      <c r="E100" s="38"/>
      <c r="F100" s="185" t="s">
        <v>141</v>
      </c>
      <c r="G100" s="38"/>
      <c r="H100" s="38"/>
      <c r="I100" s="186"/>
      <c r="J100" s="38"/>
      <c r="K100" s="38"/>
      <c r="L100" s="41"/>
      <c r="M100" s="187"/>
      <c r="N100" s="188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119</v>
      </c>
      <c r="AU100" s="19" t="s">
        <v>80</v>
      </c>
    </row>
    <row r="101" spans="1:65" s="2" customFormat="1" ht="14.45" customHeight="1">
      <c r="A101" s="36"/>
      <c r="B101" s="37"/>
      <c r="C101" s="171" t="s">
        <v>110</v>
      </c>
      <c r="D101" s="171" t="s">
        <v>113</v>
      </c>
      <c r="E101" s="172" t="s">
        <v>145</v>
      </c>
      <c r="F101" s="173" t="s">
        <v>146</v>
      </c>
      <c r="G101" s="174" t="s">
        <v>129</v>
      </c>
      <c r="H101" s="175">
        <v>6.86</v>
      </c>
      <c r="I101" s="176"/>
      <c r="J101" s="177">
        <f>ROUND(I101*H101,2)</f>
        <v>0</v>
      </c>
      <c r="K101" s="173" t="s">
        <v>130</v>
      </c>
      <c r="L101" s="41"/>
      <c r="M101" s="178" t="s">
        <v>19</v>
      </c>
      <c r="N101" s="179" t="s">
        <v>41</v>
      </c>
      <c r="O101" s="66"/>
      <c r="P101" s="180">
        <f>O101*H101</f>
        <v>0</v>
      </c>
      <c r="Q101" s="180">
        <v>0</v>
      </c>
      <c r="R101" s="180">
        <f>Q101*H101</f>
        <v>0</v>
      </c>
      <c r="S101" s="180">
        <v>0</v>
      </c>
      <c r="T101" s="18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2" t="s">
        <v>117</v>
      </c>
      <c r="AT101" s="182" t="s">
        <v>113</v>
      </c>
      <c r="AU101" s="182" t="s">
        <v>80</v>
      </c>
      <c r="AY101" s="19" t="s">
        <v>109</v>
      </c>
      <c r="BE101" s="183">
        <f>IF(N101="základní",J101,0)</f>
        <v>0</v>
      </c>
      <c r="BF101" s="183">
        <f>IF(N101="snížená",J101,0)</f>
        <v>0</v>
      </c>
      <c r="BG101" s="183">
        <f>IF(N101="zákl. přenesená",J101,0)</f>
        <v>0</v>
      </c>
      <c r="BH101" s="183">
        <f>IF(N101="sníž. přenesená",J101,0)</f>
        <v>0</v>
      </c>
      <c r="BI101" s="183">
        <f>IF(N101="nulová",J101,0)</f>
        <v>0</v>
      </c>
      <c r="BJ101" s="19" t="s">
        <v>78</v>
      </c>
      <c r="BK101" s="183">
        <f>ROUND(I101*H101,2)</f>
        <v>0</v>
      </c>
      <c r="BL101" s="19" t="s">
        <v>117</v>
      </c>
      <c r="BM101" s="182" t="s">
        <v>147</v>
      </c>
    </row>
    <row r="102" spans="1:65" s="2" customFormat="1" ht="11.25">
      <c r="A102" s="36"/>
      <c r="B102" s="37"/>
      <c r="C102" s="38"/>
      <c r="D102" s="184" t="s">
        <v>119</v>
      </c>
      <c r="E102" s="38"/>
      <c r="F102" s="185" t="s">
        <v>148</v>
      </c>
      <c r="G102" s="38"/>
      <c r="H102" s="38"/>
      <c r="I102" s="186"/>
      <c r="J102" s="38"/>
      <c r="K102" s="38"/>
      <c r="L102" s="41"/>
      <c r="M102" s="187"/>
      <c r="N102" s="188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119</v>
      </c>
      <c r="AU102" s="19" t="s">
        <v>80</v>
      </c>
    </row>
    <row r="103" spans="1:65" s="2" customFormat="1" ht="11.25">
      <c r="A103" s="36"/>
      <c r="B103" s="37"/>
      <c r="C103" s="38"/>
      <c r="D103" s="211" t="s">
        <v>133</v>
      </c>
      <c r="E103" s="38"/>
      <c r="F103" s="212" t="s">
        <v>149</v>
      </c>
      <c r="G103" s="38"/>
      <c r="H103" s="38"/>
      <c r="I103" s="186"/>
      <c r="J103" s="38"/>
      <c r="K103" s="38"/>
      <c r="L103" s="41"/>
      <c r="M103" s="187"/>
      <c r="N103" s="188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133</v>
      </c>
      <c r="AU103" s="19" t="s">
        <v>80</v>
      </c>
    </row>
    <row r="104" spans="1:65" s="2" customFormat="1" ht="19.5">
      <c r="A104" s="36"/>
      <c r="B104" s="37"/>
      <c r="C104" s="38"/>
      <c r="D104" s="184" t="s">
        <v>121</v>
      </c>
      <c r="E104" s="38"/>
      <c r="F104" s="189" t="s">
        <v>150</v>
      </c>
      <c r="G104" s="38"/>
      <c r="H104" s="38"/>
      <c r="I104" s="186"/>
      <c r="J104" s="38"/>
      <c r="K104" s="38"/>
      <c r="L104" s="41"/>
      <c r="M104" s="187"/>
      <c r="N104" s="188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121</v>
      </c>
      <c r="AU104" s="19" t="s">
        <v>80</v>
      </c>
    </row>
    <row r="105" spans="1:65" s="13" customFormat="1" ht="11.25">
      <c r="B105" s="190"/>
      <c r="C105" s="191"/>
      <c r="D105" s="184" t="s">
        <v>123</v>
      </c>
      <c r="E105" s="192" t="s">
        <v>19</v>
      </c>
      <c r="F105" s="193" t="s">
        <v>136</v>
      </c>
      <c r="G105" s="191"/>
      <c r="H105" s="194">
        <v>6.86</v>
      </c>
      <c r="I105" s="195"/>
      <c r="J105" s="191"/>
      <c r="K105" s="191"/>
      <c r="L105" s="196"/>
      <c r="M105" s="197"/>
      <c r="N105" s="198"/>
      <c r="O105" s="198"/>
      <c r="P105" s="198"/>
      <c r="Q105" s="198"/>
      <c r="R105" s="198"/>
      <c r="S105" s="198"/>
      <c r="T105" s="199"/>
      <c r="AT105" s="200" t="s">
        <v>123</v>
      </c>
      <c r="AU105" s="200" t="s">
        <v>80</v>
      </c>
      <c r="AV105" s="13" t="s">
        <v>80</v>
      </c>
      <c r="AW105" s="13" t="s">
        <v>33</v>
      </c>
      <c r="AX105" s="13" t="s">
        <v>70</v>
      </c>
      <c r="AY105" s="200" t="s">
        <v>109</v>
      </c>
    </row>
    <row r="106" spans="1:65" s="14" customFormat="1" ht="11.25">
      <c r="B106" s="201"/>
      <c r="C106" s="202"/>
      <c r="D106" s="184" t="s">
        <v>123</v>
      </c>
      <c r="E106" s="203" t="s">
        <v>19</v>
      </c>
      <c r="F106" s="204" t="s">
        <v>151</v>
      </c>
      <c r="G106" s="202"/>
      <c r="H106" s="203" t="s">
        <v>19</v>
      </c>
      <c r="I106" s="205"/>
      <c r="J106" s="202"/>
      <c r="K106" s="202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123</v>
      </c>
      <c r="AU106" s="210" t="s">
        <v>80</v>
      </c>
      <c r="AV106" s="14" t="s">
        <v>78</v>
      </c>
      <c r="AW106" s="14" t="s">
        <v>33</v>
      </c>
      <c r="AX106" s="14" t="s">
        <v>70</v>
      </c>
      <c r="AY106" s="210" t="s">
        <v>109</v>
      </c>
    </row>
    <row r="107" spans="1:65" s="15" customFormat="1" ht="11.25">
      <c r="B107" s="213"/>
      <c r="C107" s="214"/>
      <c r="D107" s="184" t="s">
        <v>123</v>
      </c>
      <c r="E107" s="215" t="s">
        <v>19</v>
      </c>
      <c r="F107" s="216" t="s">
        <v>137</v>
      </c>
      <c r="G107" s="214"/>
      <c r="H107" s="217">
        <v>6.86</v>
      </c>
      <c r="I107" s="218"/>
      <c r="J107" s="214"/>
      <c r="K107" s="214"/>
      <c r="L107" s="219"/>
      <c r="M107" s="220"/>
      <c r="N107" s="221"/>
      <c r="O107" s="221"/>
      <c r="P107" s="221"/>
      <c r="Q107" s="221"/>
      <c r="R107" s="221"/>
      <c r="S107" s="221"/>
      <c r="T107" s="222"/>
      <c r="AT107" s="223" t="s">
        <v>123</v>
      </c>
      <c r="AU107" s="223" t="s">
        <v>80</v>
      </c>
      <c r="AV107" s="15" t="s">
        <v>117</v>
      </c>
      <c r="AW107" s="15" t="s">
        <v>33</v>
      </c>
      <c r="AX107" s="15" t="s">
        <v>78</v>
      </c>
      <c r="AY107" s="223" t="s">
        <v>109</v>
      </c>
    </row>
    <row r="108" spans="1:65" s="2" customFormat="1" ht="14.45" customHeight="1">
      <c r="A108" s="36"/>
      <c r="B108" s="37"/>
      <c r="C108" s="171" t="s">
        <v>152</v>
      </c>
      <c r="D108" s="171" t="s">
        <v>113</v>
      </c>
      <c r="E108" s="172" t="s">
        <v>153</v>
      </c>
      <c r="F108" s="173" t="s">
        <v>154</v>
      </c>
      <c r="G108" s="174" t="s">
        <v>129</v>
      </c>
      <c r="H108" s="175">
        <v>0.8</v>
      </c>
      <c r="I108" s="176"/>
      <c r="J108" s="177">
        <f>ROUND(I108*H108,2)</f>
        <v>0</v>
      </c>
      <c r="K108" s="173" t="s">
        <v>130</v>
      </c>
      <c r="L108" s="41"/>
      <c r="M108" s="178" t="s">
        <v>19</v>
      </c>
      <c r="N108" s="179" t="s">
        <v>41</v>
      </c>
      <c r="O108" s="66"/>
      <c r="P108" s="180">
        <f>O108*H108</f>
        <v>0</v>
      </c>
      <c r="Q108" s="180">
        <v>0</v>
      </c>
      <c r="R108" s="180">
        <f>Q108*H108</f>
        <v>0</v>
      </c>
      <c r="S108" s="180">
        <v>0</v>
      </c>
      <c r="T108" s="18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2" t="s">
        <v>117</v>
      </c>
      <c r="AT108" s="182" t="s">
        <v>113</v>
      </c>
      <c r="AU108" s="182" t="s">
        <v>80</v>
      </c>
      <c r="AY108" s="19" t="s">
        <v>109</v>
      </c>
      <c r="BE108" s="183">
        <f>IF(N108="základní",J108,0)</f>
        <v>0</v>
      </c>
      <c r="BF108" s="183">
        <f>IF(N108="snížená",J108,0)</f>
        <v>0</v>
      </c>
      <c r="BG108" s="183">
        <f>IF(N108="zákl. přenesená",J108,0)</f>
        <v>0</v>
      </c>
      <c r="BH108" s="183">
        <f>IF(N108="sníž. přenesená",J108,0)</f>
        <v>0</v>
      </c>
      <c r="BI108" s="183">
        <f>IF(N108="nulová",J108,0)</f>
        <v>0</v>
      </c>
      <c r="BJ108" s="19" t="s">
        <v>78</v>
      </c>
      <c r="BK108" s="183">
        <f>ROUND(I108*H108,2)</f>
        <v>0</v>
      </c>
      <c r="BL108" s="19" t="s">
        <v>117</v>
      </c>
      <c r="BM108" s="182" t="s">
        <v>155</v>
      </c>
    </row>
    <row r="109" spans="1:65" s="2" customFormat="1" ht="11.25">
      <c r="A109" s="36"/>
      <c r="B109" s="37"/>
      <c r="C109" s="38"/>
      <c r="D109" s="184" t="s">
        <v>119</v>
      </c>
      <c r="E109" s="38"/>
      <c r="F109" s="185" t="s">
        <v>156</v>
      </c>
      <c r="G109" s="38"/>
      <c r="H109" s="38"/>
      <c r="I109" s="186"/>
      <c r="J109" s="38"/>
      <c r="K109" s="38"/>
      <c r="L109" s="41"/>
      <c r="M109" s="187"/>
      <c r="N109" s="188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119</v>
      </c>
      <c r="AU109" s="19" t="s">
        <v>80</v>
      </c>
    </row>
    <row r="110" spans="1:65" s="2" customFormat="1" ht="11.25">
      <c r="A110" s="36"/>
      <c r="B110" s="37"/>
      <c r="C110" s="38"/>
      <c r="D110" s="211" t="s">
        <v>133</v>
      </c>
      <c r="E110" s="38"/>
      <c r="F110" s="212" t="s">
        <v>157</v>
      </c>
      <c r="G110" s="38"/>
      <c r="H110" s="38"/>
      <c r="I110" s="186"/>
      <c r="J110" s="38"/>
      <c r="K110" s="38"/>
      <c r="L110" s="41"/>
      <c r="M110" s="187"/>
      <c r="N110" s="188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133</v>
      </c>
      <c r="AU110" s="19" t="s">
        <v>80</v>
      </c>
    </row>
    <row r="111" spans="1:65" s="2" customFormat="1" ht="14.45" customHeight="1">
      <c r="A111" s="36"/>
      <c r="B111" s="37"/>
      <c r="C111" s="171" t="s">
        <v>158</v>
      </c>
      <c r="D111" s="171" t="s">
        <v>113</v>
      </c>
      <c r="E111" s="172" t="s">
        <v>159</v>
      </c>
      <c r="F111" s="173" t="s">
        <v>160</v>
      </c>
      <c r="G111" s="174" t="s">
        <v>129</v>
      </c>
      <c r="H111" s="175">
        <v>0.8</v>
      </c>
      <c r="I111" s="176"/>
      <c r="J111" s="177">
        <f>ROUND(I111*H111,2)</f>
        <v>0</v>
      </c>
      <c r="K111" s="173" t="s">
        <v>130</v>
      </c>
      <c r="L111" s="41"/>
      <c r="M111" s="178" t="s">
        <v>19</v>
      </c>
      <c r="N111" s="179" t="s">
        <v>41</v>
      </c>
      <c r="O111" s="66"/>
      <c r="P111" s="180">
        <f>O111*H111</f>
        <v>0</v>
      </c>
      <c r="Q111" s="180">
        <v>0</v>
      </c>
      <c r="R111" s="180">
        <f>Q111*H111</f>
        <v>0</v>
      </c>
      <c r="S111" s="180">
        <v>0</v>
      </c>
      <c r="T111" s="181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2" t="s">
        <v>117</v>
      </c>
      <c r="AT111" s="182" t="s">
        <v>113</v>
      </c>
      <c r="AU111" s="182" t="s">
        <v>80</v>
      </c>
      <c r="AY111" s="19" t="s">
        <v>109</v>
      </c>
      <c r="BE111" s="183">
        <f>IF(N111="základní",J111,0)</f>
        <v>0</v>
      </c>
      <c r="BF111" s="183">
        <f>IF(N111="snížená",J111,0)</f>
        <v>0</v>
      </c>
      <c r="BG111" s="183">
        <f>IF(N111="zákl. přenesená",J111,0)</f>
        <v>0</v>
      </c>
      <c r="BH111" s="183">
        <f>IF(N111="sníž. přenesená",J111,0)</f>
        <v>0</v>
      </c>
      <c r="BI111" s="183">
        <f>IF(N111="nulová",J111,0)</f>
        <v>0</v>
      </c>
      <c r="BJ111" s="19" t="s">
        <v>78</v>
      </c>
      <c r="BK111" s="183">
        <f>ROUND(I111*H111,2)</f>
        <v>0</v>
      </c>
      <c r="BL111" s="19" t="s">
        <v>117</v>
      </c>
      <c r="BM111" s="182" t="s">
        <v>161</v>
      </c>
    </row>
    <row r="112" spans="1:65" s="2" customFormat="1" ht="11.25">
      <c r="A112" s="36"/>
      <c r="B112" s="37"/>
      <c r="C112" s="38"/>
      <c r="D112" s="184" t="s">
        <v>119</v>
      </c>
      <c r="E112" s="38"/>
      <c r="F112" s="185" t="s">
        <v>162</v>
      </c>
      <c r="G112" s="38"/>
      <c r="H112" s="38"/>
      <c r="I112" s="186"/>
      <c r="J112" s="38"/>
      <c r="K112" s="38"/>
      <c r="L112" s="41"/>
      <c r="M112" s="187"/>
      <c r="N112" s="188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119</v>
      </c>
      <c r="AU112" s="19" t="s">
        <v>80</v>
      </c>
    </row>
    <row r="113" spans="1:65" s="2" customFormat="1" ht="11.25">
      <c r="A113" s="36"/>
      <c r="B113" s="37"/>
      <c r="C113" s="38"/>
      <c r="D113" s="211" t="s">
        <v>133</v>
      </c>
      <c r="E113" s="38"/>
      <c r="F113" s="212" t="s">
        <v>163</v>
      </c>
      <c r="G113" s="38"/>
      <c r="H113" s="38"/>
      <c r="I113" s="186"/>
      <c r="J113" s="38"/>
      <c r="K113" s="38"/>
      <c r="L113" s="41"/>
      <c r="M113" s="187"/>
      <c r="N113" s="188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133</v>
      </c>
      <c r="AU113" s="19" t="s">
        <v>80</v>
      </c>
    </row>
    <row r="114" spans="1:65" s="2" customFormat="1" ht="14.45" customHeight="1">
      <c r="A114" s="36"/>
      <c r="B114" s="37"/>
      <c r="C114" s="224" t="s">
        <v>7</v>
      </c>
      <c r="D114" s="224" t="s">
        <v>139</v>
      </c>
      <c r="E114" s="225" t="s">
        <v>164</v>
      </c>
      <c r="F114" s="226" t="s">
        <v>165</v>
      </c>
      <c r="G114" s="227" t="s">
        <v>116</v>
      </c>
      <c r="H114" s="228">
        <v>0.14399999999999999</v>
      </c>
      <c r="I114" s="229"/>
      <c r="J114" s="230">
        <f>ROUND(I114*H114,2)</f>
        <v>0</v>
      </c>
      <c r="K114" s="226" t="s">
        <v>130</v>
      </c>
      <c r="L114" s="231"/>
      <c r="M114" s="232" t="s">
        <v>19</v>
      </c>
      <c r="N114" s="233" t="s">
        <v>41</v>
      </c>
      <c r="O114" s="66"/>
      <c r="P114" s="180">
        <f>O114*H114</f>
        <v>0</v>
      </c>
      <c r="Q114" s="180">
        <v>1</v>
      </c>
      <c r="R114" s="180">
        <f>Q114*H114</f>
        <v>0.14399999999999999</v>
      </c>
      <c r="S114" s="180">
        <v>0</v>
      </c>
      <c r="T114" s="181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2" t="s">
        <v>143</v>
      </c>
      <c r="AT114" s="182" t="s">
        <v>139</v>
      </c>
      <c r="AU114" s="182" t="s">
        <v>80</v>
      </c>
      <c r="AY114" s="19" t="s">
        <v>109</v>
      </c>
      <c r="BE114" s="183">
        <f>IF(N114="základní",J114,0)</f>
        <v>0</v>
      </c>
      <c r="BF114" s="183">
        <f>IF(N114="snížená",J114,0)</f>
        <v>0</v>
      </c>
      <c r="BG114" s="183">
        <f>IF(N114="zákl. přenesená",J114,0)</f>
        <v>0</v>
      </c>
      <c r="BH114" s="183">
        <f>IF(N114="sníž. přenesená",J114,0)</f>
        <v>0</v>
      </c>
      <c r="BI114" s="183">
        <f>IF(N114="nulová",J114,0)</f>
        <v>0</v>
      </c>
      <c r="BJ114" s="19" t="s">
        <v>78</v>
      </c>
      <c r="BK114" s="183">
        <f>ROUND(I114*H114,2)</f>
        <v>0</v>
      </c>
      <c r="BL114" s="19" t="s">
        <v>117</v>
      </c>
      <c r="BM114" s="182" t="s">
        <v>166</v>
      </c>
    </row>
    <row r="115" spans="1:65" s="2" customFormat="1" ht="11.25">
      <c r="A115" s="36"/>
      <c r="B115" s="37"/>
      <c r="C115" s="38"/>
      <c r="D115" s="184" t="s">
        <v>119</v>
      </c>
      <c r="E115" s="38"/>
      <c r="F115" s="185" t="s">
        <v>165</v>
      </c>
      <c r="G115" s="38"/>
      <c r="H115" s="38"/>
      <c r="I115" s="186"/>
      <c r="J115" s="38"/>
      <c r="K115" s="38"/>
      <c r="L115" s="41"/>
      <c r="M115" s="187"/>
      <c r="N115" s="188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119</v>
      </c>
      <c r="AU115" s="19" t="s">
        <v>80</v>
      </c>
    </row>
    <row r="116" spans="1:65" s="13" customFormat="1" ht="11.25">
      <c r="B116" s="190"/>
      <c r="C116" s="191"/>
      <c r="D116" s="184" t="s">
        <v>123</v>
      </c>
      <c r="E116" s="192" t="s">
        <v>19</v>
      </c>
      <c r="F116" s="193" t="s">
        <v>167</v>
      </c>
      <c r="G116" s="191"/>
      <c r="H116" s="194">
        <v>0.14399999999999999</v>
      </c>
      <c r="I116" s="195"/>
      <c r="J116" s="191"/>
      <c r="K116" s="191"/>
      <c r="L116" s="196"/>
      <c r="M116" s="197"/>
      <c r="N116" s="198"/>
      <c r="O116" s="198"/>
      <c r="P116" s="198"/>
      <c r="Q116" s="198"/>
      <c r="R116" s="198"/>
      <c r="S116" s="198"/>
      <c r="T116" s="199"/>
      <c r="AT116" s="200" t="s">
        <v>123</v>
      </c>
      <c r="AU116" s="200" t="s">
        <v>80</v>
      </c>
      <c r="AV116" s="13" t="s">
        <v>80</v>
      </c>
      <c r="AW116" s="13" t="s">
        <v>33</v>
      </c>
      <c r="AX116" s="13" t="s">
        <v>78</v>
      </c>
      <c r="AY116" s="200" t="s">
        <v>109</v>
      </c>
    </row>
    <row r="117" spans="1:65" s="14" customFormat="1" ht="11.25">
      <c r="B117" s="201"/>
      <c r="C117" s="202"/>
      <c r="D117" s="184" t="s">
        <v>123</v>
      </c>
      <c r="E117" s="203" t="s">
        <v>19</v>
      </c>
      <c r="F117" s="204" t="s">
        <v>168</v>
      </c>
      <c r="G117" s="202"/>
      <c r="H117" s="203" t="s">
        <v>19</v>
      </c>
      <c r="I117" s="205"/>
      <c r="J117" s="202"/>
      <c r="K117" s="202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123</v>
      </c>
      <c r="AU117" s="210" t="s">
        <v>80</v>
      </c>
      <c r="AV117" s="14" t="s">
        <v>78</v>
      </c>
      <c r="AW117" s="14" t="s">
        <v>33</v>
      </c>
      <c r="AX117" s="14" t="s">
        <v>70</v>
      </c>
      <c r="AY117" s="210" t="s">
        <v>109</v>
      </c>
    </row>
    <row r="118" spans="1:65" s="2" customFormat="1" ht="14.45" customHeight="1">
      <c r="A118" s="36"/>
      <c r="B118" s="37"/>
      <c r="C118" s="171" t="s">
        <v>169</v>
      </c>
      <c r="D118" s="171" t="s">
        <v>113</v>
      </c>
      <c r="E118" s="172" t="s">
        <v>170</v>
      </c>
      <c r="F118" s="173" t="s">
        <v>171</v>
      </c>
      <c r="G118" s="174" t="s">
        <v>129</v>
      </c>
      <c r="H118" s="175">
        <v>0.8</v>
      </c>
      <c r="I118" s="176"/>
      <c r="J118" s="177">
        <f>ROUND(I118*H118,2)</f>
        <v>0</v>
      </c>
      <c r="K118" s="173" t="s">
        <v>130</v>
      </c>
      <c r="L118" s="41"/>
      <c r="M118" s="178" t="s">
        <v>19</v>
      </c>
      <c r="N118" s="179" t="s">
        <v>41</v>
      </c>
      <c r="O118" s="66"/>
      <c r="P118" s="180">
        <f>O118*H118</f>
        <v>0</v>
      </c>
      <c r="Q118" s="180">
        <v>0.82326999999999995</v>
      </c>
      <c r="R118" s="180">
        <f>Q118*H118</f>
        <v>0.65861599999999998</v>
      </c>
      <c r="S118" s="180">
        <v>0</v>
      </c>
      <c r="T118" s="181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2" t="s">
        <v>117</v>
      </c>
      <c r="AT118" s="182" t="s">
        <v>113</v>
      </c>
      <c r="AU118" s="182" t="s">
        <v>80</v>
      </c>
      <c r="AY118" s="19" t="s">
        <v>109</v>
      </c>
      <c r="BE118" s="183">
        <f>IF(N118="základní",J118,0)</f>
        <v>0</v>
      </c>
      <c r="BF118" s="183">
        <f>IF(N118="snížená",J118,0)</f>
        <v>0</v>
      </c>
      <c r="BG118" s="183">
        <f>IF(N118="zákl. přenesená",J118,0)</f>
        <v>0</v>
      </c>
      <c r="BH118" s="183">
        <f>IF(N118="sníž. přenesená",J118,0)</f>
        <v>0</v>
      </c>
      <c r="BI118" s="183">
        <f>IF(N118="nulová",J118,0)</f>
        <v>0</v>
      </c>
      <c r="BJ118" s="19" t="s">
        <v>78</v>
      </c>
      <c r="BK118" s="183">
        <f>ROUND(I118*H118,2)</f>
        <v>0</v>
      </c>
      <c r="BL118" s="19" t="s">
        <v>117</v>
      </c>
      <c r="BM118" s="182" t="s">
        <v>172</v>
      </c>
    </row>
    <row r="119" spans="1:65" s="2" customFormat="1" ht="11.25">
      <c r="A119" s="36"/>
      <c r="B119" s="37"/>
      <c r="C119" s="38"/>
      <c r="D119" s="184" t="s">
        <v>119</v>
      </c>
      <c r="E119" s="38"/>
      <c r="F119" s="185" t="s">
        <v>173</v>
      </c>
      <c r="G119" s="38"/>
      <c r="H119" s="38"/>
      <c r="I119" s="186"/>
      <c r="J119" s="38"/>
      <c r="K119" s="38"/>
      <c r="L119" s="41"/>
      <c r="M119" s="187"/>
      <c r="N119" s="188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119</v>
      </c>
      <c r="AU119" s="19" t="s">
        <v>80</v>
      </c>
    </row>
    <row r="120" spans="1:65" s="2" customFormat="1" ht="11.25">
      <c r="A120" s="36"/>
      <c r="B120" s="37"/>
      <c r="C120" s="38"/>
      <c r="D120" s="211" t="s">
        <v>133</v>
      </c>
      <c r="E120" s="38"/>
      <c r="F120" s="212" t="s">
        <v>174</v>
      </c>
      <c r="G120" s="38"/>
      <c r="H120" s="38"/>
      <c r="I120" s="186"/>
      <c r="J120" s="38"/>
      <c r="K120" s="38"/>
      <c r="L120" s="41"/>
      <c r="M120" s="187"/>
      <c r="N120" s="188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133</v>
      </c>
      <c r="AU120" s="19" t="s">
        <v>80</v>
      </c>
    </row>
    <row r="121" spans="1:65" s="13" customFormat="1" ht="11.25">
      <c r="B121" s="190"/>
      <c r="C121" s="191"/>
      <c r="D121" s="184" t="s">
        <v>123</v>
      </c>
      <c r="E121" s="192" t="s">
        <v>19</v>
      </c>
      <c r="F121" s="193" t="s">
        <v>175</v>
      </c>
      <c r="G121" s="191"/>
      <c r="H121" s="194">
        <v>0.8</v>
      </c>
      <c r="I121" s="195"/>
      <c r="J121" s="191"/>
      <c r="K121" s="191"/>
      <c r="L121" s="196"/>
      <c r="M121" s="197"/>
      <c r="N121" s="198"/>
      <c r="O121" s="198"/>
      <c r="P121" s="198"/>
      <c r="Q121" s="198"/>
      <c r="R121" s="198"/>
      <c r="S121" s="198"/>
      <c r="T121" s="199"/>
      <c r="AT121" s="200" t="s">
        <v>123</v>
      </c>
      <c r="AU121" s="200" t="s">
        <v>80</v>
      </c>
      <c r="AV121" s="13" t="s">
        <v>80</v>
      </c>
      <c r="AW121" s="13" t="s">
        <v>33</v>
      </c>
      <c r="AX121" s="13" t="s">
        <v>78</v>
      </c>
      <c r="AY121" s="200" t="s">
        <v>109</v>
      </c>
    </row>
    <row r="122" spans="1:65" s="2" customFormat="1" ht="14.45" customHeight="1">
      <c r="A122" s="36"/>
      <c r="B122" s="37"/>
      <c r="C122" s="171" t="s">
        <v>176</v>
      </c>
      <c r="D122" s="171" t="s">
        <v>113</v>
      </c>
      <c r="E122" s="172" t="s">
        <v>177</v>
      </c>
      <c r="F122" s="173" t="s">
        <v>178</v>
      </c>
      <c r="G122" s="174" t="s">
        <v>179</v>
      </c>
      <c r="H122" s="175">
        <v>1</v>
      </c>
      <c r="I122" s="176"/>
      <c r="J122" s="177">
        <f>ROUND(I122*H122,2)</f>
        <v>0</v>
      </c>
      <c r="K122" s="173" t="s">
        <v>130</v>
      </c>
      <c r="L122" s="41"/>
      <c r="M122" s="178" t="s">
        <v>19</v>
      </c>
      <c r="N122" s="179" t="s">
        <v>41</v>
      </c>
      <c r="O122" s="66"/>
      <c r="P122" s="180">
        <f>O122*H122</f>
        <v>0</v>
      </c>
      <c r="Q122" s="180">
        <v>0</v>
      </c>
      <c r="R122" s="180">
        <f>Q122*H122</f>
        <v>0</v>
      </c>
      <c r="S122" s="180">
        <v>0</v>
      </c>
      <c r="T122" s="18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2" t="s">
        <v>117</v>
      </c>
      <c r="AT122" s="182" t="s">
        <v>113</v>
      </c>
      <c r="AU122" s="182" t="s">
        <v>80</v>
      </c>
      <c r="AY122" s="19" t="s">
        <v>109</v>
      </c>
      <c r="BE122" s="183">
        <f>IF(N122="základní",J122,0)</f>
        <v>0</v>
      </c>
      <c r="BF122" s="183">
        <f>IF(N122="snížená",J122,0)</f>
        <v>0</v>
      </c>
      <c r="BG122" s="183">
        <f>IF(N122="zákl. přenesená",J122,0)</f>
        <v>0</v>
      </c>
      <c r="BH122" s="183">
        <f>IF(N122="sníž. přenesená",J122,0)</f>
        <v>0</v>
      </c>
      <c r="BI122" s="183">
        <f>IF(N122="nulová",J122,0)</f>
        <v>0</v>
      </c>
      <c r="BJ122" s="19" t="s">
        <v>78</v>
      </c>
      <c r="BK122" s="183">
        <f>ROUND(I122*H122,2)</f>
        <v>0</v>
      </c>
      <c r="BL122" s="19" t="s">
        <v>117</v>
      </c>
      <c r="BM122" s="182" t="s">
        <v>180</v>
      </c>
    </row>
    <row r="123" spans="1:65" s="2" customFormat="1" ht="11.25">
      <c r="A123" s="36"/>
      <c r="B123" s="37"/>
      <c r="C123" s="38"/>
      <c r="D123" s="184" t="s">
        <v>119</v>
      </c>
      <c r="E123" s="38"/>
      <c r="F123" s="185" t="s">
        <v>181</v>
      </c>
      <c r="G123" s="38"/>
      <c r="H123" s="38"/>
      <c r="I123" s="186"/>
      <c r="J123" s="38"/>
      <c r="K123" s="38"/>
      <c r="L123" s="41"/>
      <c r="M123" s="187"/>
      <c r="N123" s="188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119</v>
      </c>
      <c r="AU123" s="19" t="s">
        <v>80</v>
      </c>
    </row>
    <row r="124" spans="1:65" s="2" customFormat="1" ht="11.25">
      <c r="A124" s="36"/>
      <c r="B124" s="37"/>
      <c r="C124" s="38"/>
      <c r="D124" s="211" t="s">
        <v>133</v>
      </c>
      <c r="E124" s="38"/>
      <c r="F124" s="212" t="s">
        <v>182</v>
      </c>
      <c r="G124" s="38"/>
      <c r="H124" s="38"/>
      <c r="I124" s="186"/>
      <c r="J124" s="38"/>
      <c r="K124" s="38"/>
      <c r="L124" s="41"/>
      <c r="M124" s="187"/>
      <c r="N124" s="188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133</v>
      </c>
      <c r="AU124" s="19" t="s">
        <v>80</v>
      </c>
    </row>
    <row r="125" spans="1:65" s="2" customFormat="1" ht="14.45" customHeight="1">
      <c r="A125" s="36"/>
      <c r="B125" s="37"/>
      <c r="C125" s="171" t="s">
        <v>183</v>
      </c>
      <c r="D125" s="171" t="s">
        <v>113</v>
      </c>
      <c r="E125" s="172" t="s">
        <v>184</v>
      </c>
      <c r="F125" s="173" t="s">
        <v>185</v>
      </c>
      <c r="G125" s="174" t="s">
        <v>186</v>
      </c>
      <c r="H125" s="175">
        <v>1</v>
      </c>
      <c r="I125" s="176"/>
      <c r="J125" s="177">
        <f>ROUND(I125*H125,2)</f>
        <v>0</v>
      </c>
      <c r="K125" s="173" t="s">
        <v>130</v>
      </c>
      <c r="L125" s="41"/>
      <c r="M125" s="178" t="s">
        <v>19</v>
      </c>
      <c r="N125" s="179" t="s">
        <v>41</v>
      </c>
      <c r="O125" s="66"/>
      <c r="P125" s="180">
        <f>O125*H125</f>
        <v>0</v>
      </c>
      <c r="Q125" s="180">
        <v>0</v>
      </c>
      <c r="R125" s="180">
        <f>Q125*H125</f>
        <v>0</v>
      </c>
      <c r="S125" s="180">
        <v>0.32</v>
      </c>
      <c r="T125" s="181">
        <f>S125*H125</f>
        <v>0.32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2" t="s">
        <v>117</v>
      </c>
      <c r="AT125" s="182" t="s">
        <v>113</v>
      </c>
      <c r="AU125" s="182" t="s">
        <v>80</v>
      </c>
      <c r="AY125" s="19" t="s">
        <v>109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9" t="s">
        <v>78</v>
      </c>
      <c r="BK125" s="183">
        <f>ROUND(I125*H125,2)</f>
        <v>0</v>
      </c>
      <c r="BL125" s="19" t="s">
        <v>117</v>
      </c>
      <c r="BM125" s="182" t="s">
        <v>187</v>
      </c>
    </row>
    <row r="126" spans="1:65" s="2" customFormat="1" ht="11.25">
      <c r="A126" s="36"/>
      <c r="B126" s="37"/>
      <c r="C126" s="38"/>
      <c r="D126" s="184" t="s">
        <v>119</v>
      </c>
      <c r="E126" s="38"/>
      <c r="F126" s="185" t="s">
        <v>188</v>
      </c>
      <c r="G126" s="38"/>
      <c r="H126" s="38"/>
      <c r="I126" s="186"/>
      <c r="J126" s="38"/>
      <c r="K126" s="38"/>
      <c r="L126" s="41"/>
      <c r="M126" s="187"/>
      <c r="N126" s="188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119</v>
      </c>
      <c r="AU126" s="19" t="s">
        <v>80</v>
      </c>
    </row>
    <row r="127" spans="1:65" s="2" customFormat="1" ht="11.25">
      <c r="A127" s="36"/>
      <c r="B127" s="37"/>
      <c r="C127" s="38"/>
      <c r="D127" s="211" t="s">
        <v>133</v>
      </c>
      <c r="E127" s="38"/>
      <c r="F127" s="212" t="s">
        <v>189</v>
      </c>
      <c r="G127" s="38"/>
      <c r="H127" s="38"/>
      <c r="I127" s="186"/>
      <c r="J127" s="38"/>
      <c r="K127" s="38"/>
      <c r="L127" s="41"/>
      <c r="M127" s="187"/>
      <c r="N127" s="188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133</v>
      </c>
      <c r="AU127" s="19" t="s">
        <v>80</v>
      </c>
    </row>
    <row r="128" spans="1:65" s="2" customFormat="1" ht="14.45" customHeight="1">
      <c r="A128" s="36"/>
      <c r="B128" s="37"/>
      <c r="C128" s="171" t="s">
        <v>8</v>
      </c>
      <c r="D128" s="171" t="s">
        <v>113</v>
      </c>
      <c r="E128" s="172" t="s">
        <v>190</v>
      </c>
      <c r="F128" s="173" t="s">
        <v>191</v>
      </c>
      <c r="G128" s="174" t="s">
        <v>186</v>
      </c>
      <c r="H128" s="175">
        <v>1</v>
      </c>
      <c r="I128" s="176"/>
      <c r="J128" s="177">
        <f>ROUND(I128*H128,2)</f>
        <v>0</v>
      </c>
      <c r="K128" s="173" t="s">
        <v>130</v>
      </c>
      <c r="L128" s="41"/>
      <c r="M128" s="178" t="s">
        <v>19</v>
      </c>
      <c r="N128" s="179" t="s">
        <v>41</v>
      </c>
      <c r="O128" s="66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2" t="s">
        <v>117</v>
      </c>
      <c r="AT128" s="182" t="s">
        <v>113</v>
      </c>
      <c r="AU128" s="182" t="s">
        <v>80</v>
      </c>
      <c r="AY128" s="19" t="s">
        <v>109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9" t="s">
        <v>78</v>
      </c>
      <c r="BK128" s="183">
        <f>ROUND(I128*H128,2)</f>
        <v>0</v>
      </c>
      <c r="BL128" s="19" t="s">
        <v>117</v>
      </c>
      <c r="BM128" s="182" t="s">
        <v>192</v>
      </c>
    </row>
    <row r="129" spans="1:65" s="2" customFormat="1" ht="11.25">
      <c r="A129" s="36"/>
      <c r="B129" s="37"/>
      <c r="C129" s="38"/>
      <c r="D129" s="184" t="s">
        <v>119</v>
      </c>
      <c r="E129" s="38"/>
      <c r="F129" s="185" t="s">
        <v>193</v>
      </c>
      <c r="G129" s="38"/>
      <c r="H129" s="38"/>
      <c r="I129" s="186"/>
      <c r="J129" s="38"/>
      <c r="K129" s="38"/>
      <c r="L129" s="41"/>
      <c r="M129" s="187"/>
      <c r="N129" s="188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119</v>
      </c>
      <c r="AU129" s="19" t="s">
        <v>80</v>
      </c>
    </row>
    <row r="130" spans="1:65" s="2" customFormat="1" ht="11.25">
      <c r="A130" s="36"/>
      <c r="B130" s="37"/>
      <c r="C130" s="38"/>
      <c r="D130" s="211" t="s">
        <v>133</v>
      </c>
      <c r="E130" s="38"/>
      <c r="F130" s="212" t="s">
        <v>194</v>
      </c>
      <c r="G130" s="38"/>
      <c r="H130" s="38"/>
      <c r="I130" s="186"/>
      <c r="J130" s="38"/>
      <c r="K130" s="38"/>
      <c r="L130" s="41"/>
      <c r="M130" s="187"/>
      <c r="N130" s="188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133</v>
      </c>
      <c r="AU130" s="19" t="s">
        <v>80</v>
      </c>
    </row>
    <row r="131" spans="1:65" s="2" customFormat="1" ht="14.45" customHeight="1">
      <c r="A131" s="36"/>
      <c r="B131" s="37"/>
      <c r="C131" s="224" t="s">
        <v>195</v>
      </c>
      <c r="D131" s="224" t="s">
        <v>139</v>
      </c>
      <c r="E131" s="225" t="s">
        <v>196</v>
      </c>
      <c r="F131" s="226" t="s">
        <v>197</v>
      </c>
      <c r="G131" s="227" t="s">
        <v>186</v>
      </c>
      <c r="H131" s="228">
        <v>1</v>
      </c>
      <c r="I131" s="229"/>
      <c r="J131" s="230">
        <f>ROUND(I131*H131,2)</f>
        <v>0</v>
      </c>
      <c r="K131" s="226" t="s">
        <v>130</v>
      </c>
      <c r="L131" s="231"/>
      <c r="M131" s="232" t="s">
        <v>19</v>
      </c>
      <c r="N131" s="233" t="s">
        <v>41</v>
      </c>
      <c r="O131" s="66"/>
      <c r="P131" s="180">
        <f>O131*H131</f>
        <v>0</v>
      </c>
      <c r="Q131" s="180">
        <v>0.10150000000000001</v>
      </c>
      <c r="R131" s="180">
        <f>Q131*H131</f>
        <v>0.10150000000000001</v>
      </c>
      <c r="S131" s="180">
        <v>0</v>
      </c>
      <c r="T131" s="18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2" t="s">
        <v>143</v>
      </c>
      <c r="AT131" s="182" t="s">
        <v>139</v>
      </c>
      <c r="AU131" s="182" t="s">
        <v>80</v>
      </c>
      <c r="AY131" s="19" t="s">
        <v>109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9" t="s">
        <v>78</v>
      </c>
      <c r="BK131" s="183">
        <f>ROUND(I131*H131,2)</f>
        <v>0</v>
      </c>
      <c r="BL131" s="19" t="s">
        <v>117</v>
      </c>
      <c r="BM131" s="182" t="s">
        <v>198</v>
      </c>
    </row>
    <row r="132" spans="1:65" s="2" customFormat="1" ht="11.25">
      <c r="A132" s="36"/>
      <c r="B132" s="37"/>
      <c r="C132" s="38"/>
      <c r="D132" s="184" t="s">
        <v>119</v>
      </c>
      <c r="E132" s="38"/>
      <c r="F132" s="185" t="s">
        <v>197</v>
      </c>
      <c r="G132" s="38"/>
      <c r="H132" s="38"/>
      <c r="I132" s="186"/>
      <c r="J132" s="38"/>
      <c r="K132" s="38"/>
      <c r="L132" s="41"/>
      <c r="M132" s="187"/>
      <c r="N132" s="188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119</v>
      </c>
      <c r="AU132" s="19" t="s">
        <v>80</v>
      </c>
    </row>
    <row r="133" spans="1:65" s="2" customFormat="1" ht="14.45" customHeight="1">
      <c r="A133" s="36"/>
      <c r="B133" s="37"/>
      <c r="C133" s="171" t="s">
        <v>199</v>
      </c>
      <c r="D133" s="171" t="s">
        <v>113</v>
      </c>
      <c r="E133" s="172" t="s">
        <v>200</v>
      </c>
      <c r="F133" s="173" t="s">
        <v>201</v>
      </c>
      <c r="G133" s="174" t="s">
        <v>202</v>
      </c>
      <c r="H133" s="175">
        <v>1.54</v>
      </c>
      <c r="I133" s="176"/>
      <c r="J133" s="177">
        <f>ROUND(I133*H133,2)</f>
        <v>0</v>
      </c>
      <c r="K133" s="173" t="s">
        <v>130</v>
      </c>
      <c r="L133" s="41"/>
      <c r="M133" s="178" t="s">
        <v>19</v>
      </c>
      <c r="N133" s="179" t="s">
        <v>41</v>
      </c>
      <c r="O133" s="66"/>
      <c r="P133" s="180">
        <f>O133*H133</f>
        <v>0</v>
      </c>
      <c r="Q133" s="180">
        <v>0</v>
      </c>
      <c r="R133" s="180">
        <f>Q133*H133</f>
        <v>0</v>
      </c>
      <c r="S133" s="180">
        <v>1.8</v>
      </c>
      <c r="T133" s="181">
        <f>S133*H133</f>
        <v>2.7720000000000002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2" t="s">
        <v>117</v>
      </c>
      <c r="AT133" s="182" t="s">
        <v>113</v>
      </c>
      <c r="AU133" s="182" t="s">
        <v>80</v>
      </c>
      <c r="AY133" s="19" t="s">
        <v>109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9" t="s">
        <v>78</v>
      </c>
      <c r="BK133" s="183">
        <f>ROUND(I133*H133,2)</f>
        <v>0</v>
      </c>
      <c r="BL133" s="19" t="s">
        <v>117</v>
      </c>
      <c r="BM133" s="182" t="s">
        <v>203</v>
      </c>
    </row>
    <row r="134" spans="1:65" s="2" customFormat="1" ht="19.5">
      <c r="A134" s="36"/>
      <c r="B134" s="37"/>
      <c r="C134" s="38"/>
      <c r="D134" s="184" t="s">
        <v>119</v>
      </c>
      <c r="E134" s="38"/>
      <c r="F134" s="185" t="s">
        <v>204</v>
      </c>
      <c r="G134" s="38"/>
      <c r="H134" s="38"/>
      <c r="I134" s="186"/>
      <c r="J134" s="38"/>
      <c r="K134" s="38"/>
      <c r="L134" s="41"/>
      <c r="M134" s="187"/>
      <c r="N134" s="188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119</v>
      </c>
      <c r="AU134" s="19" t="s">
        <v>80</v>
      </c>
    </row>
    <row r="135" spans="1:65" s="2" customFormat="1" ht="11.25">
      <c r="A135" s="36"/>
      <c r="B135" s="37"/>
      <c r="C135" s="38"/>
      <c r="D135" s="211" t="s">
        <v>133</v>
      </c>
      <c r="E135" s="38"/>
      <c r="F135" s="212" t="s">
        <v>205</v>
      </c>
      <c r="G135" s="38"/>
      <c r="H135" s="38"/>
      <c r="I135" s="186"/>
      <c r="J135" s="38"/>
      <c r="K135" s="38"/>
      <c r="L135" s="41"/>
      <c r="M135" s="187"/>
      <c r="N135" s="188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133</v>
      </c>
      <c r="AU135" s="19" t="s">
        <v>80</v>
      </c>
    </row>
    <row r="136" spans="1:65" s="2" customFormat="1" ht="19.5">
      <c r="A136" s="36"/>
      <c r="B136" s="37"/>
      <c r="C136" s="38"/>
      <c r="D136" s="184" t="s">
        <v>121</v>
      </c>
      <c r="E136" s="38"/>
      <c r="F136" s="189" t="s">
        <v>206</v>
      </c>
      <c r="G136" s="38"/>
      <c r="H136" s="38"/>
      <c r="I136" s="186"/>
      <c r="J136" s="38"/>
      <c r="K136" s="38"/>
      <c r="L136" s="41"/>
      <c r="M136" s="187"/>
      <c r="N136" s="188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121</v>
      </c>
      <c r="AU136" s="19" t="s">
        <v>80</v>
      </c>
    </row>
    <row r="137" spans="1:65" s="13" customFormat="1" ht="11.25">
      <c r="B137" s="190"/>
      <c r="C137" s="191"/>
      <c r="D137" s="184" t="s">
        <v>123</v>
      </c>
      <c r="E137" s="192" t="s">
        <v>19</v>
      </c>
      <c r="F137" s="193" t="s">
        <v>207</v>
      </c>
      <c r="G137" s="191"/>
      <c r="H137" s="194">
        <v>1.54</v>
      </c>
      <c r="I137" s="195"/>
      <c r="J137" s="191"/>
      <c r="K137" s="191"/>
      <c r="L137" s="196"/>
      <c r="M137" s="197"/>
      <c r="N137" s="198"/>
      <c r="O137" s="198"/>
      <c r="P137" s="198"/>
      <c r="Q137" s="198"/>
      <c r="R137" s="198"/>
      <c r="S137" s="198"/>
      <c r="T137" s="199"/>
      <c r="AT137" s="200" t="s">
        <v>123</v>
      </c>
      <c r="AU137" s="200" t="s">
        <v>80</v>
      </c>
      <c r="AV137" s="13" t="s">
        <v>80</v>
      </c>
      <c r="AW137" s="13" t="s">
        <v>33</v>
      </c>
      <c r="AX137" s="13" t="s">
        <v>70</v>
      </c>
      <c r="AY137" s="200" t="s">
        <v>109</v>
      </c>
    </row>
    <row r="138" spans="1:65" s="14" customFormat="1" ht="11.25">
      <c r="B138" s="201"/>
      <c r="C138" s="202"/>
      <c r="D138" s="184" t="s">
        <v>123</v>
      </c>
      <c r="E138" s="203" t="s">
        <v>19</v>
      </c>
      <c r="F138" s="204" t="s">
        <v>208</v>
      </c>
      <c r="G138" s="202"/>
      <c r="H138" s="203" t="s">
        <v>19</v>
      </c>
      <c r="I138" s="205"/>
      <c r="J138" s="202"/>
      <c r="K138" s="202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123</v>
      </c>
      <c r="AU138" s="210" t="s">
        <v>80</v>
      </c>
      <c r="AV138" s="14" t="s">
        <v>78</v>
      </c>
      <c r="AW138" s="14" t="s">
        <v>33</v>
      </c>
      <c r="AX138" s="14" t="s">
        <v>70</v>
      </c>
      <c r="AY138" s="210" t="s">
        <v>109</v>
      </c>
    </row>
    <row r="139" spans="1:65" s="15" customFormat="1" ht="11.25">
      <c r="B139" s="213"/>
      <c r="C139" s="214"/>
      <c r="D139" s="184" t="s">
        <v>123</v>
      </c>
      <c r="E139" s="215" t="s">
        <v>19</v>
      </c>
      <c r="F139" s="216" t="s">
        <v>137</v>
      </c>
      <c r="G139" s="214"/>
      <c r="H139" s="217">
        <v>1.54</v>
      </c>
      <c r="I139" s="218"/>
      <c r="J139" s="214"/>
      <c r="K139" s="214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123</v>
      </c>
      <c r="AU139" s="223" t="s">
        <v>80</v>
      </c>
      <c r="AV139" s="15" t="s">
        <v>117</v>
      </c>
      <c r="AW139" s="15" t="s">
        <v>33</v>
      </c>
      <c r="AX139" s="15" t="s">
        <v>78</v>
      </c>
      <c r="AY139" s="223" t="s">
        <v>109</v>
      </c>
    </row>
    <row r="140" spans="1:65" s="12" customFormat="1" ht="22.9" customHeight="1">
      <c r="B140" s="155"/>
      <c r="C140" s="156"/>
      <c r="D140" s="157" t="s">
        <v>69</v>
      </c>
      <c r="E140" s="169" t="s">
        <v>78</v>
      </c>
      <c r="F140" s="169" t="s">
        <v>209</v>
      </c>
      <c r="G140" s="156"/>
      <c r="H140" s="156"/>
      <c r="I140" s="159"/>
      <c r="J140" s="170">
        <f>BK140</f>
        <v>0</v>
      </c>
      <c r="K140" s="156"/>
      <c r="L140" s="161"/>
      <c r="M140" s="162"/>
      <c r="N140" s="163"/>
      <c r="O140" s="163"/>
      <c r="P140" s="164">
        <f>SUM(P141:P160)</f>
        <v>0</v>
      </c>
      <c r="Q140" s="163"/>
      <c r="R140" s="164">
        <f>SUM(R141:R160)</f>
        <v>2.8760000000000001E-2</v>
      </c>
      <c r="S140" s="163"/>
      <c r="T140" s="165">
        <f>SUM(T141:T160)</f>
        <v>0</v>
      </c>
      <c r="AR140" s="166" t="s">
        <v>78</v>
      </c>
      <c r="AT140" s="167" t="s">
        <v>69</v>
      </c>
      <c r="AU140" s="167" t="s">
        <v>78</v>
      </c>
      <c r="AY140" s="166" t="s">
        <v>109</v>
      </c>
      <c r="BK140" s="168">
        <f>SUM(BK141:BK160)</f>
        <v>0</v>
      </c>
    </row>
    <row r="141" spans="1:65" s="2" customFormat="1" ht="14.45" customHeight="1">
      <c r="A141" s="36"/>
      <c r="B141" s="37"/>
      <c r="C141" s="171" t="s">
        <v>80</v>
      </c>
      <c r="D141" s="171" t="s">
        <v>113</v>
      </c>
      <c r="E141" s="172" t="s">
        <v>210</v>
      </c>
      <c r="F141" s="173" t="s">
        <v>211</v>
      </c>
      <c r="G141" s="174" t="s">
        <v>186</v>
      </c>
      <c r="H141" s="175">
        <v>4</v>
      </c>
      <c r="I141" s="176"/>
      <c r="J141" s="177">
        <f>ROUND(I141*H141,2)</f>
        <v>0</v>
      </c>
      <c r="K141" s="173" t="s">
        <v>130</v>
      </c>
      <c r="L141" s="41"/>
      <c r="M141" s="178" t="s">
        <v>19</v>
      </c>
      <c r="N141" s="179" t="s">
        <v>41</v>
      </c>
      <c r="O141" s="66"/>
      <c r="P141" s="180">
        <f>O141*H141</f>
        <v>0</v>
      </c>
      <c r="Q141" s="180">
        <v>7.1900000000000002E-3</v>
      </c>
      <c r="R141" s="180">
        <f>Q141*H141</f>
        <v>2.8760000000000001E-2</v>
      </c>
      <c r="S141" s="180">
        <v>0</v>
      </c>
      <c r="T141" s="18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2" t="s">
        <v>117</v>
      </c>
      <c r="AT141" s="182" t="s">
        <v>113</v>
      </c>
      <c r="AU141" s="182" t="s">
        <v>80</v>
      </c>
      <c r="AY141" s="19" t="s">
        <v>109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9" t="s">
        <v>78</v>
      </c>
      <c r="BK141" s="183">
        <f>ROUND(I141*H141,2)</f>
        <v>0</v>
      </c>
      <c r="BL141" s="19" t="s">
        <v>117</v>
      </c>
      <c r="BM141" s="182" t="s">
        <v>212</v>
      </c>
    </row>
    <row r="142" spans="1:65" s="2" customFormat="1" ht="11.25">
      <c r="A142" s="36"/>
      <c r="B142" s="37"/>
      <c r="C142" s="38"/>
      <c r="D142" s="184" t="s">
        <v>119</v>
      </c>
      <c r="E142" s="38"/>
      <c r="F142" s="185" t="s">
        <v>213</v>
      </c>
      <c r="G142" s="38"/>
      <c r="H142" s="38"/>
      <c r="I142" s="186"/>
      <c r="J142" s="38"/>
      <c r="K142" s="38"/>
      <c r="L142" s="41"/>
      <c r="M142" s="187"/>
      <c r="N142" s="188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119</v>
      </c>
      <c r="AU142" s="19" t="s">
        <v>80</v>
      </c>
    </row>
    <row r="143" spans="1:65" s="2" customFormat="1" ht="11.25">
      <c r="A143" s="36"/>
      <c r="B143" s="37"/>
      <c r="C143" s="38"/>
      <c r="D143" s="211" t="s">
        <v>133</v>
      </c>
      <c r="E143" s="38"/>
      <c r="F143" s="212" t="s">
        <v>214</v>
      </c>
      <c r="G143" s="38"/>
      <c r="H143" s="38"/>
      <c r="I143" s="186"/>
      <c r="J143" s="38"/>
      <c r="K143" s="38"/>
      <c r="L143" s="41"/>
      <c r="M143" s="187"/>
      <c r="N143" s="188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133</v>
      </c>
      <c r="AU143" s="19" t="s">
        <v>80</v>
      </c>
    </row>
    <row r="144" spans="1:65" s="2" customFormat="1" ht="19.5">
      <c r="A144" s="36"/>
      <c r="B144" s="37"/>
      <c r="C144" s="38"/>
      <c r="D144" s="184" t="s">
        <v>121</v>
      </c>
      <c r="E144" s="38"/>
      <c r="F144" s="189" t="s">
        <v>215</v>
      </c>
      <c r="G144" s="38"/>
      <c r="H144" s="38"/>
      <c r="I144" s="186"/>
      <c r="J144" s="38"/>
      <c r="K144" s="38"/>
      <c r="L144" s="41"/>
      <c r="M144" s="187"/>
      <c r="N144" s="188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121</v>
      </c>
      <c r="AU144" s="19" t="s">
        <v>80</v>
      </c>
    </row>
    <row r="145" spans="1:65" s="13" customFormat="1" ht="11.25">
      <c r="B145" s="190"/>
      <c r="C145" s="191"/>
      <c r="D145" s="184" t="s">
        <v>123</v>
      </c>
      <c r="E145" s="192" t="s">
        <v>19</v>
      </c>
      <c r="F145" s="193" t="s">
        <v>117</v>
      </c>
      <c r="G145" s="191"/>
      <c r="H145" s="194">
        <v>4</v>
      </c>
      <c r="I145" s="195"/>
      <c r="J145" s="191"/>
      <c r="K145" s="191"/>
      <c r="L145" s="196"/>
      <c r="M145" s="197"/>
      <c r="N145" s="198"/>
      <c r="O145" s="198"/>
      <c r="P145" s="198"/>
      <c r="Q145" s="198"/>
      <c r="R145" s="198"/>
      <c r="S145" s="198"/>
      <c r="T145" s="199"/>
      <c r="AT145" s="200" t="s">
        <v>123</v>
      </c>
      <c r="AU145" s="200" t="s">
        <v>80</v>
      </c>
      <c r="AV145" s="13" t="s">
        <v>80</v>
      </c>
      <c r="AW145" s="13" t="s">
        <v>33</v>
      </c>
      <c r="AX145" s="13" t="s">
        <v>78</v>
      </c>
      <c r="AY145" s="200" t="s">
        <v>109</v>
      </c>
    </row>
    <row r="146" spans="1:65" s="2" customFormat="1" ht="19.899999999999999" customHeight="1">
      <c r="A146" s="36"/>
      <c r="B146" s="37"/>
      <c r="C146" s="171" t="s">
        <v>216</v>
      </c>
      <c r="D146" s="171" t="s">
        <v>113</v>
      </c>
      <c r="E146" s="172" t="s">
        <v>217</v>
      </c>
      <c r="F146" s="173" t="s">
        <v>218</v>
      </c>
      <c r="G146" s="174" t="s">
        <v>202</v>
      </c>
      <c r="H146" s="175">
        <v>0.48699999999999999</v>
      </c>
      <c r="I146" s="176"/>
      <c r="J146" s="177">
        <f>ROUND(I146*H146,2)</f>
        <v>0</v>
      </c>
      <c r="K146" s="173" t="s">
        <v>130</v>
      </c>
      <c r="L146" s="41"/>
      <c r="M146" s="178" t="s">
        <v>19</v>
      </c>
      <c r="N146" s="179" t="s">
        <v>41</v>
      </c>
      <c r="O146" s="6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2" t="s">
        <v>117</v>
      </c>
      <c r="AT146" s="182" t="s">
        <v>113</v>
      </c>
      <c r="AU146" s="182" t="s">
        <v>80</v>
      </c>
      <c r="AY146" s="19" t="s">
        <v>109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9" t="s">
        <v>78</v>
      </c>
      <c r="BK146" s="183">
        <f>ROUND(I146*H146,2)</f>
        <v>0</v>
      </c>
      <c r="BL146" s="19" t="s">
        <v>117</v>
      </c>
      <c r="BM146" s="182" t="s">
        <v>219</v>
      </c>
    </row>
    <row r="147" spans="1:65" s="2" customFormat="1" ht="19.5">
      <c r="A147" s="36"/>
      <c r="B147" s="37"/>
      <c r="C147" s="38"/>
      <c r="D147" s="184" t="s">
        <v>119</v>
      </c>
      <c r="E147" s="38"/>
      <c r="F147" s="185" t="s">
        <v>220</v>
      </c>
      <c r="G147" s="38"/>
      <c r="H147" s="38"/>
      <c r="I147" s="186"/>
      <c r="J147" s="38"/>
      <c r="K147" s="38"/>
      <c r="L147" s="41"/>
      <c r="M147" s="187"/>
      <c r="N147" s="188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119</v>
      </c>
      <c r="AU147" s="19" t="s">
        <v>80</v>
      </c>
    </row>
    <row r="148" spans="1:65" s="2" customFormat="1" ht="11.25">
      <c r="A148" s="36"/>
      <c r="B148" s="37"/>
      <c r="C148" s="38"/>
      <c r="D148" s="211" t="s">
        <v>133</v>
      </c>
      <c r="E148" s="38"/>
      <c r="F148" s="212" t="s">
        <v>221</v>
      </c>
      <c r="G148" s="38"/>
      <c r="H148" s="38"/>
      <c r="I148" s="186"/>
      <c r="J148" s="38"/>
      <c r="K148" s="38"/>
      <c r="L148" s="41"/>
      <c r="M148" s="187"/>
      <c r="N148" s="188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133</v>
      </c>
      <c r="AU148" s="19" t="s">
        <v>80</v>
      </c>
    </row>
    <row r="149" spans="1:65" s="13" customFormat="1" ht="11.25">
      <c r="B149" s="190"/>
      <c r="C149" s="191"/>
      <c r="D149" s="184" t="s">
        <v>123</v>
      </c>
      <c r="E149" s="192" t="s">
        <v>19</v>
      </c>
      <c r="F149" s="193" t="s">
        <v>222</v>
      </c>
      <c r="G149" s="191"/>
      <c r="H149" s="194">
        <v>0.48664600000000002</v>
      </c>
      <c r="I149" s="195"/>
      <c r="J149" s="191"/>
      <c r="K149" s="191"/>
      <c r="L149" s="196"/>
      <c r="M149" s="197"/>
      <c r="N149" s="198"/>
      <c r="O149" s="198"/>
      <c r="P149" s="198"/>
      <c r="Q149" s="198"/>
      <c r="R149" s="198"/>
      <c r="S149" s="198"/>
      <c r="T149" s="199"/>
      <c r="AT149" s="200" t="s">
        <v>123</v>
      </c>
      <c r="AU149" s="200" t="s">
        <v>80</v>
      </c>
      <c r="AV149" s="13" t="s">
        <v>80</v>
      </c>
      <c r="AW149" s="13" t="s">
        <v>33</v>
      </c>
      <c r="AX149" s="13" t="s">
        <v>70</v>
      </c>
      <c r="AY149" s="200" t="s">
        <v>109</v>
      </c>
    </row>
    <row r="150" spans="1:65" s="15" customFormat="1" ht="11.25">
      <c r="B150" s="213"/>
      <c r="C150" s="214"/>
      <c r="D150" s="184" t="s">
        <v>123</v>
      </c>
      <c r="E150" s="215" t="s">
        <v>19</v>
      </c>
      <c r="F150" s="216" t="s">
        <v>137</v>
      </c>
      <c r="G150" s="214"/>
      <c r="H150" s="217">
        <v>0.48664600000000002</v>
      </c>
      <c r="I150" s="218"/>
      <c r="J150" s="214"/>
      <c r="K150" s="214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123</v>
      </c>
      <c r="AU150" s="223" t="s">
        <v>80</v>
      </c>
      <c r="AV150" s="15" t="s">
        <v>117</v>
      </c>
      <c r="AW150" s="15" t="s">
        <v>33</v>
      </c>
      <c r="AX150" s="15" t="s">
        <v>78</v>
      </c>
      <c r="AY150" s="223" t="s">
        <v>109</v>
      </c>
    </row>
    <row r="151" spans="1:65" s="2" customFormat="1" ht="19.899999999999999" customHeight="1">
      <c r="A151" s="36"/>
      <c r="B151" s="37"/>
      <c r="C151" s="171" t="s">
        <v>117</v>
      </c>
      <c r="D151" s="171" t="s">
        <v>113</v>
      </c>
      <c r="E151" s="172" t="s">
        <v>223</v>
      </c>
      <c r="F151" s="173" t="s">
        <v>224</v>
      </c>
      <c r="G151" s="174" t="s">
        <v>202</v>
      </c>
      <c r="H151" s="175">
        <v>0.5</v>
      </c>
      <c r="I151" s="176"/>
      <c r="J151" s="177">
        <f>ROUND(I151*H151,2)</f>
        <v>0</v>
      </c>
      <c r="K151" s="173" t="s">
        <v>130</v>
      </c>
      <c r="L151" s="41"/>
      <c r="M151" s="178" t="s">
        <v>19</v>
      </c>
      <c r="N151" s="179" t="s">
        <v>41</v>
      </c>
      <c r="O151" s="6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2" t="s">
        <v>117</v>
      </c>
      <c r="AT151" s="182" t="s">
        <v>113</v>
      </c>
      <c r="AU151" s="182" t="s">
        <v>80</v>
      </c>
      <c r="AY151" s="19" t="s">
        <v>109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9" t="s">
        <v>78</v>
      </c>
      <c r="BK151" s="183">
        <f>ROUND(I151*H151,2)</f>
        <v>0</v>
      </c>
      <c r="BL151" s="19" t="s">
        <v>117</v>
      </c>
      <c r="BM151" s="182" t="s">
        <v>225</v>
      </c>
    </row>
    <row r="152" spans="1:65" s="2" customFormat="1" ht="19.5">
      <c r="A152" s="36"/>
      <c r="B152" s="37"/>
      <c r="C152" s="38"/>
      <c r="D152" s="184" t="s">
        <v>119</v>
      </c>
      <c r="E152" s="38"/>
      <c r="F152" s="185" t="s">
        <v>226</v>
      </c>
      <c r="G152" s="38"/>
      <c r="H152" s="38"/>
      <c r="I152" s="186"/>
      <c r="J152" s="38"/>
      <c r="K152" s="38"/>
      <c r="L152" s="41"/>
      <c r="M152" s="187"/>
      <c r="N152" s="188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119</v>
      </c>
      <c r="AU152" s="19" t="s">
        <v>80</v>
      </c>
    </row>
    <row r="153" spans="1:65" s="2" customFormat="1" ht="11.25">
      <c r="A153" s="36"/>
      <c r="B153" s="37"/>
      <c r="C153" s="38"/>
      <c r="D153" s="211" t="s">
        <v>133</v>
      </c>
      <c r="E153" s="38"/>
      <c r="F153" s="212" t="s">
        <v>227</v>
      </c>
      <c r="G153" s="38"/>
      <c r="H153" s="38"/>
      <c r="I153" s="186"/>
      <c r="J153" s="38"/>
      <c r="K153" s="38"/>
      <c r="L153" s="41"/>
      <c r="M153" s="187"/>
      <c r="N153" s="188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133</v>
      </c>
      <c r="AU153" s="19" t="s">
        <v>80</v>
      </c>
    </row>
    <row r="154" spans="1:65" s="2" customFormat="1" ht="14.45" customHeight="1">
      <c r="A154" s="36"/>
      <c r="B154" s="37"/>
      <c r="C154" s="171" t="s">
        <v>228</v>
      </c>
      <c r="D154" s="171" t="s">
        <v>113</v>
      </c>
      <c r="E154" s="172" t="s">
        <v>229</v>
      </c>
      <c r="F154" s="173" t="s">
        <v>230</v>
      </c>
      <c r="G154" s="174" t="s">
        <v>202</v>
      </c>
      <c r="H154" s="175">
        <v>3.6040000000000001</v>
      </c>
      <c r="I154" s="176"/>
      <c r="J154" s="177">
        <f>ROUND(I154*H154,2)</f>
        <v>0</v>
      </c>
      <c r="K154" s="173" t="s">
        <v>130</v>
      </c>
      <c r="L154" s="41"/>
      <c r="M154" s="178" t="s">
        <v>19</v>
      </c>
      <c r="N154" s="179" t="s">
        <v>41</v>
      </c>
      <c r="O154" s="66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2" t="s">
        <v>117</v>
      </c>
      <c r="AT154" s="182" t="s">
        <v>113</v>
      </c>
      <c r="AU154" s="182" t="s">
        <v>80</v>
      </c>
      <c r="AY154" s="19" t="s">
        <v>109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9" t="s">
        <v>78</v>
      </c>
      <c r="BK154" s="183">
        <f>ROUND(I154*H154,2)</f>
        <v>0</v>
      </c>
      <c r="BL154" s="19" t="s">
        <v>117</v>
      </c>
      <c r="BM154" s="182" t="s">
        <v>231</v>
      </c>
    </row>
    <row r="155" spans="1:65" s="2" customFormat="1" ht="19.5">
      <c r="A155" s="36"/>
      <c r="B155" s="37"/>
      <c r="C155" s="38"/>
      <c r="D155" s="184" t="s">
        <v>119</v>
      </c>
      <c r="E155" s="38"/>
      <c r="F155" s="185" t="s">
        <v>232</v>
      </c>
      <c r="G155" s="38"/>
      <c r="H155" s="38"/>
      <c r="I155" s="186"/>
      <c r="J155" s="38"/>
      <c r="K155" s="38"/>
      <c r="L155" s="41"/>
      <c r="M155" s="187"/>
      <c r="N155" s="188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119</v>
      </c>
      <c r="AU155" s="19" t="s">
        <v>80</v>
      </c>
    </row>
    <row r="156" spans="1:65" s="2" customFormat="1" ht="11.25">
      <c r="A156" s="36"/>
      <c r="B156" s="37"/>
      <c r="C156" s="38"/>
      <c r="D156" s="211" t="s">
        <v>133</v>
      </c>
      <c r="E156" s="38"/>
      <c r="F156" s="212" t="s">
        <v>233</v>
      </c>
      <c r="G156" s="38"/>
      <c r="H156" s="38"/>
      <c r="I156" s="186"/>
      <c r="J156" s="38"/>
      <c r="K156" s="38"/>
      <c r="L156" s="41"/>
      <c r="M156" s="187"/>
      <c r="N156" s="188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133</v>
      </c>
      <c r="AU156" s="19" t="s">
        <v>80</v>
      </c>
    </row>
    <row r="157" spans="1:65" s="13" customFormat="1" ht="11.25">
      <c r="B157" s="190"/>
      <c r="C157" s="191"/>
      <c r="D157" s="184" t="s">
        <v>123</v>
      </c>
      <c r="E157" s="192" t="s">
        <v>19</v>
      </c>
      <c r="F157" s="193" t="s">
        <v>234</v>
      </c>
      <c r="G157" s="191"/>
      <c r="H157" s="194">
        <v>1.0066459999999999</v>
      </c>
      <c r="I157" s="195"/>
      <c r="J157" s="191"/>
      <c r="K157" s="191"/>
      <c r="L157" s="196"/>
      <c r="M157" s="197"/>
      <c r="N157" s="198"/>
      <c r="O157" s="198"/>
      <c r="P157" s="198"/>
      <c r="Q157" s="198"/>
      <c r="R157" s="198"/>
      <c r="S157" s="198"/>
      <c r="T157" s="199"/>
      <c r="AT157" s="200" t="s">
        <v>123</v>
      </c>
      <c r="AU157" s="200" t="s">
        <v>80</v>
      </c>
      <c r="AV157" s="13" t="s">
        <v>80</v>
      </c>
      <c r="AW157" s="13" t="s">
        <v>33</v>
      </c>
      <c r="AX157" s="13" t="s">
        <v>70</v>
      </c>
      <c r="AY157" s="200" t="s">
        <v>109</v>
      </c>
    </row>
    <row r="158" spans="1:65" s="13" customFormat="1" ht="11.25">
      <c r="B158" s="190"/>
      <c r="C158" s="191"/>
      <c r="D158" s="184" t="s">
        <v>123</v>
      </c>
      <c r="E158" s="192" t="s">
        <v>19</v>
      </c>
      <c r="F158" s="193" t="s">
        <v>235</v>
      </c>
      <c r="G158" s="191"/>
      <c r="H158" s="194">
        <v>2.597</v>
      </c>
      <c r="I158" s="195"/>
      <c r="J158" s="191"/>
      <c r="K158" s="191"/>
      <c r="L158" s="196"/>
      <c r="M158" s="197"/>
      <c r="N158" s="198"/>
      <c r="O158" s="198"/>
      <c r="P158" s="198"/>
      <c r="Q158" s="198"/>
      <c r="R158" s="198"/>
      <c r="S158" s="198"/>
      <c r="T158" s="199"/>
      <c r="AT158" s="200" t="s">
        <v>123</v>
      </c>
      <c r="AU158" s="200" t="s">
        <v>80</v>
      </c>
      <c r="AV158" s="13" t="s">
        <v>80</v>
      </c>
      <c r="AW158" s="13" t="s">
        <v>33</v>
      </c>
      <c r="AX158" s="13" t="s">
        <v>70</v>
      </c>
      <c r="AY158" s="200" t="s">
        <v>109</v>
      </c>
    </row>
    <row r="159" spans="1:65" s="14" customFormat="1" ht="11.25">
      <c r="B159" s="201"/>
      <c r="C159" s="202"/>
      <c r="D159" s="184" t="s">
        <v>123</v>
      </c>
      <c r="E159" s="203" t="s">
        <v>19</v>
      </c>
      <c r="F159" s="204" t="s">
        <v>236</v>
      </c>
      <c r="G159" s="202"/>
      <c r="H159" s="203" t="s">
        <v>19</v>
      </c>
      <c r="I159" s="205"/>
      <c r="J159" s="202"/>
      <c r="K159" s="202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123</v>
      </c>
      <c r="AU159" s="210" t="s">
        <v>80</v>
      </c>
      <c r="AV159" s="14" t="s">
        <v>78</v>
      </c>
      <c r="AW159" s="14" t="s">
        <v>33</v>
      </c>
      <c r="AX159" s="14" t="s">
        <v>70</v>
      </c>
      <c r="AY159" s="210" t="s">
        <v>109</v>
      </c>
    </row>
    <row r="160" spans="1:65" s="15" customFormat="1" ht="11.25">
      <c r="B160" s="213"/>
      <c r="C160" s="214"/>
      <c r="D160" s="184" t="s">
        <v>123</v>
      </c>
      <c r="E160" s="215" t="s">
        <v>19</v>
      </c>
      <c r="F160" s="216" t="s">
        <v>137</v>
      </c>
      <c r="G160" s="214"/>
      <c r="H160" s="217">
        <v>3.6036459999999999</v>
      </c>
      <c r="I160" s="218"/>
      <c r="J160" s="214"/>
      <c r="K160" s="214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123</v>
      </c>
      <c r="AU160" s="223" t="s">
        <v>80</v>
      </c>
      <c r="AV160" s="15" t="s">
        <v>117</v>
      </c>
      <c r="AW160" s="15" t="s">
        <v>33</v>
      </c>
      <c r="AX160" s="15" t="s">
        <v>78</v>
      </c>
      <c r="AY160" s="223" t="s">
        <v>109</v>
      </c>
    </row>
    <row r="161" spans="1:65" s="12" customFormat="1" ht="22.9" customHeight="1">
      <c r="B161" s="155"/>
      <c r="C161" s="156"/>
      <c r="D161" s="157" t="s">
        <v>69</v>
      </c>
      <c r="E161" s="169" t="s">
        <v>80</v>
      </c>
      <c r="F161" s="169" t="s">
        <v>237</v>
      </c>
      <c r="G161" s="156"/>
      <c r="H161" s="156"/>
      <c r="I161" s="159"/>
      <c r="J161" s="170">
        <f>BK161</f>
        <v>0</v>
      </c>
      <c r="K161" s="156"/>
      <c r="L161" s="161"/>
      <c r="M161" s="162"/>
      <c r="N161" s="163"/>
      <c r="O161" s="163"/>
      <c r="P161" s="164">
        <f>SUM(P162:P195)</f>
        <v>0</v>
      </c>
      <c r="Q161" s="163"/>
      <c r="R161" s="164">
        <f>SUM(R162:R195)</f>
        <v>3.8373525599999998</v>
      </c>
      <c r="S161" s="163"/>
      <c r="T161" s="165">
        <f>SUM(T162:T195)</f>
        <v>0</v>
      </c>
      <c r="AR161" s="166" t="s">
        <v>78</v>
      </c>
      <c r="AT161" s="167" t="s">
        <v>69</v>
      </c>
      <c r="AU161" s="167" t="s">
        <v>78</v>
      </c>
      <c r="AY161" s="166" t="s">
        <v>109</v>
      </c>
      <c r="BK161" s="168">
        <f>SUM(BK162:BK195)</f>
        <v>0</v>
      </c>
    </row>
    <row r="162" spans="1:65" s="2" customFormat="1" ht="19.899999999999999" customHeight="1">
      <c r="A162" s="36"/>
      <c r="B162" s="37"/>
      <c r="C162" s="171" t="s">
        <v>238</v>
      </c>
      <c r="D162" s="171" t="s">
        <v>113</v>
      </c>
      <c r="E162" s="172" t="s">
        <v>239</v>
      </c>
      <c r="F162" s="173" t="s">
        <v>240</v>
      </c>
      <c r="G162" s="174" t="s">
        <v>202</v>
      </c>
      <c r="H162" s="175">
        <v>5.3369999999999997</v>
      </c>
      <c r="I162" s="176"/>
      <c r="J162" s="177">
        <f>ROUND(I162*H162,2)</f>
        <v>0</v>
      </c>
      <c r="K162" s="173" t="s">
        <v>130</v>
      </c>
      <c r="L162" s="41"/>
      <c r="M162" s="178" t="s">
        <v>19</v>
      </c>
      <c r="N162" s="179" t="s">
        <v>41</v>
      </c>
      <c r="O162" s="66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2" t="s">
        <v>117</v>
      </c>
      <c r="AT162" s="182" t="s">
        <v>113</v>
      </c>
      <c r="AU162" s="182" t="s">
        <v>80</v>
      </c>
      <c r="AY162" s="19" t="s">
        <v>109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9" t="s">
        <v>78</v>
      </c>
      <c r="BK162" s="183">
        <f>ROUND(I162*H162,2)</f>
        <v>0</v>
      </c>
      <c r="BL162" s="19" t="s">
        <v>117</v>
      </c>
      <c r="BM162" s="182" t="s">
        <v>241</v>
      </c>
    </row>
    <row r="163" spans="1:65" s="2" customFormat="1" ht="11.25">
      <c r="A163" s="36"/>
      <c r="B163" s="37"/>
      <c r="C163" s="38"/>
      <c r="D163" s="184" t="s">
        <v>119</v>
      </c>
      <c r="E163" s="38"/>
      <c r="F163" s="185" t="s">
        <v>242</v>
      </c>
      <c r="G163" s="38"/>
      <c r="H163" s="38"/>
      <c r="I163" s="186"/>
      <c r="J163" s="38"/>
      <c r="K163" s="38"/>
      <c r="L163" s="41"/>
      <c r="M163" s="187"/>
      <c r="N163" s="188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119</v>
      </c>
      <c r="AU163" s="19" t="s">
        <v>80</v>
      </c>
    </row>
    <row r="164" spans="1:65" s="2" customFormat="1" ht="11.25">
      <c r="A164" s="36"/>
      <c r="B164" s="37"/>
      <c r="C164" s="38"/>
      <c r="D164" s="211" t="s">
        <v>133</v>
      </c>
      <c r="E164" s="38"/>
      <c r="F164" s="212" t="s">
        <v>243</v>
      </c>
      <c r="G164" s="38"/>
      <c r="H164" s="38"/>
      <c r="I164" s="186"/>
      <c r="J164" s="38"/>
      <c r="K164" s="38"/>
      <c r="L164" s="41"/>
      <c r="M164" s="187"/>
      <c r="N164" s="188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133</v>
      </c>
      <c r="AU164" s="19" t="s">
        <v>80</v>
      </c>
    </row>
    <row r="165" spans="1:65" s="13" customFormat="1" ht="11.25">
      <c r="B165" s="190"/>
      <c r="C165" s="191"/>
      <c r="D165" s="184" t="s">
        <v>123</v>
      </c>
      <c r="E165" s="192" t="s">
        <v>19</v>
      </c>
      <c r="F165" s="193" t="s">
        <v>244</v>
      </c>
      <c r="G165" s="191"/>
      <c r="H165" s="194">
        <v>1.732</v>
      </c>
      <c r="I165" s="195"/>
      <c r="J165" s="191"/>
      <c r="K165" s="191"/>
      <c r="L165" s="196"/>
      <c r="M165" s="197"/>
      <c r="N165" s="198"/>
      <c r="O165" s="198"/>
      <c r="P165" s="198"/>
      <c r="Q165" s="198"/>
      <c r="R165" s="198"/>
      <c r="S165" s="198"/>
      <c r="T165" s="199"/>
      <c r="AT165" s="200" t="s">
        <v>123</v>
      </c>
      <c r="AU165" s="200" t="s">
        <v>80</v>
      </c>
      <c r="AV165" s="13" t="s">
        <v>80</v>
      </c>
      <c r="AW165" s="13" t="s">
        <v>33</v>
      </c>
      <c r="AX165" s="13" t="s">
        <v>70</v>
      </c>
      <c r="AY165" s="200" t="s">
        <v>109</v>
      </c>
    </row>
    <row r="166" spans="1:65" s="13" customFormat="1" ht="11.25">
      <c r="B166" s="190"/>
      <c r="C166" s="191"/>
      <c r="D166" s="184" t="s">
        <v>123</v>
      </c>
      <c r="E166" s="192" t="s">
        <v>19</v>
      </c>
      <c r="F166" s="193" t="s">
        <v>245</v>
      </c>
      <c r="G166" s="191"/>
      <c r="H166" s="194">
        <v>3.605</v>
      </c>
      <c r="I166" s="195"/>
      <c r="J166" s="191"/>
      <c r="K166" s="191"/>
      <c r="L166" s="196"/>
      <c r="M166" s="197"/>
      <c r="N166" s="198"/>
      <c r="O166" s="198"/>
      <c r="P166" s="198"/>
      <c r="Q166" s="198"/>
      <c r="R166" s="198"/>
      <c r="S166" s="198"/>
      <c r="T166" s="199"/>
      <c r="AT166" s="200" t="s">
        <v>123</v>
      </c>
      <c r="AU166" s="200" t="s">
        <v>80</v>
      </c>
      <c r="AV166" s="13" t="s">
        <v>80</v>
      </c>
      <c r="AW166" s="13" t="s">
        <v>33</v>
      </c>
      <c r="AX166" s="13" t="s">
        <v>70</v>
      </c>
      <c r="AY166" s="200" t="s">
        <v>109</v>
      </c>
    </row>
    <row r="167" spans="1:65" s="15" customFormat="1" ht="11.25">
      <c r="B167" s="213"/>
      <c r="C167" s="214"/>
      <c r="D167" s="184" t="s">
        <v>123</v>
      </c>
      <c r="E167" s="215" t="s">
        <v>19</v>
      </c>
      <c r="F167" s="216" t="s">
        <v>137</v>
      </c>
      <c r="G167" s="214"/>
      <c r="H167" s="217">
        <v>5.3369999999999997</v>
      </c>
      <c r="I167" s="218"/>
      <c r="J167" s="214"/>
      <c r="K167" s="214"/>
      <c r="L167" s="219"/>
      <c r="M167" s="220"/>
      <c r="N167" s="221"/>
      <c r="O167" s="221"/>
      <c r="P167" s="221"/>
      <c r="Q167" s="221"/>
      <c r="R167" s="221"/>
      <c r="S167" s="221"/>
      <c r="T167" s="222"/>
      <c r="AT167" s="223" t="s">
        <v>123</v>
      </c>
      <c r="AU167" s="223" t="s">
        <v>80</v>
      </c>
      <c r="AV167" s="15" t="s">
        <v>117</v>
      </c>
      <c r="AW167" s="15" t="s">
        <v>33</v>
      </c>
      <c r="AX167" s="15" t="s">
        <v>78</v>
      </c>
      <c r="AY167" s="223" t="s">
        <v>109</v>
      </c>
    </row>
    <row r="168" spans="1:65" s="14" customFormat="1" ht="11.25">
      <c r="B168" s="201"/>
      <c r="C168" s="202"/>
      <c r="D168" s="184" t="s">
        <v>123</v>
      </c>
      <c r="E168" s="203" t="s">
        <v>19</v>
      </c>
      <c r="F168" s="204" t="s">
        <v>246</v>
      </c>
      <c r="G168" s="202"/>
      <c r="H168" s="203" t="s">
        <v>19</v>
      </c>
      <c r="I168" s="205"/>
      <c r="J168" s="202"/>
      <c r="K168" s="202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123</v>
      </c>
      <c r="AU168" s="210" t="s">
        <v>80</v>
      </c>
      <c r="AV168" s="14" t="s">
        <v>78</v>
      </c>
      <c r="AW168" s="14" t="s">
        <v>33</v>
      </c>
      <c r="AX168" s="14" t="s">
        <v>70</v>
      </c>
      <c r="AY168" s="210" t="s">
        <v>109</v>
      </c>
    </row>
    <row r="169" spans="1:65" s="2" customFormat="1" ht="14.45" customHeight="1">
      <c r="A169" s="36"/>
      <c r="B169" s="37"/>
      <c r="C169" s="171" t="s">
        <v>247</v>
      </c>
      <c r="D169" s="171" t="s">
        <v>113</v>
      </c>
      <c r="E169" s="172" t="s">
        <v>248</v>
      </c>
      <c r="F169" s="173" t="s">
        <v>249</v>
      </c>
      <c r="G169" s="174" t="s">
        <v>129</v>
      </c>
      <c r="H169" s="175">
        <v>9.7100000000000009</v>
      </c>
      <c r="I169" s="176"/>
      <c r="J169" s="177">
        <f>ROUND(I169*H169,2)</f>
        <v>0</v>
      </c>
      <c r="K169" s="173" t="s">
        <v>130</v>
      </c>
      <c r="L169" s="41"/>
      <c r="M169" s="178" t="s">
        <v>19</v>
      </c>
      <c r="N169" s="179" t="s">
        <v>41</v>
      </c>
      <c r="O169" s="66"/>
      <c r="P169" s="180">
        <f>O169*H169</f>
        <v>0</v>
      </c>
      <c r="Q169" s="180">
        <v>8.4000000000000003E-4</v>
      </c>
      <c r="R169" s="180">
        <f>Q169*H169</f>
        <v>8.1564000000000011E-3</v>
      </c>
      <c r="S169" s="180">
        <v>0</v>
      </c>
      <c r="T169" s="18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2" t="s">
        <v>117</v>
      </c>
      <c r="AT169" s="182" t="s">
        <v>113</v>
      </c>
      <c r="AU169" s="182" t="s">
        <v>80</v>
      </c>
      <c r="AY169" s="19" t="s">
        <v>109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9" t="s">
        <v>78</v>
      </c>
      <c r="BK169" s="183">
        <f>ROUND(I169*H169,2)</f>
        <v>0</v>
      </c>
      <c r="BL169" s="19" t="s">
        <v>117</v>
      </c>
      <c r="BM169" s="182" t="s">
        <v>250</v>
      </c>
    </row>
    <row r="170" spans="1:65" s="2" customFormat="1" ht="11.25">
      <c r="A170" s="36"/>
      <c r="B170" s="37"/>
      <c r="C170" s="38"/>
      <c r="D170" s="184" t="s">
        <v>119</v>
      </c>
      <c r="E170" s="38"/>
      <c r="F170" s="185" t="s">
        <v>251</v>
      </c>
      <c r="G170" s="38"/>
      <c r="H170" s="38"/>
      <c r="I170" s="186"/>
      <c r="J170" s="38"/>
      <c r="K170" s="38"/>
      <c r="L170" s="41"/>
      <c r="M170" s="187"/>
      <c r="N170" s="188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119</v>
      </c>
      <c r="AU170" s="19" t="s">
        <v>80</v>
      </c>
    </row>
    <row r="171" spans="1:65" s="2" customFormat="1" ht="11.25">
      <c r="A171" s="36"/>
      <c r="B171" s="37"/>
      <c r="C171" s="38"/>
      <c r="D171" s="211" t="s">
        <v>133</v>
      </c>
      <c r="E171" s="38"/>
      <c r="F171" s="212" t="s">
        <v>252</v>
      </c>
      <c r="G171" s="38"/>
      <c r="H171" s="38"/>
      <c r="I171" s="186"/>
      <c r="J171" s="38"/>
      <c r="K171" s="38"/>
      <c r="L171" s="41"/>
      <c r="M171" s="187"/>
      <c r="N171" s="188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133</v>
      </c>
      <c r="AU171" s="19" t="s">
        <v>80</v>
      </c>
    </row>
    <row r="172" spans="1:65" s="2" customFormat="1" ht="19.5">
      <c r="A172" s="36"/>
      <c r="B172" s="37"/>
      <c r="C172" s="38"/>
      <c r="D172" s="184" t="s">
        <v>121</v>
      </c>
      <c r="E172" s="38"/>
      <c r="F172" s="189" t="s">
        <v>253</v>
      </c>
      <c r="G172" s="38"/>
      <c r="H172" s="38"/>
      <c r="I172" s="186"/>
      <c r="J172" s="38"/>
      <c r="K172" s="38"/>
      <c r="L172" s="41"/>
      <c r="M172" s="187"/>
      <c r="N172" s="188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121</v>
      </c>
      <c r="AU172" s="19" t="s">
        <v>80</v>
      </c>
    </row>
    <row r="173" spans="1:65" s="13" customFormat="1" ht="11.25">
      <c r="B173" s="190"/>
      <c r="C173" s="191"/>
      <c r="D173" s="184" t="s">
        <v>123</v>
      </c>
      <c r="E173" s="192" t="s">
        <v>19</v>
      </c>
      <c r="F173" s="193" t="s">
        <v>254</v>
      </c>
      <c r="G173" s="191"/>
      <c r="H173" s="194">
        <v>9.7100000000000009</v>
      </c>
      <c r="I173" s="195"/>
      <c r="J173" s="191"/>
      <c r="K173" s="191"/>
      <c r="L173" s="196"/>
      <c r="M173" s="197"/>
      <c r="N173" s="198"/>
      <c r="O173" s="198"/>
      <c r="P173" s="198"/>
      <c r="Q173" s="198"/>
      <c r="R173" s="198"/>
      <c r="S173" s="198"/>
      <c r="T173" s="199"/>
      <c r="AT173" s="200" t="s">
        <v>123</v>
      </c>
      <c r="AU173" s="200" t="s">
        <v>80</v>
      </c>
      <c r="AV173" s="13" t="s">
        <v>80</v>
      </c>
      <c r="AW173" s="13" t="s">
        <v>33</v>
      </c>
      <c r="AX173" s="13" t="s">
        <v>78</v>
      </c>
      <c r="AY173" s="200" t="s">
        <v>109</v>
      </c>
    </row>
    <row r="174" spans="1:65" s="14" customFormat="1" ht="11.25">
      <c r="B174" s="201"/>
      <c r="C174" s="202"/>
      <c r="D174" s="184" t="s">
        <v>123</v>
      </c>
      <c r="E174" s="203" t="s">
        <v>19</v>
      </c>
      <c r="F174" s="204" t="s">
        <v>255</v>
      </c>
      <c r="G174" s="202"/>
      <c r="H174" s="203" t="s">
        <v>19</v>
      </c>
      <c r="I174" s="205"/>
      <c r="J174" s="202"/>
      <c r="K174" s="202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123</v>
      </c>
      <c r="AU174" s="210" t="s">
        <v>80</v>
      </c>
      <c r="AV174" s="14" t="s">
        <v>78</v>
      </c>
      <c r="AW174" s="14" t="s">
        <v>33</v>
      </c>
      <c r="AX174" s="14" t="s">
        <v>70</v>
      </c>
      <c r="AY174" s="210" t="s">
        <v>109</v>
      </c>
    </row>
    <row r="175" spans="1:65" s="2" customFormat="1" ht="14.45" customHeight="1">
      <c r="A175" s="36"/>
      <c r="B175" s="37"/>
      <c r="C175" s="171" t="s">
        <v>256</v>
      </c>
      <c r="D175" s="171" t="s">
        <v>113</v>
      </c>
      <c r="E175" s="172" t="s">
        <v>257</v>
      </c>
      <c r="F175" s="173" t="s">
        <v>258</v>
      </c>
      <c r="G175" s="174" t="s">
        <v>129</v>
      </c>
      <c r="H175" s="175">
        <v>9.7100000000000009</v>
      </c>
      <c r="I175" s="176"/>
      <c r="J175" s="177">
        <f>ROUND(I175*H175,2)</f>
        <v>0</v>
      </c>
      <c r="K175" s="173" t="s">
        <v>130</v>
      </c>
      <c r="L175" s="41"/>
      <c r="M175" s="178" t="s">
        <v>19</v>
      </c>
      <c r="N175" s="179" t="s">
        <v>41</v>
      </c>
      <c r="O175" s="66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2" t="s">
        <v>117</v>
      </c>
      <c r="AT175" s="182" t="s">
        <v>113</v>
      </c>
      <c r="AU175" s="182" t="s">
        <v>80</v>
      </c>
      <c r="AY175" s="19" t="s">
        <v>109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9" t="s">
        <v>78</v>
      </c>
      <c r="BK175" s="183">
        <f>ROUND(I175*H175,2)</f>
        <v>0</v>
      </c>
      <c r="BL175" s="19" t="s">
        <v>117</v>
      </c>
      <c r="BM175" s="182" t="s">
        <v>259</v>
      </c>
    </row>
    <row r="176" spans="1:65" s="2" customFormat="1" ht="11.25">
      <c r="A176" s="36"/>
      <c r="B176" s="37"/>
      <c r="C176" s="38"/>
      <c r="D176" s="184" t="s">
        <v>119</v>
      </c>
      <c r="E176" s="38"/>
      <c r="F176" s="185" t="s">
        <v>260</v>
      </c>
      <c r="G176" s="38"/>
      <c r="H176" s="38"/>
      <c r="I176" s="186"/>
      <c r="J176" s="38"/>
      <c r="K176" s="38"/>
      <c r="L176" s="41"/>
      <c r="M176" s="187"/>
      <c r="N176" s="188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119</v>
      </c>
      <c r="AU176" s="19" t="s">
        <v>80</v>
      </c>
    </row>
    <row r="177" spans="1:65" s="2" customFormat="1" ht="11.25">
      <c r="A177" s="36"/>
      <c r="B177" s="37"/>
      <c r="C177" s="38"/>
      <c r="D177" s="211" t="s">
        <v>133</v>
      </c>
      <c r="E177" s="38"/>
      <c r="F177" s="212" t="s">
        <v>261</v>
      </c>
      <c r="G177" s="38"/>
      <c r="H177" s="38"/>
      <c r="I177" s="186"/>
      <c r="J177" s="38"/>
      <c r="K177" s="38"/>
      <c r="L177" s="41"/>
      <c r="M177" s="187"/>
      <c r="N177" s="188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133</v>
      </c>
      <c r="AU177" s="19" t="s">
        <v>80</v>
      </c>
    </row>
    <row r="178" spans="1:65" s="2" customFormat="1" ht="19.5">
      <c r="A178" s="36"/>
      <c r="B178" s="37"/>
      <c r="C178" s="38"/>
      <c r="D178" s="184" t="s">
        <v>121</v>
      </c>
      <c r="E178" s="38"/>
      <c r="F178" s="189" t="s">
        <v>262</v>
      </c>
      <c r="G178" s="38"/>
      <c r="H178" s="38"/>
      <c r="I178" s="186"/>
      <c r="J178" s="38"/>
      <c r="K178" s="38"/>
      <c r="L178" s="41"/>
      <c r="M178" s="187"/>
      <c r="N178" s="188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121</v>
      </c>
      <c r="AU178" s="19" t="s">
        <v>80</v>
      </c>
    </row>
    <row r="179" spans="1:65" s="13" customFormat="1" ht="11.25">
      <c r="B179" s="190"/>
      <c r="C179" s="191"/>
      <c r="D179" s="184" t="s">
        <v>123</v>
      </c>
      <c r="E179" s="192" t="s">
        <v>19</v>
      </c>
      <c r="F179" s="193" t="s">
        <v>254</v>
      </c>
      <c r="G179" s="191"/>
      <c r="H179" s="194">
        <v>9.7100000000000009</v>
      </c>
      <c r="I179" s="195"/>
      <c r="J179" s="191"/>
      <c r="K179" s="191"/>
      <c r="L179" s="196"/>
      <c r="M179" s="197"/>
      <c r="N179" s="198"/>
      <c r="O179" s="198"/>
      <c r="P179" s="198"/>
      <c r="Q179" s="198"/>
      <c r="R179" s="198"/>
      <c r="S179" s="198"/>
      <c r="T179" s="199"/>
      <c r="AT179" s="200" t="s">
        <v>123</v>
      </c>
      <c r="AU179" s="200" t="s">
        <v>80</v>
      </c>
      <c r="AV179" s="13" t="s">
        <v>80</v>
      </c>
      <c r="AW179" s="13" t="s">
        <v>33</v>
      </c>
      <c r="AX179" s="13" t="s">
        <v>78</v>
      </c>
      <c r="AY179" s="200" t="s">
        <v>109</v>
      </c>
    </row>
    <row r="180" spans="1:65" s="2" customFormat="1" ht="14.45" customHeight="1">
      <c r="A180" s="36"/>
      <c r="B180" s="37"/>
      <c r="C180" s="171" t="s">
        <v>263</v>
      </c>
      <c r="D180" s="171" t="s">
        <v>113</v>
      </c>
      <c r="E180" s="172" t="s">
        <v>264</v>
      </c>
      <c r="F180" s="173" t="s">
        <v>265</v>
      </c>
      <c r="G180" s="174" t="s">
        <v>202</v>
      </c>
      <c r="H180" s="175">
        <v>1.3680000000000001</v>
      </c>
      <c r="I180" s="176"/>
      <c r="J180" s="177">
        <f>ROUND(I180*H180,2)</f>
        <v>0</v>
      </c>
      <c r="K180" s="173" t="s">
        <v>130</v>
      </c>
      <c r="L180" s="41"/>
      <c r="M180" s="178" t="s">
        <v>19</v>
      </c>
      <c r="N180" s="179" t="s">
        <v>41</v>
      </c>
      <c r="O180" s="66"/>
      <c r="P180" s="180">
        <f>O180*H180</f>
        <v>0</v>
      </c>
      <c r="Q180" s="180">
        <v>2.7991199999999998</v>
      </c>
      <c r="R180" s="180">
        <f>Q180*H180</f>
        <v>3.82919616</v>
      </c>
      <c r="S180" s="180">
        <v>0</v>
      </c>
      <c r="T180" s="18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2" t="s">
        <v>117</v>
      </c>
      <c r="AT180" s="182" t="s">
        <v>113</v>
      </c>
      <c r="AU180" s="182" t="s">
        <v>80</v>
      </c>
      <c r="AY180" s="19" t="s">
        <v>109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9" t="s">
        <v>78</v>
      </c>
      <c r="BK180" s="183">
        <f>ROUND(I180*H180,2)</f>
        <v>0</v>
      </c>
      <c r="BL180" s="19" t="s">
        <v>117</v>
      </c>
      <c r="BM180" s="182" t="s">
        <v>266</v>
      </c>
    </row>
    <row r="181" spans="1:65" s="2" customFormat="1" ht="29.25">
      <c r="A181" s="36"/>
      <c r="B181" s="37"/>
      <c r="C181" s="38"/>
      <c r="D181" s="184" t="s">
        <v>119</v>
      </c>
      <c r="E181" s="38"/>
      <c r="F181" s="185" t="s">
        <v>267</v>
      </c>
      <c r="G181" s="38"/>
      <c r="H181" s="38"/>
      <c r="I181" s="186"/>
      <c r="J181" s="38"/>
      <c r="K181" s="38"/>
      <c r="L181" s="41"/>
      <c r="M181" s="187"/>
      <c r="N181" s="188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119</v>
      </c>
      <c r="AU181" s="19" t="s">
        <v>80</v>
      </c>
    </row>
    <row r="182" spans="1:65" s="2" customFormat="1" ht="11.25">
      <c r="A182" s="36"/>
      <c r="B182" s="37"/>
      <c r="C182" s="38"/>
      <c r="D182" s="211" t="s">
        <v>133</v>
      </c>
      <c r="E182" s="38"/>
      <c r="F182" s="212" t="s">
        <v>268</v>
      </c>
      <c r="G182" s="38"/>
      <c r="H182" s="38"/>
      <c r="I182" s="186"/>
      <c r="J182" s="38"/>
      <c r="K182" s="38"/>
      <c r="L182" s="41"/>
      <c r="M182" s="187"/>
      <c r="N182" s="188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133</v>
      </c>
      <c r="AU182" s="19" t="s">
        <v>80</v>
      </c>
    </row>
    <row r="183" spans="1:65" s="2" customFormat="1" ht="19.5">
      <c r="A183" s="36"/>
      <c r="B183" s="37"/>
      <c r="C183" s="38"/>
      <c r="D183" s="184" t="s">
        <v>121</v>
      </c>
      <c r="E183" s="38"/>
      <c r="F183" s="189" t="s">
        <v>269</v>
      </c>
      <c r="G183" s="38"/>
      <c r="H183" s="38"/>
      <c r="I183" s="186"/>
      <c r="J183" s="38"/>
      <c r="K183" s="38"/>
      <c r="L183" s="41"/>
      <c r="M183" s="187"/>
      <c r="N183" s="188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121</v>
      </c>
      <c r="AU183" s="19" t="s">
        <v>80</v>
      </c>
    </row>
    <row r="184" spans="1:65" s="13" customFormat="1" ht="11.25">
      <c r="B184" s="190"/>
      <c r="C184" s="191"/>
      <c r="D184" s="184" t="s">
        <v>123</v>
      </c>
      <c r="E184" s="192" t="s">
        <v>19</v>
      </c>
      <c r="F184" s="193" t="s">
        <v>270</v>
      </c>
      <c r="G184" s="191"/>
      <c r="H184" s="194">
        <v>1.3680000000000001</v>
      </c>
      <c r="I184" s="195"/>
      <c r="J184" s="191"/>
      <c r="K184" s="191"/>
      <c r="L184" s="196"/>
      <c r="M184" s="197"/>
      <c r="N184" s="198"/>
      <c r="O184" s="198"/>
      <c r="P184" s="198"/>
      <c r="Q184" s="198"/>
      <c r="R184" s="198"/>
      <c r="S184" s="198"/>
      <c r="T184" s="199"/>
      <c r="AT184" s="200" t="s">
        <v>123</v>
      </c>
      <c r="AU184" s="200" t="s">
        <v>80</v>
      </c>
      <c r="AV184" s="13" t="s">
        <v>80</v>
      </c>
      <c r="AW184" s="13" t="s">
        <v>33</v>
      </c>
      <c r="AX184" s="13" t="s">
        <v>70</v>
      </c>
      <c r="AY184" s="200" t="s">
        <v>109</v>
      </c>
    </row>
    <row r="185" spans="1:65" s="14" customFormat="1" ht="11.25">
      <c r="B185" s="201"/>
      <c r="C185" s="202"/>
      <c r="D185" s="184" t="s">
        <v>123</v>
      </c>
      <c r="E185" s="203" t="s">
        <v>19</v>
      </c>
      <c r="F185" s="204" t="s">
        <v>271</v>
      </c>
      <c r="G185" s="202"/>
      <c r="H185" s="203" t="s">
        <v>19</v>
      </c>
      <c r="I185" s="205"/>
      <c r="J185" s="202"/>
      <c r="K185" s="202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123</v>
      </c>
      <c r="AU185" s="210" t="s">
        <v>80</v>
      </c>
      <c r="AV185" s="14" t="s">
        <v>78</v>
      </c>
      <c r="AW185" s="14" t="s">
        <v>33</v>
      </c>
      <c r="AX185" s="14" t="s">
        <v>70</v>
      </c>
      <c r="AY185" s="210" t="s">
        <v>109</v>
      </c>
    </row>
    <row r="186" spans="1:65" s="15" customFormat="1" ht="11.25">
      <c r="B186" s="213"/>
      <c r="C186" s="214"/>
      <c r="D186" s="184" t="s">
        <v>123</v>
      </c>
      <c r="E186" s="215" t="s">
        <v>19</v>
      </c>
      <c r="F186" s="216" t="s">
        <v>137</v>
      </c>
      <c r="G186" s="214"/>
      <c r="H186" s="217">
        <v>1.3680000000000001</v>
      </c>
      <c r="I186" s="218"/>
      <c r="J186" s="214"/>
      <c r="K186" s="214"/>
      <c r="L186" s="219"/>
      <c r="M186" s="220"/>
      <c r="N186" s="221"/>
      <c r="O186" s="221"/>
      <c r="P186" s="221"/>
      <c r="Q186" s="221"/>
      <c r="R186" s="221"/>
      <c r="S186" s="221"/>
      <c r="T186" s="222"/>
      <c r="AT186" s="223" t="s">
        <v>123</v>
      </c>
      <c r="AU186" s="223" t="s">
        <v>80</v>
      </c>
      <c r="AV186" s="15" t="s">
        <v>117</v>
      </c>
      <c r="AW186" s="15" t="s">
        <v>33</v>
      </c>
      <c r="AX186" s="15" t="s">
        <v>78</v>
      </c>
      <c r="AY186" s="223" t="s">
        <v>109</v>
      </c>
    </row>
    <row r="187" spans="1:65" s="2" customFormat="1" ht="14.45" customHeight="1">
      <c r="A187" s="36"/>
      <c r="B187" s="37"/>
      <c r="C187" s="171" t="s">
        <v>272</v>
      </c>
      <c r="D187" s="171" t="s">
        <v>113</v>
      </c>
      <c r="E187" s="172" t="s">
        <v>273</v>
      </c>
      <c r="F187" s="173" t="s">
        <v>274</v>
      </c>
      <c r="G187" s="174" t="s">
        <v>202</v>
      </c>
      <c r="H187" s="175">
        <v>0.04</v>
      </c>
      <c r="I187" s="176"/>
      <c r="J187" s="177">
        <f>ROUND(I187*H187,2)</f>
        <v>0</v>
      </c>
      <c r="K187" s="173" t="s">
        <v>130</v>
      </c>
      <c r="L187" s="41"/>
      <c r="M187" s="178" t="s">
        <v>19</v>
      </c>
      <c r="N187" s="179" t="s">
        <v>41</v>
      </c>
      <c r="O187" s="66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2" t="s">
        <v>117</v>
      </c>
      <c r="AT187" s="182" t="s">
        <v>113</v>
      </c>
      <c r="AU187" s="182" t="s">
        <v>80</v>
      </c>
      <c r="AY187" s="19" t="s">
        <v>109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9" t="s">
        <v>78</v>
      </c>
      <c r="BK187" s="183">
        <f>ROUND(I187*H187,2)</f>
        <v>0</v>
      </c>
      <c r="BL187" s="19" t="s">
        <v>117</v>
      </c>
      <c r="BM187" s="182" t="s">
        <v>275</v>
      </c>
    </row>
    <row r="188" spans="1:65" s="2" customFormat="1" ht="11.25">
      <c r="A188" s="36"/>
      <c r="B188" s="37"/>
      <c r="C188" s="38"/>
      <c r="D188" s="184" t="s">
        <v>119</v>
      </c>
      <c r="E188" s="38"/>
      <c r="F188" s="185" t="s">
        <v>276</v>
      </c>
      <c r="G188" s="38"/>
      <c r="H188" s="38"/>
      <c r="I188" s="186"/>
      <c r="J188" s="38"/>
      <c r="K188" s="38"/>
      <c r="L188" s="41"/>
      <c r="M188" s="187"/>
      <c r="N188" s="188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119</v>
      </c>
      <c r="AU188" s="19" t="s">
        <v>80</v>
      </c>
    </row>
    <row r="189" spans="1:65" s="2" customFormat="1" ht="11.25">
      <c r="A189" s="36"/>
      <c r="B189" s="37"/>
      <c r="C189" s="38"/>
      <c r="D189" s="211" t="s">
        <v>133</v>
      </c>
      <c r="E189" s="38"/>
      <c r="F189" s="212" t="s">
        <v>277</v>
      </c>
      <c r="G189" s="38"/>
      <c r="H189" s="38"/>
      <c r="I189" s="186"/>
      <c r="J189" s="38"/>
      <c r="K189" s="38"/>
      <c r="L189" s="41"/>
      <c r="M189" s="187"/>
      <c r="N189" s="188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133</v>
      </c>
      <c r="AU189" s="19" t="s">
        <v>80</v>
      </c>
    </row>
    <row r="190" spans="1:65" s="13" customFormat="1" ht="11.25">
      <c r="B190" s="190"/>
      <c r="C190" s="191"/>
      <c r="D190" s="184" t="s">
        <v>123</v>
      </c>
      <c r="E190" s="192" t="s">
        <v>19</v>
      </c>
      <c r="F190" s="193" t="s">
        <v>278</v>
      </c>
      <c r="G190" s="191"/>
      <c r="H190" s="194">
        <v>0.04</v>
      </c>
      <c r="I190" s="195"/>
      <c r="J190" s="191"/>
      <c r="K190" s="191"/>
      <c r="L190" s="196"/>
      <c r="M190" s="197"/>
      <c r="N190" s="198"/>
      <c r="O190" s="198"/>
      <c r="P190" s="198"/>
      <c r="Q190" s="198"/>
      <c r="R190" s="198"/>
      <c r="S190" s="198"/>
      <c r="T190" s="199"/>
      <c r="AT190" s="200" t="s">
        <v>123</v>
      </c>
      <c r="AU190" s="200" t="s">
        <v>80</v>
      </c>
      <c r="AV190" s="13" t="s">
        <v>80</v>
      </c>
      <c r="AW190" s="13" t="s">
        <v>33</v>
      </c>
      <c r="AX190" s="13" t="s">
        <v>78</v>
      </c>
      <c r="AY190" s="200" t="s">
        <v>109</v>
      </c>
    </row>
    <row r="191" spans="1:65" s="2" customFormat="1" ht="14.45" customHeight="1">
      <c r="A191" s="36"/>
      <c r="B191" s="37"/>
      <c r="C191" s="171" t="s">
        <v>279</v>
      </c>
      <c r="D191" s="171" t="s">
        <v>113</v>
      </c>
      <c r="E191" s="172" t="s">
        <v>280</v>
      </c>
      <c r="F191" s="173" t="s">
        <v>281</v>
      </c>
      <c r="G191" s="174" t="s">
        <v>202</v>
      </c>
      <c r="H191" s="175">
        <v>0.18</v>
      </c>
      <c r="I191" s="176"/>
      <c r="J191" s="177">
        <f>ROUND(I191*H191,2)</f>
        <v>0</v>
      </c>
      <c r="K191" s="173" t="s">
        <v>130</v>
      </c>
      <c r="L191" s="41"/>
      <c r="M191" s="178" t="s">
        <v>19</v>
      </c>
      <c r="N191" s="179" t="s">
        <v>41</v>
      </c>
      <c r="O191" s="66"/>
      <c r="P191" s="180">
        <f>O191*H191</f>
        <v>0</v>
      </c>
      <c r="Q191" s="180">
        <v>0</v>
      </c>
      <c r="R191" s="180">
        <f>Q191*H191</f>
        <v>0</v>
      </c>
      <c r="S191" s="180">
        <v>0</v>
      </c>
      <c r="T191" s="181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2" t="s">
        <v>117</v>
      </c>
      <c r="AT191" s="182" t="s">
        <v>113</v>
      </c>
      <c r="AU191" s="182" t="s">
        <v>80</v>
      </c>
      <c r="AY191" s="19" t="s">
        <v>109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9" t="s">
        <v>78</v>
      </c>
      <c r="BK191" s="183">
        <f>ROUND(I191*H191,2)</f>
        <v>0</v>
      </c>
      <c r="BL191" s="19" t="s">
        <v>117</v>
      </c>
      <c r="BM191" s="182" t="s">
        <v>282</v>
      </c>
    </row>
    <row r="192" spans="1:65" s="2" customFormat="1" ht="11.25">
      <c r="A192" s="36"/>
      <c r="B192" s="37"/>
      <c r="C192" s="38"/>
      <c r="D192" s="184" t="s">
        <v>119</v>
      </c>
      <c r="E192" s="38"/>
      <c r="F192" s="185" t="s">
        <v>283</v>
      </c>
      <c r="G192" s="38"/>
      <c r="H192" s="38"/>
      <c r="I192" s="186"/>
      <c r="J192" s="38"/>
      <c r="K192" s="38"/>
      <c r="L192" s="41"/>
      <c r="M192" s="187"/>
      <c r="N192" s="188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119</v>
      </c>
      <c r="AU192" s="19" t="s">
        <v>80</v>
      </c>
    </row>
    <row r="193" spans="1:65" s="2" customFormat="1" ht="11.25">
      <c r="A193" s="36"/>
      <c r="B193" s="37"/>
      <c r="C193" s="38"/>
      <c r="D193" s="211" t="s">
        <v>133</v>
      </c>
      <c r="E193" s="38"/>
      <c r="F193" s="212" t="s">
        <v>284</v>
      </c>
      <c r="G193" s="38"/>
      <c r="H193" s="38"/>
      <c r="I193" s="186"/>
      <c r="J193" s="38"/>
      <c r="K193" s="38"/>
      <c r="L193" s="41"/>
      <c r="M193" s="187"/>
      <c r="N193" s="188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133</v>
      </c>
      <c r="AU193" s="19" t="s">
        <v>80</v>
      </c>
    </row>
    <row r="194" spans="1:65" s="13" customFormat="1" ht="11.25">
      <c r="B194" s="190"/>
      <c r="C194" s="191"/>
      <c r="D194" s="184" t="s">
        <v>123</v>
      </c>
      <c r="E194" s="192" t="s">
        <v>19</v>
      </c>
      <c r="F194" s="193" t="s">
        <v>285</v>
      </c>
      <c r="G194" s="191"/>
      <c r="H194" s="194">
        <v>0.17960799999999999</v>
      </c>
      <c r="I194" s="195"/>
      <c r="J194" s="191"/>
      <c r="K194" s="191"/>
      <c r="L194" s="196"/>
      <c r="M194" s="197"/>
      <c r="N194" s="198"/>
      <c r="O194" s="198"/>
      <c r="P194" s="198"/>
      <c r="Q194" s="198"/>
      <c r="R194" s="198"/>
      <c r="S194" s="198"/>
      <c r="T194" s="199"/>
      <c r="AT194" s="200" t="s">
        <v>123</v>
      </c>
      <c r="AU194" s="200" t="s">
        <v>80</v>
      </c>
      <c r="AV194" s="13" t="s">
        <v>80</v>
      </c>
      <c r="AW194" s="13" t="s">
        <v>33</v>
      </c>
      <c r="AX194" s="13" t="s">
        <v>78</v>
      </c>
      <c r="AY194" s="200" t="s">
        <v>109</v>
      </c>
    </row>
    <row r="195" spans="1:65" s="14" customFormat="1" ht="11.25">
      <c r="B195" s="201"/>
      <c r="C195" s="202"/>
      <c r="D195" s="184" t="s">
        <v>123</v>
      </c>
      <c r="E195" s="203" t="s">
        <v>19</v>
      </c>
      <c r="F195" s="204" t="s">
        <v>286</v>
      </c>
      <c r="G195" s="202"/>
      <c r="H195" s="203" t="s">
        <v>19</v>
      </c>
      <c r="I195" s="205"/>
      <c r="J195" s="202"/>
      <c r="K195" s="202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123</v>
      </c>
      <c r="AU195" s="210" t="s">
        <v>80</v>
      </c>
      <c r="AV195" s="14" t="s">
        <v>78</v>
      </c>
      <c r="AW195" s="14" t="s">
        <v>33</v>
      </c>
      <c r="AX195" s="14" t="s">
        <v>70</v>
      </c>
      <c r="AY195" s="210" t="s">
        <v>109</v>
      </c>
    </row>
    <row r="196" spans="1:65" s="12" customFormat="1" ht="22.9" customHeight="1">
      <c r="B196" s="155"/>
      <c r="C196" s="156"/>
      <c r="D196" s="157" t="s">
        <v>69</v>
      </c>
      <c r="E196" s="169" t="s">
        <v>216</v>
      </c>
      <c r="F196" s="169" t="s">
        <v>287</v>
      </c>
      <c r="G196" s="156"/>
      <c r="H196" s="156"/>
      <c r="I196" s="159"/>
      <c r="J196" s="170">
        <f>BK196</f>
        <v>0</v>
      </c>
      <c r="K196" s="156"/>
      <c r="L196" s="161"/>
      <c r="M196" s="162"/>
      <c r="N196" s="163"/>
      <c r="O196" s="163"/>
      <c r="P196" s="164">
        <f>SUM(P197:P202)</f>
        <v>0</v>
      </c>
      <c r="Q196" s="163"/>
      <c r="R196" s="164">
        <f>SUM(R197:R202)</f>
        <v>7.1744635199999998</v>
      </c>
      <c r="S196" s="163"/>
      <c r="T196" s="165">
        <f>SUM(T197:T202)</f>
        <v>0</v>
      </c>
      <c r="AR196" s="166" t="s">
        <v>78</v>
      </c>
      <c r="AT196" s="167" t="s">
        <v>69</v>
      </c>
      <c r="AU196" s="167" t="s">
        <v>78</v>
      </c>
      <c r="AY196" s="166" t="s">
        <v>109</v>
      </c>
      <c r="BK196" s="168">
        <f>SUM(BK197:BK202)</f>
        <v>0</v>
      </c>
    </row>
    <row r="197" spans="1:65" s="2" customFormat="1" ht="14.45" customHeight="1">
      <c r="A197" s="36"/>
      <c r="B197" s="37"/>
      <c r="C197" s="171" t="s">
        <v>143</v>
      </c>
      <c r="D197" s="171" t="s">
        <v>113</v>
      </c>
      <c r="E197" s="172" t="s">
        <v>288</v>
      </c>
      <c r="F197" s="173" t="s">
        <v>289</v>
      </c>
      <c r="G197" s="174" t="s">
        <v>202</v>
      </c>
      <c r="H197" s="175">
        <v>2.6320000000000001</v>
      </c>
      <c r="I197" s="176"/>
      <c r="J197" s="177">
        <f>ROUND(I197*H197,2)</f>
        <v>0</v>
      </c>
      <c r="K197" s="173" t="s">
        <v>130</v>
      </c>
      <c r="L197" s="41"/>
      <c r="M197" s="178" t="s">
        <v>19</v>
      </c>
      <c r="N197" s="179" t="s">
        <v>41</v>
      </c>
      <c r="O197" s="66"/>
      <c r="P197" s="180">
        <f>O197*H197</f>
        <v>0</v>
      </c>
      <c r="Q197" s="180">
        <v>2.7258599999999999</v>
      </c>
      <c r="R197" s="180">
        <f>Q197*H197</f>
        <v>7.1744635199999998</v>
      </c>
      <c r="S197" s="180">
        <v>0</v>
      </c>
      <c r="T197" s="18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2" t="s">
        <v>117</v>
      </c>
      <c r="AT197" s="182" t="s">
        <v>113</v>
      </c>
      <c r="AU197" s="182" t="s">
        <v>80</v>
      </c>
      <c r="AY197" s="19" t="s">
        <v>109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9" t="s">
        <v>78</v>
      </c>
      <c r="BK197" s="183">
        <f>ROUND(I197*H197,2)</f>
        <v>0</v>
      </c>
      <c r="BL197" s="19" t="s">
        <v>117</v>
      </c>
      <c r="BM197" s="182" t="s">
        <v>290</v>
      </c>
    </row>
    <row r="198" spans="1:65" s="2" customFormat="1" ht="19.5">
      <c r="A198" s="36"/>
      <c r="B198" s="37"/>
      <c r="C198" s="38"/>
      <c r="D198" s="184" t="s">
        <v>119</v>
      </c>
      <c r="E198" s="38"/>
      <c r="F198" s="185" t="s">
        <v>291</v>
      </c>
      <c r="G198" s="38"/>
      <c r="H198" s="38"/>
      <c r="I198" s="186"/>
      <c r="J198" s="38"/>
      <c r="K198" s="38"/>
      <c r="L198" s="41"/>
      <c r="M198" s="187"/>
      <c r="N198" s="188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119</v>
      </c>
      <c r="AU198" s="19" t="s">
        <v>80</v>
      </c>
    </row>
    <row r="199" spans="1:65" s="2" customFormat="1" ht="11.25">
      <c r="A199" s="36"/>
      <c r="B199" s="37"/>
      <c r="C199" s="38"/>
      <c r="D199" s="211" t="s">
        <v>133</v>
      </c>
      <c r="E199" s="38"/>
      <c r="F199" s="212" t="s">
        <v>292</v>
      </c>
      <c r="G199" s="38"/>
      <c r="H199" s="38"/>
      <c r="I199" s="186"/>
      <c r="J199" s="38"/>
      <c r="K199" s="38"/>
      <c r="L199" s="41"/>
      <c r="M199" s="187"/>
      <c r="N199" s="188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133</v>
      </c>
      <c r="AU199" s="19" t="s">
        <v>80</v>
      </c>
    </row>
    <row r="200" spans="1:65" s="13" customFormat="1" ht="11.25">
      <c r="B200" s="190"/>
      <c r="C200" s="191"/>
      <c r="D200" s="184" t="s">
        <v>123</v>
      </c>
      <c r="E200" s="192" t="s">
        <v>19</v>
      </c>
      <c r="F200" s="193" t="s">
        <v>293</v>
      </c>
      <c r="G200" s="191"/>
      <c r="H200" s="194">
        <v>2.6320000000000001</v>
      </c>
      <c r="I200" s="195"/>
      <c r="J200" s="191"/>
      <c r="K200" s="191"/>
      <c r="L200" s="196"/>
      <c r="M200" s="197"/>
      <c r="N200" s="198"/>
      <c r="O200" s="198"/>
      <c r="P200" s="198"/>
      <c r="Q200" s="198"/>
      <c r="R200" s="198"/>
      <c r="S200" s="198"/>
      <c r="T200" s="199"/>
      <c r="AT200" s="200" t="s">
        <v>123</v>
      </c>
      <c r="AU200" s="200" t="s">
        <v>80</v>
      </c>
      <c r="AV200" s="13" t="s">
        <v>80</v>
      </c>
      <c r="AW200" s="13" t="s">
        <v>33</v>
      </c>
      <c r="AX200" s="13" t="s">
        <v>70</v>
      </c>
      <c r="AY200" s="200" t="s">
        <v>109</v>
      </c>
    </row>
    <row r="201" spans="1:65" s="14" customFormat="1" ht="11.25">
      <c r="B201" s="201"/>
      <c r="C201" s="202"/>
      <c r="D201" s="184" t="s">
        <v>123</v>
      </c>
      <c r="E201" s="203" t="s">
        <v>19</v>
      </c>
      <c r="F201" s="204" t="s">
        <v>294</v>
      </c>
      <c r="G201" s="202"/>
      <c r="H201" s="203" t="s">
        <v>19</v>
      </c>
      <c r="I201" s="205"/>
      <c r="J201" s="202"/>
      <c r="K201" s="202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123</v>
      </c>
      <c r="AU201" s="210" t="s">
        <v>80</v>
      </c>
      <c r="AV201" s="14" t="s">
        <v>78</v>
      </c>
      <c r="AW201" s="14" t="s">
        <v>33</v>
      </c>
      <c r="AX201" s="14" t="s">
        <v>70</v>
      </c>
      <c r="AY201" s="210" t="s">
        <v>109</v>
      </c>
    </row>
    <row r="202" spans="1:65" s="15" customFormat="1" ht="11.25">
      <c r="B202" s="213"/>
      <c r="C202" s="214"/>
      <c r="D202" s="184" t="s">
        <v>123</v>
      </c>
      <c r="E202" s="215" t="s">
        <v>19</v>
      </c>
      <c r="F202" s="216" t="s">
        <v>137</v>
      </c>
      <c r="G202" s="214"/>
      <c r="H202" s="217">
        <v>2.6320000000000001</v>
      </c>
      <c r="I202" s="218"/>
      <c r="J202" s="214"/>
      <c r="K202" s="214"/>
      <c r="L202" s="219"/>
      <c r="M202" s="220"/>
      <c r="N202" s="221"/>
      <c r="O202" s="221"/>
      <c r="P202" s="221"/>
      <c r="Q202" s="221"/>
      <c r="R202" s="221"/>
      <c r="S202" s="221"/>
      <c r="T202" s="222"/>
      <c r="AT202" s="223" t="s">
        <v>123</v>
      </c>
      <c r="AU202" s="223" t="s">
        <v>80</v>
      </c>
      <c r="AV202" s="15" t="s">
        <v>117</v>
      </c>
      <c r="AW202" s="15" t="s">
        <v>33</v>
      </c>
      <c r="AX202" s="15" t="s">
        <v>78</v>
      </c>
      <c r="AY202" s="223" t="s">
        <v>109</v>
      </c>
    </row>
    <row r="203" spans="1:65" s="12" customFormat="1" ht="22.9" customHeight="1">
      <c r="B203" s="155"/>
      <c r="C203" s="156"/>
      <c r="D203" s="157" t="s">
        <v>69</v>
      </c>
      <c r="E203" s="169" t="s">
        <v>295</v>
      </c>
      <c r="F203" s="169" t="s">
        <v>296</v>
      </c>
      <c r="G203" s="156"/>
      <c r="H203" s="156"/>
      <c r="I203" s="159"/>
      <c r="J203" s="170">
        <f>BK203</f>
        <v>0</v>
      </c>
      <c r="K203" s="156"/>
      <c r="L203" s="161"/>
      <c r="M203" s="162"/>
      <c r="N203" s="163"/>
      <c r="O203" s="163"/>
      <c r="P203" s="164">
        <f>SUM(P204:P206)</f>
        <v>0</v>
      </c>
      <c r="Q203" s="163"/>
      <c r="R203" s="164">
        <f>SUM(R204:R206)</f>
        <v>0</v>
      </c>
      <c r="S203" s="163"/>
      <c r="T203" s="165">
        <f>SUM(T204:T206)</f>
        <v>0</v>
      </c>
      <c r="AR203" s="166" t="s">
        <v>78</v>
      </c>
      <c r="AT203" s="167" t="s">
        <v>69</v>
      </c>
      <c r="AU203" s="167" t="s">
        <v>78</v>
      </c>
      <c r="AY203" s="166" t="s">
        <v>109</v>
      </c>
      <c r="BK203" s="168">
        <f>SUM(BK204:BK206)</f>
        <v>0</v>
      </c>
    </row>
    <row r="204" spans="1:65" s="2" customFormat="1" ht="14.45" customHeight="1">
      <c r="A204" s="36"/>
      <c r="B204" s="37"/>
      <c r="C204" s="171" t="s">
        <v>297</v>
      </c>
      <c r="D204" s="171" t="s">
        <v>113</v>
      </c>
      <c r="E204" s="172" t="s">
        <v>298</v>
      </c>
      <c r="F204" s="173" t="s">
        <v>299</v>
      </c>
      <c r="G204" s="174" t="s">
        <v>116</v>
      </c>
      <c r="H204" s="175">
        <v>11.945</v>
      </c>
      <c r="I204" s="176"/>
      <c r="J204" s="177">
        <f>ROUND(I204*H204,2)</f>
        <v>0</v>
      </c>
      <c r="K204" s="173" t="s">
        <v>130</v>
      </c>
      <c r="L204" s="41"/>
      <c r="M204" s="178" t="s">
        <v>19</v>
      </c>
      <c r="N204" s="179" t="s">
        <v>41</v>
      </c>
      <c r="O204" s="66"/>
      <c r="P204" s="180">
        <f>O204*H204</f>
        <v>0</v>
      </c>
      <c r="Q204" s="180">
        <v>0</v>
      </c>
      <c r="R204" s="180">
        <f>Q204*H204</f>
        <v>0</v>
      </c>
      <c r="S204" s="180">
        <v>0</v>
      </c>
      <c r="T204" s="181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2" t="s">
        <v>117</v>
      </c>
      <c r="AT204" s="182" t="s">
        <v>113</v>
      </c>
      <c r="AU204" s="182" t="s">
        <v>80</v>
      </c>
      <c r="AY204" s="19" t="s">
        <v>109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9" t="s">
        <v>78</v>
      </c>
      <c r="BK204" s="183">
        <f>ROUND(I204*H204,2)</f>
        <v>0</v>
      </c>
      <c r="BL204" s="19" t="s">
        <v>117</v>
      </c>
      <c r="BM204" s="182" t="s">
        <v>300</v>
      </c>
    </row>
    <row r="205" spans="1:65" s="2" customFormat="1" ht="11.25">
      <c r="A205" s="36"/>
      <c r="B205" s="37"/>
      <c r="C205" s="38"/>
      <c r="D205" s="184" t="s">
        <v>119</v>
      </c>
      <c r="E205" s="38"/>
      <c r="F205" s="185" t="s">
        <v>301</v>
      </c>
      <c r="G205" s="38"/>
      <c r="H205" s="38"/>
      <c r="I205" s="186"/>
      <c r="J205" s="38"/>
      <c r="K205" s="38"/>
      <c r="L205" s="41"/>
      <c r="M205" s="187"/>
      <c r="N205" s="188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119</v>
      </c>
      <c r="AU205" s="19" t="s">
        <v>80</v>
      </c>
    </row>
    <row r="206" spans="1:65" s="2" customFormat="1" ht="11.25">
      <c r="A206" s="36"/>
      <c r="B206" s="37"/>
      <c r="C206" s="38"/>
      <c r="D206" s="211" t="s">
        <v>133</v>
      </c>
      <c r="E206" s="38"/>
      <c r="F206" s="212" t="s">
        <v>302</v>
      </c>
      <c r="G206" s="38"/>
      <c r="H206" s="38"/>
      <c r="I206" s="186"/>
      <c r="J206" s="38"/>
      <c r="K206" s="38"/>
      <c r="L206" s="41"/>
      <c r="M206" s="234"/>
      <c r="N206" s="235"/>
      <c r="O206" s="236"/>
      <c r="P206" s="236"/>
      <c r="Q206" s="236"/>
      <c r="R206" s="236"/>
      <c r="S206" s="236"/>
      <c r="T206" s="23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133</v>
      </c>
      <c r="AU206" s="19" t="s">
        <v>80</v>
      </c>
    </row>
    <row r="207" spans="1:65" s="2" customFormat="1" ht="6.95" customHeight="1">
      <c r="A207" s="36"/>
      <c r="B207" s="49"/>
      <c r="C207" s="50"/>
      <c r="D207" s="50"/>
      <c r="E207" s="50"/>
      <c r="F207" s="50"/>
      <c r="G207" s="50"/>
      <c r="H207" s="50"/>
      <c r="I207" s="50"/>
      <c r="J207" s="50"/>
      <c r="K207" s="50"/>
      <c r="L207" s="41"/>
      <c r="M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</row>
  </sheetData>
  <sheetProtection algorithmName="SHA-512" hashValue="mmD61XXa/dB3thfvGB7m6pQRKUf9De2jCnoVChcvPt+uXs4N5i2r9e9NFmpyGJZ0ujd0L5U/oz76bcExI/rscA==" saltValue="qANQoi97B10Yh1jJHJVYKZJCjVFAW2geOj5hd5Fq118lJXEIpkIHkR8fsmFeI7z0Z/702UGBqvNl2UZkxp5YVA==" spinCount="100000" sheet="1" objects="1" scenarios="1" formatColumns="0" formatRows="0" autoFilter="0"/>
  <autoFilter ref="C84:K206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100-000000000000}"/>
    <hyperlink ref="F103" r:id="rId2" xr:uid="{00000000-0004-0000-0100-000001000000}"/>
    <hyperlink ref="F110" r:id="rId3" xr:uid="{00000000-0004-0000-0100-000002000000}"/>
    <hyperlink ref="F113" r:id="rId4" xr:uid="{00000000-0004-0000-0100-000003000000}"/>
    <hyperlink ref="F120" r:id="rId5" xr:uid="{00000000-0004-0000-0100-000004000000}"/>
    <hyperlink ref="F124" r:id="rId6" xr:uid="{00000000-0004-0000-0100-000005000000}"/>
    <hyperlink ref="F127" r:id="rId7" xr:uid="{00000000-0004-0000-0100-000006000000}"/>
    <hyperlink ref="F130" r:id="rId8" xr:uid="{00000000-0004-0000-0100-000007000000}"/>
    <hyperlink ref="F135" r:id="rId9" xr:uid="{00000000-0004-0000-0100-000008000000}"/>
    <hyperlink ref="F143" r:id="rId10" xr:uid="{00000000-0004-0000-0100-000009000000}"/>
    <hyperlink ref="F148" r:id="rId11" xr:uid="{00000000-0004-0000-0100-00000A000000}"/>
    <hyperlink ref="F153" r:id="rId12" xr:uid="{00000000-0004-0000-0100-00000B000000}"/>
    <hyperlink ref="F156" r:id="rId13" xr:uid="{00000000-0004-0000-0100-00000C000000}"/>
    <hyperlink ref="F164" r:id="rId14" xr:uid="{00000000-0004-0000-0100-00000D000000}"/>
    <hyperlink ref="F171" r:id="rId15" xr:uid="{00000000-0004-0000-0100-00000E000000}"/>
    <hyperlink ref="F177" r:id="rId16" xr:uid="{00000000-0004-0000-0100-00000F000000}"/>
    <hyperlink ref="F182" r:id="rId17" xr:uid="{00000000-0004-0000-0100-000010000000}"/>
    <hyperlink ref="F189" r:id="rId18" xr:uid="{00000000-0004-0000-0100-000011000000}"/>
    <hyperlink ref="F193" r:id="rId19" xr:uid="{00000000-0004-0000-0100-000012000000}"/>
    <hyperlink ref="F199" r:id="rId20" xr:uid="{00000000-0004-0000-0100-000013000000}"/>
    <hyperlink ref="F206" r:id="rId21" xr:uid="{00000000-0004-0000-0100-00001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38" customWidth="1"/>
    <col min="2" max="2" width="1.6640625" style="238" customWidth="1"/>
    <col min="3" max="4" width="5" style="238" customWidth="1"/>
    <col min="5" max="5" width="11.6640625" style="238" customWidth="1"/>
    <col min="6" max="6" width="9.1640625" style="238" customWidth="1"/>
    <col min="7" max="7" width="5" style="238" customWidth="1"/>
    <col min="8" max="8" width="77.83203125" style="238" customWidth="1"/>
    <col min="9" max="10" width="20" style="238" customWidth="1"/>
    <col min="11" max="11" width="1.6640625" style="238" customWidth="1"/>
  </cols>
  <sheetData>
    <row r="1" spans="2:11" s="1" customFormat="1" ht="37.5" customHeight="1"/>
    <row r="2" spans="2:11" s="1" customFormat="1" ht="7.5" customHeight="1">
      <c r="B2" s="239"/>
      <c r="C2" s="240"/>
      <c r="D2" s="240"/>
      <c r="E2" s="240"/>
      <c r="F2" s="240"/>
      <c r="G2" s="240"/>
      <c r="H2" s="240"/>
      <c r="I2" s="240"/>
      <c r="J2" s="240"/>
      <c r="K2" s="241"/>
    </row>
    <row r="3" spans="2:11" s="16" customFormat="1" ht="45" customHeight="1">
      <c r="B3" s="242"/>
      <c r="C3" s="377" t="s">
        <v>303</v>
      </c>
      <c r="D3" s="377"/>
      <c r="E3" s="377"/>
      <c r="F3" s="377"/>
      <c r="G3" s="377"/>
      <c r="H3" s="377"/>
      <c r="I3" s="377"/>
      <c r="J3" s="377"/>
      <c r="K3" s="243"/>
    </row>
    <row r="4" spans="2:11" s="1" customFormat="1" ht="25.5" customHeight="1">
      <c r="B4" s="244"/>
      <c r="C4" s="376" t="s">
        <v>304</v>
      </c>
      <c r="D4" s="376"/>
      <c r="E4" s="376"/>
      <c r="F4" s="376"/>
      <c r="G4" s="376"/>
      <c r="H4" s="376"/>
      <c r="I4" s="376"/>
      <c r="J4" s="376"/>
      <c r="K4" s="245"/>
    </row>
    <row r="5" spans="2:11" s="1" customFormat="1" ht="5.25" customHeight="1">
      <c r="B5" s="244"/>
      <c r="C5" s="246"/>
      <c r="D5" s="246"/>
      <c r="E5" s="246"/>
      <c r="F5" s="246"/>
      <c r="G5" s="246"/>
      <c r="H5" s="246"/>
      <c r="I5" s="246"/>
      <c r="J5" s="246"/>
      <c r="K5" s="245"/>
    </row>
    <row r="6" spans="2:11" s="1" customFormat="1" ht="15" customHeight="1">
      <c r="B6" s="244"/>
      <c r="C6" s="375" t="s">
        <v>305</v>
      </c>
      <c r="D6" s="375"/>
      <c r="E6" s="375"/>
      <c r="F6" s="375"/>
      <c r="G6" s="375"/>
      <c r="H6" s="375"/>
      <c r="I6" s="375"/>
      <c r="J6" s="375"/>
      <c r="K6" s="245"/>
    </row>
    <row r="7" spans="2:11" s="1" customFormat="1" ht="15" customHeight="1">
      <c r="B7" s="248"/>
      <c r="C7" s="375" t="s">
        <v>306</v>
      </c>
      <c r="D7" s="375"/>
      <c r="E7" s="375"/>
      <c r="F7" s="375"/>
      <c r="G7" s="375"/>
      <c r="H7" s="375"/>
      <c r="I7" s="375"/>
      <c r="J7" s="375"/>
      <c r="K7" s="245"/>
    </row>
    <row r="8" spans="2:11" s="1" customFormat="1" ht="12.75" customHeight="1">
      <c r="B8" s="248"/>
      <c r="C8" s="247"/>
      <c r="D8" s="247"/>
      <c r="E8" s="247"/>
      <c r="F8" s="247"/>
      <c r="G8" s="247"/>
      <c r="H8" s="247"/>
      <c r="I8" s="247"/>
      <c r="J8" s="247"/>
      <c r="K8" s="245"/>
    </row>
    <row r="9" spans="2:11" s="1" customFormat="1" ht="15" customHeight="1">
      <c r="B9" s="248"/>
      <c r="C9" s="375" t="s">
        <v>307</v>
      </c>
      <c r="D9" s="375"/>
      <c r="E9" s="375"/>
      <c r="F9" s="375"/>
      <c r="G9" s="375"/>
      <c r="H9" s="375"/>
      <c r="I9" s="375"/>
      <c r="J9" s="375"/>
      <c r="K9" s="245"/>
    </row>
    <row r="10" spans="2:11" s="1" customFormat="1" ht="15" customHeight="1">
      <c r="B10" s="248"/>
      <c r="C10" s="247"/>
      <c r="D10" s="375" t="s">
        <v>308</v>
      </c>
      <c r="E10" s="375"/>
      <c r="F10" s="375"/>
      <c r="G10" s="375"/>
      <c r="H10" s="375"/>
      <c r="I10" s="375"/>
      <c r="J10" s="375"/>
      <c r="K10" s="245"/>
    </row>
    <row r="11" spans="2:11" s="1" customFormat="1" ht="15" customHeight="1">
      <c r="B11" s="248"/>
      <c r="C11" s="249"/>
      <c r="D11" s="375" t="s">
        <v>309</v>
      </c>
      <c r="E11" s="375"/>
      <c r="F11" s="375"/>
      <c r="G11" s="375"/>
      <c r="H11" s="375"/>
      <c r="I11" s="375"/>
      <c r="J11" s="375"/>
      <c r="K11" s="245"/>
    </row>
    <row r="12" spans="2:11" s="1" customFormat="1" ht="15" customHeight="1">
      <c r="B12" s="248"/>
      <c r="C12" s="249"/>
      <c r="D12" s="247"/>
      <c r="E12" s="247"/>
      <c r="F12" s="247"/>
      <c r="G12" s="247"/>
      <c r="H12" s="247"/>
      <c r="I12" s="247"/>
      <c r="J12" s="247"/>
      <c r="K12" s="245"/>
    </row>
    <row r="13" spans="2:11" s="1" customFormat="1" ht="15" customHeight="1">
      <c r="B13" s="248"/>
      <c r="C13" s="249"/>
      <c r="D13" s="250" t="s">
        <v>310</v>
      </c>
      <c r="E13" s="247"/>
      <c r="F13" s="247"/>
      <c r="G13" s="247"/>
      <c r="H13" s="247"/>
      <c r="I13" s="247"/>
      <c r="J13" s="247"/>
      <c r="K13" s="245"/>
    </row>
    <row r="14" spans="2:11" s="1" customFormat="1" ht="12.75" customHeight="1">
      <c r="B14" s="248"/>
      <c r="C14" s="249"/>
      <c r="D14" s="249"/>
      <c r="E14" s="249"/>
      <c r="F14" s="249"/>
      <c r="G14" s="249"/>
      <c r="H14" s="249"/>
      <c r="I14" s="249"/>
      <c r="J14" s="249"/>
      <c r="K14" s="245"/>
    </row>
    <row r="15" spans="2:11" s="1" customFormat="1" ht="15" customHeight="1">
      <c r="B15" s="248"/>
      <c r="C15" s="249"/>
      <c r="D15" s="375" t="s">
        <v>311</v>
      </c>
      <c r="E15" s="375"/>
      <c r="F15" s="375"/>
      <c r="G15" s="375"/>
      <c r="H15" s="375"/>
      <c r="I15" s="375"/>
      <c r="J15" s="375"/>
      <c r="K15" s="245"/>
    </row>
    <row r="16" spans="2:11" s="1" customFormat="1" ht="15" customHeight="1">
      <c r="B16" s="248"/>
      <c r="C16" s="249"/>
      <c r="D16" s="375" t="s">
        <v>312</v>
      </c>
      <c r="E16" s="375"/>
      <c r="F16" s="375"/>
      <c r="G16" s="375"/>
      <c r="H16" s="375"/>
      <c r="I16" s="375"/>
      <c r="J16" s="375"/>
      <c r="K16" s="245"/>
    </row>
    <row r="17" spans="2:11" s="1" customFormat="1" ht="15" customHeight="1">
      <c r="B17" s="248"/>
      <c r="C17" s="249"/>
      <c r="D17" s="375" t="s">
        <v>313</v>
      </c>
      <c r="E17" s="375"/>
      <c r="F17" s="375"/>
      <c r="G17" s="375"/>
      <c r="H17" s="375"/>
      <c r="I17" s="375"/>
      <c r="J17" s="375"/>
      <c r="K17" s="245"/>
    </row>
    <row r="18" spans="2:11" s="1" customFormat="1" ht="15" customHeight="1">
      <c r="B18" s="248"/>
      <c r="C18" s="249"/>
      <c r="D18" s="249"/>
      <c r="E18" s="251" t="s">
        <v>77</v>
      </c>
      <c r="F18" s="375" t="s">
        <v>314</v>
      </c>
      <c r="G18" s="375"/>
      <c r="H18" s="375"/>
      <c r="I18" s="375"/>
      <c r="J18" s="375"/>
      <c r="K18" s="245"/>
    </row>
    <row r="19" spans="2:11" s="1" customFormat="1" ht="15" customHeight="1">
      <c r="B19" s="248"/>
      <c r="C19" s="249"/>
      <c r="D19" s="249"/>
      <c r="E19" s="251" t="s">
        <v>315</v>
      </c>
      <c r="F19" s="375" t="s">
        <v>316</v>
      </c>
      <c r="G19" s="375"/>
      <c r="H19" s="375"/>
      <c r="I19" s="375"/>
      <c r="J19" s="375"/>
      <c r="K19" s="245"/>
    </row>
    <row r="20" spans="2:11" s="1" customFormat="1" ht="15" customHeight="1">
      <c r="B20" s="248"/>
      <c r="C20" s="249"/>
      <c r="D20" s="249"/>
      <c r="E20" s="251" t="s">
        <v>317</v>
      </c>
      <c r="F20" s="375" t="s">
        <v>318</v>
      </c>
      <c r="G20" s="375"/>
      <c r="H20" s="375"/>
      <c r="I20" s="375"/>
      <c r="J20" s="375"/>
      <c r="K20" s="245"/>
    </row>
    <row r="21" spans="2:11" s="1" customFormat="1" ht="15" customHeight="1">
      <c r="B21" s="248"/>
      <c r="C21" s="249"/>
      <c r="D21" s="249"/>
      <c r="E21" s="251" t="s">
        <v>319</v>
      </c>
      <c r="F21" s="375" t="s">
        <v>320</v>
      </c>
      <c r="G21" s="375"/>
      <c r="H21" s="375"/>
      <c r="I21" s="375"/>
      <c r="J21" s="375"/>
      <c r="K21" s="245"/>
    </row>
    <row r="22" spans="2:11" s="1" customFormat="1" ht="15" customHeight="1">
      <c r="B22" s="248"/>
      <c r="C22" s="249"/>
      <c r="D22" s="249"/>
      <c r="E22" s="251" t="s">
        <v>321</v>
      </c>
      <c r="F22" s="375" t="s">
        <v>322</v>
      </c>
      <c r="G22" s="375"/>
      <c r="H22" s="375"/>
      <c r="I22" s="375"/>
      <c r="J22" s="375"/>
      <c r="K22" s="245"/>
    </row>
    <row r="23" spans="2:11" s="1" customFormat="1" ht="15" customHeight="1">
      <c r="B23" s="248"/>
      <c r="C23" s="249"/>
      <c r="D23" s="249"/>
      <c r="E23" s="251" t="s">
        <v>323</v>
      </c>
      <c r="F23" s="375" t="s">
        <v>324</v>
      </c>
      <c r="G23" s="375"/>
      <c r="H23" s="375"/>
      <c r="I23" s="375"/>
      <c r="J23" s="375"/>
      <c r="K23" s="245"/>
    </row>
    <row r="24" spans="2:11" s="1" customFormat="1" ht="12.75" customHeight="1">
      <c r="B24" s="248"/>
      <c r="C24" s="249"/>
      <c r="D24" s="249"/>
      <c r="E24" s="249"/>
      <c r="F24" s="249"/>
      <c r="G24" s="249"/>
      <c r="H24" s="249"/>
      <c r="I24" s="249"/>
      <c r="J24" s="249"/>
      <c r="K24" s="245"/>
    </row>
    <row r="25" spans="2:11" s="1" customFormat="1" ht="15" customHeight="1">
      <c r="B25" s="248"/>
      <c r="C25" s="375" t="s">
        <v>325</v>
      </c>
      <c r="D25" s="375"/>
      <c r="E25" s="375"/>
      <c r="F25" s="375"/>
      <c r="G25" s="375"/>
      <c r="H25" s="375"/>
      <c r="I25" s="375"/>
      <c r="J25" s="375"/>
      <c r="K25" s="245"/>
    </row>
    <row r="26" spans="2:11" s="1" customFormat="1" ht="15" customHeight="1">
      <c r="B26" s="248"/>
      <c r="C26" s="375" t="s">
        <v>326</v>
      </c>
      <c r="D26" s="375"/>
      <c r="E26" s="375"/>
      <c r="F26" s="375"/>
      <c r="G26" s="375"/>
      <c r="H26" s="375"/>
      <c r="I26" s="375"/>
      <c r="J26" s="375"/>
      <c r="K26" s="245"/>
    </row>
    <row r="27" spans="2:11" s="1" customFormat="1" ht="15" customHeight="1">
      <c r="B27" s="248"/>
      <c r="C27" s="247"/>
      <c r="D27" s="375" t="s">
        <v>327</v>
      </c>
      <c r="E27" s="375"/>
      <c r="F27" s="375"/>
      <c r="G27" s="375"/>
      <c r="H27" s="375"/>
      <c r="I27" s="375"/>
      <c r="J27" s="375"/>
      <c r="K27" s="245"/>
    </row>
    <row r="28" spans="2:11" s="1" customFormat="1" ht="15" customHeight="1">
      <c r="B28" s="248"/>
      <c r="C28" s="249"/>
      <c r="D28" s="375" t="s">
        <v>328</v>
      </c>
      <c r="E28" s="375"/>
      <c r="F28" s="375"/>
      <c r="G28" s="375"/>
      <c r="H28" s="375"/>
      <c r="I28" s="375"/>
      <c r="J28" s="375"/>
      <c r="K28" s="245"/>
    </row>
    <row r="29" spans="2:11" s="1" customFormat="1" ht="12.75" customHeight="1">
      <c r="B29" s="248"/>
      <c r="C29" s="249"/>
      <c r="D29" s="249"/>
      <c r="E29" s="249"/>
      <c r="F29" s="249"/>
      <c r="G29" s="249"/>
      <c r="H29" s="249"/>
      <c r="I29" s="249"/>
      <c r="J29" s="249"/>
      <c r="K29" s="245"/>
    </row>
    <row r="30" spans="2:11" s="1" customFormat="1" ht="15" customHeight="1">
      <c r="B30" s="248"/>
      <c r="C30" s="249"/>
      <c r="D30" s="375" t="s">
        <v>329</v>
      </c>
      <c r="E30" s="375"/>
      <c r="F30" s="375"/>
      <c r="G30" s="375"/>
      <c r="H30" s="375"/>
      <c r="I30" s="375"/>
      <c r="J30" s="375"/>
      <c r="K30" s="245"/>
    </row>
    <row r="31" spans="2:11" s="1" customFormat="1" ht="15" customHeight="1">
      <c r="B31" s="248"/>
      <c r="C31" s="249"/>
      <c r="D31" s="375" t="s">
        <v>330</v>
      </c>
      <c r="E31" s="375"/>
      <c r="F31" s="375"/>
      <c r="G31" s="375"/>
      <c r="H31" s="375"/>
      <c r="I31" s="375"/>
      <c r="J31" s="375"/>
      <c r="K31" s="245"/>
    </row>
    <row r="32" spans="2:11" s="1" customFormat="1" ht="12.75" customHeight="1">
      <c r="B32" s="248"/>
      <c r="C32" s="249"/>
      <c r="D32" s="249"/>
      <c r="E32" s="249"/>
      <c r="F32" s="249"/>
      <c r="G32" s="249"/>
      <c r="H32" s="249"/>
      <c r="I32" s="249"/>
      <c r="J32" s="249"/>
      <c r="K32" s="245"/>
    </row>
    <row r="33" spans="2:11" s="1" customFormat="1" ht="15" customHeight="1">
      <c r="B33" s="248"/>
      <c r="C33" s="249"/>
      <c r="D33" s="375" t="s">
        <v>331</v>
      </c>
      <c r="E33" s="375"/>
      <c r="F33" s="375"/>
      <c r="G33" s="375"/>
      <c r="H33" s="375"/>
      <c r="I33" s="375"/>
      <c r="J33" s="375"/>
      <c r="K33" s="245"/>
    </row>
    <row r="34" spans="2:11" s="1" customFormat="1" ht="15" customHeight="1">
      <c r="B34" s="248"/>
      <c r="C34" s="249"/>
      <c r="D34" s="375" t="s">
        <v>332</v>
      </c>
      <c r="E34" s="375"/>
      <c r="F34" s="375"/>
      <c r="G34" s="375"/>
      <c r="H34" s="375"/>
      <c r="I34" s="375"/>
      <c r="J34" s="375"/>
      <c r="K34" s="245"/>
    </row>
    <row r="35" spans="2:11" s="1" customFormat="1" ht="15" customHeight="1">
      <c r="B35" s="248"/>
      <c r="C35" s="249"/>
      <c r="D35" s="375" t="s">
        <v>333</v>
      </c>
      <c r="E35" s="375"/>
      <c r="F35" s="375"/>
      <c r="G35" s="375"/>
      <c r="H35" s="375"/>
      <c r="I35" s="375"/>
      <c r="J35" s="375"/>
      <c r="K35" s="245"/>
    </row>
    <row r="36" spans="2:11" s="1" customFormat="1" ht="15" customHeight="1">
      <c r="B36" s="248"/>
      <c r="C36" s="249"/>
      <c r="D36" s="247"/>
      <c r="E36" s="250" t="s">
        <v>95</v>
      </c>
      <c r="F36" s="247"/>
      <c r="G36" s="375" t="s">
        <v>334</v>
      </c>
      <c r="H36" s="375"/>
      <c r="I36" s="375"/>
      <c r="J36" s="375"/>
      <c r="K36" s="245"/>
    </row>
    <row r="37" spans="2:11" s="1" customFormat="1" ht="30.75" customHeight="1">
      <c r="B37" s="248"/>
      <c r="C37" s="249"/>
      <c r="D37" s="247"/>
      <c r="E37" s="250" t="s">
        <v>335</v>
      </c>
      <c r="F37" s="247"/>
      <c r="G37" s="375" t="s">
        <v>336</v>
      </c>
      <c r="H37" s="375"/>
      <c r="I37" s="375"/>
      <c r="J37" s="375"/>
      <c r="K37" s="245"/>
    </row>
    <row r="38" spans="2:11" s="1" customFormat="1" ht="15" customHeight="1">
      <c r="B38" s="248"/>
      <c r="C38" s="249"/>
      <c r="D38" s="247"/>
      <c r="E38" s="250" t="s">
        <v>51</v>
      </c>
      <c r="F38" s="247"/>
      <c r="G38" s="375" t="s">
        <v>337</v>
      </c>
      <c r="H38" s="375"/>
      <c r="I38" s="375"/>
      <c r="J38" s="375"/>
      <c r="K38" s="245"/>
    </row>
    <row r="39" spans="2:11" s="1" customFormat="1" ht="15" customHeight="1">
      <c r="B39" s="248"/>
      <c r="C39" s="249"/>
      <c r="D39" s="247"/>
      <c r="E39" s="250" t="s">
        <v>52</v>
      </c>
      <c r="F39" s="247"/>
      <c r="G39" s="375" t="s">
        <v>338</v>
      </c>
      <c r="H39" s="375"/>
      <c r="I39" s="375"/>
      <c r="J39" s="375"/>
      <c r="K39" s="245"/>
    </row>
    <row r="40" spans="2:11" s="1" customFormat="1" ht="15" customHeight="1">
      <c r="B40" s="248"/>
      <c r="C40" s="249"/>
      <c r="D40" s="247"/>
      <c r="E40" s="250" t="s">
        <v>96</v>
      </c>
      <c r="F40" s="247"/>
      <c r="G40" s="375" t="s">
        <v>339</v>
      </c>
      <c r="H40" s="375"/>
      <c r="I40" s="375"/>
      <c r="J40" s="375"/>
      <c r="K40" s="245"/>
    </row>
    <row r="41" spans="2:11" s="1" customFormat="1" ht="15" customHeight="1">
      <c r="B41" s="248"/>
      <c r="C41" s="249"/>
      <c r="D41" s="247"/>
      <c r="E41" s="250" t="s">
        <v>97</v>
      </c>
      <c r="F41" s="247"/>
      <c r="G41" s="375" t="s">
        <v>340</v>
      </c>
      <c r="H41" s="375"/>
      <c r="I41" s="375"/>
      <c r="J41" s="375"/>
      <c r="K41" s="245"/>
    </row>
    <row r="42" spans="2:11" s="1" customFormat="1" ht="15" customHeight="1">
      <c r="B42" s="248"/>
      <c r="C42" s="249"/>
      <c r="D42" s="247"/>
      <c r="E42" s="250" t="s">
        <v>341</v>
      </c>
      <c r="F42" s="247"/>
      <c r="G42" s="375" t="s">
        <v>342</v>
      </c>
      <c r="H42" s="375"/>
      <c r="I42" s="375"/>
      <c r="J42" s="375"/>
      <c r="K42" s="245"/>
    </row>
    <row r="43" spans="2:11" s="1" customFormat="1" ht="15" customHeight="1">
      <c r="B43" s="248"/>
      <c r="C43" s="249"/>
      <c r="D43" s="247"/>
      <c r="E43" s="250"/>
      <c r="F43" s="247"/>
      <c r="G43" s="375" t="s">
        <v>343</v>
      </c>
      <c r="H43" s="375"/>
      <c r="I43" s="375"/>
      <c r="J43" s="375"/>
      <c r="K43" s="245"/>
    </row>
    <row r="44" spans="2:11" s="1" customFormat="1" ht="15" customHeight="1">
      <c r="B44" s="248"/>
      <c r="C44" s="249"/>
      <c r="D44" s="247"/>
      <c r="E44" s="250" t="s">
        <v>344</v>
      </c>
      <c r="F44" s="247"/>
      <c r="G44" s="375" t="s">
        <v>345</v>
      </c>
      <c r="H44" s="375"/>
      <c r="I44" s="375"/>
      <c r="J44" s="375"/>
      <c r="K44" s="245"/>
    </row>
    <row r="45" spans="2:11" s="1" customFormat="1" ht="15" customHeight="1">
      <c r="B45" s="248"/>
      <c r="C45" s="249"/>
      <c r="D45" s="247"/>
      <c r="E45" s="250" t="s">
        <v>99</v>
      </c>
      <c r="F45" s="247"/>
      <c r="G45" s="375" t="s">
        <v>346</v>
      </c>
      <c r="H45" s="375"/>
      <c r="I45" s="375"/>
      <c r="J45" s="375"/>
      <c r="K45" s="245"/>
    </row>
    <row r="46" spans="2:11" s="1" customFormat="1" ht="12.75" customHeight="1">
      <c r="B46" s="248"/>
      <c r="C46" s="249"/>
      <c r="D46" s="247"/>
      <c r="E46" s="247"/>
      <c r="F46" s="247"/>
      <c r="G46" s="247"/>
      <c r="H46" s="247"/>
      <c r="I46" s="247"/>
      <c r="J46" s="247"/>
      <c r="K46" s="245"/>
    </row>
    <row r="47" spans="2:11" s="1" customFormat="1" ht="15" customHeight="1">
      <c r="B47" s="248"/>
      <c r="C47" s="249"/>
      <c r="D47" s="375" t="s">
        <v>347</v>
      </c>
      <c r="E47" s="375"/>
      <c r="F47" s="375"/>
      <c r="G47" s="375"/>
      <c r="H47" s="375"/>
      <c r="I47" s="375"/>
      <c r="J47" s="375"/>
      <c r="K47" s="245"/>
    </row>
    <row r="48" spans="2:11" s="1" customFormat="1" ht="15" customHeight="1">
      <c r="B48" s="248"/>
      <c r="C48" s="249"/>
      <c r="D48" s="249"/>
      <c r="E48" s="375" t="s">
        <v>348</v>
      </c>
      <c r="F48" s="375"/>
      <c r="G48" s="375"/>
      <c r="H48" s="375"/>
      <c r="I48" s="375"/>
      <c r="J48" s="375"/>
      <c r="K48" s="245"/>
    </row>
    <row r="49" spans="2:11" s="1" customFormat="1" ht="15" customHeight="1">
      <c r="B49" s="248"/>
      <c r="C49" s="249"/>
      <c r="D49" s="249"/>
      <c r="E49" s="375" t="s">
        <v>349</v>
      </c>
      <c r="F49" s="375"/>
      <c r="G49" s="375"/>
      <c r="H49" s="375"/>
      <c r="I49" s="375"/>
      <c r="J49" s="375"/>
      <c r="K49" s="245"/>
    </row>
    <row r="50" spans="2:11" s="1" customFormat="1" ht="15" customHeight="1">
      <c r="B50" s="248"/>
      <c r="C50" s="249"/>
      <c r="D50" s="249"/>
      <c r="E50" s="375" t="s">
        <v>350</v>
      </c>
      <c r="F50" s="375"/>
      <c r="G50" s="375"/>
      <c r="H50" s="375"/>
      <c r="I50" s="375"/>
      <c r="J50" s="375"/>
      <c r="K50" s="245"/>
    </row>
    <row r="51" spans="2:11" s="1" customFormat="1" ht="15" customHeight="1">
      <c r="B51" s="248"/>
      <c r="C51" s="249"/>
      <c r="D51" s="375" t="s">
        <v>351</v>
      </c>
      <c r="E51" s="375"/>
      <c r="F51" s="375"/>
      <c r="G51" s="375"/>
      <c r="H51" s="375"/>
      <c r="I51" s="375"/>
      <c r="J51" s="375"/>
      <c r="K51" s="245"/>
    </row>
    <row r="52" spans="2:11" s="1" customFormat="1" ht="25.5" customHeight="1">
      <c r="B52" s="244"/>
      <c r="C52" s="376" t="s">
        <v>352</v>
      </c>
      <c r="D52" s="376"/>
      <c r="E52" s="376"/>
      <c r="F52" s="376"/>
      <c r="G52" s="376"/>
      <c r="H52" s="376"/>
      <c r="I52" s="376"/>
      <c r="J52" s="376"/>
      <c r="K52" s="245"/>
    </row>
    <row r="53" spans="2:11" s="1" customFormat="1" ht="5.25" customHeight="1">
      <c r="B53" s="244"/>
      <c r="C53" s="246"/>
      <c r="D53" s="246"/>
      <c r="E53" s="246"/>
      <c r="F53" s="246"/>
      <c r="G53" s="246"/>
      <c r="H53" s="246"/>
      <c r="I53" s="246"/>
      <c r="J53" s="246"/>
      <c r="K53" s="245"/>
    </row>
    <row r="54" spans="2:11" s="1" customFormat="1" ht="15" customHeight="1">
      <c r="B54" s="244"/>
      <c r="C54" s="375" t="s">
        <v>353</v>
      </c>
      <c r="D54" s="375"/>
      <c r="E54" s="375"/>
      <c r="F54" s="375"/>
      <c r="G54" s="375"/>
      <c r="H54" s="375"/>
      <c r="I54" s="375"/>
      <c r="J54" s="375"/>
      <c r="K54" s="245"/>
    </row>
    <row r="55" spans="2:11" s="1" customFormat="1" ht="15" customHeight="1">
      <c r="B55" s="244"/>
      <c r="C55" s="375" t="s">
        <v>354</v>
      </c>
      <c r="D55" s="375"/>
      <c r="E55" s="375"/>
      <c r="F55" s="375"/>
      <c r="G55" s="375"/>
      <c r="H55" s="375"/>
      <c r="I55" s="375"/>
      <c r="J55" s="375"/>
      <c r="K55" s="245"/>
    </row>
    <row r="56" spans="2:11" s="1" customFormat="1" ht="12.75" customHeight="1">
      <c r="B56" s="244"/>
      <c r="C56" s="247"/>
      <c r="D56" s="247"/>
      <c r="E56" s="247"/>
      <c r="F56" s="247"/>
      <c r="G56" s="247"/>
      <c r="H56" s="247"/>
      <c r="I56" s="247"/>
      <c r="J56" s="247"/>
      <c r="K56" s="245"/>
    </row>
    <row r="57" spans="2:11" s="1" customFormat="1" ht="15" customHeight="1">
      <c r="B57" s="244"/>
      <c r="C57" s="375" t="s">
        <v>355</v>
      </c>
      <c r="D57" s="375"/>
      <c r="E57" s="375"/>
      <c r="F57" s="375"/>
      <c r="G57" s="375"/>
      <c r="H57" s="375"/>
      <c r="I57" s="375"/>
      <c r="J57" s="375"/>
      <c r="K57" s="245"/>
    </row>
    <row r="58" spans="2:11" s="1" customFormat="1" ht="15" customHeight="1">
      <c r="B58" s="244"/>
      <c r="C58" s="249"/>
      <c r="D58" s="375" t="s">
        <v>356</v>
      </c>
      <c r="E58" s="375"/>
      <c r="F58" s="375"/>
      <c r="G58" s="375"/>
      <c r="H58" s="375"/>
      <c r="I58" s="375"/>
      <c r="J58" s="375"/>
      <c r="K58" s="245"/>
    </row>
    <row r="59" spans="2:11" s="1" customFormat="1" ht="15" customHeight="1">
      <c r="B59" s="244"/>
      <c r="C59" s="249"/>
      <c r="D59" s="375" t="s">
        <v>357</v>
      </c>
      <c r="E59" s="375"/>
      <c r="F59" s="375"/>
      <c r="G59" s="375"/>
      <c r="H59" s="375"/>
      <c r="I59" s="375"/>
      <c r="J59" s="375"/>
      <c r="K59" s="245"/>
    </row>
    <row r="60" spans="2:11" s="1" customFormat="1" ht="15" customHeight="1">
      <c r="B60" s="244"/>
      <c r="C60" s="249"/>
      <c r="D60" s="375" t="s">
        <v>358</v>
      </c>
      <c r="E60" s="375"/>
      <c r="F60" s="375"/>
      <c r="G60" s="375"/>
      <c r="H60" s="375"/>
      <c r="I60" s="375"/>
      <c r="J60" s="375"/>
      <c r="K60" s="245"/>
    </row>
    <row r="61" spans="2:11" s="1" customFormat="1" ht="15" customHeight="1">
      <c r="B61" s="244"/>
      <c r="C61" s="249"/>
      <c r="D61" s="375" t="s">
        <v>359</v>
      </c>
      <c r="E61" s="375"/>
      <c r="F61" s="375"/>
      <c r="G61" s="375"/>
      <c r="H61" s="375"/>
      <c r="I61" s="375"/>
      <c r="J61" s="375"/>
      <c r="K61" s="245"/>
    </row>
    <row r="62" spans="2:11" s="1" customFormat="1" ht="15" customHeight="1">
      <c r="B62" s="244"/>
      <c r="C62" s="249"/>
      <c r="D62" s="378" t="s">
        <v>360</v>
      </c>
      <c r="E62" s="378"/>
      <c r="F62" s="378"/>
      <c r="G62" s="378"/>
      <c r="H62" s="378"/>
      <c r="I62" s="378"/>
      <c r="J62" s="378"/>
      <c r="K62" s="245"/>
    </row>
    <row r="63" spans="2:11" s="1" customFormat="1" ht="15" customHeight="1">
      <c r="B63" s="244"/>
      <c r="C63" s="249"/>
      <c r="D63" s="375" t="s">
        <v>361</v>
      </c>
      <c r="E63" s="375"/>
      <c r="F63" s="375"/>
      <c r="G63" s="375"/>
      <c r="H63" s="375"/>
      <c r="I63" s="375"/>
      <c r="J63" s="375"/>
      <c r="K63" s="245"/>
    </row>
    <row r="64" spans="2:11" s="1" customFormat="1" ht="12.75" customHeight="1">
      <c r="B64" s="244"/>
      <c r="C64" s="249"/>
      <c r="D64" s="249"/>
      <c r="E64" s="252"/>
      <c r="F64" s="249"/>
      <c r="G64" s="249"/>
      <c r="H64" s="249"/>
      <c r="I64" s="249"/>
      <c r="J64" s="249"/>
      <c r="K64" s="245"/>
    </row>
    <row r="65" spans="2:11" s="1" customFormat="1" ht="15" customHeight="1">
      <c r="B65" s="244"/>
      <c r="C65" s="249"/>
      <c r="D65" s="375" t="s">
        <v>362</v>
      </c>
      <c r="E65" s="375"/>
      <c r="F65" s="375"/>
      <c r="G65" s="375"/>
      <c r="H65" s="375"/>
      <c r="I65" s="375"/>
      <c r="J65" s="375"/>
      <c r="K65" s="245"/>
    </row>
    <row r="66" spans="2:11" s="1" customFormat="1" ht="15" customHeight="1">
      <c r="B66" s="244"/>
      <c r="C66" s="249"/>
      <c r="D66" s="378" t="s">
        <v>363</v>
      </c>
      <c r="E66" s="378"/>
      <c r="F66" s="378"/>
      <c r="G66" s="378"/>
      <c r="H66" s="378"/>
      <c r="I66" s="378"/>
      <c r="J66" s="378"/>
      <c r="K66" s="245"/>
    </row>
    <row r="67" spans="2:11" s="1" customFormat="1" ht="15" customHeight="1">
      <c r="B67" s="244"/>
      <c r="C67" s="249"/>
      <c r="D67" s="375" t="s">
        <v>364</v>
      </c>
      <c r="E67" s="375"/>
      <c r="F67" s="375"/>
      <c r="G67" s="375"/>
      <c r="H67" s="375"/>
      <c r="I67" s="375"/>
      <c r="J67" s="375"/>
      <c r="K67" s="245"/>
    </row>
    <row r="68" spans="2:11" s="1" customFormat="1" ht="15" customHeight="1">
      <c r="B68" s="244"/>
      <c r="C68" s="249"/>
      <c r="D68" s="375" t="s">
        <v>365</v>
      </c>
      <c r="E68" s="375"/>
      <c r="F68" s="375"/>
      <c r="G68" s="375"/>
      <c r="H68" s="375"/>
      <c r="I68" s="375"/>
      <c r="J68" s="375"/>
      <c r="K68" s="245"/>
    </row>
    <row r="69" spans="2:11" s="1" customFormat="1" ht="15" customHeight="1">
      <c r="B69" s="244"/>
      <c r="C69" s="249"/>
      <c r="D69" s="375" t="s">
        <v>366</v>
      </c>
      <c r="E69" s="375"/>
      <c r="F69" s="375"/>
      <c r="G69" s="375"/>
      <c r="H69" s="375"/>
      <c r="I69" s="375"/>
      <c r="J69" s="375"/>
      <c r="K69" s="245"/>
    </row>
    <row r="70" spans="2:11" s="1" customFormat="1" ht="15" customHeight="1">
      <c r="B70" s="244"/>
      <c r="C70" s="249"/>
      <c r="D70" s="375" t="s">
        <v>367</v>
      </c>
      <c r="E70" s="375"/>
      <c r="F70" s="375"/>
      <c r="G70" s="375"/>
      <c r="H70" s="375"/>
      <c r="I70" s="375"/>
      <c r="J70" s="375"/>
      <c r="K70" s="245"/>
    </row>
    <row r="71" spans="2:11" s="1" customFormat="1" ht="12.75" customHeight="1">
      <c r="B71" s="253"/>
      <c r="C71" s="254"/>
      <c r="D71" s="254"/>
      <c r="E71" s="254"/>
      <c r="F71" s="254"/>
      <c r="G71" s="254"/>
      <c r="H71" s="254"/>
      <c r="I71" s="254"/>
      <c r="J71" s="254"/>
      <c r="K71" s="255"/>
    </row>
    <row r="72" spans="2:11" s="1" customFormat="1" ht="18.75" customHeight="1">
      <c r="B72" s="256"/>
      <c r="C72" s="256"/>
      <c r="D72" s="256"/>
      <c r="E72" s="256"/>
      <c r="F72" s="256"/>
      <c r="G72" s="256"/>
      <c r="H72" s="256"/>
      <c r="I72" s="256"/>
      <c r="J72" s="256"/>
      <c r="K72" s="257"/>
    </row>
    <row r="73" spans="2:11" s="1" customFormat="1" ht="18.75" customHeight="1">
      <c r="B73" s="257"/>
      <c r="C73" s="257"/>
      <c r="D73" s="257"/>
      <c r="E73" s="257"/>
      <c r="F73" s="257"/>
      <c r="G73" s="257"/>
      <c r="H73" s="257"/>
      <c r="I73" s="257"/>
      <c r="J73" s="257"/>
      <c r="K73" s="257"/>
    </row>
    <row r="74" spans="2:11" s="1" customFormat="1" ht="7.5" customHeight="1">
      <c r="B74" s="258"/>
      <c r="C74" s="259"/>
      <c r="D74" s="259"/>
      <c r="E74" s="259"/>
      <c r="F74" s="259"/>
      <c r="G74" s="259"/>
      <c r="H74" s="259"/>
      <c r="I74" s="259"/>
      <c r="J74" s="259"/>
      <c r="K74" s="260"/>
    </row>
    <row r="75" spans="2:11" s="1" customFormat="1" ht="45" customHeight="1">
      <c r="B75" s="261"/>
      <c r="C75" s="379" t="s">
        <v>368</v>
      </c>
      <c r="D75" s="379"/>
      <c r="E75" s="379"/>
      <c r="F75" s="379"/>
      <c r="G75" s="379"/>
      <c r="H75" s="379"/>
      <c r="I75" s="379"/>
      <c r="J75" s="379"/>
      <c r="K75" s="262"/>
    </row>
    <row r="76" spans="2:11" s="1" customFormat="1" ht="17.25" customHeight="1">
      <c r="B76" s="261"/>
      <c r="C76" s="263" t="s">
        <v>369</v>
      </c>
      <c r="D76" s="263"/>
      <c r="E76" s="263"/>
      <c r="F76" s="263" t="s">
        <v>370</v>
      </c>
      <c r="G76" s="264"/>
      <c r="H76" s="263" t="s">
        <v>52</v>
      </c>
      <c r="I76" s="263" t="s">
        <v>55</v>
      </c>
      <c r="J76" s="263" t="s">
        <v>371</v>
      </c>
      <c r="K76" s="262"/>
    </row>
    <row r="77" spans="2:11" s="1" customFormat="1" ht="17.25" customHeight="1">
      <c r="B77" s="261"/>
      <c r="C77" s="265" t="s">
        <v>372</v>
      </c>
      <c r="D77" s="265"/>
      <c r="E77" s="265"/>
      <c r="F77" s="266" t="s">
        <v>373</v>
      </c>
      <c r="G77" s="267"/>
      <c r="H77" s="265"/>
      <c r="I77" s="265"/>
      <c r="J77" s="265" t="s">
        <v>374</v>
      </c>
      <c r="K77" s="262"/>
    </row>
    <row r="78" spans="2:11" s="1" customFormat="1" ht="5.25" customHeight="1">
      <c r="B78" s="261"/>
      <c r="C78" s="268"/>
      <c r="D78" s="268"/>
      <c r="E78" s="268"/>
      <c r="F78" s="268"/>
      <c r="G78" s="269"/>
      <c r="H78" s="268"/>
      <c r="I78" s="268"/>
      <c r="J78" s="268"/>
      <c r="K78" s="262"/>
    </row>
    <row r="79" spans="2:11" s="1" customFormat="1" ht="15" customHeight="1">
      <c r="B79" s="261"/>
      <c r="C79" s="250" t="s">
        <v>51</v>
      </c>
      <c r="D79" s="270"/>
      <c r="E79" s="270"/>
      <c r="F79" s="271" t="s">
        <v>375</v>
      </c>
      <c r="G79" s="272"/>
      <c r="H79" s="250" t="s">
        <v>376</v>
      </c>
      <c r="I79" s="250" t="s">
        <v>377</v>
      </c>
      <c r="J79" s="250">
        <v>20</v>
      </c>
      <c r="K79" s="262"/>
    </row>
    <row r="80" spans="2:11" s="1" customFormat="1" ht="15" customHeight="1">
      <c r="B80" s="261"/>
      <c r="C80" s="250" t="s">
        <v>378</v>
      </c>
      <c r="D80" s="250"/>
      <c r="E80" s="250"/>
      <c r="F80" s="271" t="s">
        <v>375</v>
      </c>
      <c r="G80" s="272"/>
      <c r="H80" s="250" t="s">
        <v>379</v>
      </c>
      <c r="I80" s="250" t="s">
        <v>377</v>
      </c>
      <c r="J80" s="250">
        <v>120</v>
      </c>
      <c r="K80" s="262"/>
    </row>
    <row r="81" spans="2:11" s="1" customFormat="1" ht="15" customHeight="1">
      <c r="B81" s="273"/>
      <c r="C81" s="250" t="s">
        <v>380</v>
      </c>
      <c r="D81" s="250"/>
      <c r="E81" s="250"/>
      <c r="F81" s="271" t="s">
        <v>381</v>
      </c>
      <c r="G81" s="272"/>
      <c r="H81" s="250" t="s">
        <v>382</v>
      </c>
      <c r="I81" s="250" t="s">
        <v>377</v>
      </c>
      <c r="J81" s="250">
        <v>50</v>
      </c>
      <c r="K81" s="262"/>
    </row>
    <row r="82" spans="2:11" s="1" customFormat="1" ht="15" customHeight="1">
      <c r="B82" s="273"/>
      <c r="C82" s="250" t="s">
        <v>383</v>
      </c>
      <c r="D82" s="250"/>
      <c r="E82" s="250"/>
      <c r="F82" s="271" t="s">
        <v>375</v>
      </c>
      <c r="G82" s="272"/>
      <c r="H82" s="250" t="s">
        <v>384</v>
      </c>
      <c r="I82" s="250" t="s">
        <v>385</v>
      </c>
      <c r="J82" s="250"/>
      <c r="K82" s="262"/>
    </row>
    <row r="83" spans="2:11" s="1" customFormat="1" ht="15" customHeight="1">
      <c r="B83" s="273"/>
      <c r="C83" s="274" t="s">
        <v>386</v>
      </c>
      <c r="D83" s="274"/>
      <c r="E83" s="274"/>
      <c r="F83" s="275" t="s">
        <v>381</v>
      </c>
      <c r="G83" s="274"/>
      <c r="H83" s="274" t="s">
        <v>387</v>
      </c>
      <c r="I83" s="274" t="s">
        <v>377</v>
      </c>
      <c r="J83" s="274">
        <v>15</v>
      </c>
      <c r="K83" s="262"/>
    </row>
    <row r="84" spans="2:11" s="1" customFormat="1" ht="15" customHeight="1">
      <c r="B84" s="273"/>
      <c r="C84" s="274" t="s">
        <v>388</v>
      </c>
      <c r="D84" s="274"/>
      <c r="E84" s="274"/>
      <c r="F84" s="275" t="s">
        <v>381</v>
      </c>
      <c r="G84" s="274"/>
      <c r="H84" s="274" t="s">
        <v>389</v>
      </c>
      <c r="I84" s="274" t="s">
        <v>377</v>
      </c>
      <c r="J84" s="274">
        <v>15</v>
      </c>
      <c r="K84" s="262"/>
    </row>
    <row r="85" spans="2:11" s="1" customFormat="1" ht="15" customHeight="1">
      <c r="B85" s="273"/>
      <c r="C85" s="274" t="s">
        <v>390</v>
      </c>
      <c r="D85" s="274"/>
      <c r="E85" s="274"/>
      <c r="F85" s="275" t="s">
        <v>381</v>
      </c>
      <c r="G85" s="274"/>
      <c r="H85" s="274" t="s">
        <v>391</v>
      </c>
      <c r="I85" s="274" t="s">
        <v>377</v>
      </c>
      <c r="J85" s="274">
        <v>20</v>
      </c>
      <c r="K85" s="262"/>
    </row>
    <row r="86" spans="2:11" s="1" customFormat="1" ht="15" customHeight="1">
      <c r="B86" s="273"/>
      <c r="C86" s="274" t="s">
        <v>392</v>
      </c>
      <c r="D86" s="274"/>
      <c r="E86" s="274"/>
      <c r="F86" s="275" t="s">
        <v>381</v>
      </c>
      <c r="G86" s="274"/>
      <c r="H86" s="274" t="s">
        <v>393</v>
      </c>
      <c r="I86" s="274" t="s">
        <v>377</v>
      </c>
      <c r="J86" s="274">
        <v>20</v>
      </c>
      <c r="K86" s="262"/>
    </row>
    <row r="87" spans="2:11" s="1" customFormat="1" ht="15" customHeight="1">
      <c r="B87" s="273"/>
      <c r="C87" s="250" t="s">
        <v>394</v>
      </c>
      <c r="D87" s="250"/>
      <c r="E87" s="250"/>
      <c r="F87" s="271" t="s">
        <v>381</v>
      </c>
      <c r="G87" s="272"/>
      <c r="H87" s="250" t="s">
        <v>395</v>
      </c>
      <c r="I87" s="250" t="s">
        <v>377</v>
      </c>
      <c r="J87" s="250">
        <v>50</v>
      </c>
      <c r="K87" s="262"/>
    </row>
    <row r="88" spans="2:11" s="1" customFormat="1" ht="15" customHeight="1">
      <c r="B88" s="273"/>
      <c r="C88" s="250" t="s">
        <v>396</v>
      </c>
      <c r="D88" s="250"/>
      <c r="E88" s="250"/>
      <c r="F88" s="271" t="s">
        <v>381</v>
      </c>
      <c r="G88" s="272"/>
      <c r="H88" s="250" t="s">
        <v>397</v>
      </c>
      <c r="I88" s="250" t="s">
        <v>377</v>
      </c>
      <c r="J88" s="250">
        <v>20</v>
      </c>
      <c r="K88" s="262"/>
    </row>
    <row r="89" spans="2:11" s="1" customFormat="1" ht="15" customHeight="1">
      <c r="B89" s="273"/>
      <c r="C89" s="250" t="s">
        <v>398</v>
      </c>
      <c r="D89" s="250"/>
      <c r="E89" s="250"/>
      <c r="F89" s="271" t="s">
        <v>381</v>
      </c>
      <c r="G89" s="272"/>
      <c r="H89" s="250" t="s">
        <v>399</v>
      </c>
      <c r="I89" s="250" t="s">
        <v>377</v>
      </c>
      <c r="J89" s="250">
        <v>20</v>
      </c>
      <c r="K89" s="262"/>
    </row>
    <row r="90" spans="2:11" s="1" customFormat="1" ht="15" customHeight="1">
      <c r="B90" s="273"/>
      <c r="C90" s="250" t="s">
        <v>400</v>
      </c>
      <c r="D90" s="250"/>
      <c r="E90" s="250"/>
      <c r="F90" s="271" t="s">
        <v>381</v>
      </c>
      <c r="G90" s="272"/>
      <c r="H90" s="250" t="s">
        <v>401</v>
      </c>
      <c r="I90" s="250" t="s">
        <v>377</v>
      </c>
      <c r="J90" s="250">
        <v>50</v>
      </c>
      <c r="K90" s="262"/>
    </row>
    <row r="91" spans="2:11" s="1" customFormat="1" ht="15" customHeight="1">
      <c r="B91" s="273"/>
      <c r="C91" s="250" t="s">
        <v>402</v>
      </c>
      <c r="D91" s="250"/>
      <c r="E91" s="250"/>
      <c r="F91" s="271" t="s">
        <v>381</v>
      </c>
      <c r="G91" s="272"/>
      <c r="H91" s="250" t="s">
        <v>402</v>
      </c>
      <c r="I91" s="250" t="s">
        <v>377</v>
      </c>
      <c r="J91" s="250">
        <v>50</v>
      </c>
      <c r="K91" s="262"/>
    </row>
    <row r="92" spans="2:11" s="1" customFormat="1" ht="15" customHeight="1">
      <c r="B92" s="273"/>
      <c r="C92" s="250" t="s">
        <v>403</v>
      </c>
      <c r="D92" s="250"/>
      <c r="E92" s="250"/>
      <c r="F92" s="271" t="s">
        <v>381</v>
      </c>
      <c r="G92" s="272"/>
      <c r="H92" s="250" t="s">
        <v>404</v>
      </c>
      <c r="I92" s="250" t="s">
        <v>377</v>
      </c>
      <c r="J92" s="250">
        <v>255</v>
      </c>
      <c r="K92" s="262"/>
    </row>
    <row r="93" spans="2:11" s="1" customFormat="1" ht="15" customHeight="1">
      <c r="B93" s="273"/>
      <c r="C93" s="250" t="s">
        <v>405</v>
      </c>
      <c r="D93" s="250"/>
      <c r="E93" s="250"/>
      <c r="F93" s="271" t="s">
        <v>375</v>
      </c>
      <c r="G93" s="272"/>
      <c r="H93" s="250" t="s">
        <v>406</v>
      </c>
      <c r="I93" s="250" t="s">
        <v>407</v>
      </c>
      <c r="J93" s="250"/>
      <c r="K93" s="262"/>
    </row>
    <row r="94" spans="2:11" s="1" customFormat="1" ht="15" customHeight="1">
      <c r="B94" s="273"/>
      <c r="C94" s="250" t="s">
        <v>408</v>
      </c>
      <c r="D94" s="250"/>
      <c r="E94" s="250"/>
      <c r="F94" s="271" t="s">
        <v>375</v>
      </c>
      <c r="G94" s="272"/>
      <c r="H94" s="250" t="s">
        <v>409</v>
      </c>
      <c r="I94" s="250" t="s">
        <v>410</v>
      </c>
      <c r="J94" s="250"/>
      <c r="K94" s="262"/>
    </row>
    <row r="95" spans="2:11" s="1" customFormat="1" ht="15" customHeight="1">
      <c r="B95" s="273"/>
      <c r="C95" s="250" t="s">
        <v>411</v>
      </c>
      <c r="D95" s="250"/>
      <c r="E95" s="250"/>
      <c r="F95" s="271" t="s">
        <v>375</v>
      </c>
      <c r="G95" s="272"/>
      <c r="H95" s="250" t="s">
        <v>411</v>
      </c>
      <c r="I95" s="250" t="s">
        <v>410</v>
      </c>
      <c r="J95" s="250"/>
      <c r="K95" s="262"/>
    </row>
    <row r="96" spans="2:11" s="1" customFormat="1" ht="15" customHeight="1">
      <c r="B96" s="273"/>
      <c r="C96" s="250" t="s">
        <v>36</v>
      </c>
      <c r="D96" s="250"/>
      <c r="E96" s="250"/>
      <c r="F96" s="271" t="s">
        <v>375</v>
      </c>
      <c r="G96" s="272"/>
      <c r="H96" s="250" t="s">
        <v>412</v>
      </c>
      <c r="I96" s="250" t="s">
        <v>410</v>
      </c>
      <c r="J96" s="250"/>
      <c r="K96" s="262"/>
    </row>
    <row r="97" spans="2:11" s="1" customFormat="1" ht="15" customHeight="1">
      <c r="B97" s="273"/>
      <c r="C97" s="250" t="s">
        <v>46</v>
      </c>
      <c r="D97" s="250"/>
      <c r="E97" s="250"/>
      <c r="F97" s="271" t="s">
        <v>375</v>
      </c>
      <c r="G97" s="272"/>
      <c r="H97" s="250" t="s">
        <v>413</v>
      </c>
      <c r="I97" s="250" t="s">
        <v>410</v>
      </c>
      <c r="J97" s="250"/>
      <c r="K97" s="262"/>
    </row>
    <row r="98" spans="2:11" s="1" customFormat="1" ht="15" customHeight="1">
      <c r="B98" s="276"/>
      <c r="C98" s="277"/>
      <c r="D98" s="277"/>
      <c r="E98" s="277"/>
      <c r="F98" s="277"/>
      <c r="G98" s="277"/>
      <c r="H98" s="277"/>
      <c r="I98" s="277"/>
      <c r="J98" s="277"/>
      <c r="K98" s="278"/>
    </row>
    <row r="99" spans="2:11" s="1" customFormat="1" ht="18.75" customHeight="1">
      <c r="B99" s="279"/>
      <c r="C99" s="280"/>
      <c r="D99" s="280"/>
      <c r="E99" s="280"/>
      <c r="F99" s="280"/>
      <c r="G99" s="280"/>
      <c r="H99" s="280"/>
      <c r="I99" s="280"/>
      <c r="J99" s="280"/>
      <c r="K99" s="279"/>
    </row>
    <row r="100" spans="2:11" s="1" customFormat="1" ht="18.75" customHeight="1">
      <c r="B100" s="257"/>
      <c r="C100" s="257"/>
      <c r="D100" s="257"/>
      <c r="E100" s="257"/>
      <c r="F100" s="257"/>
      <c r="G100" s="257"/>
      <c r="H100" s="257"/>
      <c r="I100" s="257"/>
      <c r="J100" s="257"/>
      <c r="K100" s="257"/>
    </row>
    <row r="101" spans="2:11" s="1" customFormat="1" ht="7.5" customHeight="1">
      <c r="B101" s="258"/>
      <c r="C101" s="259"/>
      <c r="D101" s="259"/>
      <c r="E101" s="259"/>
      <c r="F101" s="259"/>
      <c r="G101" s="259"/>
      <c r="H101" s="259"/>
      <c r="I101" s="259"/>
      <c r="J101" s="259"/>
      <c r="K101" s="260"/>
    </row>
    <row r="102" spans="2:11" s="1" customFormat="1" ht="45" customHeight="1">
      <c r="B102" s="261"/>
      <c r="C102" s="379" t="s">
        <v>414</v>
      </c>
      <c r="D102" s="379"/>
      <c r="E102" s="379"/>
      <c r="F102" s="379"/>
      <c r="G102" s="379"/>
      <c r="H102" s="379"/>
      <c r="I102" s="379"/>
      <c r="J102" s="379"/>
      <c r="K102" s="262"/>
    </row>
    <row r="103" spans="2:11" s="1" customFormat="1" ht="17.25" customHeight="1">
      <c r="B103" s="261"/>
      <c r="C103" s="263" t="s">
        <v>369</v>
      </c>
      <c r="D103" s="263"/>
      <c r="E103" s="263"/>
      <c r="F103" s="263" t="s">
        <v>370</v>
      </c>
      <c r="G103" s="264"/>
      <c r="H103" s="263" t="s">
        <v>52</v>
      </c>
      <c r="I103" s="263" t="s">
        <v>55</v>
      </c>
      <c r="J103" s="263" t="s">
        <v>371</v>
      </c>
      <c r="K103" s="262"/>
    </row>
    <row r="104" spans="2:11" s="1" customFormat="1" ht="17.25" customHeight="1">
      <c r="B104" s="261"/>
      <c r="C104" s="265" t="s">
        <v>372</v>
      </c>
      <c r="D104" s="265"/>
      <c r="E104" s="265"/>
      <c r="F104" s="266" t="s">
        <v>373</v>
      </c>
      <c r="G104" s="267"/>
      <c r="H104" s="265"/>
      <c r="I104" s="265"/>
      <c r="J104" s="265" t="s">
        <v>374</v>
      </c>
      <c r="K104" s="262"/>
    </row>
    <row r="105" spans="2:11" s="1" customFormat="1" ht="5.25" customHeight="1">
      <c r="B105" s="261"/>
      <c r="C105" s="263"/>
      <c r="D105" s="263"/>
      <c r="E105" s="263"/>
      <c r="F105" s="263"/>
      <c r="G105" s="281"/>
      <c r="H105" s="263"/>
      <c r="I105" s="263"/>
      <c r="J105" s="263"/>
      <c r="K105" s="262"/>
    </row>
    <row r="106" spans="2:11" s="1" customFormat="1" ht="15" customHeight="1">
      <c r="B106" s="261"/>
      <c r="C106" s="250" t="s">
        <v>51</v>
      </c>
      <c r="D106" s="270"/>
      <c r="E106" s="270"/>
      <c r="F106" s="271" t="s">
        <v>375</v>
      </c>
      <c r="G106" s="250"/>
      <c r="H106" s="250" t="s">
        <v>415</v>
      </c>
      <c r="I106" s="250" t="s">
        <v>377</v>
      </c>
      <c r="J106" s="250">
        <v>20</v>
      </c>
      <c r="K106" s="262"/>
    </row>
    <row r="107" spans="2:11" s="1" customFormat="1" ht="15" customHeight="1">
      <c r="B107" s="261"/>
      <c r="C107" s="250" t="s">
        <v>378</v>
      </c>
      <c r="D107" s="250"/>
      <c r="E107" s="250"/>
      <c r="F107" s="271" t="s">
        <v>375</v>
      </c>
      <c r="G107" s="250"/>
      <c r="H107" s="250" t="s">
        <v>415</v>
      </c>
      <c r="I107" s="250" t="s">
        <v>377</v>
      </c>
      <c r="J107" s="250">
        <v>120</v>
      </c>
      <c r="K107" s="262"/>
    </row>
    <row r="108" spans="2:11" s="1" customFormat="1" ht="15" customHeight="1">
      <c r="B108" s="273"/>
      <c r="C108" s="250" t="s">
        <v>380</v>
      </c>
      <c r="D108" s="250"/>
      <c r="E108" s="250"/>
      <c r="F108" s="271" t="s">
        <v>381</v>
      </c>
      <c r="G108" s="250"/>
      <c r="H108" s="250" t="s">
        <v>415</v>
      </c>
      <c r="I108" s="250" t="s">
        <v>377</v>
      </c>
      <c r="J108" s="250">
        <v>50</v>
      </c>
      <c r="K108" s="262"/>
    </row>
    <row r="109" spans="2:11" s="1" customFormat="1" ht="15" customHeight="1">
      <c r="B109" s="273"/>
      <c r="C109" s="250" t="s">
        <v>383</v>
      </c>
      <c r="D109" s="250"/>
      <c r="E109" s="250"/>
      <c r="F109" s="271" t="s">
        <v>375</v>
      </c>
      <c r="G109" s="250"/>
      <c r="H109" s="250" t="s">
        <v>415</v>
      </c>
      <c r="I109" s="250" t="s">
        <v>385</v>
      </c>
      <c r="J109" s="250"/>
      <c r="K109" s="262"/>
    </row>
    <row r="110" spans="2:11" s="1" customFormat="1" ht="15" customHeight="1">
      <c r="B110" s="273"/>
      <c r="C110" s="250" t="s">
        <v>394</v>
      </c>
      <c r="D110" s="250"/>
      <c r="E110" s="250"/>
      <c r="F110" s="271" t="s">
        <v>381</v>
      </c>
      <c r="G110" s="250"/>
      <c r="H110" s="250" t="s">
        <v>415</v>
      </c>
      <c r="I110" s="250" t="s">
        <v>377</v>
      </c>
      <c r="J110" s="250">
        <v>50</v>
      </c>
      <c r="K110" s="262"/>
    </row>
    <row r="111" spans="2:11" s="1" customFormat="1" ht="15" customHeight="1">
      <c r="B111" s="273"/>
      <c r="C111" s="250" t="s">
        <v>402</v>
      </c>
      <c r="D111" s="250"/>
      <c r="E111" s="250"/>
      <c r="F111" s="271" t="s">
        <v>381</v>
      </c>
      <c r="G111" s="250"/>
      <c r="H111" s="250" t="s">
        <v>415</v>
      </c>
      <c r="I111" s="250" t="s">
        <v>377</v>
      </c>
      <c r="J111" s="250">
        <v>50</v>
      </c>
      <c r="K111" s="262"/>
    </row>
    <row r="112" spans="2:11" s="1" customFormat="1" ht="15" customHeight="1">
      <c r="B112" s="273"/>
      <c r="C112" s="250" t="s">
        <v>400</v>
      </c>
      <c r="D112" s="250"/>
      <c r="E112" s="250"/>
      <c r="F112" s="271" t="s">
        <v>381</v>
      </c>
      <c r="G112" s="250"/>
      <c r="H112" s="250" t="s">
        <v>415</v>
      </c>
      <c r="I112" s="250" t="s">
        <v>377</v>
      </c>
      <c r="J112" s="250">
        <v>50</v>
      </c>
      <c r="K112" s="262"/>
    </row>
    <row r="113" spans="2:11" s="1" customFormat="1" ht="15" customHeight="1">
      <c r="B113" s="273"/>
      <c r="C113" s="250" t="s">
        <v>51</v>
      </c>
      <c r="D113" s="250"/>
      <c r="E113" s="250"/>
      <c r="F113" s="271" t="s">
        <v>375</v>
      </c>
      <c r="G113" s="250"/>
      <c r="H113" s="250" t="s">
        <v>416</v>
      </c>
      <c r="I113" s="250" t="s">
        <v>377</v>
      </c>
      <c r="J113" s="250">
        <v>20</v>
      </c>
      <c r="K113" s="262"/>
    </row>
    <row r="114" spans="2:11" s="1" customFormat="1" ht="15" customHeight="1">
      <c r="B114" s="273"/>
      <c r="C114" s="250" t="s">
        <v>417</v>
      </c>
      <c r="D114" s="250"/>
      <c r="E114" s="250"/>
      <c r="F114" s="271" t="s">
        <v>375</v>
      </c>
      <c r="G114" s="250"/>
      <c r="H114" s="250" t="s">
        <v>418</v>
      </c>
      <c r="I114" s="250" t="s">
        <v>377</v>
      </c>
      <c r="J114" s="250">
        <v>120</v>
      </c>
      <c r="K114" s="262"/>
    </row>
    <row r="115" spans="2:11" s="1" customFormat="1" ht="15" customHeight="1">
      <c r="B115" s="273"/>
      <c r="C115" s="250" t="s">
        <v>36</v>
      </c>
      <c r="D115" s="250"/>
      <c r="E115" s="250"/>
      <c r="F115" s="271" t="s">
        <v>375</v>
      </c>
      <c r="G115" s="250"/>
      <c r="H115" s="250" t="s">
        <v>419</v>
      </c>
      <c r="I115" s="250" t="s">
        <v>410</v>
      </c>
      <c r="J115" s="250"/>
      <c r="K115" s="262"/>
    </row>
    <row r="116" spans="2:11" s="1" customFormat="1" ht="15" customHeight="1">
      <c r="B116" s="273"/>
      <c r="C116" s="250" t="s">
        <v>46</v>
      </c>
      <c r="D116" s="250"/>
      <c r="E116" s="250"/>
      <c r="F116" s="271" t="s">
        <v>375</v>
      </c>
      <c r="G116" s="250"/>
      <c r="H116" s="250" t="s">
        <v>420</v>
      </c>
      <c r="I116" s="250" t="s">
        <v>410</v>
      </c>
      <c r="J116" s="250"/>
      <c r="K116" s="262"/>
    </row>
    <row r="117" spans="2:11" s="1" customFormat="1" ht="15" customHeight="1">
      <c r="B117" s="273"/>
      <c r="C117" s="250" t="s">
        <v>55</v>
      </c>
      <c r="D117" s="250"/>
      <c r="E117" s="250"/>
      <c r="F117" s="271" t="s">
        <v>375</v>
      </c>
      <c r="G117" s="250"/>
      <c r="H117" s="250" t="s">
        <v>421</v>
      </c>
      <c r="I117" s="250" t="s">
        <v>422</v>
      </c>
      <c r="J117" s="250"/>
      <c r="K117" s="262"/>
    </row>
    <row r="118" spans="2:11" s="1" customFormat="1" ht="15" customHeight="1">
      <c r="B118" s="276"/>
      <c r="C118" s="282"/>
      <c r="D118" s="282"/>
      <c r="E118" s="282"/>
      <c r="F118" s="282"/>
      <c r="G118" s="282"/>
      <c r="H118" s="282"/>
      <c r="I118" s="282"/>
      <c r="J118" s="282"/>
      <c r="K118" s="278"/>
    </row>
    <row r="119" spans="2:11" s="1" customFormat="1" ht="18.75" customHeight="1">
      <c r="B119" s="283"/>
      <c r="C119" s="284"/>
      <c r="D119" s="284"/>
      <c r="E119" s="284"/>
      <c r="F119" s="285"/>
      <c r="G119" s="284"/>
      <c r="H119" s="284"/>
      <c r="I119" s="284"/>
      <c r="J119" s="284"/>
      <c r="K119" s="283"/>
    </row>
    <row r="120" spans="2:11" s="1" customFormat="1" ht="18.75" customHeight="1"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</row>
    <row r="121" spans="2:11" s="1" customFormat="1" ht="7.5" customHeight="1">
      <c r="B121" s="286"/>
      <c r="C121" s="287"/>
      <c r="D121" s="287"/>
      <c r="E121" s="287"/>
      <c r="F121" s="287"/>
      <c r="G121" s="287"/>
      <c r="H121" s="287"/>
      <c r="I121" s="287"/>
      <c r="J121" s="287"/>
      <c r="K121" s="288"/>
    </row>
    <row r="122" spans="2:11" s="1" customFormat="1" ht="45" customHeight="1">
      <c r="B122" s="289"/>
      <c r="C122" s="377" t="s">
        <v>423</v>
      </c>
      <c r="D122" s="377"/>
      <c r="E122" s="377"/>
      <c r="F122" s="377"/>
      <c r="G122" s="377"/>
      <c r="H122" s="377"/>
      <c r="I122" s="377"/>
      <c r="J122" s="377"/>
      <c r="K122" s="290"/>
    </row>
    <row r="123" spans="2:11" s="1" customFormat="1" ht="17.25" customHeight="1">
      <c r="B123" s="291"/>
      <c r="C123" s="263" t="s">
        <v>369</v>
      </c>
      <c r="D123" s="263"/>
      <c r="E123" s="263"/>
      <c r="F123" s="263" t="s">
        <v>370</v>
      </c>
      <c r="G123" s="264"/>
      <c r="H123" s="263" t="s">
        <v>52</v>
      </c>
      <c r="I123" s="263" t="s">
        <v>55</v>
      </c>
      <c r="J123" s="263" t="s">
        <v>371</v>
      </c>
      <c r="K123" s="292"/>
    </row>
    <row r="124" spans="2:11" s="1" customFormat="1" ht="17.25" customHeight="1">
      <c r="B124" s="291"/>
      <c r="C124" s="265" t="s">
        <v>372</v>
      </c>
      <c r="D124" s="265"/>
      <c r="E124" s="265"/>
      <c r="F124" s="266" t="s">
        <v>373</v>
      </c>
      <c r="G124" s="267"/>
      <c r="H124" s="265"/>
      <c r="I124" s="265"/>
      <c r="J124" s="265" t="s">
        <v>374</v>
      </c>
      <c r="K124" s="292"/>
    </row>
    <row r="125" spans="2:11" s="1" customFormat="1" ht="5.25" customHeight="1">
      <c r="B125" s="293"/>
      <c r="C125" s="268"/>
      <c r="D125" s="268"/>
      <c r="E125" s="268"/>
      <c r="F125" s="268"/>
      <c r="G125" s="294"/>
      <c r="H125" s="268"/>
      <c r="I125" s="268"/>
      <c r="J125" s="268"/>
      <c r="K125" s="295"/>
    </row>
    <row r="126" spans="2:11" s="1" customFormat="1" ht="15" customHeight="1">
      <c r="B126" s="293"/>
      <c r="C126" s="250" t="s">
        <v>378</v>
      </c>
      <c r="D126" s="270"/>
      <c r="E126" s="270"/>
      <c r="F126" s="271" t="s">
        <v>375</v>
      </c>
      <c r="G126" s="250"/>
      <c r="H126" s="250" t="s">
        <v>415</v>
      </c>
      <c r="I126" s="250" t="s">
        <v>377</v>
      </c>
      <c r="J126" s="250">
        <v>120</v>
      </c>
      <c r="K126" s="296"/>
    </row>
    <row r="127" spans="2:11" s="1" customFormat="1" ht="15" customHeight="1">
      <c r="B127" s="293"/>
      <c r="C127" s="250" t="s">
        <v>424</v>
      </c>
      <c r="D127" s="250"/>
      <c r="E127" s="250"/>
      <c r="F127" s="271" t="s">
        <v>375</v>
      </c>
      <c r="G127" s="250"/>
      <c r="H127" s="250" t="s">
        <v>425</v>
      </c>
      <c r="I127" s="250" t="s">
        <v>377</v>
      </c>
      <c r="J127" s="250" t="s">
        <v>426</v>
      </c>
      <c r="K127" s="296"/>
    </row>
    <row r="128" spans="2:11" s="1" customFormat="1" ht="15" customHeight="1">
      <c r="B128" s="293"/>
      <c r="C128" s="250" t="s">
        <v>323</v>
      </c>
      <c r="D128" s="250"/>
      <c r="E128" s="250"/>
      <c r="F128" s="271" t="s">
        <v>375</v>
      </c>
      <c r="G128" s="250"/>
      <c r="H128" s="250" t="s">
        <v>427</v>
      </c>
      <c r="I128" s="250" t="s">
        <v>377</v>
      </c>
      <c r="J128" s="250" t="s">
        <v>426</v>
      </c>
      <c r="K128" s="296"/>
    </row>
    <row r="129" spans="2:11" s="1" customFormat="1" ht="15" customHeight="1">
      <c r="B129" s="293"/>
      <c r="C129" s="250" t="s">
        <v>386</v>
      </c>
      <c r="D129" s="250"/>
      <c r="E129" s="250"/>
      <c r="F129" s="271" t="s">
        <v>381</v>
      </c>
      <c r="G129" s="250"/>
      <c r="H129" s="250" t="s">
        <v>387</v>
      </c>
      <c r="I129" s="250" t="s">
        <v>377</v>
      </c>
      <c r="J129" s="250">
        <v>15</v>
      </c>
      <c r="K129" s="296"/>
    </row>
    <row r="130" spans="2:11" s="1" customFormat="1" ht="15" customHeight="1">
      <c r="B130" s="293"/>
      <c r="C130" s="274" t="s">
        <v>388</v>
      </c>
      <c r="D130" s="274"/>
      <c r="E130" s="274"/>
      <c r="F130" s="275" t="s">
        <v>381</v>
      </c>
      <c r="G130" s="274"/>
      <c r="H130" s="274" t="s">
        <v>389</v>
      </c>
      <c r="I130" s="274" t="s">
        <v>377</v>
      </c>
      <c r="J130" s="274">
        <v>15</v>
      </c>
      <c r="K130" s="296"/>
    </row>
    <row r="131" spans="2:11" s="1" customFormat="1" ht="15" customHeight="1">
      <c r="B131" s="293"/>
      <c r="C131" s="274" t="s">
        <v>390</v>
      </c>
      <c r="D131" s="274"/>
      <c r="E131" s="274"/>
      <c r="F131" s="275" t="s">
        <v>381</v>
      </c>
      <c r="G131" s="274"/>
      <c r="H131" s="274" t="s">
        <v>391</v>
      </c>
      <c r="I131" s="274" t="s">
        <v>377</v>
      </c>
      <c r="J131" s="274">
        <v>20</v>
      </c>
      <c r="K131" s="296"/>
    </row>
    <row r="132" spans="2:11" s="1" customFormat="1" ht="15" customHeight="1">
      <c r="B132" s="293"/>
      <c r="C132" s="274" t="s">
        <v>392</v>
      </c>
      <c r="D132" s="274"/>
      <c r="E132" s="274"/>
      <c r="F132" s="275" t="s">
        <v>381</v>
      </c>
      <c r="G132" s="274"/>
      <c r="H132" s="274" t="s">
        <v>393</v>
      </c>
      <c r="I132" s="274" t="s">
        <v>377</v>
      </c>
      <c r="J132" s="274">
        <v>20</v>
      </c>
      <c r="K132" s="296"/>
    </row>
    <row r="133" spans="2:11" s="1" customFormat="1" ht="15" customHeight="1">
      <c r="B133" s="293"/>
      <c r="C133" s="250" t="s">
        <v>380</v>
      </c>
      <c r="D133" s="250"/>
      <c r="E133" s="250"/>
      <c r="F133" s="271" t="s">
        <v>381</v>
      </c>
      <c r="G133" s="250"/>
      <c r="H133" s="250" t="s">
        <v>415</v>
      </c>
      <c r="I133" s="250" t="s">
        <v>377</v>
      </c>
      <c r="J133" s="250">
        <v>50</v>
      </c>
      <c r="K133" s="296"/>
    </row>
    <row r="134" spans="2:11" s="1" customFormat="1" ht="15" customHeight="1">
      <c r="B134" s="293"/>
      <c r="C134" s="250" t="s">
        <v>394</v>
      </c>
      <c r="D134" s="250"/>
      <c r="E134" s="250"/>
      <c r="F134" s="271" t="s">
        <v>381</v>
      </c>
      <c r="G134" s="250"/>
      <c r="H134" s="250" t="s">
        <v>415</v>
      </c>
      <c r="I134" s="250" t="s">
        <v>377</v>
      </c>
      <c r="J134" s="250">
        <v>50</v>
      </c>
      <c r="K134" s="296"/>
    </row>
    <row r="135" spans="2:11" s="1" customFormat="1" ht="15" customHeight="1">
      <c r="B135" s="293"/>
      <c r="C135" s="250" t="s">
        <v>400</v>
      </c>
      <c r="D135" s="250"/>
      <c r="E135" s="250"/>
      <c r="F135" s="271" t="s">
        <v>381</v>
      </c>
      <c r="G135" s="250"/>
      <c r="H135" s="250" t="s">
        <v>415</v>
      </c>
      <c r="I135" s="250" t="s">
        <v>377</v>
      </c>
      <c r="J135" s="250">
        <v>50</v>
      </c>
      <c r="K135" s="296"/>
    </row>
    <row r="136" spans="2:11" s="1" customFormat="1" ht="15" customHeight="1">
      <c r="B136" s="293"/>
      <c r="C136" s="250" t="s">
        <v>402</v>
      </c>
      <c r="D136" s="250"/>
      <c r="E136" s="250"/>
      <c r="F136" s="271" t="s">
        <v>381</v>
      </c>
      <c r="G136" s="250"/>
      <c r="H136" s="250" t="s">
        <v>415</v>
      </c>
      <c r="I136" s="250" t="s">
        <v>377</v>
      </c>
      <c r="J136" s="250">
        <v>50</v>
      </c>
      <c r="K136" s="296"/>
    </row>
    <row r="137" spans="2:11" s="1" customFormat="1" ht="15" customHeight="1">
      <c r="B137" s="293"/>
      <c r="C137" s="250" t="s">
        <v>403</v>
      </c>
      <c r="D137" s="250"/>
      <c r="E137" s="250"/>
      <c r="F137" s="271" t="s">
        <v>381</v>
      </c>
      <c r="G137" s="250"/>
      <c r="H137" s="250" t="s">
        <v>428</v>
      </c>
      <c r="I137" s="250" t="s">
        <v>377</v>
      </c>
      <c r="J137" s="250">
        <v>255</v>
      </c>
      <c r="K137" s="296"/>
    </row>
    <row r="138" spans="2:11" s="1" customFormat="1" ht="15" customHeight="1">
      <c r="B138" s="293"/>
      <c r="C138" s="250" t="s">
        <v>405</v>
      </c>
      <c r="D138" s="250"/>
      <c r="E138" s="250"/>
      <c r="F138" s="271" t="s">
        <v>375</v>
      </c>
      <c r="G138" s="250"/>
      <c r="H138" s="250" t="s">
        <v>429</v>
      </c>
      <c r="I138" s="250" t="s">
        <v>407</v>
      </c>
      <c r="J138" s="250"/>
      <c r="K138" s="296"/>
    </row>
    <row r="139" spans="2:11" s="1" customFormat="1" ht="15" customHeight="1">
      <c r="B139" s="293"/>
      <c r="C139" s="250" t="s">
        <v>408</v>
      </c>
      <c r="D139" s="250"/>
      <c r="E139" s="250"/>
      <c r="F139" s="271" t="s">
        <v>375</v>
      </c>
      <c r="G139" s="250"/>
      <c r="H139" s="250" t="s">
        <v>430</v>
      </c>
      <c r="I139" s="250" t="s">
        <v>410</v>
      </c>
      <c r="J139" s="250"/>
      <c r="K139" s="296"/>
    </row>
    <row r="140" spans="2:11" s="1" customFormat="1" ht="15" customHeight="1">
      <c r="B140" s="293"/>
      <c r="C140" s="250" t="s">
        <v>411</v>
      </c>
      <c r="D140" s="250"/>
      <c r="E140" s="250"/>
      <c r="F140" s="271" t="s">
        <v>375</v>
      </c>
      <c r="G140" s="250"/>
      <c r="H140" s="250" t="s">
        <v>411</v>
      </c>
      <c r="I140" s="250" t="s">
        <v>410</v>
      </c>
      <c r="J140" s="250"/>
      <c r="K140" s="296"/>
    </row>
    <row r="141" spans="2:11" s="1" customFormat="1" ht="15" customHeight="1">
      <c r="B141" s="293"/>
      <c r="C141" s="250" t="s">
        <v>36</v>
      </c>
      <c r="D141" s="250"/>
      <c r="E141" s="250"/>
      <c r="F141" s="271" t="s">
        <v>375</v>
      </c>
      <c r="G141" s="250"/>
      <c r="H141" s="250" t="s">
        <v>431</v>
      </c>
      <c r="I141" s="250" t="s">
        <v>410</v>
      </c>
      <c r="J141" s="250"/>
      <c r="K141" s="296"/>
    </row>
    <row r="142" spans="2:11" s="1" customFormat="1" ht="15" customHeight="1">
      <c r="B142" s="293"/>
      <c r="C142" s="250" t="s">
        <v>432</v>
      </c>
      <c r="D142" s="250"/>
      <c r="E142" s="250"/>
      <c r="F142" s="271" t="s">
        <v>375</v>
      </c>
      <c r="G142" s="250"/>
      <c r="H142" s="250" t="s">
        <v>433</v>
      </c>
      <c r="I142" s="250" t="s">
        <v>410</v>
      </c>
      <c r="J142" s="250"/>
      <c r="K142" s="296"/>
    </row>
    <row r="143" spans="2:11" s="1" customFormat="1" ht="15" customHeight="1">
      <c r="B143" s="297"/>
      <c r="C143" s="298"/>
      <c r="D143" s="298"/>
      <c r="E143" s="298"/>
      <c r="F143" s="298"/>
      <c r="G143" s="298"/>
      <c r="H143" s="298"/>
      <c r="I143" s="298"/>
      <c r="J143" s="298"/>
      <c r="K143" s="299"/>
    </row>
    <row r="144" spans="2:11" s="1" customFormat="1" ht="18.75" customHeight="1">
      <c r="B144" s="284"/>
      <c r="C144" s="284"/>
      <c r="D144" s="284"/>
      <c r="E144" s="284"/>
      <c r="F144" s="285"/>
      <c r="G144" s="284"/>
      <c r="H144" s="284"/>
      <c r="I144" s="284"/>
      <c r="J144" s="284"/>
      <c r="K144" s="284"/>
    </row>
    <row r="145" spans="2:11" s="1" customFormat="1" ht="18.75" customHeight="1">
      <c r="B145" s="257"/>
      <c r="C145" s="257"/>
      <c r="D145" s="257"/>
      <c r="E145" s="257"/>
      <c r="F145" s="257"/>
      <c r="G145" s="257"/>
      <c r="H145" s="257"/>
      <c r="I145" s="257"/>
      <c r="J145" s="257"/>
      <c r="K145" s="257"/>
    </row>
    <row r="146" spans="2:11" s="1" customFormat="1" ht="7.5" customHeight="1">
      <c r="B146" s="258"/>
      <c r="C146" s="259"/>
      <c r="D146" s="259"/>
      <c r="E146" s="259"/>
      <c r="F146" s="259"/>
      <c r="G146" s="259"/>
      <c r="H146" s="259"/>
      <c r="I146" s="259"/>
      <c r="J146" s="259"/>
      <c r="K146" s="260"/>
    </row>
    <row r="147" spans="2:11" s="1" customFormat="1" ht="45" customHeight="1">
      <c r="B147" s="261"/>
      <c r="C147" s="379" t="s">
        <v>434</v>
      </c>
      <c r="D147" s="379"/>
      <c r="E147" s="379"/>
      <c r="F147" s="379"/>
      <c r="G147" s="379"/>
      <c r="H147" s="379"/>
      <c r="I147" s="379"/>
      <c r="J147" s="379"/>
      <c r="K147" s="262"/>
    </row>
    <row r="148" spans="2:11" s="1" customFormat="1" ht="17.25" customHeight="1">
      <c r="B148" s="261"/>
      <c r="C148" s="263" t="s">
        <v>369</v>
      </c>
      <c r="D148" s="263"/>
      <c r="E148" s="263"/>
      <c r="F148" s="263" t="s">
        <v>370</v>
      </c>
      <c r="G148" s="264"/>
      <c r="H148" s="263" t="s">
        <v>52</v>
      </c>
      <c r="I148" s="263" t="s">
        <v>55</v>
      </c>
      <c r="J148" s="263" t="s">
        <v>371</v>
      </c>
      <c r="K148" s="262"/>
    </row>
    <row r="149" spans="2:11" s="1" customFormat="1" ht="17.25" customHeight="1">
      <c r="B149" s="261"/>
      <c r="C149" s="265" t="s">
        <v>372</v>
      </c>
      <c r="D149" s="265"/>
      <c r="E149" s="265"/>
      <c r="F149" s="266" t="s">
        <v>373</v>
      </c>
      <c r="G149" s="267"/>
      <c r="H149" s="265"/>
      <c r="I149" s="265"/>
      <c r="J149" s="265" t="s">
        <v>374</v>
      </c>
      <c r="K149" s="262"/>
    </row>
    <row r="150" spans="2:11" s="1" customFormat="1" ht="5.25" customHeight="1">
      <c r="B150" s="273"/>
      <c r="C150" s="268"/>
      <c r="D150" s="268"/>
      <c r="E150" s="268"/>
      <c r="F150" s="268"/>
      <c r="G150" s="269"/>
      <c r="H150" s="268"/>
      <c r="I150" s="268"/>
      <c r="J150" s="268"/>
      <c r="K150" s="296"/>
    </row>
    <row r="151" spans="2:11" s="1" customFormat="1" ht="15" customHeight="1">
      <c r="B151" s="273"/>
      <c r="C151" s="300" t="s">
        <v>378</v>
      </c>
      <c r="D151" s="250"/>
      <c r="E151" s="250"/>
      <c r="F151" s="301" t="s">
        <v>375</v>
      </c>
      <c r="G151" s="250"/>
      <c r="H151" s="300" t="s">
        <v>415</v>
      </c>
      <c r="I151" s="300" t="s">
        <v>377</v>
      </c>
      <c r="J151" s="300">
        <v>120</v>
      </c>
      <c r="K151" s="296"/>
    </row>
    <row r="152" spans="2:11" s="1" customFormat="1" ht="15" customHeight="1">
      <c r="B152" s="273"/>
      <c r="C152" s="300" t="s">
        <v>424</v>
      </c>
      <c r="D152" s="250"/>
      <c r="E152" s="250"/>
      <c r="F152" s="301" t="s">
        <v>375</v>
      </c>
      <c r="G152" s="250"/>
      <c r="H152" s="300" t="s">
        <v>435</v>
      </c>
      <c r="I152" s="300" t="s">
        <v>377</v>
      </c>
      <c r="J152" s="300" t="s">
        <v>426</v>
      </c>
      <c r="K152" s="296"/>
    </row>
    <row r="153" spans="2:11" s="1" customFormat="1" ht="15" customHeight="1">
      <c r="B153" s="273"/>
      <c r="C153" s="300" t="s">
        <v>323</v>
      </c>
      <c r="D153" s="250"/>
      <c r="E153" s="250"/>
      <c r="F153" s="301" t="s">
        <v>375</v>
      </c>
      <c r="G153" s="250"/>
      <c r="H153" s="300" t="s">
        <v>436</v>
      </c>
      <c r="I153" s="300" t="s">
        <v>377</v>
      </c>
      <c r="J153" s="300" t="s">
        <v>426</v>
      </c>
      <c r="K153" s="296"/>
    </row>
    <row r="154" spans="2:11" s="1" customFormat="1" ht="15" customHeight="1">
      <c r="B154" s="273"/>
      <c r="C154" s="300" t="s">
        <v>380</v>
      </c>
      <c r="D154" s="250"/>
      <c r="E154" s="250"/>
      <c r="F154" s="301" t="s">
        <v>381</v>
      </c>
      <c r="G154" s="250"/>
      <c r="H154" s="300" t="s">
        <v>415</v>
      </c>
      <c r="I154" s="300" t="s">
        <v>377</v>
      </c>
      <c r="J154" s="300">
        <v>50</v>
      </c>
      <c r="K154" s="296"/>
    </row>
    <row r="155" spans="2:11" s="1" customFormat="1" ht="15" customHeight="1">
      <c r="B155" s="273"/>
      <c r="C155" s="300" t="s">
        <v>383</v>
      </c>
      <c r="D155" s="250"/>
      <c r="E155" s="250"/>
      <c r="F155" s="301" t="s">
        <v>375</v>
      </c>
      <c r="G155" s="250"/>
      <c r="H155" s="300" t="s">
        <v>415</v>
      </c>
      <c r="I155" s="300" t="s">
        <v>385</v>
      </c>
      <c r="J155" s="300"/>
      <c r="K155" s="296"/>
    </row>
    <row r="156" spans="2:11" s="1" customFormat="1" ht="15" customHeight="1">
      <c r="B156" s="273"/>
      <c r="C156" s="300" t="s">
        <v>394</v>
      </c>
      <c r="D156" s="250"/>
      <c r="E156" s="250"/>
      <c r="F156" s="301" t="s">
        <v>381</v>
      </c>
      <c r="G156" s="250"/>
      <c r="H156" s="300" t="s">
        <v>415</v>
      </c>
      <c r="I156" s="300" t="s">
        <v>377</v>
      </c>
      <c r="J156" s="300">
        <v>50</v>
      </c>
      <c r="K156" s="296"/>
    </row>
    <row r="157" spans="2:11" s="1" customFormat="1" ht="15" customHeight="1">
      <c r="B157" s="273"/>
      <c r="C157" s="300" t="s">
        <v>402</v>
      </c>
      <c r="D157" s="250"/>
      <c r="E157" s="250"/>
      <c r="F157" s="301" t="s">
        <v>381</v>
      </c>
      <c r="G157" s="250"/>
      <c r="H157" s="300" t="s">
        <v>415</v>
      </c>
      <c r="I157" s="300" t="s">
        <v>377</v>
      </c>
      <c r="J157" s="300">
        <v>50</v>
      </c>
      <c r="K157" s="296"/>
    </row>
    <row r="158" spans="2:11" s="1" customFormat="1" ht="15" customHeight="1">
      <c r="B158" s="273"/>
      <c r="C158" s="300" t="s">
        <v>400</v>
      </c>
      <c r="D158" s="250"/>
      <c r="E158" s="250"/>
      <c r="F158" s="301" t="s">
        <v>381</v>
      </c>
      <c r="G158" s="250"/>
      <c r="H158" s="300" t="s">
        <v>415</v>
      </c>
      <c r="I158" s="300" t="s">
        <v>377</v>
      </c>
      <c r="J158" s="300">
        <v>50</v>
      </c>
      <c r="K158" s="296"/>
    </row>
    <row r="159" spans="2:11" s="1" customFormat="1" ht="15" customHeight="1">
      <c r="B159" s="273"/>
      <c r="C159" s="300" t="s">
        <v>85</v>
      </c>
      <c r="D159" s="250"/>
      <c r="E159" s="250"/>
      <c r="F159" s="301" t="s">
        <v>375</v>
      </c>
      <c r="G159" s="250"/>
      <c r="H159" s="300" t="s">
        <v>437</v>
      </c>
      <c r="I159" s="300" t="s">
        <v>377</v>
      </c>
      <c r="J159" s="300" t="s">
        <v>438</v>
      </c>
      <c r="K159" s="296"/>
    </row>
    <row r="160" spans="2:11" s="1" customFormat="1" ht="15" customHeight="1">
      <c r="B160" s="273"/>
      <c r="C160" s="300" t="s">
        <v>439</v>
      </c>
      <c r="D160" s="250"/>
      <c r="E160" s="250"/>
      <c r="F160" s="301" t="s">
        <v>375</v>
      </c>
      <c r="G160" s="250"/>
      <c r="H160" s="300" t="s">
        <v>440</v>
      </c>
      <c r="I160" s="300" t="s">
        <v>410</v>
      </c>
      <c r="J160" s="300"/>
      <c r="K160" s="296"/>
    </row>
    <row r="161" spans="2:11" s="1" customFormat="1" ht="15" customHeight="1">
      <c r="B161" s="302"/>
      <c r="C161" s="282"/>
      <c r="D161" s="282"/>
      <c r="E161" s="282"/>
      <c r="F161" s="282"/>
      <c r="G161" s="282"/>
      <c r="H161" s="282"/>
      <c r="I161" s="282"/>
      <c r="J161" s="282"/>
      <c r="K161" s="303"/>
    </row>
    <row r="162" spans="2:11" s="1" customFormat="1" ht="18.75" customHeight="1">
      <c r="B162" s="284"/>
      <c r="C162" s="294"/>
      <c r="D162" s="294"/>
      <c r="E162" s="294"/>
      <c r="F162" s="304"/>
      <c r="G162" s="294"/>
      <c r="H162" s="294"/>
      <c r="I162" s="294"/>
      <c r="J162" s="294"/>
      <c r="K162" s="284"/>
    </row>
    <row r="163" spans="2:11" s="1" customFormat="1" ht="18.75" customHeight="1">
      <c r="B163" s="257"/>
      <c r="C163" s="257"/>
      <c r="D163" s="257"/>
      <c r="E163" s="257"/>
      <c r="F163" s="257"/>
      <c r="G163" s="257"/>
      <c r="H163" s="257"/>
      <c r="I163" s="257"/>
      <c r="J163" s="257"/>
      <c r="K163" s="257"/>
    </row>
    <row r="164" spans="2:11" s="1" customFormat="1" ht="7.5" customHeight="1">
      <c r="B164" s="239"/>
      <c r="C164" s="240"/>
      <c r="D164" s="240"/>
      <c r="E164" s="240"/>
      <c r="F164" s="240"/>
      <c r="G164" s="240"/>
      <c r="H164" s="240"/>
      <c r="I164" s="240"/>
      <c r="J164" s="240"/>
      <c r="K164" s="241"/>
    </row>
    <row r="165" spans="2:11" s="1" customFormat="1" ht="45" customHeight="1">
      <c r="B165" s="242"/>
      <c r="C165" s="377" t="s">
        <v>441</v>
      </c>
      <c r="D165" s="377"/>
      <c r="E165" s="377"/>
      <c r="F165" s="377"/>
      <c r="G165" s="377"/>
      <c r="H165" s="377"/>
      <c r="I165" s="377"/>
      <c r="J165" s="377"/>
      <c r="K165" s="243"/>
    </row>
    <row r="166" spans="2:11" s="1" customFormat="1" ht="17.25" customHeight="1">
      <c r="B166" s="242"/>
      <c r="C166" s="263" t="s">
        <v>369</v>
      </c>
      <c r="D166" s="263"/>
      <c r="E166" s="263"/>
      <c r="F166" s="263" t="s">
        <v>370</v>
      </c>
      <c r="G166" s="305"/>
      <c r="H166" s="306" t="s">
        <v>52</v>
      </c>
      <c r="I166" s="306" t="s">
        <v>55</v>
      </c>
      <c r="J166" s="263" t="s">
        <v>371</v>
      </c>
      <c r="K166" s="243"/>
    </row>
    <row r="167" spans="2:11" s="1" customFormat="1" ht="17.25" customHeight="1">
      <c r="B167" s="244"/>
      <c r="C167" s="265" t="s">
        <v>372</v>
      </c>
      <c r="D167" s="265"/>
      <c r="E167" s="265"/>
      <c r="F167" s="266" t="s">
        <v>373</v>
      </c>
      <c r="G167" s="307"/>
      <c r="H167" s="308"/>
      <c r="I167" s="308"/>
      <c r="J167" s="265" t="s">
        <v>374</v>
      </c>
      <c r="K167" s="245"/>
    </row>
    <row r="168" spans="2:11" s="1" customFormat="1" ht="5.25" customHeight="1">
      <c r="B168" s="273"/>
      <c r="C168" s="268"/>
      <c r="D168" s="268"/>
      <c r="E168" s="268"/>
      <c r="F168" s="268"/>
      <c r="G168" s="269"/>
      <c r="H168" s="268"/>
      <c r="I168" s="268"/>
      <c r="J168" s="268"/>
      <c r="K168" s="296"/>
    </row>
    <row r="169" spans="2:11" s="1" customFormat="1" ht="15" customHeight="1">
      <c r="B169" s="273"/>
      <c r="C169" s="250" t="s">
        <v>378</v>
      </c>
      <c r="D169" s="250"/>
      <c r="E169" s="250"/>
      <c r="F169" s="271" t="s">
        <v>375</v>
      </c>
      <c r="G169" s="250"/>
      <c r="H169" s="250" t="s">
        <v>415</v>
      </c>
      <c r="I169" s="250" t="s">
        <v>377</v>
      </c>
      <c r="J169" s="250">
        <v>120</v>
      </c>
      <c r="K169" s="296"/>
    </row>
    <row r="170" spans="2:11" s="1" customFormat="1" ht="15" customHeight="1">
      <c r="B170" s="273"/>
      <c r="C170" s="250" t="s">
        <v>424</v>
      </c>
      <c r="D170" s="250"/>
      <c r="E170" s="250"/>
      <c r="F170" s="271" t="s">
        <v>375</v>
      </c>
      <c r="G170" s="250"/>
      <c r="H170" s="250" t="s">
        <v>425</v>
      </c>
      <c r="I170" s="250" t="s">
        <v>377</v>
      </c>
      <c r="J170" s="250" t="s">
        <v>426</v>
      </c>
      <c r="K170" s="296"/>
    </row>
    <row r="171" spans="2:11" s="1" customFormat="1" ht="15" customHeight="1">
      <c r="B171" s="273"/>
      <c r="C171" s="250" t="s">
        <v>323</v>
      </c>
      <c r="D171" s="250"/>
      <c r="E171" s="250"/>
      <c r="F171" s="271" t="s">
        <v>375</v>
      </c>
      <c r="G171" s="250"/>
      <c r="H171" s="250" t="s">
        <v>442</v>
      </c>
      <c r="I171" s="250" t="s">
        <v>377</v>
      </c>
      <c r="J171" s="250" t="s">
        <v>426</v>
      </c>
      <c r="K171" s="296"/>
    </row>
    <row r="172" spans="2:11" s="1" customFormat="1" ht="15" customHeight="1">
      <c r="B172" s="273"/>
      <c r="C172" s="250" t="s">
        <v>380</v>
      </c>
      <c r="D172" s="250"/>
      <c r="E172" s="250"/>
      <c r="F172" s="271" t="s">
        <v>381</v>
      </c>
      <c r="G172" s="250"/>
      <c r="H172" s="250" t="s">
        <v>442</v>
      </c>
      <c r="I172" s="250" t="s">
        <v>377</v>
      </c>
      <c r="J172" s="250">
        <v>50</v>
      </c>
      <c r="K172" s="296"/>
    </row>
    <row r="173" spans="2:11" s="1" customFormat="1" ht="15" customHeight="1">
      <c r="B173" s="273"/>
      <c r="C173" s="250" t="s">
        <v>383</v>
      </c>
      <c r="D173" s="250"/>
      <c r="E173" s="250"/>
      <c r="F173" s="271" t="s">
        <v>375</v>
      </c>
      <c r="G173" s="250"/>
      <c r="H173" s="250" t="s">
        <v>442</v>
      </c>
      <c r="I173" s="250" t="s">
        <v>385</v>
      </c>
      <c r="J173" s="250"/>
      <c r="K173" s="296"/>
    </row>
    <row r="174" spans="2:11" s="1" customFormat="1" ht="15" customHeight="1">
      <c r="B174" s="273"/>
      <c r="C174" s="250" t="s">
        <v>394</v>
      </c>
      <c r="D174" s="250"/>
      <c r="E174" s="250"/>
      <c r="F174" s="271" t="s">
        <v>381</v>
      </c>
      <c r="G174" s="250"/>
      <c r="H174" s="250" t="s">
        <v>442</v>
      </c>
      <c r="I174" s="250" t="s">
        <v>377</v>
      </c>
      <c r="J174" s="250">
        <v>50</v>
      </c>
      <c r="K174" s="296"/>
    </row>
    <row r="175" spans="2:11" s="1" customFormat="1" ht="15" customHeight="1">
      <c r="B175" s="273"/>
      <c r="C175" s="250" t="s">
        <v>402</v>
      </c>
      <c r="D175" s="250"/>
      <c r="E175" s="250"/>
      <c r="F175" s="271" t="s">
        <v>381</v>
      </c>
      <c r="G175" s="250"/>
      <c r="H175" s="250" t="s">
        <v>442</v>
      </c>
      <c r="I175" s="250" t="s">
        <v>377</v>
      </c>
      <c r="J175" s="250">
        <v>50</v>
      </c>
      <c r="K175" s="296"/>
    </row>
    <row r="176" spans="2:11" s="1" customFormat="1" ht="15" customHeight="1">
      <c r="B176" s="273"/>
      <c r="C176" s="250" t="s">
        <v>400</v>
      </c>
      <c r="D176" s="250"/>
      <c r="E176" s="250"/>
      <c r="F176" s="271" t="s">
        <v>381</v>
      </c>
      <c r="G176" s="250"/>
      <c r="H176" s="250" t="s">
        <v>442</v>
      </c>
      <c r="I176" s="250" t="s">
        <v>377</v>
      </c>
      <c r="J176" s="250">
        <v>50</v>
      </c>
      <c r="K176" s="296"/>
    </row>
    <row r="177" spans="2:11" s="1" customFormat="1" ht="15" customHeight="1">
      <c r="B177" s="273"/>
      <c r="C177" s="250" t="s">
        <v>95</v>
      </c>
      <c r="D177" s="250"/>
      <c r="E177" s="250"/>
      <c r="F177" s="271" t="s">
        <v>375</v>
      </c>
      <c r="G177" s="250"/>
      <c r="H177" s="250" t="s">
        <v>443</v>
      </c>
      <c r="I177" s="250" t="s">
        <v>444</v>
      </c>
      <c r="J177" s="250"/>
      <c r="K177" s="296"/>
    </row>
    <row r="178" spans="2:11" s="1" customFormat="1" ht="15" customHeight="1">
      <c r="B178" s="273"/>
      <c r="C178" s="250" t="s">
        <v>55</v>
      </c>
      <c r="D178" s="250"/>
      <c r="E178" s="250"/>
      <c r="F178" s="271" t="s">
        <v>375</v>
      </c>
      <c r="G178" s="250"/>
      <c r="H178" s="250" t="s">
        <v>445</v>
      </c>
      <c r="I178" s="250" t="s">
        <v>446</v>
      </c>
      <c r="J178" s="250">
        <v>1</v>
      </c>
      <c r="K178" s="296"/>
    </row>
    <row r="179" spans="2:11" s="1" customFormat="1" ht="15" customHeight="1">
      <c r="B179" s="273"/>
      <c r="C179" s="250" t="s">
        <v>51</v>
      </c>
      <c r="D179" s="250"/>
      <c r="E179" s="250"/>
      <c r="F179" s="271" t="s">
        <v>375</v>
      </c>
      <c r="G179" s="250"/>
      <c r="H179" s="250" t="s">
        <v>447</v>
      </c>
      <c r="I179" s="250" t="s">
        <v>377</v>
      </c>
      <c r="J179" s="250">
        <v>20</v>
      </c>
      <c r="K179" s="296"/>
    </row>
    <row r="180" spans="2:11" s="1" customFormat="1" ht="15" customHeight="1">
      <c r="B180" s="273"/>
      <c r="C180" s="250" t="s">
        <v>52</v>
      </c>
      <c r="D180" s="250"/>
      <c r="E180" s="250"/>
      <c r="F180" s="271" t="s">
        <v>375</v>
      </c>
      <c r="G180" s="250"/>
      <c r="H180" s="250" t="s">
        <v>448</v>
      </c>
      <c r="I180" s="250" t="s">
        <v>377</v>
      </c>
      <c r="J180" s="250">
        <v>255</v>
      </c>
      <c r="K180" s="296"/>
    </row>
    <row r="181" spans="2:11" s="1" customFormat="1" ht="15" customHeight="1">
      <c r="B181" s="273"/>
      <c r="C181" s="250" t="s">
        <v>96</v>
      </c>
      <c r="D181" s="250"/>
      <c r="E181" s="250"/>
      <c r="F181" s="271" t="s">
        <v>375</v>
      </c>
      <c r="G181" s="250"/>
      <c r="H181" s="250" t="s">
        <v>339</v>
      </c>
      <c r="I181" s="250" t="s">
        <v>377</v>
      </c>
      <c r="J181" s="250">
        <v>10</v>
      </c>
      <c r="K181" s="296"/>
    </row>
    <row r="182" spans="2:11" s="1" customFormat="1" ht="15" customHeight="1">
      <c r="B182" s="273"/>
      <c r="C182" s="250" t="s">
        <v>97</v>
      </c>
      <c r="D182" s="250"/>
      <c r="E182" s="250"/>
      <c r="F182" s="271" t="s">
        <v>375</v>
      </c>
      <c r="G182" s="250"/>
      <c r="H182" s="250" t="s">
        <v>449</v>
      </c>
      <c r="I182" s="250" t="s">
        <v>410</v>
      </c>
      <c r="J182" s="250"/>
      <c r="K182" s="296"/>
    </row>
    <row r="183" spans="2:11" s="1" customFormat="1" ht="15" customHeight="1">
      <c r="B183" s="273"/>
      <c r="C183" s="250" t="s">
        <v>450</v>
      </c>
      <c r="D183" s="250"/>
      <c r="E183" s="250"/>
      <c r="F183" s="271" t="s">
        <v>375</v>
      </c>
      <c r="G183" s="250"/>
      <c r="H183" s="250" t="s">
        <v>451</v>
      </c>
      <c r="I183" s="250" t="s">
        <v>410</v>
      </c>
      <c r="J183" s="250"/>
      <c r="K183" s="296"/>
    </row>
    <row r="184" spans="2:11" s="1" customFormat="1" ht="15" customHeight="1">
      <c r="B184" s="273"/>
      <c r="C184" s="250" t="s">
        <v>439</v>
      </c>
      <c r="D184" s="250"/>
      <c r="E184" s="250"/>
      <c r="F184" s="271" t="s">
        <v>375</v>
      </c>
      <c r="G184" s="250"/>
      <c r="H184" s="250" t="s">
        <v>452</v>
      </c>
      <c r="I184" s="250" t="s">
        <v>410</v>
      </c>
      <c r="J184" s="250"/>
      <c r="K184" s="296"/>
    </row>
    <row r="185" spans="2:11" s="1" customFormat="1" ht="15" customHeight="1">
      <c r="B185" s="273"/>
      <c r="C185" s="250" t="s">
        <v>99</v>
      </c>
      <c r="D185" s="250"/>
      <c r="E185" s="250"/>
      <c r="F185" s="271" t="s">
        <v>381</v>
      </c>
      <c r="G185" s="250"/>
      <c r="H185" s="250" t="s">
        <v>453</v>
      </c>
      <c r="I185" s="250" t="s">
        <v>377</v>
      </c>
      <c r="J185" s="250">
        <v>50</v>
      </c>
      <c r="K185" s="296"/>
    </row>
    <row r="186" spans="2:11" s="1" customFormat="1" ht="15" customHeight="1">
      <c r="B186" s="273"/>
      <c r="C186" s="250" t="s">
        <v>454</v>
      </c>
      <c r="D186" s="250"/>
      <c r="E186" s="250"/>
      <c r="F186" s="271" t="s">
        <v>381</v>
      </c>
      <c r="G186" s="250"/>
      <c r="H186" s="250" t="s">
        <v>455</v>
      </c>
      <c r="I186" s="250" t="s">
        <v>456</v>
      </c>
      <c r="J186" s="250"/>
      <c r="K186" s="296"/>
    </row>
    <row r="187" spans="2:11" s="1" customFormat="1" ht="15" customHeight="1">
      <c r="B187" s="273"/>
      <c r="C187" s="250" t="s">
        <v>457</v>
      </c>
      <c r="D187" s="250"/>
      <c r="E187" s="250"/>
      <c r="F187" s="271" t="s">
        <v>381</v>
      </c>
      <c r="G187" s="250"/>
      <c r="H187" s="250" t="s">
        <v>458</v>
      </c>
      <c r="I187" s="250" t="s">
        <v>456</v>
      </c>
      <c r="J187" s="250"/>
      <c r="K187" s="296"/>
    </row>
    <row r="188" spans="2:11" s="1" customFormat="1" ht="15" customHeight="1">
      <c r="B188" s="273"/>
      <c r="C188" s="250" t="s">
        <v>459</v>
      </c>
      <c r="D188" s="250"/>
      <c r="E188" s="250"/>
      <c r="F188" s="271" t="s">
        <v>381</v>
      </c>
      <c r="G188" s="250"/>
      <c r="H188" s="250" t="s">
        <v>460</v>
      </c>
      <c r="I188" s="250" t="s">
        <v>456</v>
      </c>
      <c r="J188" s="250"/>
      <c r="K188" s="296"/>
    </row>
    <row r="189" spans="2:11" s="1" customFormat="1" ht="15" customHeight="1">
      <c r="B189" s="273"/>
      <c r="C189" s="309" t="s">
        <v>461</v>
      </c>
      <c r="D189" s="250"/>
      <c r="E189" s="250"/>
      <c r="F189" s="271" t="s">
        <v>381</v>
      </c>
      <c r="G189" s="250"/>
      <c r="H189" s="250" t="s">
        <v>462</v>
      </c>
      <c r="I189" s="250" t="s">
        <v>463</v>
      </c>
      <c r="J189" s="310" t="s">
        <v>464</v>
      </c>
      <c r="K189" s="296"/>
    </row>
    <row r="190" spans="2:11" s="17" customFormat="1" ht="15" customHeight="1">
      <c r="B190" s="311"/>
      <c r="C190" s="312" t="s">
        <v>465</v>
      </c>
      <c r="D190" s="313"/>
      <c r="E190" s="313"/>
      <c r="F190" s="314" t="s">
        <v>381</v>
      </c>
      <c r="G190" s="313"/>
      <c r="H190" s="313" t="s">
        <v>466</v>
      </c>
      <c r="I190" s="313" t="s">
        <v>463</v>
      </c>
      <c r="J190" s="315" t="s">
        <v>464</v>
      </c>
      <c r="K190" s="316"/>
    </row>
    <row r="191" spans="2:11" s="1" customFormat="1" ht="15" customHeight="1">
      <c r="B191" s="273"/>
      <c r="C191" s="309" t="s">
        <v>40</v>
      </c>
      <c r="D191" s="250"/>
      <c r="E191" s="250"/>
      <c r="F191" s="271" t="s">
        <v>375</v>
      </c>
      <c r="G191" s="250"/>
      <c r="H191" s="247" t="s">
        <v>467</v>
      </c>
      <c r="I191" s="250" t="s">
        <v>468</v>
      </c>
      <c r="J191" s="250"/>
      <c r="K191" s="296"/>
    </row>
    <row r="192" spans="2:11" s="1" customFormat="1" ht="15" customHeight="1">
      <c r="B192" s="273"/>
      <c r="C192" s="309" t="s">
        <v>469</v>
      </c>
      <c r="D192" s="250"/>
      <c r="E192" s="250"/>
      <c r="F192" s="271" t="s">
        <v>375</v>
      </c>
      <c r="G192" s="250"/>
      <c r="H192" s="250" t="s">
        <v>470</v>
      </c>
      <c r="I192" s="250" t="s">
        <v>410</v>
      </c>
      <c r="J192" s="250"/>
      <c r="K192" s="296"/>
    </row>
    <row r="193" spans="2:11" s="1" customFormat="1" ht="15" customHeight="1">
      <c r="B193" s="273"/>
      <c r="C193" s="309" t="s">
        <v>471</v>
      </c>
      <c r="D193" s="250"/>
      <c r="E193" s="250"/>
      <c r="F193" s="271" t="s">
        <v>375</v>
      </c>
      <c r="G193" s="250"/>
      <c r="H193" s="250" t="s">
        <v>472</v>
      </c>
      <c r="I193" s="250" t="s">
        <v>410</v>
      </c>
      <c r="J193" s="250"/>
      <c r="K193" s="296"/>
    </row>
    <row r="194" spans="2:11" s="1" customFormat="1" ht="15" customHeight="1">
      <c r="B194" s="273"/>
      <c r="C194" s="309" t="s">
        <v>473</v>
      </c>
      <c r="D194" s="250"/>
      <c r="E194" s="250"/>
      <c r="F194" s="271" t="s">
        <v>381</v>
      </c>
      <c r="G194" s="250"/>
      <c r="H194" s="250" t="s">
        <v>474</v>
      </c>
      <c r="I194" s="250" t="s">
        <v>410</v>
      </c>
      <c r="J194" s="250"/>
      <c r="K194" s="296"/>
    </row>
    <row r="195" spans="2:11" s="1" customFormat="1" ht="15" customHeight="1">
      <c r="B195" s="302"/>
      <c r="C195" s="317"/>
      <c r="D195" s="282"/>
      <c r="E195" s="282"/>
      <c r="F195" s="282"/>
      <c r="G195" s="282"/>
      <c r="H195" s="282"/>
      <c r="I195" s="282"/>
      <c r="J195" s="282"/>
      <c r="K195" s="303"/>
    </row>
    <row r="196" spans="2:11" s="1" customFormat="1" ht="18.75" customHeight="1">
      <c r="B196" s="284"/>
      <c r="C196" s="294"/>
      <c r="D196" s="294"/>
      <c r="E196" s="294"/>
      <c r="F196" s="304"/>
      <c r="G196" s="294"/>
      <c r="H196" s="294"/>
      <c r="I196" s="294"/>
      <c r="J196" s="294"/>
      <c r="K196" s="284"/>
    </row>
    <row r="197" spans="2:11" s="1" customFormat="1" ht="18.75" customHeight="1">
      <c r="B197" s="284"/>
      <c r="C197" s="294"/>
      <c r="D197" s="294"/>
      <c r="E197" s="294"/>
      <c r="F197" s="304"/>
      <c r="G197" s="294"/>
      <c r="H197" s="294"/>
      <c r="I197" s="294"/>
      <c r="J197" s="294"/>
      <c r="K197" s="284"/>
    </row>
    <row r="198" spans="2:11" s="1" customFormat="1" ht="18.75" customHeight="1">
      <c r="B198" s="257"/>
      <c r="C198" s="257"/>
      <c r="D198" s="257"/>
      <c r="E198" s="257"/>
      <c r="F198" s="257"/>
      <c r="G198" s="257"/>
      <c r="H198" s="257"/>
      <c r="I198" s="257"/>
      <c r="J198" s="257"/>
      <c r="K198" s="257"/>
    </row>
    <row r="199" spans="2:11" s="1" customFormat="1" ht="13.5">
      <c r="B199" s="239"/>
      <c r="C199" s="240"/>
      <c r="D199" s="240"/>
      <c r="E199" s="240"/>
      <c r="F199" s="240"/>
      <c r="G199" s="240"/>
      <c r="H199" s="240"/>
      <c r="I199" s="240"/>
      <c r="J199" s="240"/>
      <c r="K199" s="241"/>
    </row>
    <row r="200" spans="2:11" s="1" customFormat="1" ht="21">
      <c r="B200" s="242"/>
      <c r="C200" s="377" t="s">
        <v>475</v>
      </c>
      <c r="D200" s="377"/>
      <c r="E200" s="377"/>
      <c r="F200" s="377"/>
      <c r="G200" s="377"/>
      <c r="H200" s="377"/>
      <c r="I200" s="377"/>
      <c r="J200" s="377"/>
      <c r="K200" s="243"/>
    </row>
    <row r="201" spans="2:11" s="1" customFormat="1" ht="25.5" customHeight="1">
      <c r="B201" s="242"/>
      <c r="C201" s="318" t="s">
        <v>476</v>
      </c>
      <c r="D201" s="318"/>
      <c r="E201" s="318"/>
      <c r="F201" s="318" t="s">
        <v>477</v>
      </c>
      <c r="G201" s="319"/>
      <c r="H201" s="380" t="s">
        <v>478</v>
      </c>
      <c r="I201" s="380"/>
      <c r="J201" s="380"/>
      <c r="K201" s="243"/>
    </row>
    <row r="202" spans="2:11" s="1" customFormat="1" ht="5.25" customHeight="1">
      <c r="B202" s="273"/>
      <c r="C202" s="268"/>
      <c r="D202" s="268"/>
      <c r="E202" s="268"/>
      <c r="F202" s="268"/>
      <c r="G202" s="294"/>
      <c r="H202" s="268"/>
      <c r="I202" s="268"/>
      <c r="J202" s="268"/>
      <c r="K202" s="296"/>
    </row>
    <row r="203" spans="2:11" s="1" customFormat="1" ht="15" customHeight="1">
      <c r="B203" s="273"/>
      <c r="C203" s="250" t="s">
        <v>468</v>
      </c>
      <c r="D203" s="250"/>
      <c r="E203" s="250"/>
      <c r="F203" s="271" t="s">
        <v>41</v>
      </c>
      <c r="G203" s="250"/>
      <c r="H203" s="381" t="s">
        <v>479</v>
      </c>
      <c r="I203" s="381"/>
      <c r="J203" s="381"/>
      <c r="K203" s="296"/>
    </row>
    <row r="204" spans="2:11" s="1" customFormat="1" ht="15" customHeight="1">
      <c r="B204" s="273"/>
      <c r="C204" s="250"/>
      <c r="D204" s="250"/>
      <c r="E204" s="250"/>
      <c r="F204" s="271" t="s">
        <v>42</v>
      </c>
      <c r="G204" s="250"/>
      <c r="H204" s="381" t="s">
        <v>480</v>
      </c>
      <c r="I204" s="381"/>
      <c r="J204" s="381"/>
      <c r="K204" s="296"/>
    </row>
    <row r="205" spans="2:11" s="1" customFormat="1" ht="15" customHeight="1">
      <c r="B205" s="273"/>
      <c r="C205" s="250"/>
      <c r="D205" s="250"/>
      <c r="E205" s="250"/>
      <c r="F205" s="271" t="s">
        <v>45</v>
      </c>
      <c r="G205" s="250"/>
      <c r="H205" s="381" t="s">
        <v>481</v>
      </c>
      <c r="I205" s="381"/>
      <c r="J205" s="381"/>
      <c r="K205" s="296"/>
    </row>
    <row r="206" spans="2:11" s="1" customFormat="1" ht="15" customHeight="1">
      <c r="B206" s="273"/>
      <c r="C206" s="250"/>
      <c r="D206" s="250"/>
      <c r="E206" s="250"/>
      <c r="F206" s="271" t="s">
        <v>43</v>
      </c>
      <c r="G206" s="250"/>
      <c r="H206" s="381" t="s">
        <v>482</v>
      </c>
      <c r="I206" s="381"/>
      <c r="J206" s="381"/>
      <c r="K206" s="296"/>
    </row>
    <row r="207" spans="2:11" s="1" customFormat="1" ht="15" customHeight="1">
      <c r="B207" s="273"/>
      <c r="C207" s="250"/>
      <c r="D207" s="250"/>
      <c r="E207" s="250"/>
      <c r="F207" s="271" t="s">
        <v>44</v>
      </c>
      <c r="G207" s="250"/>
      <c r="H207" s="381" t="s">
        <v>483</v>
      </c>
      <c r="I207" s="381"/>
      <c r="J207" s="381"/>
      <c r="K207" s="296"/>
    </row>
    <row r="208" spans="2:11" s="1" customFormat="1" ht="15" customHeight="1">
      <c r="B208" s="273"/>
      <c r="C208" s="250"/>
      <c r="D208" s="250"/>
      <c r="E208" s="250"/>
      <c r="F208" s="271"/>
      <c r="G208" s="250"/>
      <c r="H208" s="250"/>
      <c r="I208" s="250"/>
      <c r="J208" s="250"/>
      <c r="K208" s="296"/>
    </row>
    <row r="209" spans="2:11" s="1" customFormat="1" ht="15" customHeight="1">
      <c r="B209" s="273"/>
      <c r="C209" s="250" t="s">
        <v>422</v>
      </c>
      <c r="D209" s="250"/>
      <c r="E209" s="250"/>
      <c r="F209" s="271" t="s">
        <v>77</v>
      </c>
      <c r="G209" s="250"/>
      <c r="H209" s="381" t="s">
        <v>484</v>
      </c>
      <c r="I209" s="381"/>
      <c r="J209" s="381"/>
      <c r="K209" s="296"/>
    </row>
    <row r="210" spans="2:11" s="1" customFormat="1" ht="15" customHeight="1">
      <c r="B210" s="273"/>
      <c r="C210" s="250"/>
      <c r="D210" s="250"/>
      <c r="E210" s="250"/>
      <c r="F210" s="271" t="s">
        <v>317</v>
      </c>
      <c r="G210" s="250"/>
      <c r="H210" s="381" t="s">
        <v>318</v>
      </c>
      <c r="I210" s="381"/>
      <c r="J210" s="381"/>
      <c r="K210" s="296"/>
    </row>
    <row r="211" spans="2:11" s="1" customFormat="1" ht="15" customHeight="1">
      <c r="B211" s="273"/>
      <c r="C211" s="250"/>
      <c r="D211" s="250"/>
      <c r="E211" s="250"/>
      <c r="F211" s="271" t="s">
        <v>315</v>
      </c>
      <c r="G211" s="250"/>
      <c r="H211" s="381" t="s">
        <v>485</v>
      </c>
      <c r="I211" s="381"/>
      <c r="J211" s="381"/>
      <c r="K211" s="296"/>
    </row>
    <row r="212" spans="2:11" s="1" customFormat="1" ht="15" customHeight="1">
      <c r="B212" s="320"/>
      <c r="C212" s="250"/>
      <c r="D212" s="250"/>
      <c r="E212" s="250"/>
      <c r="F212" s="271" t="s">
        <v>319</v>
      </c>
      <c r="G212" s="309"/>
      <c r="H212" s="382" t="s">
        <v>320</v>
      </c>
      <c r="I212" s="382"/>
      <c r="J212" s="382"/>
      <c r="K212" s="321"/>
    </row>
    <row r="213" spans="2:11" s="1" customFormat="1" ht="15" customHeight="1">
      <c r="B213" s="320"/>
      <c r="C213" s="250"/>
      <c r="D213" s="250"/>
      <c r="E213" s="250"/>
      <c r="F213" s="271" t="s">
        <v>321</v>
      </c>
      <c r="G213" s="309"/>
      <c r="H213" s="382" t="s">
        <v>486</v>
      </c>
      <c r="I213" s="382"/>
      <c r="J213" s="382"/>
      <c r="K213" s="321"/>
    </row>
    <row r="214" spans="2:11" s="1" customFormat="1" ht="15" customHeight="1">
      <c r="B214" s="320"/>
      <c r="C214" s="250"/>
      <c r="D214" s="250"/>
      <c r="E214" s="250"/>
      <c r="F214" s="271"/>
      <c r="G214" s="309"/>
      <c r="H214" s="300"/>
      <c r="I214" s="300"/>
      <c r="J214" s="300"/>
      <c r="K214" s="321"/>
    </row>
    <row r="215" spans="2:11" s="1" customFormat="1" ht="15" customHeight="1">
      <c r="B215" s="320"/>
      <c r="C215" s="250" t="s">
        <v>446</v>
      </c>
      <c r="D215" s="250"/>
      <c r="E215" s="250"/>
      <c r="F215" s="271">
        <v>1</v>
      </c>
      <c r="G215" s="309"/>
      <c r="H215" s="382" t="s">
        <v>487</v>
      </c>
      <c r="I215" s="382"/>
      <c r="J215" s="382"/>
      <c r="K215" s="321"/>
    </row>
    <row r="216" spans="2:11" s="1" customFormat="1" ht="15" customHeight="1">
      <c r="B216" s="320"/>
      <c r="C216" s="250"/>
      <c r="D216" s="250"/>
      <c r="E216" s="250"/>
      <c r="F216" s="271">
        <v>2</v>
      </c>
      <c r="G216" s="309"/>
      <c r="H216" s="382" t="s">
        <v>488</v>
      </c>
      <c r="I216" s="382"/>
      <c r="J216" s="382"/>
      <c r="K216" s="321"/>
    </row>
    <row r="217" spans="2:11" s="1" customFormat="1" ht="15" customHeight="1">
      <c r="B217" s="320"/>
      <c r="C217" s="250"/>
      <c r="D217" s="250"/>
      <c r="E217" s="250"/>
      <c r="F217" s="271">
        <v>3</v>
      </c>
      <c r="G217" s="309"/>
      <c r="H217" s="382" t="s">
        <v>489</v>
      </c>
      <c r="I217" s="382"/>
      <c r="J217" s="382"/>
      <c r="K217" s="321"/>
    </row>
    <row r="218" spans="2:11" s="1" customFormat="1" ht="15" customHeight="1">
      <c r="B218" s="320"/>
      <c r="C218" s="250"/>
      <c r="D218" s="250"/>
      <c r="E218" s="250"/>
      <c r="F218" s="271">
        <v>4</v>
      </c>
      <c r="G218" s="309"/>
      <c r="H218" s="382" t="s">
        <v>490</v>
      </c>
      <c r="I218" s="382"/>
      <c r="J218" s="382"/>
      <c r="K218" s="321"/>
    </row>
    <row r="219" spans="2:11" s="1" customFormat="1" ht="12.75" customHeight="1">
      <c r="B219" s="322"/>
      <c r="C219" s="323"/>
      <c r="D219" s="323"/>
      <c r="E219" s="323"/>
      <c r="F219" s="323"/>
      <c r="G219" s="323"/>
      <c r="H219" s="323"/>
      <c r="I219" s="323"/>
      <c r="J219" s="323"/>
      <c r="K219" s="32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204_235 - SO.01 Údržba HO...</vt:lpstr>
      <vt:lpstr>Pokyny pro vyplnění</vt:lpstr>
      <vt:lpstr>'204_235 - SO.01 Údržba HO...'!Názvy_tisku</vt:lpstr>
      <vt:lpstr>'Rekapitulace stavby'!Názvy_tisku</vt:lpstr>
      <vt:lpstr>'204_235 - SO.01 Údržba HO...'!Oblast_tisku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Kahuda Karel Ing.</dc:creator>
  <cp:lastModifiedBy>Novotná Blanka</cp:lastModifiedBy>
  <dcterms:created xsi:type="dcterms:W3CDTF">2024-04-16T05:51:32Z</dcterms:created>
  <dcterms:modified xsi:type="dcterms:W3CDTF">2024-04-24T09:01:20Z</dcterms:modified>
</cp:coreProperties>
</file>