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Q:\Mon\"/>
    </mc:Choice>
  </mc:AlternateContent>
  <bookViews>
    <workbookView xWindow="0" yWindow="0" windowWidth="0" windowHeight="0"/>
  </bookViews>
  <sheets>
    <sheet name="Rekapitulace stavby" sheetId="1" r:id="rId1"/>
    <sheet name="SO 801.2 - Následná tříle...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'SO 801.2 - Následná tříle...'!$C$119:$L$196</definedName>
    <definedName name="_xlnm.Print_Area" localSheetId="1">'SO 801.2 - Následná tříle...'!$C$4:$K$76,'SO 801.2 - Následná tříle...'!$C$82:$K$101,'SO 801.2 - Následná tříle...'!$C$107:$L$196</definedName>
    <definedName name="_xlnm.Print_Titles" localSheetId="1">'SO 801.2 - Následná tříle...'!$119:$119</definedName>
  </definedNames>
  <calcPr/>
</workbook>
</file>

<file path=xl/calcChain.xml><?xml version="1.0" encoding="utf-8"?>
<calcChain xmlns="http://schemas.openxmlformats.org/spreadsheetml/2006/main">
  <c i="2" l="1" r="K39"/>
  <c r="K38"/>
  <c i="1" r="BA95"/>
  <c i="2" r="K37"/>
  <c i="1" r="AZ95"/>
  <c i="2" r="BI193"/>
  <c r="BH193"/>
  <c r="BG193"/>
  <c r="BF193"/>
  <c r="X193"/>
  <c r="V193"/>
  <c r="T193"/>
  <c r="P193"/>
  <c r="BI189"/>
  <c r="BH189"/>
  <c r="BG189"/>
  <c r="BF189"/>
  <c r="X189"/>
  <c r="V189"/>
  <c r="T189"/>
  <c r="P189"/>
  <c r="BI185"/>
  <c r="BH185"/>
  <c r="BG185"/>
  <c r="BF185"/>
  <c r="X185"/>
  <c r="V185"/>
  <c r="T185"/>
  <c r="P185"/>
  <c r="BI181"/>
  <c r="BH181"/>
  <c r="BG181"/>
  <c r="BF181"/>
  <c r="X181"/>
  <c r="V181"/>
  <c r="T181"/>
  <c r="P181"/>
  <c r="BI176"/>
  <c r="BH176"/>
  <c r="BG176"/>
  <c r="BF176"/>
  <c r="X176"/>
  <c r="V176"/>
  <c r="T176"/>
  <c r="P176"/>
  <c r="BI171"/>
  <c r="BH171"/>
  <c r="BG171"/>
  <c r="BF171"/>
  <c r="X171"/>
  <c r="V171"/>
  <c r="T171"/>
  <c r="P171"/>
  <c r="BI169"/>
  <c r="BH169"/>
  <c r="BG169"/>
  <c r="BF169"/>
  <c r="X169"/>
  <c r="V169"/>
  <c r="T169"/>
  <c r="P169"/>
  <c r="BI167"/>
  <c r="BH167"/>
  <c r="BG167"/>
  <c r="BF167"/>
  <c r="X167"/>
  <c r="V167"/>
  <c r="T167"/>
  <c r="P167"/>
  <c r="BI162"/>
  <c r="BH162"/>
  <c r="BG162"/>
  <c r="BF162"/>
  <c r="X162"/>
  <c r="V162"/>
  <c r="T162"/>
  <c r="P162"/>
  <c r="BI158"/>
  <c r="BH158"/>
  <c r="BG158"/>
  <c r="BF158"/>
  <c r="X158"/>
  <c r="V158"/>
  <c r="T158"/>
  <c r="P158"/>
  <c r="BI154"/>
  <c r="BH154"/>
  <c r="BG154"/>
  <c r="BF154"/>
  <c r="X154"/>
  <c r="V154"/>
  <c r="T154"/>
  <c r="P154"/>
  <c r="BI150"/>
  <c r="BH150"/>
  <c r="BG150"/>
  <c r="BF150"/>
  <c r="X150"/>
  <c r="V150"/>
  <c r="T150"/>
  <c r="P150"/>
  <c r="BI148"/>
  <c r="BH148"/>
  <c r="BG148"/>
  <c r="BF148"/>
  <c r="X148"/>
  <c r="V148"/>
  <c r="T148"/>
  <c r="P148"/>
  <c r="BI146"/>
  <c r="BH146"/>
  <c r="BG146"/>
  <c r="BF146"/>
  <c r="X146"/>
  <c r="V146"/>
  <c r="T146"/>
  <c r="P146"/>
  <c r="BI141"/>
  <c r="BH141"/>
  <c r="BG141"/>
  <c r="BF141"/>
  <c r="X141"/>
  <c r="V141"/>
  <c r="T141"/>
  <c r="P141"/>
  <c r="BI137"/>
  <c r="BH137"/>
  <c r="BG137"/>
  <c r="BF137"/>
  <c r="X137"/>
  <c r="V137"/>
  <c r="T137"/>
  <c r="P137"/>
  <c r="BI133"/>
  <c r="BH133"/>
  <c r="BG133"/>
  <c r="BF133"/>
  <c r="X133"/>
  <c r="V133"/>
  <c r="T133"/>
  <c r="P133"/>
  <c r="BI129"/>
  <c r="BH129"/>
  <c r="BG129"/>
  <c r="BF129"/>
  <c r="X129"/>
  <c r="V129"/>
  <c r="T129"/>
  <c r="P129"/>
  <c r="BI126"/>
  <c r="BH126"/>
  <c r="BG126"/>
  <c r="BF126"/>
  <c r="X126"/>
  <c r="V126"/>
  <c r="T126"/>
  <c r="P126"/>
  <c r="BI123"/>
  <c r="BH123"/>
  <c r="BG123"/>
  <c r="BF123"/>
  <c r="X123"/>
  <c r="V123"/>
  <c r="T123"/>
  <c r="P123"/>
  <c r="J117"/>
  <c r="J116"/>
  <c r="F116"/>
  <c r="F114"/>
  <c r="E112"/>
  <c r="J92"/>
  <c r="J91"/>
  <c r="F91"/>
  <c r="F89"/>
  <c r="E87"/>
  <c r="J18"/>
  <c r="E18"/>
  <c r="F117"/>
  <c r="J17"/>
  <c r="J12"/>
  <c r="J89"/>
  <c r="E7"/>
  <c r="E110"/>
  <c i="1" r="L90"/>
  <c r="AM90"/>
  <c r="AM89"/>
  <c r="L89"/>
  <c r="AM87"/>
  <c r="L87"/>
  <c r="L85"/>
  <c r="L84"/>
  <c i="2" r="R181"/>
  <c r="Q162"/>
  <c r="R148"/>
  <c r="R129"/>
  <c i="1" r="AU94"/>
  <c i="2" r="R146"/>
  <c r="BK193"/>
  <c r="BK162"/>
  <c r="BK129"/>
  <c r="Q169"/>
  <c r="Q193"/>
  <c r="Q185"/>
  <c r="R171"/>
  <c r="R154"/>
  <c r="Q148"/>
  <c r="Q167"/>
  <c r="Q137"/>
  <c r="BK185"/>
  <c r="BK167"/>
  <c r="K148"/>
  <c r="BE148"/>
  <c r="K137"/>
  <c r="BE137"/>
  <c r="Q171"/>
  <c r="R193"/>
  <c r="R189"/>
  <c r="R185"/>
  <c r="Q181"/>
  <c r="R169"/>
  <c r="R167"/>
  <c r="R158"/>
  <c r="R150"/>
  <c r="Q150"/>
  <c r="Q146"/>
  <c r="R137"/>
  <c r="Q129"/>
  <c r="R123"/>
  <c r="Q123"/>
  <c r="R176"/>
  <c r="Q158"/>
  <c r="Q141"/>
  <c r="R126"/>
  <c r="BK189"/>
  <c r="BK181"/>
  <c r="K171"/>
  <c r="BE171"/>
  <c r="K158"/>
  <c r="BE158"/>
  <c r="BK154"/>
  <c r="BK141"/>
  <c r="K150"/>
  <c r="BE150"/>
  <c r="BK133"/>
  <c r="BK123"/>
  <c r="Q133"/>
  <c r="Q189"/>
  <c r="Q176"/>
  <c r="Q154"/>
  <c r="R141"/>
  <c r="Q126"/>
  <c r="R162"/>
  <c r="R133"/>
  <c r="BK176"/>
  <c r="BK169"/>
  <c r="BK146"/>
  <c r="BK126"/>
  <c l="1" r="V122"/>
  <c r="Q122"/>
  <c r="V145"/>
  <c r="Q145"/>
  <c r="I99"/>
  <c r="T166"/>
  <c r="V166"/>
  <c r="X166"/>
  <c r="T122"/>
  <c r="R122"/>
  <c r="R121"/>
  <c r="R120"/>
  <c r="J96"/>
  <c r="K31"/>
  <c i="1" r="AT95"/>
  <c i="2" r="X145"/>
  <c r="R166"/>
  <c r="J100"/>
  <c r="X122"/>
  <c r="X121"/>
  <c r="X120"/>
  <c r="T145"/>
  <c r="R145"/>
  <c r="J99"/>
  <c r="Q166"/>
  <c r="I100"/>
  <c r="E85"/>
  <c r="F92"/>
  <c r="J114"/>
  <c r="F37"/>
  <c i="1" r="BD95"/>
  <c r="BD94"/>
  <c r="W31"/>
  <c i="2" r="K181"/>
  <c r="BE181"/>
  <c r="K126"/>
  <c r="BE126"/>
  <c r="BK137"/>
  <c r="BK122"/>
  <c r="K122"/>
  <c r="K98"/>
  <c r="K189"/>
  <c r="BE189"/>
  <c r="K193"/>
  <c r="BE193"/>
  <c r="K36"/>
  <c i="1" r="AY95"/>
  <c i="2" r="F39"/>
  <c i="1" r="BF95"/>
  <c r="BF94"/>
  <c r="W33"/>
  <c i="2" r="K141"/>
  <c r="BE141"/>
  <c r="BK148"/>
  <c r="BK158"/>
  <c r="K167"/>
  <c r="BE167"/>
  <c r="BK171"/>
  <c r="BK166"/>
  <c r="K166"/>
  <c r="K100"/>
  <c r="K123"/>
  <c r="BE123"/>
  <c r="K146"/>
  <c r="BE146"/>
  <c r="K133"/>
  <c r="BE133"/>
  <c r="BK150"/>
  <c r="K185"/>
  <c r="BE185"/>
  <c i="1" r="AT94"/>
  <c i="2" r="K154"/>
  <c r="BE154"/>
  <c r="K162"/>
  <c r="BE162"/>
  <c r="K169"/>
  <c r="BE169"/>
  <c r="K129"/>
  <c r="BE129"/>
  <c r="K176"/>
  <c r="BE176"/>
  <c r="F38"/>
  <c i="1" r="BE95"/>
  <c r="BE94"/>
  <c r="W32"/>
  <c i="2" r="F36"/>
  <c i="1" r="BC95"/>
  <c r="BC94"/>
  <c r="AY94"/>
  <c r="AK30"/>
  <c i="2" l="1" r="T121"/>
  <c r="T120"/>
  <c i="1" r="AW95"/>
  <c i="2" r="Q121"/>
  <c r="Q120"/>
  <c r="I96"/>
  <c r="K30"/>
  <c i="1" r="AS95"/>
  <c i="2" r="V121"/>
  <c r="V120"/>
  <c r="J97"/>
  <c r="I98"/>
  <c r="J98"/>
  <c r="BK145"/>
  <c r="K145"/>
  <c r="K99"/>
  <c i="1" r="AW94"/>
  <c r="AS94"/>
  <c r="AZ94"/>
  <c i="2" r="F35"/>
  <c i="1" r="BB95"/>
  <c r="BB94"/>
  <c r="W29"/>
  <c r="BA94"/>
  <c i="2" r="K35"/>
  <c i="1" r="AX95"/>
  <c r="AV95"/>
  <c r="W30"/>
  <c i="2" l="1" r="BK121"/>
  <c r="K121"/>
  <c r="K97"/>
  <c r="I97"/>
  <c i="1" r="AX94"/>
  <c r="AK29"/>
  <c i="2" l="1" r="BK120"/>
  <c r="K120"/>
  <c r="K96"/>
  <c i="1" r="AV94"/>
  <c i="2" l="1" r="K32"/>
  <c i="1" r="AG95"/>
  <c r="AG94"/>
  <c r="AK26"/>
  <c i="2" l="1" r="K41"/>
  <c i="1" r="AN95"/>
  <c r="AK35"/>
  <c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<sst xmlns="http://schemas.openxmlformats.org/spreadsheetml/2006/main">
  <si>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</si>
  <si>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</si>
  <si>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</si>
  <si>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</si>
  <si>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</si>
  <si>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True</t>
  </si>
  <si>
    <t>{7633c1e7-a55e-4cc3-bcf1-bc01cb6fe669}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</si>
  <si>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</si>
  <si>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</si>
  <si>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</si>
  <si>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</si>
  <si>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</si>
  <si>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</si>
  <si>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</si>
  <si>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</si>
  <si>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142/2021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</si>
  <si>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</si>
  <si>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</si>
  <si>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POLNÍ CESTA POD BUDČÍ – SO 801.2 Následná tříletá péče o doprovodnou zeleň</t>
  </si>
  <si>
    <t>KSO:</t>
  </si>
  <si>
    <t>CC-CZ:</t>
  </si>
  <si>
    <t>Místo:</t>
  </si>
  <si>
    <t xml:space="preserve"> </t>
  </si>
  <si>
    <t>Datum:</t>
  </si>
  <si>
    <t>8.6.2022</t>
  </si>
  <si>
    <t>Zadavatel:</t>
  </si>
  <si>
    <t>IČ:</t>
  </si>
  <si>
    <t>DIČ:</t>
  </si>
  <si>
    <t>Uchazeč:</t>
  </si>
  <si>
    <t>Vyplň údaj</t>
  </si>
  <si>
    <t>Projektant: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</si>
  <si>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</si>
  <si>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</si>
  <si>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</si>
  <si>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</si>
  <si>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</si>
  <si>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</si>
  <si>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</si>
  <si>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</si>
  <si>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</si>
  <si>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</si>
  <si>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</si>
  <si>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</si>
  <si>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</si>
  <si>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</si>
  <si>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</si>
  <si>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</si>
  <si>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</si>
  <si>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</si>
  <si>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</si>
  <si>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</si>
  <si>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</si>
  <si>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</si>
  <si>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</si>
  <si>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</si>
  <si>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</si>
  <si>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</si>
  <si>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</si>
  <si>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</si>
  <si>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Materiál [CZK]</t>
  </si>
  <si>
    <t>z toho Montáž [CZK]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</si>
  <si>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</si>
  <si>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</si>
  <si>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</si>
  <si>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</si>
  <si>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</si>
  <si>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</si>
  <si>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</si>
  <si>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</si>
  <si>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</si>
  <si>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</si>
  <si>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</si>
  <si>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</si>
  <si>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</si>
  <si>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</si>
  <si>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</si>
  <si>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</si>
  <si>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</si>
  <si>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</si>
  <si>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</si>
  <si>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801.2</t>
  </si>
  <si>
    <t>Následná tříle...</t>
  </si>
  <si>
    <t>STA</t>
  </si>
  <si>
    <t>1</t>
  </si>
  <si>
    <t>{5768b683-7f6c-41e4-8261-b35b10c97de3}</t>
  </si>
  <si>
    <t>2</t>
  </si>
  <si>
    <t>KRYCÍ LIST SOUPISU PRACÍ</t>
  </si>
  <si>
    <t>Objekt:</t>
  </si>
  <si>
    <t>SO 801.2 - Následná tříle...</t>
  </si>
  <si>
    <t>Materiál</t>
  </si>
  <si>
    <t>Montáž</t>
  </si>
  <si>
    <t>REKAPITULACE ČLENĚNÍ SOUPISU PRACÍ</t>
  </si>
  <si>
    <t>Kód dílu - Popis</t>
  </si>
  <si>
    <t>Materiál [CZK]</t>
  </si>
  <si>
    <t>Montáž [CZK]</t>
  </si>
  <si>
    <t>Cena celkem [CZK]</t>
  </si>
  <si>
    <t>Náklady ze soupisu prací</t>
  </si>
  <si>
    <t>-1</t>
  </si>
  <si>
    <t>HSV - Práce a dodávky HSV</t>
  </si>
  <si>
    <t xml:space="preserve">    O1 - První rok</t>
  </si>
  <si>
    <t xml:space="preserve">    O2 - Druhý rok</t>
  </si>
  <si>
    <t xml:space="preserve">    O3 - Třetí rok</t>
  </si>
  <si>
    <t>SOUPIS PRACÍ</t>
  </si>
  <si>
    <t>PČ</t>
  </si>
  <si>
    <t>MJ</t>
  </si>
  <si>
    <t>Množství</t>
  </si>
  <si>
    <t>J. materiál [CZK]</t>
  </si>
  <si>
    <t>J. montáž [CZK]</t>
  </si>
  <si>
    <t>Cenová soustava</t>
  </si>
  <si>
    <t>J.cena [CZK]</t>
  </si>
  <si>
    <t>Materiál celkem [CZK]</t>
  </si>
  <si>
    <t>Montáž celkem [CZK]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</si>
  <si>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</si>
  <si>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</si>
  <si>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</si>
  <si>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</si>
  <si>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</si>
  <si>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</si>
  <si>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</si>
  <si>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</si>
  <si>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</si>
  <si>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</si>
  <si>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O1</t>
  </si>
  <si>
    <t>První rok</t>
  </si>
  <si>
    <t>K</t>
  </si>
  <si>
    <t>111103202</t>
  </si>
  <si>
    <t>Kosení ve vegetačním období travního porostu středně hustého</t>
  </si>
  <si>
    <t>ha</t>
  </si>
  <si>
    <t>CS ÚRS 2024 01</t>
  </si>
  <si>
    <t>4</t>
  </si>
  <si>
    <t>2089587536</t>
  </si>
  <si>
    <t>PP</t>
  </si>
  <si>
    <t>Kosení travin a vodních rostlin ve vegetačním období travního porostu středně hustého</t>
  </si>
  <si>
    <t>Online PSC</t>
  </si>
  <si>
    <t>https://podminky.urs.cz/item/CS_URS_2024_01/111103202</t>
  </si>
  <si>
    <t>185803105</t>
  </si>
  <si>
    <t>Shrabání pokoseného travního porostu s odvozem do 20 km</t>
  </si>
  <si>
    <t>1781889046</t>
  </si>
  <si>
    <t>Shrabání pokoseného porostu a organických naplavenin s odvozem do 20 km travního porostu</t>
  </si>
  <si>
    <t>https://podminky.urs.cz/item/CS_URS_2024_01/185803105</t>
  </si>
  <si>
    <t>3</t>
  </si>
  <si>
    <t>185802114R</t>
  </si>
  <si>
    <t>Hnojení půdy v rovině nebo na svahu do 1:5 umělým hnojivem s rozdělením k jednotlivým rostlinám, 3x ročně po dobu 3 let</t>
  </si>
  <si>
    <t>t</t>
  </si>
  <si>
    <t>-1382778490</t>
  </si>
  <si>
    <t>VV</t>
  </si>
  <si>
    <t>(((16+35+30)*5*3)*0,01)/1000</t>
  </si>
  <si>
    <t>Součet</t>
  </si>
  <si>
    <t>M</t>
  </si>
  <si>
    <t>25191155</t>
  </si>
  <si>
    <t>hnojivo průmyslové</t>
  </si>
  <si>
    <t>kg</t>
  </si>
  <si>
    <t>8</t>
  </si>
  <si>
    <t>-1062133981</t>
  </si>
  <si>
    <t>((16+35+30)*5*3)*0,01</t>
  </si>
  <si>
    <t>5</t>
  </si>
  <si>
    <t>185804311R</t>
  </si>
  <si>
    <t>Zalití rostlin vodou plochy záhonů jednotlivě do 20 m2, po vysazení, 5x ročně po dobu 3 let 100 litry vody</t>
  </si>
  <si>
    <t>m3</t>
  </si>
  <si>
    <t>12117951</t>
  </si>
  <si>
    <t>((16+35+30)*0,07)*5</t>
  </si>
  <si>
    <t>6</t>
  </si>
  <si>
    <t>185851121R</t>
  </si>
  <si>
    <t>Dovoz vody pro zálivku rostlin na vzdálenost do 1000 m, po výsadbě, 5x ročně po dobu 3 let</t>
  </si>
  <si>
    <t>-1142199423</t>
  </si>
  <si>
    <t>O2</t>
  </si>
  <si>
    <t>Druhý rok</t>
  </si>
  <si>
    <t>7</t>
  </si>
  <si>
    <t>111103202.2</t>
  </si>
  <si>
    <t>-2097716369</t>
  </si>
  <si>
    <t>185803105.2</t>
  </si>
  <si>
    <t>1438154179</t>
  </si>
  <si>
    <t>9</t>
  </si>
  <si>
    <t>185802114R.2</t>
  </si>
  <si>
    <t>1649247564</t>
  </si>
  <si>
    <t>10</t>
  </si>
  <si>
    <t>25191155.2</t>
  </si>
  <si>
    <t>-381881323</t>
  </si>
  <si>
    <t>11</t>
  </si>
  <si>
    <t>185804311R.2</t>
  </si>
  <si>
    <t>1554270295</t>
  </si>
  <si>
    <t>12</t>
  </si>
  <si>
    <t>185851121R.2</t>
  </si>
  <si>
    <t>288034940</t>
  </si>
  <si>
    <t>O3</t>
  </si>
  <si>
    <t>Třetí rok</t>
  </si>
  <si>
    <t>13</t>
  </si>
  <si>
    <t>111103202.3</t>
  </si>
  <si>
    <t>-960928901</t>
  </si>
  <si>
    <t>14</t>
  </si>
  <si>
    <t>185803105.3</t>
  </si>
  <si>
    <t>728171168</t>
  </si>
  <si>
    <t>111209111</t>
  </si>
  <si>
    <t>Spálení proutí a klestu</t>
  </si>
  <si>
    <t>m2</t>
  </si>
  <si>
    <t>-465409054</t>
  </si>
  <si>
    <t>https://podminky.urs.cz/item/CS_URS_2024_01/111209111</t>
  </si>
  <si>
    <t>16+35+30</t>
  </si>
  <si>
    <t>16</t>
  </si>
  <si>
    <t>184806111</t>
  </si>
  <si>
    <t>Řez stromů netrnitých průklestem D koruny do 2 m</t>
  </si>
  <si>
    <t>kus</t>
  </si>
  <si>
    <t>655297893</t>
  </si>
  <si>
    <t>https://podminky.urs.cz/item/CS_URS_2024_01/184806111</t>
  </si>
  <si>
    <t>17</t>
  </si>
  <si>
    <t>185802114R.3</t>
  </si>
  <si>
    <t>1086507414</t>
  </si>
  <si>
    <t>18</t>
  </si>
  <si>
    <t>25191155.3</t>
  </si>
  <si>
    <t>-302105940</t>
  </si>
  <si>
    <t>19</t>
  </si>
  <si>
    <t>185804311R.3</t>
  </si>
  <si>
    <t>-32937026</t>
  </si>
  <si>
    <t>20</t>
  </si>
  <si>
    <t>185851121R.3</t>
  </si>
  <si>
    <t>644522070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</si>
</sst>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9" fillId="0" borderId="0" applyNumberFormat="0" applyFill="0" applyBorder="0" applyAlignment="0" applyProtection="0"/>
  </cellStyleXfs>
  <cellXfs count="272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6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7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8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1" fillId="4" borderId="6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right" vertical="center"/>
    </xf>
    <xf numFmtId="0" fontId="21" fillId="4" borderId="8" xfId="0" applyFont="1" applyFill="1" applyBorder="1" applyAlignment="1" applyProtection="1">
      <alignment horizontal="left" vertical="center"/>
    </xf>
    <xf numFmtId="0" fontId="21" fillId="4" borderId="0" xfId="0" applyFont="1" applyFill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4" fillId="0" borderId="14" xfId="0" applyNumberFormat="1" applyFont="1" applyBorder="1" applyAlignment="1" applyProtection="1">
      <alignment horizontal="right" vertical="center"/>
    </xf>
    <xf numFmtId="4" fontId="14" fillId="0" borderId="0" xfId="0" applyNumberFormat="1" applyFont="1" applyBorder="1" applyAlignment="1" applyProtection="1">
      <alignment horizontal="right"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8" fillId="0" borderId="19" xfId="0" applyNumberFormat="1" applyFont="1" applyBorder="1" applyAlignment="1" applyProtection="1">
      <alignment vertical="center"/>
    </xf>
    <xf numFmtId="4" fontId="28" fillId="0" borderId="20" xfId="0" applyNumberFormat="1" applyFont="1" applyBorder="1" applyAlignment="1" applyProtection="1">
      <alignment vertical="center"/>
    </xf>
    <xf numFmtId="166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2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4" fontId="1" fillId="0" borderId="0" xfId="0" applyNumberFormat="1" applyFont="1" applyAlignment="1">
      <alignment vertical="center"/>
    </xf>
    <xf numFmtId="0" fontId="16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4" fontId="31" fillId="0" borderId="12" xfId="0" applyNumberFormat="1" applyFont="1" applyBorder="1" applyAlignment="1" applyProtection="1"/>
    <xf numFmtId="166" fontId="31" fillId="0" borderId="12" xfId="0" applyNumberFormat="1" applyFont="1" applyBorder="1" applyAlignment="1" applyProtection="1"/>
    <xf numFmtId="166" fontId="31" fillId="0" borderId="13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4" fontId="8" fillId="0" borderId="0" xfId="0" applyNumberFormat="1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7" fontId="21" fillId="0" borderId="22" xfId="0" applyNumberFormat="1" applyFont="1" applyBorder="1" applyAlignment="1" applyProtection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4" fontId="22" fillId="0" borderId="0" xfId="0" applyNumberFormat="1" applyFont="1" applyBorder="1" applyAlignment="1" applyProtection="1">
      <alignment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1" applyFont="1" applyAlignment="1" applyProtection="1">
      <alignment vertical="center" wrapText="1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7" fillId="0" borderId="22" xfId="0" applyFont="1" applyBorder="1" applyAlignment="1" applyProtection="1">
      <alignment horizontal="center" vertical="center"/>
    </xf>
    <xf numFmtId="49" fontId="37" fillId="0" borderId="22" xfId="0" applyNumberFormat="1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center" vertical="center" wrapText="1"/>
    </xf>
    <xf numFmtId="167" fontId="37" fillId="0" borderId="22" xfId="0" applyNumberFormat="1" applyFont="1" applyBorder="1" applyAlignment="1" applyProtection="1">
      <alignment vertical="center"/>
    </xf>
    <xf numFmtId="4" fontId="37" fillId="2" borderId="22" xfId="0" applyNumberFormat="1" applyFont="1" applyFill="1" applyBorder="1" applyAlignment="1" applyProtection="1">
      <alignment vertical="center"/>
      <protection locked="0"/>
    </xf>
    <xf numFmtId="0" fontId="38" fillId="0" borderId="22" xfId="0" applyFont="1" applyBorder="1" applyAlignment="1" applyProtection="1">
      <alignment vertical="center"/>
    </xf>
    <xf numFmtId="4" fontId="37" fillId="0" borderId="22" xfId="0" applyNumberFormat="1" applyFont="1" applyBorder="1" applyAlignment="1" applyProtection="1">
      <alignment vertical="center"/>
    </xf>
    <xf numFmtId="0" fontId="38" fillId="0" borderId="3" xfId="0" applyFont="1" applyBorder="1" applyAlignment="1">
      <alignment vertical="center"/>
    </xf>
    <xf numFmtId="0" fontId="37" fillId="2" borderId="14" xfId="0" applyFont="1" applyFill="1" applyBorder="1" applyAlignment="1" applyProtection="1">
      <alignment horizontal="left" vertical="center"/>
      <protection locked="0"/>
    </xf>
    <xf numFmtId="0" fontId="10" fillId="0" borderId="19" xfId="0" applyFont="1" applyBorder="1" applyAlignment="1" applyProtection="1">
      <alignment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111103202" TargetMode="External" /><Relationship Id="rId2" Type="http://schemas.openxmlformats.org/officeDocument/2006/relationships/hyperlink" Target="https://podminky.urs.cz/item/CS_URS_2024_01/185803105" TargetMode="External" /><Relationship Id="rId3" Type="http://schemas.openxmlformats.org/officeDocument/2006/relationships/hyperlink" Target="https://podminky.urs.cz/item/CS_URS_2024_01/111209111" TargetMode="External" /><Relationship Id="rId4" Type="http://schemas.openxmlformats.org/officeDocument/2006/relationships/hyperlink" Target="https://podminky.urs.cz/item/CS_URS_2024_01/184806111" TargetMode="External" /><Relationship Id="rId5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5.83203" style="1" hidden="1" customWidth="1"/>
    <col min="49" max="49" width="25.83203" style="1" hidden="1" customWidth="1"/>
    <col min="50" max="50" width="21.66016" style="1" hidden="1" customWidth="1"/>
    <col min="51" max="51" width="21.66016" style="1" hidden="1" customWidth="1"/>
    <col min="52" max="52" width="25" style="1" hidden="1" customWidth="1"/>
    <col min="53" max="53" width="25" style="1" hidden="1" customWidth="1"/>
    <col min="54" max="54" width="21.66016" style="1" hidden="1" customWidth="1"/>
    <col min="55" max="55" width="19.16016" style="1" hidden="1" customWidth="1"/>
    <col min="56" max="56" width="25" style="1" hidden="1" customWidth="1"/>
    <col min="57" max="57" width="21.66016" style="1" hidden="1" customWidth="1"/>
    <col min="58" max="58" width="19.16016" style="1" hidden="1" customWidth="1"/>
    <col min="59" max="59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5</v>
      </c>
      <c r="BV1" s="15" t="s">
        <v>6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S2" s="16" t="s">
        <v>7</v>
      </c>
      <c r="BT2" s="16" t="s">
        <v>8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7</v>
      </c>
      <c r="BT3" s="16" t="s">
        <v>9</v>
      </c>
    </row>
    <row r="4" s="1" customFormat="1" ht="24.96" customHeight="1">
      <c r="B4" s="20"/>
      <c r="C4" s="21"/>
      <c r="D4" s="22" t="s">
        <v>10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11</v>
      </c>
      <c r="BG4" s="24" t="s">
        <v>12</v>
      </c>
      <c r="BS4" s="16" t="s">
        <v>13</v>
      </c>
    </row>
    <row r="5" s="1" customFormat="1" ht="12" customHeight="1">
      <c r="B5" s="20"/>
      <c r="C5" s="21"/>
      <c r="D5" s="25" t="s">
        <v>14</v>
      </c>
      <c r="E5" s="21"/>
      <c r="F5" s="21"/>
      <c r="G5" s="21"/>
      <c r="H5" s="21"/>
      <c r="I5" s="21"/>
      <c r="J5" s="21"/>
      <c r="K5" s="26" t="s">
        <v>15</v>
      </c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19"/>
      <c r="BG5" s="27" t="s">
        <v>16</v>
      </c>
      <c r="BS5" s="16" t="s">
        <v>7</v>
      </c>
    </row>
    <row r="6" s="1" customFormat="1" ht="36.96" customHeight="1">
      <c r="B6" s="20"/>
      <c r="C6" s="21"/>
      <c r="D6" s="28" t="s">
        <v>17</v>
      </c>
      <c r="E6" s="21"/>
      <c r="F6" s="21"/>
      <c r="G6" s="21"/>
      <c r="H6" s="21"/>
      <c r="I6" s="21"/>
      <c r="J6" s="21"/>
      <c r="K6" s="29" t="s">
        <v>18</v>
      </c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19"/>
      <c r="BG6" s="30"/>
      <c r="BS6" s="16" t="s">
        <v>7</v>
      </c>
    </row>
    <row r="7" s="1" customFormat="1" ht="12" customHeight="1">
      <c r="B7" s="20"/>
      <c r="C7" s="21"/>
      <c r="D7" s="31" t="s">
        <v>19</v>
      </c>
      <c r="E7" s="21"/>
      <c r="F7" s="21"/>
      <c r="G7" s="21"/>
      <c r="H7" s="21"/>
      <c r="I7" s="21"/>
      <c r="J7" s="21"/>
      <c r="K7" s="26" t="s">
        <v>1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31" t="s">
        <v>20</v>
      </c>
      <c r="AL7" s="21"/>
      <c r="AM7" s="21"/>
      <c r="AN7" s="26" t="s">
        <v>1</v>
      </c>
      <c r="AO7" s="21"/>
      <c r="AP7" s="21"/>
      <c r="AQ7" s="21"/>
      <c r="AR7" s="19"/>
      <c r="BG7" s="30"/>
      <c r="BS7" s="16" t="s">
        <v>7</v>
      </c>
    </row>
    <row r="8" s="1" customFormat="1" ht="12" customHeight="1">
      <c r="B8" s="20"/>
      <c r="C8" s="21"/>
      <c r="D8" s="31" t="s">
        <v>21</v>
      </c>
      <c r="E8" s="21"/>
      <c r="F8" s="21"/>
      <c r="G8" s="21"/>
      <c r="H8" s="21"/>
      <c r="I8" s="21"/>
      <c r="J8" s="21"/>
      <c r="K8" s="26" t="s">
        <v>22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31" t="s">
        <v>23</v>
      </c>
      <c r="AL8" s="21"/>
      <c r="AM8" s="21"/>
      <c r="AN8" s="32" t="s">
        <v>24</v>
      </c>
      <c r="AO8" s="21"/>
      <c r="AP8" s="21"/>
      <c r="AQ8" s="21"/>
      <c r="AR8" s="19"/>
      <c r="BG8" s="30"/>
      <c r="BS8" s="16" t="s">
        <v>7</v>
      </c>
    </row>
    <row r="9" s="1" customFormat="1" ht="14.4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G9" s="30"/>
      <c r="BS9" s="16" t="s">
        <v>7</v>
      </c>
    </row>
    <row r="10" s="1" customFormat="1" ht="12" customHeight="1">
      <c r="B10" s="20"/>
      <c r="C10" s="21"/>
      <c r="D10" s="31" t="s">
        <v>25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31" t="s">
        <v>26</v>
      </c>
      <c r="AL10" s="21"/>
      <c r="AM10" s="21"/>
      <c r="AN10" s="26" t="s">
        <v>1</v>
      </c>
      <c r="AO10" s="21"/>
      <c r="AP10" s="21"/>
      <c r="AQ10" s="21"/>
      <c r="AR10" s="19"/>
      <c r="BG10" s="30"/>
      <c r="BS10" s="16" t="s">
        <v>7</v>
      </c>
    </row>
    <row r="11" s="1" customFormat="1" ht="18.48" customHeight="1">
      <c r="B11" s="20"/>
      <c r="C11" s="21"/>
      <c r="D11" s="21"/>
      <c r="E11" s="26" t="s">
        <v>22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31" t="s">
        <v>27</v>
      </c>
      <c r="AL11" s="21"/>
      <c r="AM11" s="21"/>
      <c r="AN11" s="26" t="s">
        <v>1</v>
      </c>
      <c r="AO11" s="21"/>
      <c r="AP11" s="21"/>
      <c r="AQ11" s="21"/>
      <c r="AR11" s="19"/>
      <c r="BG11" s="30"/>
      <c r="BS11" s="16" t="s">
        <v>7</v>
      </c>
    </row>
    <row r="12" s="1" customFormat="1" ht="6.96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G12" s="30"/>
      <c r="BS12" s="16" t="s">
        <v>7</v>
      </c>
    </row>
    <row r="13" s="1" customFormat="1" ht="12" customHeight="1">
      <c r="B13" s="20"/>
      <c r="C13" s="21"/>
      <c r="D13" s="31" t="s">
        <v>28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31" t="s">
        <v>26</v>
      </c>
      <c r="AL13" s="21"/>
      <c r="AM13" s="21"/>
      <c r="AN13" s="33" t="s">
        <v>29</v>
      </c>
      <c r="AO13" s="21"/>
      <c r="AP13" s="21"/>
      <c r="AQ13" s="21"/>
      <c r="AR13" s="19"/>
      <c r="BG13" s="30"/>
      <c r="BS13" s="16" t="s">
        <v>7</v>
      </c>
    </row>
    <row r="14">
      <c r="B14" s="20"/>
      <c r="C14" s="21"/>
      <c r="D14" s="21"/>
      <c r="E14" s="33" t="s">
        <v>29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27</v>
      </c>
      <c r="AL14" s="21"/>
      <c r="AM14" s="21"/>
      <c r="AN14" s="33" t="s">
        <v>29</v>
      </c>
      <c r="AO14" s="21"/>
      <c r="AP14" s="21"/>
      <c r="AQ14" s="21"/>
      <c r="AR14" s="19"/>
      <c r="BG14" s="30"/>
      <c r="BS14" s="16" t="s">
        <v>7</v>
      </c>
    </row>
    <row r="15" s="1" customFormat="1" ht="6.96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G15" s="30"/>
      <c r="BS15" s="16" t="s">
        <v>4</v>
      </c>
    </row>
    <row r="16" s="1" customFormat="1" ht="12" customHeight="1">
      <c r="B16" s="20"/>
      <c r="C16" s="21"/>
      <c r="D16" s="31" t="s">
        <v>30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31" t="s">
        <v>26</v>
      </c>
      <c r="AL16" s="21"/>
      <c r="AM16" s="21"/>
      <c r="AN16" s="26" t="s">
        <v>1</v>
      </c>
      <c r="AO16" s="21"/>
      <c r="AP16" s="21"/>
      <c r="AQ16" s="21"/>
      <c r="AR16" s="19"/>
      <c r="BG16" s="30"/>
      <c r="BS16" s="16" t="s">
        <v>4</v>
      </c>
    </row>
    <row r="17" s="1" customFormat="1" ht="18.48" customHeight="1">
      <c r="B17" s="20"/>
      <c r="C17" s="21"/>
      <c r="D17" s="21"/>
      <c r="E17" s="26" t="s">
        <v>22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31" t="s">
        <v>27</v>
      </c>
      <c r="AL17" s="21"/>
      <c r="AM17" s="21"/>
      <c r="AN17" s="26" t="s">
        <v>1</v>
      </c>
      <c r="AO17" s="21"/>
      <c r="AP17" s="21"/>
      <c r="AQ17" s="21"/>
      <c r="AR17" s="19"/>
      <c r="BG17" s="30"/>
      <c r="BS17" s="16" t="s">
        <v>5</v>
      </c>
    </row>
    <row r="18" s="1" customFormat="1" ht="6.96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G18" s="30"/>
      <c r="BS18" s="16" t="s">
        <v>7</v>
      </c>
    </row>
    <row r="19" s="1" customFormat="1" ht="12" customHeight="1">
      <c r="B19" s="20"/>
      <c r="C19" s="21"/>
      <c r="D19" s="31" t="s">
        <v>31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31" t="s">
        <v>26</v>
      </c>
      <c r="AL19" s="21"/>
      <c r="AM19" s="21"/>
      <c r="AN19" s="26" t="s">
        <v>1</v>
      </c>
      <c r="AO19" s="21"/>
      <c r="AP19" s="21"/>
      <c r="AQ19" s="21"/>
      <c r="AR19" s="19"/>
      <c r="BG19" s="30"/>
      <c r="BS19" s="16" t="s">
        <v>7</v>
      </c>
    </row>
    <row r="20" s="1" customFormat="1" ht="18.48" customHeight="1">
      <c r="B20" s="20"/>
      <c r="C20" s="21"/>
      <c r="D20" s="21"/>
      <c r="E20" s="26" t="s">
        <v>22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31" t="s">
        <v>27</v>
      </c>
      <c r="AL20" s="21"/>
      <c r="AM20" s="21"/>
      <c r="AN20" s="26" t="s">
        <v>1</v>
      </c>
      <c r="AO20" s="21"/>
      <c r="AP20" s="21"/>
      <c r="AQ20" s="21"/>
      <c r="AR20" s="19"/>
      <c r="BG20" s="30"/>
      <c r="BS20" s="16" t="s">
        <v>5</v>
      </c>
    </row>
    <row r="21" s="1" customFormat="1" ht="6.96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G21" s="30"/>
    </row>
    <row r="22" s="1" customFormat="1" ht="12" customHeight="1">
      <c r="B22" s="20"/>
      <c r="C22" s="21"/>
      <c r="D22" s="31" t="s">
        <v>32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G22" s="30"/>
    </row>
    <row r="23" s="1" customFormat="1" ht="16.5" customHeight="1">
      <c r="B23" s="20"/>
      <c r="C23" s="21"/>
      <c r="D23" s="21"/>
      <c r="E23" s="35" t="s">
        <v>1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21"/>
      <c r="AP23" s="21"/>
      <c r="AQ23" s="21"/>
      <c r="AR23" s="19"/>
      <c r="BG23" s="30"/>
    </row>
    <row r="24" s="1" customFormat="1" ht="6.96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G24" s="30"/>
    </row>
    <row r="25" s="1" customFormat="1" ht="6.96" customHeight="1">
      <c r="B25" s="20"/>
      <c r="C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21"/>
      <c r="AQ25" s="21"/>
      <c r="AR25" s="19"/>
      <c r="BG25" s="30"/>
    </row>
    <row r="26" s="2" customFormat="1" ht="25.92" customHeight="1">
      <c r="A26" s="37"/>
      <c r="B26" s="38"/>
      <c r="C26" s="39"/>
      <c r="D26" s="40" t="s">
        <v>33</v>
      </c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2">
        <f>ROUND(AG94,2)</f>
        <v>0</v>
      </c>
      <c r="AL26" s="41"/>
      <c r="AM26" s="41"/>
      <c r="AN26" s="41"/>
      <c r="AO26" s="41"/>
      <c r="AP26" s="39"/>
      <c r="AQ26" s="39"/>
      <c r="AR26" s="43"/>
      <c r="BG26" s="30"/>
    </row>
    <row r="27" s="2" customFormat="1" ht="6.96" customHeight="1">
      <c r="A27" s="37"/>
      <c r="B27" s="38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43"/>
      <c r="BG27" s="30"/>
    </row>
    <row r="28" s="2" customFormat="1">
      <c r="A28" s="37"/>
      <c r="B28" s="38"/>
      <c r="C28" s="39"/>
      <c r="D28" s="39"/>
      <c r="E28" s="39"/>
      <c r="F28" s="39"/>
      <c r="G28" s="39"/>
      <c r="H28" s="39"/>
      <c r="I28" s="39"/>
      <c r="J28" s="39"/>
      <c r="K28" s="39"/>
      <c r="L28" s="44" t="s">
        <v>34</v>
      </c>
      <c r="M28" s="44"/>
      <c r="N28" s="44"/>
      <c r="O28" s="44"/>
      <c r="P28" s="44"/>
      <c r="Q28" s="39"/>
      <c r="R28" s="39"/>
      <c r="S28" s="39"/>
      <c r="T28" s="39"/>
      <c r="U28" s="39"/>
      <c r="V28" s="39"/>
      <c r="W28" s="44" t="s">
        <v>35</v>
      </c>
      <c r="X28" s="44"/>
      <c r="Y28" s="44"/>
      <c r="Z28" s="44"/>
      <c r="AA28" s="44"/>
      <c r="AB28" s="44"/>
      <c r="AC28" s="44"/>
      <c r="AD28" s="44"/>
      <c r="AE28" s="44"/>
      <c r="AF28" s="39"/>
      <c r="AG28" s="39"/>
      <c r="AH28" s="39"/>
      <c r="AI28" s="39"/>
      <c r="AJ28" s="39"/>
      <c r="AK28" s="44" t="s">
        <v>36</v>
      </c>
      <c r="AL28" s="44"/>
      <c r="AM28" s="44"/>
      <c r="AN28" s="44"/>
      <c r="AO28" s="44"/>
      <c r="AP28" s="39"/>
      <c r="AQ28" s="39"/>
      <c r="AR28" s="43"/>
      <c r="BG28" s="30"/>
    </row>
    <row r="29" s="3" customFormat="1" ht="14.4" customHeight="1">
      <c r="A29" s="3"/>
      <c r="B29" s="45"/>
      <c r="C29" s="46"/>
      <c r="D29" s="31" t="s">
        <v>37</v>
      </c>
      <c r="E29" s="46"/>
      <c r="F29" s="31" t="s">
        <v>38</v>
      </c>
      <c r="G29" s="46"/>
      <c r="H29" s="46"/>
      <c r="I29" s="46"/>
      <c r="J29" s="46"/>
      <c r="K29" s="46"/>
      <c r="L29" s="47">
        <v>0.20999999999999999</v>
      </c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8">
        <f>ROUND(BB94, 2)</f>
        <v>0</v>
      </c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  <c r="AJ29" s="46"/>
      <c r="AK29" s="48">
        <f>ROUND(AX94, 2)</f>
        <v>0</v>
      </c>
      <c r="AL29" s="46"/>
      <c r="AM29" s="46"/>
      <c r="AN29" s="46"/>
      <c r="AO29" s="46"/>
      <c r="AP29" s="46"/>
      <c r="AQ29" s="46"/>
      <c r="AR29" s="49"/>
      <c r="BG29" s="50"/>
    </row>
    <row r="30" s="3" customFormat="1" ht="14.4" customHeight="1">
      <c r="A30" s="3"/>
      <c r="B30" s="45"/>
      <c r="C30" s="46"/>
      <c r="D30" s="46"/>
      <c r="E30" s="46"/>
      <c r="F30" s="31" t="s">
        <v>39</v>
      </c>
      <c r="G30" s="46"/>
      <c r="H30" s="46"/>
      <c r="I30" s="46"/>
      <c r="J30" s="46"/>
      <c r="K30" s="46"/>
      <c r="L30" s="47">
        <v>0.14999999999999999</v>
      </c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8">
        <f>ROUND(BC94, 2)</f>
        <v>0</v>
      </c>
      <c r="X30" s="46"/>
      <c r="Y30" s="46"/>
      <c r="Z30" s="46"/>
      <c r="AA30" s="46"/>
      <c r="AB30" s="46"/>
      <c r="AC30" s="46"/>
      <c r="AD30" s="46"/>
      <c r="AE30" s="46"/>
      <c r="AF30" s="46"/>
      <c r="AG30" s="46"/>
      <c r="AH30" s="46"/>
      <c r="AI30" s="46"/>
      <c r="AJ30" s="46"/>
      <c r="AK30" s="48">
        <f>ROUND(AY94, 2)</f>
        <v>0</v>
      </c>
      <c r="AL30" s="46"/>
      <c r="AM30" s="46"/>
      <c r="AN30" s="46"/>
      <c r="AO30" s="46"/>
      <c r="AP30" s="46"/>
      <c r="AQ30" s="46"/>
      <c r="AR30" s="49"/>
      <c r="BG30" s="50"/>
    </row>
    <row r="31" hidden="1" s="3" customFormat="1" ht="14.4" customHeight="1">
      <c r="A31" s="3"/>
      <c r="B31" s="45"/>
      <c r="C31" s="46"/>
      <c r="D31" s="46"/>
      <c r="E31" s="46"/>
      <c r="F31" s="31" t="s">
        <v>40</v>
      </c>
      <c r="G31" s="46"/>
      <c r="H31" s="46"/>
      <c r="I31" s="46"/>
      <c r="J31" s="46"/>
      <c r="K31" s="46"/>
      <c r="L31" s="47">
        <v>0.20999999999999999</v>
      </c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8">
        <f>ROUND(BD94, 2)</f>
        <v>0</v>
      </c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8">
        <v>0</v>
      </c>
      <c r="AL31" s="46"/>
      <c r="AM31" s="46"/>
      <c r="AN31" s="46"/>
      <c r="AO31" s="46"/>
      <c r="AP31" s="46"/>
      <c r="AQ31" s="46"/>
      <c r="AR31" s="49"/>
      <c r="BG31" s="50"/>
    </row>
    <row r="32" hidden="1" s="3" customFormat="1" ht="14.4" customHeight="1">
      <c r="A32" s="3"/>
      <c r="B32" s="45"/>
      <c r="C32" s="46"/>
      <c r="D32" s="46"/>
      <c r="E32" s="46"/>
      <c r="F32" s="31" t="s">
        <v>41</v>
      </c>
      <c r="G32" s="46"/>
      <c r="H32" s="46"/>
      <c r="I32" s="46"/>
      <c r="J32" s="46"/>
      <c r="K32" s="46"/>
      <c r="L32" s="47">
        <v>0.14999999999999999</v>
      </c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8">
        <f>ROUND(BE94, 2)</f>
        <v>0</v>
      </c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  <c r="AJ32" s="46"/>
      <c r="AK32" s="48">
        <v>0</v>
      </c>
      <c r="AL32" s="46"/>
      <c r="AM32" s="46"/>
      <c r="AN32" s="46"/>
      <c r="AO32" s="46"/>
      <c r="AP32" s="46"/>
      <c r="AQ32" s="46"/>
      <c r="AR32" s="49"/>
      <c r="BG32" s="50"/>
    </row>
    <row r="33" hidden="1" s="3" customFormat="1" ht="14.4" customHeight="1">
      <c r="A33" s="3"/>
      <c r="B33" s="45"/>
      <c r="C33" s="46"/>
      <c r="D33" s="46"/>
      <c r="E33" s="46"/>
      <c r="F33" s="31" t="s">
        <v>42</v>
      </c>
      <c r="G33" s="46"/>
      <c r="H33" s="46"/>
      <c r="I33" s="46"/>
      <c r="J33" s="46"/>
      <c r="K33" s="46"/>
      <c r="L33" s="47">
        <v>0</v>
      </c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8">
        <f>ROUND(BF94, 2)</f>
        <v>0</v>
      </c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8">
        <v>0</v>
      </c>
      <c r="AL33" s="46"/>
      <c r="AM33" s="46"/>
      <c r="AN33" s="46"/>
      <c r="AO33" s="46"/>
      <c r="AP33" s="46"/>
      <c r="AQ33" s="46"/>
      <c r="AR33" s="49"/>
      <c r="BG33" s="50"/>
    </row>
    <row r="34" s="2" customFormat="1" ht="6.96" customHeight="1">
      <c r="A34" s="37"/>
      <c r="B34" s="38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  <c r="AN34" s="39"/>
      <c r="AO34" s="39"/>
      <c r="AP34" s="39"/>
      <c r="AQ34" s="39"/>
      <c r="AR34" s="43"/>
      <c r="BG34" s="30"/>
    </row>
    <row r="35" s="2" customFormat="1" ht="25.92" customHeight="1">
      <c r="A35" s="37"/>
      <c r="B35" s="38"/>
      <c r="C35" s="51"/>
      <c r="D35" s="52" t="s">
        <v>43</v>
      </c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4" t="s">
        <v>44</v>
      </c>
      <c r="U35" s="53"/>
      <c r="V35" s="53"/>
      <c r="W35" s="53"/>
      <c r="X35" s="55" t="s">
        <v>45</v>
      </c>
      <c r="Y35" s="53"/>
      <c r="Z35" s="53"/>
      <c r="AA35" s="53"/>
      <c r="AB35" s="53"/>
      <c r="AC35" s="53"/>
      <c r="AD35" s="53"/>
      <c r="AE35" s="53"/>
      <c r="AF35" s="53"/>
      <c r="AG35" s="53"/>
      <c r="AH35" s="53"/>
      <c r="AI35" s="53"/>
      <c r="AJ35" s="53"/>
      <c r="AK35" s="56">
        <f>SUM(AK26:AK33)</f>
        <v>0</v>
      </c>
      <c r="AL35" s="53"/>
      <c r="AM35" s="53"/>
      <c r="AN35" s="53"/>
      <c r="AO35" s="57"/>
      <c r="AP35" s="51"/>
      <c r="AQ35" s="51"/>
      <c r="AR35" s="43"/>
      <c r="BG35" s="37"/>
    </row>
    <row r="36" s="2" customFormat="1" ht="6.96" customHeight="1">
      <c r="A36" s="37"/>
      <c r="B36" s="38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39"/>
      <c r="AL36" s="39"/>
      <c r="AM36" s="39"/>
      <c r="AN36" s="39"/>
      <c r="AO36" s="39"/>
      <c r="AP36" s="39"/>
      <c r="AQ36" s="39"/>
      <c r="AR36" s="43"/>
      <c r="BG36" s="37"/>
    </row>
    <row r="37" s="2" customFormat="1" ht="14.4" customHeight="1">
      <c r="A37" s="37"/>
      <c r="B37" s="38"/>
      <c r="C37" s="39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39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  <c r="AF37" s="39"/>
      <c r="AG37" s="39"/>
      <c r="AH37" s="39"/>
      <c r="AI37" s="39"/>
      <c r="AJ37" s="39"/>
      <c r="AK37" s="39"/>
      <c r="AL37" s="39"/>
      <c r="AM37" s="39"/>
      <c r="AN37" s="39"/>
      <c r="AO37" s="39"/>
      <c r="AP37" s="39"/>
      <c r="AQ37" s="39"/>
      <c r="AR37" s="43"/>
      <c r="BG37" s="37"/>
    </row>
    <row r="38" s="1" customFormat="1" ht="14.4" customHeight="1">
      <c r="B38" s="20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1"/>
      <c r="AQ38" s="21"/>
      <c r="AR38" s="19"/>
    </row>
    <row r="39" s="1" customFormat="1" ht="14.4" customHeight="1">
      <c r="B39" s="20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  <c r="AM39" s="21"/>
      <c r="AN39" s="21"/>
      <c r="AO39" s="21"/>
      <c r="AP39" s="21"/>
      <c r="AQ39" s="21"/>
      <c r="AR39" s="19"/>
    </row>
    <row r="40" s="1" customFormat="1" ht="14.4" customHeight="1">
      <c r="B40" s="20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  <c r="AM40" s="21"/>
      <c r="AN40" s="21"/>
      <c r="AO40" s="21"/>
      <c r="AP40" s="21"/>
      <c r="AQ40" s="21"/>
      <c r="AR40" s="19"/>
    </row>
    <row r="41" s="1" customFormat="1" ht="14.4" customHeight="1">
      <c r="B41" s="20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1"/>
      <c r="AQ41" s="21"/>
      <c r="AR41" s="19"/>
    </row>
    <row r="42" s="1" customFormat="1" ht="14.4" customHeight="1">
      <c r="B42" s="20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1"/>
      <c r="AQ42" s="21"/>
      <c r="AR42" s="19"/>
    </row>
    <row r="43" s="1" customFormat="1" ht="14.4" customHeight="1">
      <c r="B43" s="20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  <c r="AM43" s="21"/>
      <c r="AN43" s="21"/>
      <c r="AO43" s="21"/>
      <c r="AP43" s="21"/>
      <c r="AQ43" s="21"/>
      <c r="AR43" s="19"/>
    </row>
    <row r="44" s="1" customFormat="1" ht="14.4" customHeight="1">
      <c r="B44" s="20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21"/>
      <c r="AR44" s="19"/>
    </row>
    <row r="45" s="1" customFormat="1" ht="14.4" customHeight="1">
      <c r="B45" s="20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1"/>
      <c r="AR45" s="19"/>
    </row>
    <row r="46" s="1" customFormat="1" ht="14.4" customHeight="1">
      <c r="B46" s="20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1"/>
      <c r="AR46" s="19"/>
    </row>
    <row r="47" s="1" customFormat="1" ht="14.4" customHeight="1">
      <c r="B47" s="20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1"/>
      <c r="AR47" s="19"/>
    </row>
    <row r="48" s="1" customFormat="1" ht="14.4" customHeight="1">
      <c r="B48" s="20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21"/>
      <c r="AM48" s="21"/>
      <c r="AN48" s="21"/>
      <c r="AO48" s="21"/>
      <c r="AP48" s="21"/>
      <c r="AQ48" s="21"/>
      <c r="AR48" s="19"/>
    </row>
    <row r="49" s="2" customFormat="1" ht="14.4" customHeight="1">
      <c r="B49" s="58"/>
      <c r="C49" s="59"/>
      <c r="D49" s="60" t="s">
        <v>46</v>
      </c>
      <c r="E49" s="61"/>
      <c r="F49" s="61"/>
      <c r="G49" s="61"/>
      <c r="H49" s="61"/>
      <c r="I49" s="61"/>
      <c r="J49" s="61"/>
      <c r="K49" s="61"/>
      <c r="L49" s="61"/>
      <c r="M49" s="61"/>
      <c r="N49" s="61"/>
      <c r="O49" s="61"/>
      <c r="P49" s="61"/>
      <c r="Q49" s="61"/>
      <c r="R49" s="61"/>
      <c r="S49" s="61"/>
      <c r="T49" s="61"/>
      <c r="U49" s="61"/>
      <c r="V49" s="61"/>
      <c r="W49" s="61"/>
      <c r="X49" s="61"/>
      <c r="Y49" s="61"/>
      <c r="Z49" s="61"/>
      <c r="AA49" s="61"/>
      <c r="AB49" s="61"/>
      <c r="AC49" s="61"/>
      <c r="AD49" s="61"/>
      <c r="AE49" s="61"/>
      <c r="AF49" s="61"/>
      <c r="AG49" s="61"/>
      <c r="AH49" s="60" t="s">
        <v>47</v>
      </c>
      <c r="AI49" s="61"/>
      <c r="AJ49" s="61"/>
      <c r="AK49" s="61"/>
      <c r="AL49" s="61"/>
      <c r="AM49" s="61"/>
      <c r="AN49" s="61"/>
      <c r="AO49" s="61"/>
      <c r="AP49" s="59"/>
      <c r="AQ49" s="59"/>
      <c r="AR49" s="62"/>
    </row>
    <row r="50">
      <c r="B50" s="20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21"/>
      <c r="AP50" s="21"/>
      <c r="AQ50" s="21"/>
      <c r="AR50" s="19"/>
    </row>
    <row r="51">
      <c r="B51" s="20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21"/>
      <c r="AP51" s="21"/>
      <c r="AQ51" s="21"/>
      <c r="AR51" s="19"/>
    </row>
    <row r="52">
      <c r="B52" s="20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1"/>
      <c r="AQ52" s="21"/>
      <c r="AR52" s="19"/>
    </row>
    <row r="53">
      <c r="B53" s="20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1"/>
      <c r="AQ53" s="21"/>
      <c r="AR53" s="19"/>
    </row>
    <row r="54">
      <c r="B54" s="20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1"/>
      <c r="AO54" s="21"/>
      <c r="AP54" s="21"/>
      <c r="AQ54" s="21"/>
      <c r="AR54" s="19"/>
    </row>
    <row r="55">
      <c r="B55" s="20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19"/>
    </row>
    <row r="56">
      <c r="B56" s="20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21"/>
      <c r="AP56" s="21"/>
      <c r="AQ56" s="21"/>
      <c r="AR56" s="19"/>
    </row>
    <row r="57">
      <c r="B57" s="20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1"/>
      <c r="AQ57" s="21"/>
      <c r="AR57" s="19"/>
    </row>
    <row r="58">
      <c r="B58" s="20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19"/>
    </row>
    <row r="59">
      <c r="B59" s="20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AQ59" s="21"/>
      <c r="AR59" s="19"/>
    </row>
    <row r="60" s="2" customFormat="1">
      <c r="A60" s="37"/>
      <c r="B60" s="38"/>
      <c r="C60" s="39"/>
      <c r="D60" s="63" t="s">
        <v>48</v>
      </c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63" t="s">
        <v>49</v>
      </c>
      <c r="W60" s="41"/>
      <c r="X60" s="41"/>
      <c r="Y60" s="41"/>
      <c r="Z60" s="41"/>
      <c r="AA60" s="41"/>
      <c r="AB60" s="41"/>
      <c r="AC60" s="41"/>
      <c r="AD60" s="41"/>
      <c r="AE60" s="41"/>
      <c r="AF60" s="41"/>
      <c r="AG60" s="41"/>
      <c r="AH60" s="63" t="s">
        <v>48</v>
      </c>
      <c r="AI60" s="41"/>
      <c r="AJ60" s="41"/>
      <c r="AK60" s="41"/>
      <c r="AL60" s="41"/>
      <c r="AM60" s="63" t="s">
        <v>49</v>
      </c>
      <c r="AN60" s="41"/>
      <c r="AO60" s="41"/>
      <c r="AP60" s="39"/>
      <c r="AQ60" s="39"/>
      <c r="AR60" s="43"/>
      <c r="BG60" s="37"/>
    </row>
    <row r="61">
      <c r="B61" s="20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21"/>
      <c r="AP61" s="21"/>
      <c r="AQ61" s="21"/>
      <c r="AR61" s="19"/>
    </row>
    <row r="62">
      <c r="B62" s="20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1"/>
      <c r="AQ62" s="21"/>
      <c r="AR62" s="19"/>
    </row>
    <row r="63">
      <c r="B63" s="20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21"/>
      <c r="AP63" s="21"/>
      <c r="AQ63" s="21"/>
      <c r="AR63" s="19"/>
    </row>
    <row r="64" s="2" customFormat="1">
      <c r="A64" s="37"/>
      <c r="B64" s="38"/>
      <c r="C64" s="39"/>
      <c r="D64" s="60" t="s">
        <v>50</v>
      </c>
      <c r="E64" s="64"/>
      <c r="F64" s="64"/>
      <c r="G64" s="64"/>
      <c r="H64" s="64"/>
      <c r="I64" s="64"/>
      <c r="J64" s="64"/>
      <c r="K64" s="64"/>
      <c r="L64" s="64"/>
      <c r="M64" s="64"/>
      <c r="N64" s="64"/>
      <c r="O64" s="64"/>
      <c r="P64" s="64"/>
      <c r="Q64" s="64"/>
      <c r="R64" s="64"/>
      <c r="S64" s="64"/>
      <c r="T64" s="64"/>
      <c r="U64" s="64"/>
      <c r="V64" s="64"/>
      <c r="W64" s="64"/>
      <c r="X64" s="64"/>
      <c r="Y64" s="64"/>
      <c r="Z64" s="64"/>
      <c r="AA64" s="64"/>
      <c r="AB64" s="64"/>
      <c r="AC64" s="64"/>
      <c r="AD64" s="64"/>
      <c r="AE64" s="64"/>
      <c r="AF64" s="64"/>
      <c r="AG64" s="64"/>
      <c r="AH64" s="60" t="s">
        <v>51</v>
      </c>
      <c r="AI64" s="64"/>
      <c r="AJ64" s="64"/>
      <c r="AK64" s="64"/>
      <c r="AL64" s="64"/>
      <c r="AM64" s="64"/>
      <c r="AN64" s="64"/>
      <c r="AO64" s="64"/>
      <c r="AP64" s="39"/>
      <c r="AQ64" s="39"/>
      <c r="AR64" s="43"/>
      <c r="BG64" s="37"/>
    </row>
    <row r="65">
      <c r="B65" s="20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21"/>
      <c r="AO65" s="21"/>
      <c r="AP65" s="21"/>
      <c r="AQ65" s="21"/>
      <c r="AR65" s="19"/>
    </row>
    <row r="66">
      <c r="B66" s="20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21"/>
      <c r="AL66" s="21"/>
      <c r="AM66" s="21"/>
      <c r="AN66" s="21"/>
      <c r="AO66" s="21"/>
      <c r="AP66" s="21"/>
      <c r="AQ66" s="21"/>
      <c r="AR66" s="19"/>
    </row>
    <row r="67">
      <c r="B67" s="20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1"/>
      <c r="AQ67" s="21"/>
      <c r="AR67" s="19"/>
    </row>
    <row r="68">
      <c r="B68" s="20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21"/>
      <c r="AM68" s="21"/>
      <c r="AN68" s="21"/>
      <c r="AO68" s="21"/>
      <c r="AP68" s="21"/>
      <c r="AQ68" s="21"/>
      <c r="AR68" s="19"/>
    </row>
    <row r="69">
      <c r="B69" s="20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21"/>
      <c r="AM69" s="21"/>
      <c r="AN69" s="21"/>
      <c r="AO69" s="21"/>
      <c r="AP69" s="21"/>
      <c r="AQ69" s="21"/>
      <c r="AR69" s="19"/>
    </row>
    <row r="70">
      <c r="B70" s="20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21"/>
      <c r="AM70" s="21"/>
      <c r="AN70" s="21"/>
      <c r="AO70" s="21"/>
      <c r="AP70" s="21"/>
      <c r="AQ70" s="21"/>
      <c r="AR70" s="19"/>
    </row>
    <row r="71">
      <c r="B71" s="20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21"/>
      <c r="AM71" s="21"/>
      <c r="AN71" s="21"/>
      <c r="AO71" s="21"/>
      <c r="AP71" s="21"/>
      <c r="AQ71" s="21"/>
      <c r="AR71" s="19"/>
    </row>
    <row r="72">
      <c r="B72" s="20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19"/>
    </row>
    <row r="73">
      <c r="B73" s="20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1"/>
      <c r="AQ73" s="21"/>
      <c r="AR73" s="19"/>
    </row>
    <row r="74">
      <c r="B74" s="20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21"/>
      <c r="AM74" s="21"/>
      <c r="AN74" s="21"/>
      <c r="AO74" s="21"/>
      <c r="AP74" s="21"/>
      <c r="AQ74" s="21"/>
      <c r="AR74" s="19"/>
    </row>
    <row r="75" s="2" customFormat="1">
      <c r="A75" s="37"/>
      <c r="B75" s="38"/>
      <c r="C75" s="39"/>
      <c r="D75" s="63" t="s">
        <v>48</v>
      </c>
      <c r="E75" s="41"/>
      <c r="F75" s="41"/>
      <c r="G75" s="41"/>
      <c r="H75" s="41"/>
      <c r="I75" s="41"/>
      <c r="J75" s="41"/>
      <c r="K75" s="41"/>
      <c r="L75" s="41"/>
      <c r="M75" s="41"/>
      <c r="N75" s="41"/>
      <c r="O75" s="41"/>
      <c r="P75" s="41"/>
      <c r="Q75" s="41"/>
      <c r="R75" s="41"/>
      <c r="S75" s="41"/>
      <c r="T75" s="41"/>
      <c r="U75" s="41"/>
      <c r="V75" s="63" t="s">
        <v>49</v>
      </c>
      <c r="W75" s="41"/>
      <c r="X75" s="41"/>
      <c r="Y75" s="41"/>
      <c r="Z75" s="41"/>
      <c r="AA75" s="41"/>
      <c r="AB75" s="41"/>
      <c r="AC75" s="41"/>
      <c r="AD75" s="41"/>
      <c r="AE75" s="41"/>
      <c r="AF75" s="41"/>
      <c r="AG75" s="41"/>
      <c r="AH75" s="63" t="s">
        <v>48</v>
      </c>
      <c r="AI75" s="41"/>
      <c r="AJ75" s="41"/>
      <c r="AK75" s="41"/>
      <c r="AL75" s="41"/>
      <c r="AM75" s="63" t="s">
        <v>49</v>
      </c>
      <c r="AN75" s="41"/>
      <c r="AO75" s="41"/>
      <c r="AP75" s="39"/>
      <c r="AQ75" s="39"/>
      <c r="AR75" s="43"/>
      <c r="BG75" s="37"/>
    </row>
    <row r="76" s="2" customFormat="1">
      <c r="A76" s="37"/>
      <c r="B76" s="38"/>
      <c r="C76" s="39"/>
      <c r="D76" s="39"/>
      <c r="E76" s="39"/>
      <c r="F76" s="39"/>
      <c r="G76" s="39"/>
      <c r="H76" s="39"/>
      <c r="I76" s="39"/>
      <c r="J76" s="39"/>
      <c r="K76" s="39"/>
      <c r="L76" s="39"/>
      <c r="M76" s="39"/>
      <c r="N76" s="39"/>
      <c r="O76" s="39"/>
      <c r="P76" s="39"/>
      <c r="Q76" s="39"/>
      <c r="R76" s="39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  <c r="AF76" s="39"/>
      <c r="AG76" s="39"/>
      <c r="AH76" s="39"/>
      <c r="AI76" s="39"/>
      <c r="AJ76" s="39"/>
      <c r="AK76" s="39"/>
      <c r="AL76" s="39"/>
      <c r="AM76" s="39"/>
      <c r="AN76" s="39"/>
      <c r="AO76" s="39"/>
      <c r="AP76" s="39"/>
      <c r="AQ76" s="39"/>
      <c r="AR76" s="43"/>
      <c r="BG76" s="37"/>
    </row>
    <row r="77" s="2" customFormat="1" ht="6.96" customHeight="1">
      <c r="A77" s="37"/>
      <c r="B77" s="65"/>
      <c r="C77" s="66"/>
      <c r="D77" s="66"/>
      <c r="E77" s="66"/>
      <c r="F77" s="66"/>
      <c r="G77" s="66"/>
      <c r="H77" s="66"/>
      <c r="I77" s="66"/>
      <c r="J77" s="66"/>
      <c r="K77" s="66"/>
      <c r="L77" s="66"/>
      <c r="M77" s="66"/>
      <c r="N77" s="66"/>
      <c r="O77" s="66"/>
      <c r="P77" s="66"/>
      <c r="Q77" s="66"/>
      <c r="R77" s="66"/>
      <c r="S77" s="66"/>
      <c r="T77" s="66"/>
      <c r="U77" s="66"/>
      <c r="V77" s="66"/>
      <c r="W77" s="66"/>
      <c r="X77" s="66"/>
      <c r="Y77" s="66"/>
      <c r="Z77" s="66"/>
      <c r="AA77" s="66"/>
      <c r="AB77" s="66"/>
      <c r="AC77" s="66"/>
      <c r="AD77" s="66"/>
      <c r="AE77" s="66"/>
      <c r="AF77" s="66"/>
      <c r="AG77" s="66"/>
      <c r="AH77" s="66"/>
      <c r="AI77" s="66"/>
      <c r="AJ77" s="66"/>
      <c r="AK77" s="66"/>
      <c r="AL77" s="66"/>
      <c r="AM77" s="66"/>
      <c r="AN77" s="66"/>
      <c r="AO77" s="66"/>
      <c r="AP77" s="66"/>
      <c r="AQ77" s="66"/>
      <c r="AR77" s="43"/>
      <c r="BG77" s="37"/>
    </row>
    <row r="81" s="2" customFormat="1" ht="6.96" customHeight="1">
      <c r="A81" s="37"/>
      <c r="B81" s="67"/>
      <c r="C81" s="68"/>
      <c r="D81" s="68"/>
      <c r="E81" s="68"/>
      <c r="F81" s="68"/>
      <c r="G81" s="68"/>
      <c r="H81" s="68"/>
      <c r="I81" s="68"/>
      <c r="J81" s="68"/>
      <c r="K81" s="68"/>
      <c r="L81" s="68"/>
      <c r="M81" s="68"/>
      <c r="N81" s="68"/>
      <c r="O81" s="68"/>
      <c r="P81" s="68"/>
      <c r="Q81" s="68"/>
      <c r="R81" s="68"/>
      <c r="S81" s="68"/>
      <c r="T81" s="68"/>
      <c r="U81" s="68"/>
      <c r="V81" s="68"/>
      <c r="W81" s="68"/>
      <c r="X81" s="68"/>
      <c r="Y81" s="68"/>
      <c r="Z81" s="68"/>
      <c r="AA81" s="68"/>
      <c r="AB81" s="68"/>
      <c r="AC81" s="68"/>
      <c r="AD81" s="68"/>
      <c r="AE81" s="68"/>
      <c r="AF81" s="68"/>
      <c r="AG81" s="68"/>
      <c r="AH81" s="68"/>
      <c r="AI81" s="68"/>
      <c r="AJ81" s="68"/>
      <c r="AK81" s="68"/>
      <c r="AL81" s="68"/>
      <c r="AM81" s="68"/>
      <c r="AN81" s="68"/>
      <c r="AO81" s="68"/>
      <c r="AP81" s="68"/>
      <c r="AQ81" s="68"/>
      <c r="AR81" s="43"/>
      <c r="BG81" s="37"/>
    </row>
    <row r="82" s="2" customFormat="1" ht="24.96" customHeight="1">
      <c r="A82" s="37"/>
      <c r="B82" s="38"/>
      <c r="C82" s="22" t="s">
        <v>52</v>
      </c>
      <c r="D82" s="39"/>
      <c r="E82" s="39"/>
      <c r="F82" s="39"/>
      <c r="G82" s="39"/>
      <c r="H82" s="39"/>
      <c r="I82" s="39"/>
      <c r="J82" s="39"/>
      <c r="K82" s="39"/>
      <c r="L82" s="39"/>
      <c r="M82" s="39"/>
      <c r="N82" s="39"/>
      <c r="O82" s="39"/>
      <c r="P82" s="39"/>
      <c r="Q82" s="39"/>
      <c r="R82" s="39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  <c r="AF82" s="39"/>
      <c r="AG82" s="39"/>
      <c r="AH82" s="39"/>
      <c r="AI82" s="39"/>
      <c r="AJ82" s="39"/>
      <c r="AK82" s="39"/>
      <c r="AL82" s="39"/>
      <c r="AM82" s="39"/>
      <c r="AN82" s="39"/>
      <c r="AO82" s="39"/>
      <c r="AP82" s="39"/>
      <c r="AQ82" s="39"/>
      <c r="AR82" s="43"/>
      <c r="BG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39"/>
      <c r="M83" s="39"/>
      <c r="N83" s="39"/>
      <c r="O83" s="39"/>
      <c r="P83" s="39"/>
      <c r="Q83" s="39"/>
      <c r="R83" s="39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  <c r="AF83" s="39"/>
      <c r="AG83" s="39"/>
      <c r="AH83" s="39"/>
      <c r="AI83" s="39"/>
      <c r="AJ83" s="39"/>
      <c r="AK83" s="39"/>
      <c r="AL83" s="39"/>
      <c r="AM83" s="39"/>
      <c r="AN83" s="39"/>
      <c r="AO83" s="39"/>
      <c r="AP83" s="39"/>
      <c r="AQ83" s="39"/>
      <c r="AR83" s="43"/>
      <c r="BG83" s="37"/>
    </row>
    <row r="84" s="4" customFormat="1" ht="12" customHeight="1">
      <c r="A84" s="4"/>
      <c r="B84" s="69"/>
      <c r="C84" s="31" t="s">
        <v>14</v>
      </c>
      <c r="D84" s="70"/>
      <c r="E84" s="70"/>
      <c r="F84" s="70"/>
      <c r="G84" s="70"/>
      <c r="H84" s="70"/>
      <c r="I84" s="70"/>
      <c r="J84" s="70"/>
      <c r="K84" s="70"/>
      <c r="L84" s="70" t="str">
        <f>K5</f>
        <v>142/2021</v>
      </c>
      <c r="M84" s="70"/>
      <c r="N84" s="70"/>
      <c r="O84" s="70"/>
      <c r="P84" s="70"/>
      <c r="Q84" s="70"/>
      <c r="R84" s="70"/>
      <c r="S84" s="70"/>
      <c r="T84" s="70"/>
      <c r="U84" s="70"/>
      <c r="V84" s="70"/>
      <c r="W84" s="70"/>
      <c r="X84" s="70"/>
      <c r="Y84" s="70"/>
      <c r="Z84" s="70"/>
      <c r="AA84" s="70"/>
      <c r="AB84" s="70"/>
      <c r="AC84" s="70"/>
      <c r="AD84" s="70"/>
      <c r="AE84" s="70"/>
      <c r="AF84" s="70"/>
      <c r="AG84" s="70"/>
      <c r="AH84" s="70"/>
      <c r="AI84" s="70"/>
      <c r="AJ84" s="70"/>
      <c r="AK84" s="70"/>
      <c r="AL84" s="70"/>
      <c r="AM84" s="70"/>
      <c r="AN84" s="70"/>
      <c r="AO84" s="70"/>
      <c r="AP84" s="70"/>
      <c r="AQ84" s="70"/>
      <c r="AR84" s="71"/>
      <c r="BG84" s="4"/>
    </row>
    <row r="85" s="5" customFormat="1" ht="36.96" customHeight="1">
      <c r="A85" s="5"/>
      <c r="B85" s="72"/>
      <c r="C85" s="73" t="s">
        <v>17</v>
      </c>
      <c r="D85" s="74"/>
      <c r="E85" s="74"/>
      <c r="F85" s="74"/>
      <c r="G85" s="74"/>
      <c r="H85" s="74"/>
      <c r="I85" s="74"/>
      <c r="J85" s="74"/>
      <c r="K85" s="74"/>
      <c r="L85" s="75" t="str">
        <f>K6</f>
        <v>POLNÍ CESTA POD BUDČÍ – SO 801.2 Následná tříletá péče o doprovodnou zeleň</v>
      </c>
      <c r="M85" s="74"/>
      <c r="N85" s="74"/>
      <c r="O85" s="74"/>
      <c r="P85" s="74"/>
      <c r="Q85" s="74"/>
      <c r="R85" s="74"/>
      <c r="S85" s="74"/>
      <c r="T85" s="74"/>
      <c r="U85" s="74"/>
      <c r="V85" s="74"/>
      <c r="W85" s="74"/>
      <c r="X85" s="74"/>
      <c r="Y85" s="74"/>
      <c r="Z85" s="74"/>
      <c r="AA85" s="74"/>
      <c r="AB85" s="74"/>
      <c r="AC85" s="74"/>
      <c r="AD85" s="74"/>
      <c r="AE85" s="74"/>
      <c r="AF85" s="74"/>
      <c r="AG85" s="74"/>
      <c r="AH85" s="74"/>
      <c r="AI85" s="74"/>
      <c r="AJ85" s="74"/>
      <c r="AK85" s="74"/>
      <c r="AL85" s="74"/>
      <c r="AM85" s="74"/>
      <c r="AN85" s="74"/>
      <c r="AO85" s="74"/>
      <c r="AP85" s="74"/>
      <c r="AQ85" s="74"/>
      <c r="AR85" s="76"/>
      <c r="BG85" s="5"/>
    </row>
    <row r="86" s="2" customFormat="1" ht="6.96" customHeight="1">
      <c r="A86" s="37"/>
      <c r="B86" s="38"/>
      <c r="C86" s="39"/>
      <c r="D86" s="39"/>
      <c r="E86" s="39"/>
      <c r="F86" s="39"/>
      <c r="G86" s="39"/>
      <c r="H86" s="39"/>
      <c r="I86" s="39"/>
      <c r="J86" s="39"/>
      <c r="K86" s="39"/>
      <c r="L86" s="39"/>
      <c r="M86" s="39"/>
      <c r="N86" s="39"/>
      <c r="O86" s="39"/>
      <c r="P86" s="39"/>
      <c r="Q86" s="39"/>
      <c r="R86" s="39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F86" s="39"/>
      <c r="AG86" s="39"/>
      <c r="AH86" s="39"/>
      <c r="AI86" s="39"/>
      <c r="AJ86" s="39"/>
      <c r="AK86" s="39"/>
      <c r="AL86" s="39"/>
      <c r="AM86" s="39"/>
      <c r="AN86" s="39"/>
      <c r="AO86" s="39"/>
      <c r="AP86" s="39"/>
      <c r="AQ86" s="39"/>
      <c r="AR86" s="43"/>
      <c r="BG86" s="37"/>
    </row>
    <row r="87" s="2" customFormat="1" ht="12" customHeight="1">
      <c r="A87" s="37"/>
      <c r="B87" s="38"/>
      <c r="C87" s="31" t="s">
        <v>21</v>
      </c>
      <c r="D87" s="39"/>
      <c r="E87" s="39"/>
      <c r="F87" s="39"/>
      <c r="G87" s="39"/>
      <c r="H87" s="39"/>
      <c r="I87" s="39"/>
      <c r="J87" s="39"/>
      <c r="K87" s="39"/>
      <c r="L87" s="77" t="str">
        <f>IF(K8="","",K8)</f>
        <v xml:space="preserve"> </v>
      </c>
      <c r="M87" s="39"/>
      <c r="N87" s="39"/>
      <c r="O87" s="39"/>
      <c r="P87" s="39"/>
      <c r="Q87" s="39"/>
      <c r="R87" s="39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F87" s="39"/>
      <c r="AG87" s="39"/>
      <c r="AH87" s="39"/>
      <c r="AI87" s="31" t="s">
        <v>23</v>
      </c>
      <c r="AJ87" s="39"/>
      <c r="AK87" s="39"/>
      <c r="AL87" s="39"/>
      <c r="AM87" s="78" t="str">
        <f>IF(AN8= "","",AN8)</f>
        <v>8.6.2022</v>
      </c>
      <c r="AN87" s="78"/>
      <c r="AO87" s="39"/>
      <c r="AP87" s="39"/>
      <c r="AQ87" s="39"/>
      <c r="AR87" s="43"/>
      <c r="BG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39"/>
      <c r="M88" s="39"/>
      <c r="N88" s="39"/>
      <c r="O88" s="39"/>
      <c r="P88" s="39"/>
      <c r="Q88" s="39"/>
      <c r="R88" s="39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F88" s="39"/>
      <c r="AG88" s="39"/>
      <c r="AH88" s="39"/>
      <c r="AI88" s="39"/>
      <c r="AJ88" s="39"/>
      <c r="AK88" s="39"/>
      <c r="AL88" s="39"/>
      <c r="AM88" s="39"/>
      <c r="AN88" s="39"/>
      <c r="AO88" s="39"/>
      <c r="AP88" s="39"/>
      <c r="AQ88" s="39"/>
      <c r="AR88" s="43"/>
      <c r="BG88" s="37"/>
    </row>
    <row r="89" s="2" customFormat="1" ht="15.15" customHeight="1">
      <c r="A89" s="37"/>
      <c r="B89" s="38"/>
      <c r="C89" s="31" t="s">
        <v>25</v>
      </c>
      <c r="D89" s="39"/>
      <c r="E89" s="39"/>
      <c r="F89" s="39"/>
      <c r="G89" s="39"/>
      <c r="H89" s="39"/>
      <c r="I89" s="39"/>
      <c r="J89" s="39"/>
      <c r="K89" s="39"/>
      <c r="L89" s="70" t="str">
        <f>IF(E11= "","",E11)</f>
        <v xml:space="preserve"> </v>
      </c>
      <c r="M89" s="39"/>
      <c r="N89" s="39"/>
      <c r="O89" s="39"/>
      <c r="P89" s="39"/>
      <c r="Q89" s="39"/>
      <c r="R89" s="39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F89" s="39"/>
      <c r="AG89" s="39"/>
      <c r="AH89" s="39"/>
      <c r="AI89" s="31" t="s">
        <v>30</v>
      </c>
      <c r="AJ89" s="39"/>
      <c r="AK89" s="39"/>
      <c r="AL89" s="39"/>
      <c r="AM89" s="79" t="str">
        <f>IF(E17="","",E17)</f>
        <v xml:space="preserve"> </v>
      </c>
      <c r="AN89" s="70"/>
      <c r="AO89" s="70"/>
      <c r="AP89" s="70"/>
      <c r="AQ89" s="39"/>
      <c r="AR89" s="43"/>
      <c r="AS89" s="80" t="s">
        <v>53</v>
      </c>
      <c r="AT89" s="81"/>
      <c r="AU89" s="82"/>
      <c r="AV89" s="82"/>
      <c r="AW89" s="82"/>
      <c r="AX89" s="82"/>
      <c r="AY89" s="82"/>
      <c r="AZ89" s="82"/>
      <c r="BA89" s="82"/>
      <c r="BB89" s="82"/>
      <c r="BC89" s="82"/>
      <c r="BD89" s="82"/>
      <c r="BE89" s="82"/>
      <c r="BF89" s="83"/>
      <c r="BG89" s="37"/>
    </row>
    <row r="90" s="2" customFormat="1" ht="15.15" customHeight="1">
      <c r="A90" s="37"/>
      <c r="B90" s="38"/>
      <c r="C90" s="31" t="s">
        <v>28</v>
      </c>
      <c r="D90" s="39"/>
      <c r="E90" s="39"/>
      <c r="F90" s="39"/>
      <c r="G90" s="39"/>
      <c r="H90" s="39"/>
      <c r="I90" s="39"/>
      <c r="J90" s="39"/>
      <c r="K90" s="39"/>
      <c r="L90" s="70" t="str">
        <f>IF(E14= "Vyplň údaj","",E14)</f>
        <v/>
      </c>
      <c r="M90" s="39"/>
      <c r="N90" s="39"/>
      <c r="O90" s="39"/>
      <c r="P90" s="39"/>
      <c r="Q90" s="39"/>
      <c r="R90" s="39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F90" s="39"/>
      <c r="AG90" s="39"/>
      <c r="AH90" s="39"/>
      <c r="AI90" s="31" t="s">
        <v>31</v>
      </c>
      <c r="AJ90" s="39"/>
      <c r="AK90" s="39"/>
      <c r="AL90" s="39"/>
      <c r="AM90" s="79" t="str">
        <f>IF(E20="","",E20)</f>
        <v xml:space="preserve"> </v>
      </c>
      <c r="AN90" s="70"/>
      <c r="AO90" s="70"/>
      <c r="AP90" s="70"/>
      <c r="AQ90" s="39"/>
      <c r="AR90" s="43"/>
      <c r="AS90" s="84"/>
      <c r="AT90" s="85"/>
      <c r="AU90" s="86"/>
      <c r="AV90" s="86"/>
      <c r="AW90" s="86"/>
      <c r="AX90" s="86"/>
      <c r="AY90" s="86"/>
      <c r="AZ90" s="86"/>
      <c r="BA90" s="86"/>
      <c r="BB90" s="86"/>
      <c r="BC90" s="86"/>
      <c r="BD90" s="86"/>
      <c r="BE90" s="86"/>
      <c r="BF90" s="87"/>
      <c r="BG90" s="37"/>
    </row>
    <row r="91" s="2" customFormat="1" ht="10.8" customHeight="1">
      <c r="A91" s="37"/>
      <c r="B91" s="38"/>
      <c r="C91" s="39"/>
      <c r="D91" s="39"/>
      <c r="E91" s="39"/>
      <c r="F91" s="39"/>
      <c r="G91" s="39"/>
      <c r="H91" s="39"/>
      <c r="I91" s="39"/>
      <c r="J91" s="39"/>
      <c r="K91" s="39"/>
      <c r="L91" s="39"/>
      <c r="M91" s="39"/>
      <c r="N91" s="39"/>
      <c r="O91" s="39"/>
      <c r="P91" s="39"/>
      <c r="Q91" s="39"/>
      <c r="R91" s="39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F91" s="39"/>
      <c r="AG91" s="39"/>
      <c r="AH91" s="39"/>
      <c r="AI91" s="39"/>
      <c r="AJ91" s="39"/>
      <c r="AK91" s="39"/>
      <c r="AL91" s="39"/>
      <c r="AM91" s="39"/>
      <c r="AN91" s="39"/>
      <c r="AO91" s="39"/>
      <c r="AP91" s="39"/>
      <c r="AQ91" s="39"/>
      <c r="AR91" s="43"/>
      <c r="AS91" s="88"/>
      <c r="AT91" s="89"/>
      <c r="AU91" s="90"/>
      <c r="AV91" s="90"/>
      <c r="AW91" s="90"/>
      <c r="AX91" s="90"/>
      <c r="AY91" s="90"/>
      <c r="AZ91" s="90"/>
      <c r="BA91" s="90"/>
      <c r="BB91" s="90"/>
      <c r="BC91" s="90"/>
      <c r="BD91" s="90"/>
      <c r="BE91" s="90"/>
      <c r="BF91" s="91"/>
      <c r="BG91" s="37"/>
    </row>
    <row r="92" s="2" customFormat="1" ht="29.28" customHeight="1">
      <c r="A92" s="37"/>
      <c r="B92" s="38"/>
      <c r="C92" s="92" t="s">
        <v>54</v>
      </c>
      <c r="D92" s="93"/>
      <c r="E92" s="93"/>
      <c r="F92" s="93"/>
      <c r="G92" s="93"/>
      <c r="H92" s="94"/>
      <c r="I92" s="95" t="s">
        <v>55</v>
      </c>
      <c r="J92" s="93"/>
      <c r="K92" s="93"/>
      <c r="L92" s="93"/>
      <c r="M92" s="93"/>
      <c r="N92" s="93"/>
      <c r="O92" s="93"/>
      <c r="P92" s="93"/>
      <c r="Q92" s="93"/>
      <c r="R92" s="93"/>
      <c r="S92" s="93"/>
      <c r="T92" s="93"/>
      <c r="U92" s="93"/>
      <c r="V92" s="93"/>
      <c r="W92" s="93"/>
      <c r="X92" s="93"/>
      <c r="Y92" s="93"/>
      <c r="Z92" s="93"/>
      <c r="AA92" s="93"/>
      <c r="AB92" s="93"/>
      <c r="AC92" s="93"/>
      <c r="AD92" s="93"/>
      <c r="AE92" s="93"/>
      <c r="AF92" s="93"/>
      <c r="AG92" s="96" t="s">
        <v>56</v>
      </c>
      <c r="AH92" s="93"/>
      <c r="AI92" s="93"/>
      <c r="AJ92" s="93"/>
      <c r="AK92" s="93"/>
      <c r="AL92" s="93"/>
      <c r="AM92" s="93"/>
      <c r="AN92" s="95" t="s">
        <v>57</v>
      </c>
      <c r="AO92" s="93"/>
      <c r="AP92" s="97"/>
      <c r="AQ92" s="98" t="s">
        <v>58</v>
      </c>
      <c r="AR92" s="43"/>
      <c r="AS92" s="99" t="s">
        <v>59</v>
      </c>
      <c r="AT92" s="100" t="s">
        <v>60</v>
      </c>
      <c r="AU92" s="100" t="s">
        <v>61</v>
      </c>
      <c r="AV92" s="100" t="s">
        <v>62</v>
      </c>
      <c r="AW92" s="100" t="s">
        <v>63</v>
      </c>
      <c r="AX92" s="100" t="s">
        <v>64</v>
      </c>
      <c r="AY92" s="100" t="s">
        <v>65</v>
      </c>
      <c r="AZ92" s="100" t="s">
        <v>66</v>
      </c>
      <c r="BA92" s="100" t="s">
        <v>67</v>
      </c>
      <c r="BB92" s="100" t="s">
        <v>68</v>
      </c>
      <c r="BC92" s="100" t="s">
        <v>69</v>
      </c>
      <c r="BD92" s="100" t="s">
        <v>70</v>
      </c>
      <c r="BE92" s="100" t="s">
        <v>71</v>
      </c>
      <c r="BF92" s="101" t="s">
        <v>72</v>
      </c>
      <c r="BG92" s="37"/>
    </row>
    <row r="93" s="2" customFormat="1" ht="10.8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39"/>
      <c r="M93" s="39"/>
      <c r="N93" s="39"/>
      <c r="O93" s="39"/>
      <c r="P93" s="39"/>
      <c r="Q93" s="39"/>
      <c r="R93" s="39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F93" s="39"/>
      <c r="AG93" s="39"/>
      <c r="AH93" s="39"/>
      <c r="AI93" s="39"/>
      <c r="AJ93" s="39"/>
      <c r="AK93" s="39"/>
      <c r="AL93" s="39"/>
      <c r="AM93" s="39"/>
      <c r="AN93" s="39"/>
      <c r="AO93" s="39"/>
      <c r="AP93" s="39"/>
      <c r="AQ93" s="39"/>
      <c r="AR93" s="43"/>
      <c r="AS93" s="102"/>
      <c r="AT93" s="103"/>
      <c r="AU93" s="103"/>
      <c r="AV93" s="103"/>
      <c r="AW93" s="103"/>
      <c r="AX93" s="103"/>
      <c r="AY93" s="103"/>
      <c r="AZ93" s="103"/>
      <c r="BA93" s="103"/>
      <c r="BB93" s="103"/>
      <c r="BC93" s="103"/>
      <c r="BD93" s="103"/>
      <c r="BE93" s="103"/>
      <c r="BF93" s="104"/>
      <c r="BG93" s="37"/>
    </row>
    <row r="94" s="6" customFormat="1" ht="32.4" customHeight="1">
      <c r="A94" s="6"/>
      <c r="B94" s="105"/>
      <c r="C94" s="106" t="s">
        <v>73</v>
      </c>
      <c r="D94" s="107"/>
      <c r="E94" s="107"/>
      <c r="F94" s="107"/>
      <c r="G94" s="107"/>
      <c r="H94" s="107"/>
      <c r="I94" s="107"/>
      <c r="J94" s="107"/>
      <c r="K94" s="107"/>
      <c r="L94" s="107"/>
      <c r="M94" s="107"/>
      <c r="N94" s="107"/>
      <c r="O94" s="107"/>
      <c r="P94" s="107"/>
      <c r="Q94" s="107"/>
      <c r="R94" s="107"/>
      <c r="S94" s="107"/>
      <c r="T94" s="107"/>
      <c r="U94" s="107"/>
      <c r="V94" s="107"/>
      <c r="W94" s="107"/>
      <c r="X94" s="107"/>
      <c r="Y94" s="107"/>
      <c r="Z94" s="107"/>
      <c r="AA94" s="107"/>
      <c r="AB94" s="107"/>
      <c r="AC94" s="107"/>
      <c r="AD94" s="107"/>
      <c r="AE94" s="107"/>
      <c r="AF94" s="107"/>
      <c r="AG94" s="108">
        <f>ROUND(AG95,2)</f>
        <v>0</v>
      </c>
      <c r="AH94" s="108"/>
      <c r="AI94" s="108"/>
      <c r="AJ94" s="108"/>
      <c r="AK94" s="108"/>
      <c r="AL94" s="108"/>
      <c r="AM94" s="108"/>
      <c r="AN94" s="109">
        <f>SUM(AG94,AV94)</f>
        <v>0</v>
      </c>
      <c r="AO94" s="109"/>
      <c r="AP94" s="109"/>
      <c r="AQ94" s="110" t="s">
        <v>1</v>
      </c>
      <c r="AR94" s="111"/>
      <c r="AS94" s="112">
        <f>ROUND(AS95,2)</f>
        <v>0</v>
      </c>
      <c r="AT94" s="113">
        <f>ROUND(AT95,2)</f>
        <v>0</v>
      </c>
      <c r="AU94" s="114">
        <f>ROUND(AU95,2)</f>
        <v>0</v>
      </c>
      <c r="AV94" s="114">
        <f>ROUND(SUM(AX94:AY94),2)</f>
        <v>0</v>
      </c>
      <c r="AW94" s="115">
        <f>ROUND(AW95,5)</f>
        <v>0</v>
      </c>
      <c r="AX94" s="114">
        <f>ROUND(BB94*L29,2)</f>
        <v>0</v>
      </c>
      <c r="AY94" s="114">
        <f>ROUND(BC94*L30,2)</f>
        <v>0</v>
      </c>
      <c r="AZ94" s="114">
        <f>ROUND(BD94*L29,2)</f>
        <v>0</v>
      </c>
      <c r="BA94" s="114">
        <f>ROUND(BE94*L30,2)</f>
        <v>0</v>
      </c>
      <c r="BB94" s="114">
        <f>ROUND(BB95,2)</f>
        <v>0</v>
      </c>
      <c r="BC94" s="114">
        <f>ROUND(BC95,2)</f>
        <v>0</v>
      </c>
      <c r="BD94" s="114">
        <f>ROUND(BD95,2)</f>
        <v>0</v>
      </c>
      <c r="BE94" s="114">
        <f>ROUND(BE95,2)</f>
        <v>0</v>
      </c>
      <c r="BF94" s="116">
        <f>ROUND(BF95,2)</f>
        <v>0</v>
      </c>
      <c r="BG94" s="6"/>
      <c r="BS94" s="117" t="s">
        <v>74</v>
      </c>
      <c r="BT94" s="117" t="s">
        <v>75</v>
      </c>
      <c r="BU94" s="118" t="s">
        <v>76</v>
      </c>
      <c r="BV94" s="117" t="s">
        <v>77</v>
      </c>
      <c r="BW94" s="117" t="s">
        <v>6</v>
      </c>
      <c r="BX94" s="117" t="s">
        <v>78</v>
      </c>
      <c r="CL94" s="117" t="s">
        <v>1</v>
      </c>
    </row>
    <row r="95" s="7" customFormat="1" ht="24.75" customHeight="1">
      <c r="A95" s="119" t="s">
        <v>79</v>
      </c>
      <c r="B95" s="120"/>
      <c r="C95" s="121"/>
      <c r="D95" s="122" t="s">
        <v>80</v>
      </c>
      <c r="E95" s="122"/>
      <c r="F95" s="122"/>
      <c r="G95" s="122"/>
      <c r="H95" s="122"/>
      <c r="I95" s="123"/>
      <c r="J95" s="122" t="s">
        <v>81</v>
      </c>
      <c r="K95" s="122"/>
      <c r="L95" s="122"/>
      <c r="M95" s="122"/>
      <c r="N95" s="122"/>
      <c r="O95" s="122"/>
      <c r="P95" s="122"/>
      <c r="Q95" s="122"/>
      <c r="R95" s="122"/>
      <c r="S95" s="122"/>
      <c r="T95" s="122"/>
      <c r="U95" s="122"/>
      <c r="V95" s="122"/>
      <c r="W95" s="122"/>
      <c r="X95" s="122"/>
      <c r="Y95" s="122"/>
      <c r="Z95" s="122"/>
      <c r="AA95" s="122"/>
      <c r="AB95" s="122"/>
      <c r="AC95" s="122"/>
      <c r="AD95" s="122"/>
      <c r="AE95" s="122"/>
      <c r="AF95" s="122"/>
      <c r="AG95" s="124">
        <f>'SO 801.2 - Následná tříle...'!K32</f>
        <v>0</v>
      </c>
      <c r="AH95" s="123"/>
      <c r="AI95" s="123"/>
      <c r="AJ95" s="123"/>
      <c r="AK95" s="123"/>
      <c r="AL95" s="123"/>
      <c r="AM95" s="123"/>
      <c r="AN95" s="124">
        <f>SUM(AG95,AV95)</f>
        <v>0</v>
      </c>
      <c r="AO95" s="123"/>
      <c r="AP95" s="123"/>
      <c r="AQ95" s="125" t="s">
        <v>82</v>
      </c>
      <c r="AR95" s="126"/>
      <c r="AS95" s="127">
        <f>'SO 801.2 - Následná tříle...'!K30</f>
        <v>0</v>
      </c>
      <c r="AT95" s="128">
        <f>'SO 801.2 - Následná tříle...'!K31</f>
        <v>0</v>
      </c>
      <c r="AU95" s="128">
        <v>0</v>
      </c>
      <c r="AV95" s="128">
        <f>ROUND(SUM(AX95:AY95),2)</f>
        <v>0</v>
      </c>
      <c r="AW95" s="129">
        <f>'SO 801.2 - Následná tříle...'!T120</f>
        <v>0</v>
      </c>
      <c r="AX95" s="128">
        <f>'SO 801.2 - Následná tříle...'!K35</f>
        <v>0</v>
      </c>
      <c r="AY95" s="128">
        <f>'SO 801.2 - Následná tříle...'!K36</f>
        <v>0</v>
      </c>
      <c r="AZ95" s="128">
        <f>'SO 801.2 - Následná tříle...'!K37</f>
        <v>0</v>
      </c>
      <c r="BA95" s="128">
        <f>'SO 801.2 - Následná tříle...'!K38</f>
        <v>0</v>
      </c>
      <c r="BB95" s="128">
        <f>'SO 801.2 - Následná tříle...'!F35</f>
        <v>0</v>
      </c>
      <c r="BC95" s="128">
        <f>'SO 801.2 - Následná tříle...'!F36</f>
        <v>0</v>
      </c>
      <c r="BD95" s="128">
        <f>'SO 801.2 - Následná tříle...'!F37</f>
        <v>0</v>
      </c>
      <c r="BE95" s="128">
        <f>'SO 801.2 - Následná tříle...'!F38</f>
        <v>0</v>
      </c>
      <c r="BF95" s="130">
        <f>'SO 801.2 - Následná tříle...'!F39</f>
        <v>0</v>
      </c>
      <c r="BG95" s="7"/>
      <c r="BT95" s="131" t="s">
        <v>83</v>
      </c>
      <c r="BV95" s="131" t="s">
        <v>77</v>
      </c>
      <c r="BW95" s="131" t="s">
        <v>84</v>
      </c>
      <c r="BX95" s="131" t="s">
        <v>6</v>
      </c>
      <c r="CL95" s="131" t="s">
        <v>1</v>
      </c>
      <c r="CM95" s="131" t="s">
        <v>85</v>
      </c>
    </row>
    <row r="96" s="2" customFormat="1" ht="30" customHeight="1">
      <c r="A96" s="37"/>
      <c r="B96" s="38"/>
      <c r="C96" s="39"/>
      <c r="D96" s="39"/>
      <c r="E96" s="39"/>
      <c r="F96" s="39"/>
      <c r="G96" s="39"/>
      <c r="H96" s="39"/>
      <c r="I96" s="39"/>
      <c r="J96" s="39"/>
      <c r="K96" s="39"/>
      <c r="L96" s="39"/>
      <c r="M96" s="39"/>
      <c r="N96" s="39"/>
      <c r="O96" s="39"/>
      <c r="P96" s="39"/>
      <c r="Q96" s="39"/>
      <c r="R96" s="39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F96" s="39"/>
      <c r="AG96" s="39"/>
      <c r="AH96" s="39"/>
      <c r="AI96" s="39"/>
      <c r="AJ96" s="39"/>
      <c r="AK96" s="39"/>
      <c r="AL96" s="39"/>
      <c r="AM96" s="39"/>
      <c r="AN96" s="39"/>
      <c r="AO96" s="39"/>
      <c r="AP96" s="39"/>
      <c r="AQ96" s="39"/>
      <c r="AR96" s="43"/>
      <c r="AS96" s="37"/>
      <c r="AT96" s="37"/>
      <c r="AU96" s="37"/>
      <c r="AV96" s="37"/>
      <c r="AW96" s="37"/>
      <c r="AX96" s="37"/>
      <c r="AY96" s="37"/>
      <c r="AZ96" s="37"/>
      <c r="BA96" s="37"/>
      <c r="BB96" s="37"/>
      <c r="BC96" s="37"/>
      <c r="BD96" s="37"/>
      <c r="BE96" s="37"/>
      <c r="BF96" s="37"/>
      <c r="BG96" s="37"/>
    </row>
    <row r="97" s="2" customFormat="1" ht="6.96" customHeight="1">
      <c r="A97" s="37"/>
      <c r="B97" s="65"/>
      <c r="C97" s="66"/>
      <c r="D97" s="66"/>
      <c r="E97" s="66"/>
      <c r="F97" s="66"/>
      <c r="G97" s="66"/>
      <c r="H97" s="66"/>
      <c r="I97" s="66"/>
      <c r="J97" s="66"/>
      <c r="K97" s="66"/>
      <c r="L97" s="66"/>
      <c r="M97" s="66"/>
      <c r="N97" s="66"/>
      <c r="O97" s="66"/>
      <c r="P97" s="66"/>
      <c r="Q97" s="66"/>
      <c r="R97" s="66"/>
      <c r="S97" s="66"/>
      <c r="T97" s="66"/>
      <c r="U97" s="66"/>
      <c r="V97" s="66"/>
      <c r="W97" s="66"/>
      <c r="X97" s="66"/>
      <c r="Y97" s="66"/>
      <c r="Z97" s="66"/>
      <c r="AA97" s="66"/>
      <c r="AB97" s="66"/>
      <c r="AC97" s="66"/>
      <c r="AD97" s="66"/>
      <c r="AE97" s="66"/>
      <c r="AF97" s="66"/>
      <c r="AG97" s="66"/>
      <c r="AH97" s="66"/>
      <c r="AI97" s="66"/>
      <c r="AJ97" s="66"/>
      <c r="AK97" s="66"/>
      <c r="AL97" s="66"/>
      <c r="AM97" s="66"/>
      <c r="AN97" s="66"/>
      <c r="AO97" s="66"/>
      <c r="AP97" s="66"/>
      <c r="AQ97" s="66"/>
      <c r="AR97" s="43"/>
      <c r="AS97" s="37"/>
      <c r="AT97" s="37"/>
      <c r="AU97" s="37"/>
      <c r="AV97" s="37"/>
      <c r="AW97" s="37"/>
      <c r="AX97" s="37"/>
      <c r="AY97" s="37"/>
      <c r="AZ97" s="37"/>
      <c r="BA97" s="37"/>
      <c r="BB97" s="37"/>
      <c r="BC97" s="37"/>
      <c r="BD97" s="37"/>
      <c r="BE97" s="37"/>
      <c r="BF97" s="37"/>
      <c r="BG97" s="37"/>
    </row>
  </sheetData>
  <sheetProtection sheet="1" formatColumns="0" formatRows="0" objects="1" scenarios="1" spinCount="100000" saltValue="b5LJx0TUDcAx2+KAvQYzFChHLE8EIdhrS8wI1XqeYo06soS4QT6+Cfj4QY2v26QzPwIHqMIS3V+uP00eKO6tUQ==" hashValue="jSGfcNdeMzY+mX4L/BSrR7RbHuXqqcX7K3uy7lXggIdrtPM5wLt7JgmkVLeL03PKvPLVU3s/JsL4H3gwSurfLA==" algorithmName="SHA-512" password="CC35"/>
  <mergeCells count="42">
    <mergeCell ref="BG5:BG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J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G2"/>
  </mergeCells>
  <hyperlinks>
    <hyperlink ref="A95" location="'SO 801.2 - Následná tříle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15.5" style="1" customWidth="1"/>
    <col min="13" max="13" width="9.332031" style="1" customWidth="1"/>
    <col min="14" max="14" width="10.83203" style="1" hidden="1" customWidth="1"/>
    <col min="15" max="15" width="9.332031" style="1" hidden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4.16016" style="1" hidden="1" customWidth="1"/>
    <col min="23" max="23" width="14.16016" style="1" hidden="1" customWidth="1"/>
    <col min="24" max="24" width="14.16016" style="1" hidden="1" customWidth="1"/>
    <col min="25" max="25" width="12.33203" style="1" hidden="1" customWidth="1"/>
    <col min="26" max="26" width="16.33203" style="1" customWidth="1"/>
    <col min="27" max="27" width="12.33203" style="1" customWidth="1"/>
    <col min="28" max="28" width="15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T2" s="16" t="s">
        <v>84</v>
      </c>
    </row>
    <row r="3" s="1" customFormat="1" ht="6.96" customHeight="1">
      <c r="B3" s="132"/>
      <c r="C3" s="133"/>
      <c r="D3" s="133"/>
      <c r="E3" s="133"/>
      <c r="F3" s="133"/>
      <c r="G3" s="133"/>
      <c r="H3" s="133"/>
      <c r="I3" s="133"/>
      <c r="J3" s="133"/>
      <c r="K3" s="133"/>
      <c r="L3" s="133"/>
      <c r="M3" s="19"/>
      <c r="AT3" s="16" t="s">
        <v>85</v>
      </c>
    </row>
    <row r="4" s="1" customFormat="1" ht="24.96" customHeight="1">
      <c r="B4" s="19"/>
      <c r="D4" s="134" t="s">
        <v>86</v>
      </c>
      <c r="M4" s="19"/>
      <c r="N4" s="135" t="s">
        <v>11</v>
      </c>
      <c r="AT4" s="16" t="s">
        <v>4</v>
      </c>
    </row>
    <row r="5" s="1" customFormat="1" ht="6.96" customHeight="1">
      <c r="B5" s="19"/>
      <c r="M5" s="19"/>
    </row>
    <row r="6" s="1" customFormat="1" ht="12" customHeight="1">
      <c r="B6" s="19"/>
      <c r="D6" s="136" t="s">
        <v>17</v>
      </c>
      <c r="M6" s="19"/>
    </row>
    <row r="7" s="1" customFormat="1" ht="26.25" customHeight="1">
      <c r="B7" s="19"/>
      <c r="E7" s="137" t="str">
        <f>'Rekapitulace stavby'!K6</f>
        <v>POLNÍ CESTA POD BUDČÍ – SO 801.2 Následná tříletá péče o doprovodnou zeleň</v>
      </c>
      <c r="F7" s="136"/>
      <c r="G7" s="136"/>
      <c r="H7" s="136"/>
      <c r="M7" s="19"/>
    </row>
    <row r="8" s="2" customFormat="1" ht="12" customHeight="1">
      <c r="A8" s="37"/>
      <c r="B8" s="43"/>
      <c r="C8" s="37"/>
      <c r="D8" s="136" t="s">
        <v>87</v>
      </c>
      <c r="E8" s="37"/>
      <c r="F8" s="37"/>
      <c r="G8" s="37"/>
      <c r="H8" s="37"/>
      <c r="I8" s="37"/>
      <c r="J8" s="37"/>
      <c r="K8" s="37"/>
      <c r="L8" s="37"/>
      <c r="M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38" t="s">
        <v>88</v>
      </c>
      <c r="F9" s="37"/>
      <c r="G9" s="37"/>
      <c r="H9" s="37"/>
      <c r="I9" s="37"/>
      <c r="J9" s="37"/>
      <c r="K9" s="37"/>
      <c r="L9" s="37"/>
      <c r="M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6" t="s">
        <v>19</v>
      </c>
      <c r="E11" s="37"/>
      <c r="F11" s="139" t="s">
        <v>1</v>
      </c>
      <c r="G11" s="37"/>
      <c r="H11" s="37"/>
      <c r="I11" s="136" t="s">
        <v>20</v>
      </c>
      <c r="J11" s="139" t="s">
        <v>1</v>
      </c>
      <c r="K11" s="37"/>
      <c r="L11" s="37"/>
      <c r="M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6" t="s">
        <v>21</v>
      </c>
      <c r="E12" s="37"/>
      <c r="F12" s="139" t="s">
        <v>22</v>
      </c>
      <c r="G12" s="37"/>
      <c r="H12" s="37"/>
      <c r="I12" s="136" t="s">
        <v>23</v>
      </c>
      <c r="J12" s="140" t="str">
        <f>'Rekapitulace stavby'!AN8</f>
        <v>8.6.2022</v>
      </c>
      <c r="K12" s="37"/>
      <c r="L12" s="37"/>
      <c r="M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37"/>
      <c r="M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6" t="s">
        <v>25</v>
      </c>
      <c r="E14" s="37"/>
      <c r="F14" s="37"/>
      <c r="G14" s="37"/>
      <c r="H14" s="37"/>
      <c r="I14" s="136" t="s">
        <v>26</v>
      </c>
      <c r="J14" s="139" t="s">
        <v>1</v>
      </c>
      <c r="K14" s="37"/>
      <c r="L14" s="37"/>
      <c r="M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39" t="s">
        <v>22</v>
      </c>
      <c r="F15" s="37"/>
      <c r="G15" s="37"/>
      <c r="H15" s="37"/>
      <c r="I15" s="136" t="s">
        <v>27</v>
      </c>
      <c r="J15" s="139" t="s">
        <v>1</v>
      </c>
      <c r="K15" s="37"/>
      <c r="L15" s="37"/>
      <c r="M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37"/>
      <c r="M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6" t="s">
        <v>28</v>
      </c>
      <c r="E17" s="37"/>
      <c r="F17" s="37"/>
      <c r="G17" s="37"/>
      <c r="H17" s="37"/>
      <c r="I17" s="136" t="s">
        <v>26</v>
      </c>
      <c r="J17" s="32" t="str">
        <f>'Rekapitulace stavby'!AN13</f>
        <v>Vyplň údaj</v>
      </c>
      <c r="K17" s="37"/>
      <c r="L17" s="37"/>
      <c r="M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39"/>
      <c r="G18" s="139"/>
      <c r="H18" s="139"/>
      <c r="I18" s="136" t="s">
        <v>27</v>
      </c>
      <c r="J18" s="32" t="str">
        <f>'Rekapitulace stavby'!AN14</f>
        <v>Vyplň údaj</v>
      </c>
      <c r="K18" s="37"/>
      <c r="L18" s="37"/>
      <c r="M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37"/>
      <c r="M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6" t="s">
        <v>30</v>
      </c>
      <c r="E20" s="37"/>
      <c r="F20" s="37"/>
      <c r="G20" s="37"/>
      <c r="H20" s="37"/>
      <c r="I20" s="136" t="s">
        <v>26</v>
      </c>
      <c r="J20" s="139" t="s">
        <v>1</v>
      </c>
      <c r="K20" s="37"/>
      <c r="L20" s="37"/>
      <c r="M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39" t="s">
        <v>22</v>
      </c>
      <c r="F21" s="37"/>
      <c r="G21" s="37"/>
      <c r="H21" s="37"/>
      <c r="I21" s="136" t="s">
        <v>27</v>
      </c>
      <c r="J21" s="139" t="s">
        <v>1</v>
      </c>
      <c r="K21" s="37"/>
      <c r="L21" s="37"/>
      <c r="M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37"/>
      <c r="M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6" t="s">
        <v>31</v>
      </c>
      <c r="E23" s="37"/>
      <c r="F23" s="37"/>
      <c r="G23" s="37"/>
      <c r="H23" s="37"/>
      <c r="I23" s="136" t="s">
        <v>26</v>
      </c>
      <c r="J23" s="139" t="s">
        <v>1</v>
      </c>
      <c r="K23" s="37"/>
      <c r="L23" s="37"/>
      <c r="M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39" t="s">
        <v>22</v>
      </c>
      <c r="F24" s="37"/>
      <c r="G24" s="37"/>
      <c r="H24" s="37"/>
      <c r="I24" s="136" t="s">
        <v>27</v>
      </c>
      <c r="J24" s="139" t="s">
        <v>1</v>
      </c>
      <c r="K24" s="37"/>
      <c r="L24" s="37"/>
      <c r="M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37"/>
      <c r="M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6" t="s">
        <v>32</v>
      </c>
      <c r="E26" s="37"/>
      <c r="F26" s="37"/>
      <c r="G26" s="37"/>
      <c r="H26" s="37"/>
      <c r="I26" s="37"/>
      <c r="J26" s="37"/>
      <c r="K26" s="37"/>
      <c r="L26" s="37"/>
      <c r="M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41"/>
      <c r="B27" s="142"/>
      <c r="C27" s="141"/>
      <c r="D27" s="141"/>
      <c r="E27" s="143" t="s">
        <v>1</v>
      </c>
      <c r="F27" s="143"/>
      <c r="G27" s="143"/>
      <c r="H27" s="143"/>
      <c r="I27" s="141"/>
      <c r="J27" s="141"/>
      <c r="K27" s="141"/>
      <c r="L27" s="141"/>
      <c r="M27" s="144"/>
      <c r="S27" s="141"/>
      <c r="T27" s="141"/>
      <c r="U27" s="141"/>
      <c r="V27" s="141"/>
      <c r="W27" s="141"/>
      <c r="X27" s="141"/>
      <c r="Y27" s="141"/>
      <c r="Z27" s="141"/>
      <c r="AA27" s="141"/>
      <c r="AB27" s="141"/>
      <c r="AC27" s="141"/>
      <c r="AD27" s="141"/>
      <c r="AE27" s="141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37"/>
      <c r="M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5"/>
      <c r="E29" s="145"/>
      <c r="F29" s="145"/>
      <c r="G29" s="145"/>
      <c r="H29" s="145"/>
      <c r="I29" s="145"/>
      <c r="J29" s="145"/>
      <c r="K29" s="145"/>
      <c r="L29" s="145"/>
      <c r="M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>
      <c r="A30" s="37"/>
      <c r="B30" s="43"/>
      <c r="C30" s="37"/>
      <c r="D30" s="37"/>
      <c r="E30" s="136" t="s">
        <v>89</v>
      </c>
      <c r="F30" s="37"/>
      <c r="G30" s="37"/>
      <c r="H30" s="37"/>
      <c r="I30" s="37"/>
      <c r="J30" s="37"/>
      <c r="K30" s="146">
        <f>I96</f>
        <v>0</v>
      </c>
      <c r="L30" s="37"/>
      <c r="M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>
      <c r="A31" s="37"/>
      <c r="B31" s="43"/>
      <c r="C31" s="37"/>
      <c r="D31" s="37"/>
      <c r="E31" s="136" t="s">
        <v>90</v>
      </c>
      <c r="F31" s="37"/>
      <c r="G31" s="37"/>
      <c r="H31" s="37"/>
      <c r="I31" s="37"/>
      <c r="J31" s="37"/>
      <c r="K31" s="146">
        <f>J96</f>
        <v>0</v>
      </c>
      <c r="L31" s="37"/>
      <c r="M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25.44" customHeight="1">
      <c r="A32" s="37"/>
      <c r="B32" s="43"/>
      <c r="C32" s="37"/>
      <c r="D32" s="147" t="s">
        <v>33</v>
      </c>
      <c r="E32" s="37"/>
      <c r="F32" s="37"/>
      <c r="G32" s="37"/>
      <c r="H32" s="37"/>
      <c r="I32" s="37"/>
      <c r="J32" s="37"/>
      <c r="K32" s="148">
        <f>ROUND(K120, 2)</f>
        <v>0</v>
      </c>
      <c r="L32" s="37"/>
      <c r="M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6.96" customHeight="1">
      <c r="A33" s="37"/>
      <c r="B33" s="43"/>
      <c r="C33" s="37"/>
      <c r="D33" s="145"/>
      <c r="E33" s="145"/>
      <c r="F33" s="145"/>
      <c r="G33" s="145"/>
      <c r="H33" s="145"/>
      <c r="I33" s="145"/>
      <c r="J33" s="145"/>
      <c r="K33" s="145"/>
      <c r="L33" s="145"/>
      <c r="M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37"/>
      <c r="F34" s="149" t="s">
        <v>35</v>
      </c>
      <c r="G34" s="37"/>
      <c r="H34" s="37"/>
      <c r="I34" s="149" t="s">
        <v>34</v>
      </c>
      <c r="J34" s="37"/>
      <c r="K34" s="149" t="s">
        <v>36</v>
      </c>
      <c r="L34" s="37"/>
      <c r="M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s="2" customFormat="1" ht="14.4" customHeight="1">
      <c r="A35" s="37"/>
      <c r="B35" s="43"/>
      <c r="C35" s="37"/>
      <c r="D35" s="150" t="s">
        <v>37</v>
      </c>
      <c r="E35" s="136" t="s">
        <v>38</v>
      </c>
      <c r="F35" s="146">
        <f>ROUND((SUM(BE120:BE196)),  2)</f>
        <v>0</v>
      </c>
      <c r="G35" s="37"/>
      <c r="H35" s="37"/>
      <c r="I35" s="151">
        <v>0.20999999999999999</v>
      </c>
      <c r="J35" s="37"/>
      <c r="K35" s="146">
        <f>ROUND(((SUM(BE120:BE196))*I35),  2)</f>
        <v>0</v>
      </c>
      <c r="L35" s="37"/>
      <c r="M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="2" customFormat="1" ht="14.4" customHeight="1">
      <c r="A36" s="37"/>
      <c r="B36" s="43"/>
      <c r="C36" s="37"/>
      <c r="D36" s="37"/>
      <c r="E36" s="136" t="s">
        <v>39</v>
      </c>
      <c r="F36" s="146">
        <f>ROUND((SUM(BF120:BF196)),  2)</f>
        <v>0</v>
      </c>
      <c r="G36" s="37"/>
      <c r="H36" s="37"/>
      <c r="I36" s="151">
        <v>0.14999999999999999</v>
      </c>
      <c r="J36" s="37"/>
      <c r="K36" s="146">
        <f>ROUND(((SUM(BF120:BF196))*I36),  2)</f>
        <v>0</v>
      </c>
      <c r="L36" s="37"/>
      <c r="M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6" t="s">
        <v>40</v>
      </c>
      <c r="F37" s="146">
        <f>ROUND((SUM(BG120:BG196)),  2)</f>
        <v>0</v>
      </c>
      <c r="G37" s="37"/>
      <c r="H37" s="37"/>
      <c r="I37" s="151">
        <v>0.20999999999999999</v>
      </c>
      <c r="J37" s="37"/>
      <c r="K37" s="146">
        <f>0</f>
        <v>0</v>
      </c>
      <c r="L37" s="37"/>
      <c r="M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14.4" customHeight="1">
      <c r="A38" s="37"/>
      <c r="B38" s="43"/>
      <c r="C38" s="37"/>
      <c r="D38" s="37"/>
      <c r="E38" s="136" t="s">
        <v>41</v>
      </c>
      <c r="F38" s="146">
        <f>ROUND((SUM(BH120:BH196)),  2)</f>
        <v>0</v>
      </c>
      <c r="G38" s="37"/>
      <c r="H38" s="37"/>
      <c r="I38" s="151">
        <v>0.14999999999999999</v>
      </c>
      <c r="J38" s="37"/>
      <c r="K38" s="146">
        <f>0</f>
        <v>0</v>
      </c>
      <c r="L38" s="37"/>
      <c r="M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43"/>
      <c r="C39" s="37"/>
      <c r="D39" s="37"/>
      <c r="E39" s="136" t="s">
        <v>42</v>
      </c>
      <c r="F39" s="146">
        <f>ROUND((SUM(BI120:BI196)),  2)</f>
        <v>0</v>
      </c>
      <c r="G39" s="37"/>
      <c r="H39" s="37"/>
      <c r="I39" s="151">
        <v>0</v>
      </c>
      <c r="J39" s="37"/>
      <c r="K39" s="146">
        <f>0</f>
        <v>0</v>
      </c>
      <c r="L39" s="37"/>
      <c r="M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6.96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37"/>
      <c r="M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2" customFormat="1" ht="25.44" customHeight="1">
      <c r="A41" s="37"/>
      <c r="B41" s="43"/>
      <c r="C41" s="152"/>
      <c r="D41" s="153" t="s">
        <v>43</v>
      </c>
      <c r="E41" s="154"/>
      <c r="F41" s="154"/>
      <c r="G41" s="155" t="s">
        <v>44</v>
      </c>
      <c r="H41" s="156" t="s">
        <v>45</v>
      </c>
      <c r="I41" s="154"/>
      <c r="J41" s="154"/>
      <c r="K41" s="157">
        <f>SUM(K32:K39)</f>
        <v>0</v>
      </c>
      <c r="L41" s="158"/>
      <c r="M41" s="62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s="2" customFormat="1" ht="14.4" customHeight="1">
      <c r="A42" s="37"/>
      <c r="B42" s="43"/>
      <c r="C42" s="37"/>
      <c r="D42" s="37"/>
      <c r="E42" s="37"/>
      <c r="F42" s="37"/>
      <c r="G42" s="37"/>
      <c r="H42" s="37"/>
      <c r="I42" s="37"/>
      <c r="J42" s="37"/>
      <c r="K42" s="37"/>
      <c r="L42" s="37"/>
      <c r="M42" s="62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3" s="1" customFormat="1" ht="14.4" customHeight="1">
      <c r="B43" s="19"/>
      <c r="M43" s="19"/>
    </row>
    <row r="44" s="1" customFormat="1" ht="14.4" customHeight="1">
      <c r="B44" s="19"/>
      <c r="M44" s="19"/>
    </row>
    <row r="45" s="1" customFormat="1" ht="14.4" customHeight="1">
      <c r="B45" s="19"/>
      <c r="M45" s="19"/>
    </row>
    <row r="46" s="1" customFormat="1" ht="14.4" customHeight="1">
      <c r="B46" s="19"/>
      <c r="M46" s="19"/>
    </row>
    <row r="47" s="1" customFormat="1" ht="14.4" customHeight="1">
      <c r="B47" s="19"/>
      <c r="M47" s="19"/>
    </row>
    <row r="48" s="1" customFormat="1" ht="14.4" customHeight="1">
      <c r="B48" s="19"/>
      <c r="M48" s="19"/>
    </row>
    <row r="49" s="1" customFormat="1" ht="14.4" customHeight="1">
      <c r="B49" s="19"/>
      <c r="M49" s="19"/>
    </row>
    <row r="50" s="2" customFormat="1" ht="14.4" customHeight="1">
      <c r="B50" s="62"/>
      <c r="D50" s="159" t="s">
        <v>46</v>
      </c>
      <c r="E50" s="160"/>
      <c r="F50" s="160"/>
      <c r="G50" s="159" t="s">
        <v>47</v>
      </c>
      <c r="H50" s="160"/>
      <c r="I50" s="160"/>
      <c r="J50" s="160"/>
      <c r="K50" s="160"/>
      <c r="L50" s="160"/>
      <c r="M50" s="62"/>
    </row>
    <row r="51">
      <c r="B51" s="19"/>
      <c r="M51" s="19"/>
    </row>
    <row r="52">
      <c r="B52" s="19"/>
      <c r="M52" s="19"/>
    </row>
    <row r="53">
      <c r="B53" s="19"/>
      <c r="M53" s="19"/>
    </row>
    <row r="54">
      <c r="B54" s="19"/>
      <c r="M54" s="19"/>
    </row>
    <row r="55">
      <c r="B55" s="19"/>
      <c r="M55" s="19"/>
    </row>
    <row r="56">
      <c r="B56" s="19"/>
      <c r="M56" s="19"/>
    </row>
    <row r="57">
      <c r="B57" s="19"/>
      <c r="M57" s="19"/>
    </row>
    <row r="58">
      <c r="B58" s="19"/>
      <c r="M58" s="19"/>
    </row>
    <row r="59">
      <c r="B59" s="19"/>
      <c r="M59" s="19"/>
    </row>
    <row r="60">
      <c r="B60" s="19"/>
      <c r="M60" s="19"/>
    </row>
    <row r="61" s="2" customFormat="1">
      <c r="A61" s="37"/>
      <c r="B61" s="43"/>
      <c r="C61" s="37"/>
      <c r="D61" s="161" t="s">
        <v>48</v>
      </c>
      <c r="E61" s="162"/>
      <c r="F61" s="163" t="s">
        <v>49</v>
      </c>
      <c r="G61" s="161" t="s">
        <v>48</v>
      </c>
      <c r="H61" s="162"/>
      <c r="I61" s="162"/>
      <c r="J61" s="164" t="s">
        <v>49</v>
      </c>
      <c r="K61" s="162"/>
      <c r="L61" s="162"/>
      <c r="M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M62" s="19"/>
    </row>
    <row r="63">
      <c r="B63" s="19"/>
      <c r="M63" s="19"/>
    </row>
    <row r="64">
      <c r="B64" s="19"/>
      <c r="M64" s="19"/>
    </row>
    <row r="65" s="2" customFormat="1">
      <c r="A65" s="37"/>
      <c r="B65" s="43"/>
      <c r="C65" s="37"/>
      <c r="D65" s="159" t="s">
        <v>50</v>
      </c>
      <c r="E65" s="165"/>
      <c r="F65" s="165"/>
      <c r="G65" s="159" t="s">
        <v>51</v>
      </c>
      <c r="H65" s="165"/>
      <c r="I65" s="165"/>
      <c r="J65" s="165"/>
      <c r="K65" s="165"/>
      <c r="L65" s="165"/>
      <c r="M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M66" s="19"/>
    </row>
    <row r="67">
      <c r="B67" s="19"/>
      <c r="M67" s="19"/>
    </row>
    <row r="68">
      <c r="B68" s="19"/>
      <c r="M68" s="19"/>
    </row>
    <row r="69">
      <c r="B69" s="19"/>
      <c r="M69" s="19"/>
    </row>
    <row r="70">
      <c r="B70" s="19"/>
      <c r="M70" s="19"/>
    </row>
    <row r="71">
      <c r="B71" s="19"/>
      <c r="M71" s="19"/>
    </row>
    <row r="72">
      <c r="B72" s="19"/>
      <c r="M72" s="19"/>
    </row>
    <row r="73">
      <c r="B73" s="19"/>
      <c r="M73" s="19"/>
    </row>
    <row r="74">
      <c r="B74" s="19"/>
      <c r="M74" s="19"/>
    </row>
    <row r="75">
      <c r="B75" s="19"/>
      <c r="M75" s="19"/>
    </row>
    <row r="76" s="2" customFormat="1">
      <c r="A76" s="37"/>
      <c r="B76" s="43"/>
      <c r="C76" s="37"/>
      <c r="D76" s="161" t="s">
        <v>48</v>
      </c>
      <c r="E76" s="162"/>
      <c r="F76" s="163" t="s">
        <v>49</v>
      </c>
      <c r="G76" s="161" t="s">
        <v>48</v>
      </c>
      <c r="H76" s="162"/>
      <c r="I76" s="162"/>
      <c r="J76" s="164" t="s">
        <v>49</v>
      </c>
      <c r="K76" s="162"/>
      <c r="L76" s="162"/>
      <c r="M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66"/>
      <c r="C77" s="167"/>
      <c r="D77" s="167"/>
      <c r="E77" s="167"/>
      <c r="F77" s="167"/>
      <c r="G77" s="167"/>
      <c r="H77" s="167"/>
      <c r="I77" s="167"/>
      <c r="J77" s="167"/>
      <c r="K77" s="167"/>
      <c r="L77" s="167"/>
      <c r="M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68"/>
      <c r="C81" s="169"/>
      <c r="D81" s="169"/>
      <c r="E81" s="169"/>
      <c r="F81" s="169"/>
      <c r="G81" s="169"/>
      <c r="H81" s="169"/>
      <c r="I81" s="169"/>
      <c r="J81" s="169"/>
      <c r="K81" s="169"/>
      <c r="L81" s="169"/>
      <c r="M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91</v>
      </c>
      <c r="D82" s="39"/>
      <c r="E82" s="39"/>
      <c r="F82" s="39"/>
      <c r="G82" s="39"/>
      <c r="H82" s="39"/>
      <c r="I82" s="39"/>
      <c r="J82" s="39"/>
      <c r="K82" s="39"/>
      <c r="L82" s="39"/>
      <c r="M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39"/>
      <c r="M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17</v>
      </c>
      <c r="D84" s="39"/>
      <c r="E84" s="39"/>
      <c r="F84" s="39"/>
      <c r="G84" s="39"/>
      <c r="H84" s="39"/>
      <c r="I84" s="39"/>
      <c r="J84" s="39"/>
      <c r="K84" s="39"/>
      <c r="L84" s="39"/>
      <c r="M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26.25" customHeight="1">
      <c r="A85" s="37"/>
      <c r="B85" s="38"/>
      <c r="C85" s="39"/>
      <c r="D85" s="39"/>
      <c r="E85" s="170" t="str">
        <f>E7</f>
        <v>POLNÍ CESTA POD BUDČÍ – SO 801.2 Následná tříletá péče o doprovodnou zeleň</v>
      </c>
      <c r="F85" s="31"/>
      <c r="G85" s="31"/>
      <c r="H85" s="31"/>
      <c r="I85" s="39"/>
      <c r="J85" s="39"/>
      <c r="K85" s="39"/>
      <c r="L85" s="39"/>
      <c r="M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87</v>
      </c>
      <c r="D86" s="39"/>
      <c r="E86" s="39"/>
      <c r="F86" s="39"/>
      <c r="G86" s="39"/>
      <c r="H86" s="39"/>
      <c r="I86" s="39"/>
      <c r="J86" s="39"/>
      <c r="K86" s="39"/>
      <c r="L86" s="39"/>
      <c r="M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9"/>
      <c r="D87" s="39"/>
      <c r="E87" s="75" t="str">
        <f>E9</f>
        <v>SO 801.2 - Následná tříle...</v>
      </c>
      <c r="F87" s="39"/>
      <c r="G87" s="39"/>
      <c r="H87" s="39"/>
      <c r="I87" s="39"/>
      <c r="J87" s="39"/>
      <c r="K87" s="39"/>
      <c r="L87" s="39"/>
      <c r="M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39"/>
      <c r="M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21</v>
      </c>
      <c r="D89" s="39"/>
      <c r="E89" s="39"/>
      <c r="F89" s="26" t="str">
        <f>F12</f>
        <v xml:space="preserve"> </v>
      </c>
      <c r="G89" s="39"/>
      <c r="H89" s="39"/>
      <c r="I89" s="31" t="s">
        <v>23</v>
      </c>
      <c r="J89" s="78" t="str">
        <f>IF(J12="","",J12)</f>
        <v>8.6.2022</v>
      </c>
      <c r="K89" s="39"/>
      <c r="L89" s="39"/>
      <c r="M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39"/>
      <c r="M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25</v>
      </c>
      <c r="D91" s="39"/>
      <c r="E91" s="39"/>
      <c r="F91" s="26" t="str">
        <f>E15</f>
        <v xml:space="preserve"> </v>
      </c>
      <c r="G91" s="39"/>
      <c r="H91" s="39"/>
      <c r="I91" s="31" t="s">
        <v>30</v>
      </c>
      <c r="J91" s="35" t="str">
        <f>E21</f>
        <v xml:space="preserve"> </v>
      </c>
      <c r="K91" s="39"/>
      <c r="L91" s="39"/>
      <c r="M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28</v>
      </c>
      <c r="D92" s="39"/>
      <c r="E92" s="39"/>
      <c r="F92" s="26" t="str">
        <f>IF(E18="","",E18)</f>
        <v>Vyplň údaj</v>
      </c>
      <c r="G92" s="39"/>
      <c r="H92" s="39"/>
      <c r="I92" s="31" t="s">
        <v>31</v>
      </c>
      <c r="J92" s="35" t="str">
        <f>E24</f>
        <v xml:space="preserve"> </v>
      </c>
      <c r="K92" s="39"/>
      <c r="L92" s="39"/>
      <c r="M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39"/>
      <c r="M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71" t="s">
        <v>92</v>
      </c>
      <c r="D94" s="172"/>
      <c r="E94" s="172"/>
      <c r="F94" s="172"/>
      <c r="G94" s="172"/>
      <c r="H94" s="172"/>
      <c r="I94" s="173" t="s">
        <v>93</v>
      </c>
      <c r="J94" s="173" t="s">
        <v>94</v>
      </c>
      <c r="K94" s="173" t="s">
        <v>95</v>
      </c>
      <c r="L94" s="172"/>
      <c r="M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39"/>
      <c r="M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74" t="s">
        <v>96</v>
      </c>
      <c r="D96" s="39"/>
      <c r="E96" s="39"/>
      <c r="F96" s="39"/>
      <c r="G96" s="39"/>
      <c r="H96" s="39"/>
      <c r="I96" s="109">
        <f>Q120</f>
        <v>0</v>
      </c>
      <c r="J96" s="109">
        <f>R120</f>
        <v>0</v>
      </c>
      <c r="K96" s="109">
        <f>K120</f>
        <v>0</v>
      </c>
      <c r="L96" s="39"/>
      <c r="M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97</v>
      </c>
    </row>
    <row r="97" s="9" customFormat="1" ht="24.96" customHeight="1">
      <c r="A97" s="9"/>
      <c r="B97" s="175"/>
      <c r="C97" s="176"/>
      <c r="D97" s="177" t="s">
        <v>98</v>
      </c>
      <c r="E97" s="178"/>
      <c r="F97" s="178"/>
      <c r="G97" s="178"/>
      <c r="H97" s="178"/>
      <c r="I97" s="179">
        <f>Q121</f>
        <v>0</v>
      </c>
      <c r="J97" s="179">
        <f>R121</f>
        <v>0</v>
      </c>
      <c r="K97" s="179">
        <f>K121</f>
        <v>0</v>
      </c>
      <c r="L97" s="176"/>
      <c r="M97" s="180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1"/>
      <c r="C98" s="182"/>
      <c r="D98" s="183" t="s">
        <v>99</v>
      </c>
      <c r="E98" s="184"/>
      <c r="F98" s="184"/>
      <c r="G98" s="184"/>
      <c r="H98" s="184"/>
      <c r="I98" s="185">
        <f>Q122</f>
        <v>0</v>
      </c>
      <c r="J98" s="185">
        <f>R122</f>
        <v>0</v>
      </c>
      <c r="K98" s="185">
        <f>K122</f>
        <v>0</v>
      </c>
      <c r="L98" s="182"/>
      <c r="M98" s="186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1"/>
      <c r="C99" s="182"/>
      <c r="D99" s="183" t="s">
        <v>100</v>
      </c>
      <c r="E99" s="184"/>
      <c r="F99" s="184"/>
      <c r="G99" s="184"/>
      <c r="H99" s="184"/>
      <c r="I99" s="185">
        <f>Q145</f>
        <v>0</v>
      </c>
      <c r="J99" s="185">
        <f>R145</f>
        <v>0</v>
      </c>
      <c r="K99" s="185">
        <f>K145</f>
        <v>0</v>
      </c>
      <c r="L99" s="182"/>
      <c r="M99" s="186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1"/>
      <c r="C100" s="182"/>
      <c r="D100" s="183" t="s">
        <v>101</v>
      </c>
      <c r="E100" s="184"/>
      <c r="F100" s="184"/>
      <c r="G100" s="184"/>
      <c r="H100" s="184"/>
      <c r="I100" s="185">
        <f>Q166</f>
        <v>0</v>
      </c>
      <c r="J100" s="185">
        <f>R166</f>
        <v>0</v>
      </c>
      <c r="K100" s="185">
        <f>K166</f>
        <v>0</v>
      </c>
      <c r="L100" s="182"/>
      <c r="M100" s="186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2" customFormat="1" ht="21.84" customHeight="1">
      <c r="A101" s="37"/>
      <c r="B101" s="38"/>
      <c r="C101" s="39"/>
      <c r="D101" s="39"/>
      <c r="E101" s="39"/>
      <c r="F101" s="39"/>
      <c r="G101" s="39"/>
      <c r="H101" s="39"/>
      <c r="I101" s="39"/>
      <c r="J101" s="39"/>
      <c r="K101" s="39"/>
      <c r="L101" s="39"/>
      <c r="M101" s="62"/>
      <c r="S101" s="37"/>
      <c r="T101" s="37"/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</row>
    <row r="102" s="2" customFormat="1" ht="6.96" customHeight="1">
      <c r="A102" s="37"/>
      <c r="B102" s="65"/>
      <c r="C102" s="66"/>
      <c r="D102" s="66"/>
      <c r="E102" s="66"/>
      <c r="F102" s="66"/>
      <c r="G102" s="66"/>
      <c r="H102" s="66"/>
      <c r="I102" s="66"/>
      <c r="J102" s="66"/>
      <c r="K102" s="66"/>
      <c r="L102" s="66"/>
      <c r="M102" s="62"/>
      <c r="S102" s="37"/>
      <c r="T102" s="37"/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</row>
    <row r="106" s="2" customFormat="1" ht="6.96" customHeight="1">
      <c r="A106" s="37"/>
      <c r="B106" s="67"/>
      <c r="C106" s="68"/>
      <c r="D106" s="68"/>
      <c r="E106" s="68"/>
      <c r="F106" s="68"/>
      <c r="G106" s="68"/>
      <c r="H106" s="68"/>
      <c r="I106" s="68"/>
      <c r="J106" s="68"/>
      <c r="K106" s="68"/>
      <c r="L106" s="68"/>
      <c r="M106" s="62"/>
      <c r="S106" s="37"/>
      <c r="T106" s="37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</row>
    <row r="107" s="2" customFormat="1" ht="24.96" customHeight="1">
      <c r="A107" s="37"/>
      <c r="B107" s="38"/>
      <c r="C107" s="22" t="s">
        <v>102</v>
      </c>
      <c r="D107" s="39"/>
      <c r="E107" s="39"/>
      <c r="F107" s="39"/>
      <c r="G107" s="39"/>
      <c r="H107" s="39"/>
      <c r="I107" s="39"/>
      <c r="J107" s="39"/>
      <c r="K107" s="39"/>
      <c r="L107" s="39"/>
      <c r="M107" s="62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08" s="2" customFormat="1" ht="6.96" customHeight="1">
      <c r="A108" s="37"/>
      <c r="B108" s="38"/>
      <c r="C108" s="39"/>
      <c r="D108" s="39"/>
      <c r="E108" s="39"/>
      <c r="F108" s="39"/>
      <c r="G108" s="39"/>
      <c r="H108" s="39"/>
      <c r="I108" s="39"/>
      <c r="J108" s="39"/>
      <c r="K108" s="39"/>
      <c r="L108" s="39"/>
      <c r="M108" s="62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12" customHeight="1">
      <c r="A109" s="37"/>
      <c r="B109" s="38"/>
      <c r="C109" s="31" t="s">
        <v>17</v>
      </c>
      <c r="D109" s="39"/>
      <c r="E109" s="39"/>
      <c r="F109" s="39"/>
      <c r="G109" s="39"/>
      <c r="H109" s="39"/>
      <c r="I109" s="39"/>
      <c r="J109" s="39"/>
      <c r="K109" s="39"/>
      <c r="L109" s="39"/>
      <c r="M109" s="62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26.25" customHeight="1">
      <c r="A110" s="37"/>
      <c r="B110" s="38"/>
      <c r="C110" s="39"/>
      <c r="D110" s="39"/>
      <c r="E110" s="170" t="str">
        <f>E7</f>
        <v>POLNÍ CESTA POD BUDČÍ – SO 801.2 Následná tříletá péče o doprovodnou zeleň</v>
      </c>
      <c r="F110" s="31"/>
      <c r="G110" s="31"/>
      <c r="H110" s="31"/>
      <c r="I110" s="39"/>
      <c r="J110" s="39"/>
      <c r="K110" s="39"/>
      <c r="L110" s="39"/>
      <c r="M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12" customHeight="1">
      <c r="A111" s="37"/>
      <c r="B111" s="38"/>
      <c r="C111" s="31" t="s">
        <v>87</v>
      </c>
      <c r="D111" s="39"/>
      <c r="E111" s="39"/>
      <c r="F111" s="39"/>
      <c r="G111" s="39"/>
      <c r="H111" s="39"/>
      <c r="I111" s="39"/>
      <c r="J111" s="39"/>
      <c r="K111" s="39"/>
      <c r="L111" s="39"/>
      <c r="M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16.5" customHeight="1">
      <c r="A112" s="37"/>
      <c r="B112" s="38"/>
      <c r="C112" s="39"/>
      <c r="D112" s="39"/>
      <c r="E112" s="75" t="str">
        <f>E9</f>
        <v>SO 801.2 - Následná tříle...</v>
      </c>
      <c r="F112" s="39"/>
      <c r="G112" s="39"/>
      <c r="H112" s="39"/>
      <c r="I112" s="39"/>
      <c r="J112" s="39"/>
      <c r="K112" s="39"/>
      <c r="L112" s="39"/>
      <c r="M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6.96" customHeight="1">
      <c r="A113" s="37"/>
      <c r="B113" s="38"/>
      <c r="C113" s="39"/>
      <c r="D113" s="39"/>
      <c r="E113" s="39"/>
      <c r="F113" s="39"/>
      <c r="G113" s="39"/>
      <c r="H113" s="39"/>
      <c r="I113" s="39"/>
      <c r="J113" s="39"/>
      <c r="K113" s="39"/>
      <c r="L113" s="39"/>
      <c r="M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12" customHeight="1">
      <c r="A114" s="37"/>
      <c r="B114" s="38"/>
      <c r="C114" s="31" t="s">
        <v>21</v>
      </c>
      <c r="D114" s="39"/>
      <c r="E114" s="39"/>
      <c r="F114" s="26" t="str">
        <f>F12</f>
        <v xml:space="preserve"> </v>
      </c>
      <c r="G114" s="39"/>
      <c r="H114" s="39"/>
      <c r="I114" s="31" t="s">
        <v>23</v>
      </c>
      <c r="J114" s="78" t="str">
        <f>IF(J12="","",J12)</f>
        <v>8.6.2022</v>
      </c>
      <c r="K114" s="39"/>
      <c r="L114" s="39"/>
      <c r="M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6.96" customHeight="1">
      <c r="A115" s="37"/>
      <c r="B115" s="38"/>
      <c r="C115" s="39"/>
      <c r="D115" s="39"/>
      <c r="E115" s="39"/>
      <c r="F115" s="39"/>
      <c r="G115" s="39"/>
      <c r="H115" s="39"/>
      <c r="I115" s="39"/>
      <c r="J115" s="39"/>
      <c r="K115" s="39"/>
      <c r="L115" s="39"/>
      <c r="M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5.15" customHeight="1">
      <c r="A116" s="37"/>
      <c r="B116" s="38"/>
      <c r="C116" s="31" t="s">
        <v>25</v>
      </c>
      <c r="D116" s="39"/>
      <c r="E116" s="39"/>
      <c r="F116" s="26" t="str">
        <f>E15</f>
        <v xml:space="preserve"> </v>
      </c>
      <c r="G116" s="39"/>
      <c r="H116" s="39"/>
      <c r="I116" s="31" t="s">
        <v>30</v>
      </c>
      <c r="J116" s="35" t="str">
        <f>E21</f>
        <v xml:space="preserve"> </v>
      </c>
      <c r="K116" s="39"/>
      <c r="L116" s="39"/>
      <c r="M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5.15" customHeight="1">
      <c r="A117" s="37"/>
      <c r="B117" s="38"/>
      <c r="C117" s="31" t="s">
        <v>28</v>
      </c>
      <c r="D117" s="39"/>
      <c r="E117" s="39"/>
      <c r="F117" s="26" t="str">
        <f>IF(E18="","",E18)</f>
        <v>Vyplň údaj</v>
      </c>
      <c r="G117" s="39"/>
      <c r="H117" s="39"/>
      <c r="I117" s="31" t="s">
        <v>31</v>
      </c>
      <c r="J117" s="35" t="str">
        <f>E24</f>
        <v xml:space="preserve"> </v>
      </c>
      <c r="K117" s="39"/>
      <c r="L117" s="39"/>
      <c r="M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0.32" customHeight="1">
      <c r="A118" s="37"/>
      <c r="B118" s="38"/>
      <c r="C118" s="39"/>
      <c r="D118" s="39"/>
      <c r="E118" s="39"/>
      <c r="F118" s="39"/>
      <c r="G118" s="39"/>
      <c r="H118" s="39"/>
      <c r="I118" s="39"/>
      <c r="J118" s="39"/>
      <c r="K118" s="39"/>
      <c r="L118" s="39"/>
      <c r="M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11" customFormat="1" ht="29.28" customHeight="1">
      <c r="A119" s="187"/>
      <c r="B119" s="188"/>
      <c r="C119" s="189" t="s">
        <v>103</v>
      </c>
      <c r="D119" s="190" t="s">
        <v>58</v>
      </c>
      <c r="E119" s="190" t="s">
        <v>54</v>
      </c>
      <c r="F119" s="190" t="s">
        <v>55</v>
      </c>
      <c r="G119" s="190" t="s">
        <v>104</v>
      </c>
      <c r="H119" s="190" t="s">
        <v>105</v>
      </c>
      <c r="I119" s="190" t="s">
        <v>106</v>
      </c>
      <c r="J119" s="190" t="s">
        <v>107</v>
      </c>
      <c r="K119" s="190" t="s">
        <v>95</v>
      </c>
      <c r="L119" s="191" t="s">
        <v>108</v>
      </c>
      <c r="M119" s="192"/>
      <c r="N119" s="99" t="s">
        <v>1</v>
      </c>
      <c r="O119" s="100" t="s">
        <v>37</v>
      </c>
      <c r="P119" s="100" t="s">
        <v>109</v>
      </c>
      <c r="Q119" s="100" t="s">
        <v>110</v>
      </c>
      <c r="R119" s="100" t="s">
        <v>111</v>
      </c>
      <c r="S119" s="100" t="s">
        <v>112</v>
      </c>
      <c r="T119" s="100" t="s">
        <v>113</v>
      </c>
      <c r="U119" s="100" t="s">
        <v>114</v>
      </c>
      <c r="V119" s="100" t="s">
        <v>115</v>
      </c>
      <c r="W119" s="100" t="s">
        <v>116</v>
      </c>
      <c r="X119" s="101" t="s">
        <v>117</v>
      </c>
      <c r="Y119" s="187"/>
      <c r="Z119" s="187"/>
      <c r="AA119" s="187"/>
      <c r="AB119" s="187"/>
      <c r="AC119" s="187"/>
      <c r="AD119" s="187"/>
      <c r="AE119" s="187"/>
    </row>
    <row r="120" s="2" customFormat="1" ht="22.8" customHeight="1">
      <c r="A120" s="37"/>
      <c r="B120" s="38"/>
      <c r="C120" s="106" t="s">
        <v>118</v>
      </c>
      <c r="D120" s="39"/>
      <c r="E120" s="39"/>
      <c r="F120" s="39"/>
      <c r="G120" s="39"/>
      <c r="H120" s="39"/>
      <c r="I120" s="39"/>
      <c r="J120" s="39"/>
      <c r="K120" s="193">
        <f>BK120</f>
        <v>0</v>
      </c>
      <c r="L120" s="39"/>
      <c r="M120" s="43"/>
      <c r="N120" s="102"/>
      <c r="O120" s="194"/>
      <c r="P120" s="103"/>
      <c r="Q120" s="195">
        <f>Q121</f>
        <v>0</v>
      </c>
      <c r="R120" s="195">
        <f>R121</f>
        <v>0</v>
      </c>
      <c r="S120" s="103"/>
      <c r="T120" s="196">
        <f>T121</f>
        <v>0</v>
      </c>
      <c r="U120" s="103"/>
      <c r="V120" s="196">
        <f>V121</f>
        <v>0.038880000000000005</v>
      </c>
      <c r="W120" s="103"/>
      <c r="X120" s="197">
        <f>X121</f>
        <v>0</v>
      </c>
      <c r="Y120" s="37"/>
      <c r="Z120" s="37"/>
      <c r="AA120" s="37"/>
      <c r="AB120" s="37"/>
      <c r="AC120" s="37"/>
      <c r="AD120" s="37"/>
      <c r="AE120" s="37"/>
      <c r="AT120" s="16" t="s">
        <v>74</v>
      </c>
      <c r="AU120" s="16" t="s">
        <v>97</v>
      </c>
      <c r="BK120" s="198">
        <f>BK121</f>
        <v>0</v>
      </c>
    </row>
    <row r="121" s="12" customFormat="1" ht="25.92" customHeight="1">
      <c r="A121" s="12"/>
      <c r="B121" s="199"/>
      <c r="C121" s="200"/>
      <c r="D121" s="201" t="s">
        <v>74</v>
      </c>
      <c r="E121" s="202" t="s">
        <v>119</v>
      </c>
      <c r="F121" s="202" t="s">
        <v>120</v>
      </c>
      <c r="G121" s="200"/>
      <c r="H121" s="200"/>
      <c r="I121" s="203"/>
      <c r="J121" s="203"/>
      <c r="K121" s="204">
        <f>BK121</f>
        <v>0</v>
      </c>
      <c r="L121" s="200"/>
      <c r="M121" s="205"/>
      <c r="N121" s="206"/>
      <c r="O121" s="207"/>
      <c r="P121" s="207"/>
      <c r="Q121" s="208">
        <f>Q122+Q145+Q166</f>
        <v>0</v>
      </c>
      <c r="R121" s="208">
        <f>R122+R145+R166</f>
        <v>0</v>
      </c>
      <c r="S121" s="207"/>
      <c r="T121" s="209">
        <f>T122+T145+T166</f>
        <v>0</v>
      </c>
      <c r="U121" s="207"/>
      <c r="V121" s="209">
        <f>V122+V145+V166</f>
        <v>0.038880000000000005</v>
      </c>
      <c r="W121" s="207"/>
      <c r="X121" s="210">
        <f>X122+X145+X166</f>
        <v>0</v>
      </c>
      <c r="Y121" s="12"/>
      <c r="Z121" s="12"/>
      <c r="AA121" s="12"/>
      <c r="AB121" s="12"/>
      <c r="AC121" s="12"/>
      <c r="AD121" s="12"/>
      <c r="AE121" s="12"/>
      <c r="AR121" s="211" t="s">
        <v>83</v>
      </c>
      <c r="AT121" s="212" t="s">
        <v>74</v>
      </c>
      <c r="AU121" s="212" t="s">
        <v>75</v>
      </c>
      <c r="AY121" s="211" t="s">
        <v>121</v>
      </c>
      <c r="BK121" s="213">
        <f>BK122+BK145+BK166</f>
        <v>0</v>
      </c>
    </row>
    <row r="122" s="12" customFormat="1" ht="22.8" customHeight="1">
      <c r="A122" s="12"/>
      <c r="B122" s="199"/>
      <c r="C122" s="200"/>
      <c r="D122" s="201" t="s">
        <v>74</v>
      </c>
      <c r="E122" s="214" t="s">
        <v>122</v>
      </c>
      <c r="F122" s="214" t="s">
        <v>123</v>
      </c>
      <c r="G122" s="200"/>
      <c r="H122" s="200"/>
      <c r="I122" s="203"/>
      <c r="J122" s="203"/>
      <c r="K122" s="215">
        <f>BK122</f>
        <v>0</v>
      </c>
      <c r="L122" s="200"/>
      <c r="M122" s="205"/>
      <c r="N122" s="206"/>
      <c r="O122" s="207"/>
      <c r="P122" s="207"/>
      <c r="Q122" s="208">
        <f>SUM(Q123:Q144)</f>
        <v>0</v>
      </c>
      <c r="R122" s="208">
        <f>SUM(R123:R144)</f>
        <v>0</v>
      </c>
      <c r="S122" s="207"/>
      <c r="T122" s="209">
        <f>SUM(T123:T144)</f>
        <v>0</v>
      </c>
      <c r="U122" s="207"/>
      <c r="V122" s="209">
        <f>SUM(V123:V144)</f>
        <v>0.012150000000000001</v>
      </c>
      <c r="W122" s="207"/>
      <c r="X122" s="210">
        <f>SUM(X123:X144)</f>
        <v>0</v>
      </c>
      <c r="Y122" s="12"/>
      <c r="Z122" s="12"/>
      <c r="AA122" s="12"/>
      <c r="AB122" s="12"/>
      <c r="AC122" s="12"/>
      <c r="AD122" s="12"/>
      <c r="AE122" s="12"/>
      <c r="AR122" s="211" t="s">
        <v>83</v>
      </c>
      <c r="AT122" s="212" t="s">
        <v>74</v>
      </c>
      <c r="AU122" s="212" t="s">
        <v>83</v>
      </c>
      <c r="AY122" s="211" t="s">
        <v>121</v>
      </c>
      <c r="BK122" s="213">
        <f>SUM(BK123:BK144)</f>
        <v>0</v>
      </c>
    </row>
    <row r="123" s="2" customFormat="1" ht="24.15" customHeight="1">
      <c r="A123" s="37"/>
      <c r="B123" s="38"/>
      <c r="C123" s="216" t="s">
        <v>83</v>
      </c>
      <c r="D123" s="216" t="s">
        <v>124</v>
      </c>
      <c r="E123" s="217" t="s">
        <v>125</v>
      </c>
      <c r="F123" s="218" t="s">
        <v>126</v>
      </c>
      <c r="G123" s="219" t="s">
        <v>127</v>
      </c>
      <c r="H123" s="220">
        <v>0.40500000000000003</v>
      </c>
      <c r="I123" s="221"/>
      <c r="J123" s="221"/>
      <c r="K123" s="222">
        <f>ROUND(P123*H123,2)</f>
        <v>0</v>
      </c>
      <c r="L123" s="218" t="s">
        <v>128</v>
      </c>
      <c r="M123" s="43"/>
      <c r="N123" s="223" t="s">
        <v>1</v>
      </c>
      <c r="O123" s="224" t="s">
        <v>38</v>
      </c>
      <c r="P123" s="225">
        <f>I123+J123</f>
        <v>0</v>
      </c>
      <c r="Q123" s="225">
        <f>ROUND(I123*H123,2)</f>
        <v>0</v>
      </c>
      <c r="R123" s="225">
        <f>ROUND(J123*H123,2)</f>
        <v>0</v>
      </c>
      <c r="S123" s="90"/>
      <c r="T123" s="226">
        <f>S123*H123</f>
        <v>0</v>
      </c>
      <c r="U123" s="226">
        <v>0</v>
      </c>
      <c r="V123" s="226">
        <f>U123*H123</f>
        <v>0</v>
      </c>
      <c r="W123" s="226">
        <v>0</v>
      </c>
      <c r="X123" s="227">
        <f>W123*H123</f>
        <v>0</v>
      </c>
      <c r="Y123" s="37"/>
      <c r="Z123" s="37"/>
      <c r="AA123" s="37"/>
      <c r="AB123" s="37"/>
      <c r="AC123" s="37"/>
      <c r="AD123" s="37"/>
      <c r="AE123" s="37"/>
      <c r="AR123" s="228" t="s">
        <v>129</v>
      </c>
      <c r="AT123" s="228" t="s">
        <v>124</v>
      </c>
      <c r="AU123" s="228" t="s">
        <v>85</v>
      </c>
      <c r="AY123" s="16" t="s">
        <v>121</v>
      </c>
      <c r="BE123" s="229">
        <f>IF(O123="základní",K123,0)</f>
        <v>0</v>
      </c>
      <c r="BF123" s="229">
        <f>IF(O123="snížená",K123,0)</f>
        <v>0</v>
      </c>
      <c r="BG123" s="229">
        <f>IF(O123="zákl. přenesená",K123,0)</f>
        <v>0</v>
      </c>
      <c r="BH123" s="229">
        <f>IF(O123="sníž. přenesená",K123,0)</f>
        <v>0</v>
      </c>
      <c r="BI123" s="229">
        <f>IF(O123="nulová",K123,0)</f>
        <v>0</v>
      </c>
      <c r="BJ123" s="16" t="s">
        <v>83</v>
      </c>
      <c r="BK123" s="229">
        <f>ROUND(P123*H123,2)</f>
        <v>0</v>
      </c>
      <c r="BL123" s="16" t="s">
        <v>129</v>
      </c>
      <c r="BM123" s="228" t="s">
        <v>130</v>
      </c>
    </row>
    <row r="124" s="2" customFormat="1">
      <c r="A124" s="37"/>
      <c r="B124" s="38"/>
      <c r="C124" s="39"/>
      <c r="D124" s="230" t="s">
        <v>131</v>
      </c>
      <c r="E124" s="39"/>
      <c r="F124" s="231" t="s">
        <v>132</v>
      </c>
      <c r="G124" s="39"/>
      <c r="H124" s="39"/>
      <c r="I124" s="232"/>
      <c r="J124" s="232"/>
      <c r="K124" s="39"/>
      <c r="L124" s="39"/>
      <c r="M124" s="43"/>
      <c r="N124" s="233"/>
      <c r="O124" s="234"/>
      <c r="P124" s="90"/>
      <c r="Q124" s="90"/>
      <c r="R124" s="90"/>
      <c r="S124" s="90"/>
      <c r="T124" s="90"/>
      <c r="U124" s="90"/>
      <c r="V124" s="90"/>
      <c r="W124" s="90"/>
      <c r="X124" s="91"/>
      <c r="Y124" s="37"/>
      <c r="Z124" s="37"/>
      <c r="AA124" s="37"/>
      <c r="AB124" s="37"/>
      <c r="AC124" s="37"/>
      <c r="AD124" s="37"/>
      <c r="AE124" s="37"/>
      <c r="AT124" s="16" t="s">
        <v>131</v>
      </c>
      <c r="AU124" s="16" t="s">
        <v>85</v>
      </c>
    </row>
    <row r="125" s="2" customFormat="1">
      <c r="A125" s="37"/>
      <c r="B125" s="38"/>
      <c r="C125" s="39"/>
      <c r="D125" s="235" t="s">
        <v>133</v>
      </c>
      <c r="E125" s="39"/>
      <c r="F125" s="236" t="s">
        <v>134</v>
      </c>
      <c r="G125" s="39"/>
      <c r="H125" s="39"/>
      <c r="I125" s="232"/>
      <c r="J125" s="232"/>
      <c r="K125" s="39"/>
      <c r="L125" s="39"/>
      <c r="M125" s="43"/>
      <c r="N125" s="233"/>
      <c r="O125" s="234"/>
      <c r="P125" s="90"/>
      <c r="Q125" s="90"/>
      <c r="R125" s="90"/>
      <c r="S125" s="90"/>
      <c r="T125" s="90"/>
      <c r="U125" s="90"/>
      <c r="V125" s="90"/>
      <c r="W125" s="90"/>
      <c r="X125" s="91"/>
      <c r="Y125" s="37"/>
      <c r="Z125" s="37"/>
      <c r="AA125" s="37"/>
      <c r="AB125" s="37"/>
      <c r="AC125" s="37"/>
      <c r="AD125" s="37"/>
      <c r="AE125" s="37"/>
      <c r="AT125" s="16" t="s">
        <v>133</v>
      </c>
      <c r="AU125" s="16" t="s">
        <v>85</v>
      </c>
    </row>
    <row r="126" s="2" customFormat="1" ht="24.15" customHeight="1">
      <c r="A126" s="37"/>
      <c r="B126" s="38"/>
      <c r="C126" s="216" t="s">
        <v>85</v>
      </c>
      <c r="D126" s="216" t="s">
        <v>124</v>
      </c>
      <c r="E126" s="217" t="s">
        <v>135</v>
      </c>
      <c r="F126" s="218" t="s">
        <v>136</v>
      </c>
      <c r="G126" s="219" t="s">
        <v>127</v>
      </c>
      <c r="H126" s="220">
        <v>0.40500000000000003</v>
      </c>
      <c r="I126" s="221"/>
      <c r="J126" s="221"/>
      <c r="K126" s="222">
        <f>ROUND(P126*H126,2)</f>
        <v>0</v>
      </c>
      <c r="L126" s="218" t="s">
        <v>128</v>
      </c>
      <c r="M126" s="43"/>
      <c r="N126" s="223" t="s">
        <v>1</v>
      </c>
      <c r="O126" s="224" t="s">
        <v>38</v>
      </c>
      <c r="P126" s="225">
        <f>I126+J126</f>
        <v>0</v>
      </c>
      <c r="Q126" s="225">
        <f>ROUND(I126*H126,2)</f>
        <v>0</v>
      </c>
      <c r="R126" s="225">
        <f>ROUND(J126*H126,2)</f>
        <v>0</v>
      </c>
      <c r="S126" s="90"/>
      <c r="T126" s="226">
        <f>S126*H126</f>
        <v>0</v>
      </c>
      <c r="U126" s="226">
        <v>0</v>
      </c>
      <c r="V126" s="226">
        <f>U126*H126</f>
        <v>0</v>
      </c>
      <c r="W126" s="226">
        <v>0</v>
      </c>
      <c r="X126" s="227">
        <f>W126*H126</f>
        <v>0</v>
      </c>
      <c r="Y126" s="37"/>
      <c r="Z126" s="37"/>
      <c r="AA126" s="37"/>
      <c r="AB126" s="37"/>
      <c r="AC126" s="37"/>
      <c r="AD126" s="37"/>
      <c r="AE126" s="37"/>
      <c r="AR126" s="228" t="s">
        <v>129</v>
      </c>
      <c r="AT126" s="228" t="s">
        <v>124</v>
      </c>
      <c r="AU126" s="228" t="s">
        <v>85</v>
      </c>
      <c r="AY126" s="16" t="s">
        <v>121</v>
      </c>
      <c r="BE126" s="229">
        <f>IF(O126="základní",K126,0)</f>
        <v>0</v>
      </c>
      <c r="BF126" s="229">
        <f>IF(O126="snížená",K126,0)</f>
        <v>0</v>
      </c>
      <c r="BG126" s="229">
        <f>IF(O126="zákl. přenesená",K126,0)</f>
        <v>0</v>
      </c>
      <c r="BH126" s="229">
        <f>IF(O126="sníž. přenesená",K126,0)</f>
        <v>0</v>
      </c>
      <c r="BI126" s="229">
        <f>IF(O126="nulová",K126,0)</f>
        <v>0</v>
      </c>
      <c r="BJ126" s="16" t="s">
        <v>83</v>
      </c>
      <c r="BK126" s="229">
        <f>ROUND(P126*H126,2)</f>
        <v>0</v>
      </c>
      <c r="BL126" s="16" t="s">
        <v>129</v>
      </c>
      <c r="BM126" s="228" t="s">
        <v>137</v>
      </c>
    </row>
    <row r="127" s="2" customFormat="1">
      <c r="A127" s="37"/>
      <c r="B127" s="38"/>
      <c r="C127" s="39"/>
      <c r="D127" s="230" t="s">
        <v>131</v>
      </c>
      <c r="E127" s="39"/>
      <c r="F127" s="231" t="s">
        <v>138</v>
      </c>
      <c r="G127" s="39"/>
      <c r="H127" s="39"/>
      <c r="I127" s="232"/>
      <c r="J127" s="232"/>
      <c r="K127" s="39"/>
      <c r="L127" s="39"/>
      <c r="M127" s="43"/>
      <c r="N127" s="233"/>
      <c r="O127" s="234"/>
      <c r="P127" s="90"/>
      <c r="Q127" s="90"/>
      <c r="R127" s="90"/>
      <c r="S127" s="90"/>
      <c r="T127" s="90"/>
      <c r="U127" s="90"/>
      <c r="V127" s="90"/>
      <c r="W127" s="90"/>
      <c r="X127" s="91"/>
      <c r="Y127" s="37"/>
      <c r="Z127" s="37"/>
      <c r="AA127" s="37"/>
      <c r="AB127" s="37"/>
      <c r="AC127" s="37"/>
      <c r="AD127" s="37"/>
      <c r="AE127" s="37"/>
      <c r="AT127" s="16" t="s">
        <v>131</v>
      </c>
      <c r="AU127" s="16" t="s">
        <v>85</v>
      </c>
    </row>
    <row r="128" s="2" customFormat="1">
      <c r="A128" s="37"/>
      <c r="B128" s="38"/>
      <c r="C128" s="39"/>
      <c r="D128" s="235" t="s">
        <v>133</v>
      </c>
      <c r="E128" s="39"/>
      <c r="F128" s="236" t="s">
        <v>139</v>
      </c>
      <c r="G128" s="39"/>
      <c r="H128" s="39"/>
      <c r="I128" s="232"/>
      <c r="J128" s="232"/>
      <c r="K128" s="39"/>
      <c r="L128" s="39"/>
      <c r="M128" s="43"/>
      <c r="N128" s="233"/>
      <c r="O128" s="234"/>
      <c r="P128" s="90"/>
      <c r="Q128" s="90"/>
      <c r="R128" s="90"/>
      <c r="S128" s="90"/>
      <c r="T128" s="90"/>
      <c r="U128" s="90"/>
      <c r="V128" s="90"/>
      <c r="W128" s="90"/>
      <c r="X128" s="91"/>
      <c r="Y128" s="37"/>
      <c r="Z128" s="37"/>
      <c r="AA128" s="37"/>
      <c r="AB128" s="37"/>
      <c r="AC128" s="37"/>
      <c r="AD128" s="37"/>
      <c r="AE128" s="37"/>
      <c r="AT128" s="16" t="s">
        <v>133</v>
      </c>
      <c r="AU128" s="16" t="s">
        <v>85</v>
      </c>
    </row>
    <row r="129" s="2" customFormat="1" ht="37.8" customHeight="1">
      <c r="A129" s="37"/>
      <c r="B129" s="38"/>
      <c r="C129" s="216" t="s">
        <v>140</v>
      </c>
      <c r="D129" s="216" t="s">
        <v>124</v>
      </c>
      <c r="E129" s="217" t="s">
        <v>141</v>
      </c>
      <c r="F129" s="218" t="s">
        <v>142</v>
      </c>
      <c r="G129" s="219" t="s">
        <v>143</v>
      </c>
      <c r="H129" s="220">
        <v>0.012</v>
      </c>
      <c r="I129" s="221"/>
      <c r="J129" s="221"/>
      <c r="K129" s="222">
        <f>ROUND(P129*H129,2)</f>
        <v>0</v>
      </c>
      <c r="L129" s="218" t="s">
        <v>1</v>
      </c>
      <c r="M129" s="43"/>
      <c r="N129" s="223" t="s">
        <v>1</v>
      </c>
      <c r="O129" s="224" t="s">
        <v>38</v>
      </c>
      <c r="P129" s="225">
        <f>I129+J129</f>
        <v>0</v>
      </c>
      <c r="Q129" s="225">
        <f>ROUND(I129*H129,2)</f>
        <v>0</v>
      </c>
      <c r="R129" s="225">
        <f>ROUND(J129*H129,2)</f>
        <v>0</v>
      </c>
      <c r="S129" s="90"/>
      <c r="T129" s="226">
        <f>S129*H129</f>
        <v>0</v>
      </c>
      <c r="U129" s="226">
        <v>0</v>
      </c>
      <c r="V129" s="226">
        <f>U129*H129</f>
        <v>0</v>
      </c>
      <c r="W129" s="226">
        <v>0</v>
      </c>
      <c r="X129" s="227">
        <f>W129*H129</f>
        <v>0</v>
      </c>
      <c r="Y129" s="37"/>
      <c r="Z129" s="37"/>
      <c r="AA129" s="37"/>
      <c r="AB129" s="37"/>
      <c r="AC129" s="37"/>
      <c r="AD129" s="37"/>
      <c r="AE129" s="37"/>
      <c r="AR129" s="228" t="s">
        <v>129</v>
      </c>
      <c r="AT129" s="228" t="s">
        <v>124</v>
      </c>
      <c r="AU129" s="228" t="s">
        <v>85</v>
      </c>
      <c r="AY129" s="16" t="s">
        <v>121</v>
      </c>
      <c r="BE129" s="229">
        <f>IF(O129="základní",K129,0)</f>
        <v>0</v>
      </c>
      <c r="BF129" s="229">
        <f>IF(O129="snížená",K129,0)</f>
        <v>0</v>
      </c>
      <c r="BG129" s="229">
        <f>IF(O129="zákl. přenesená",K129,0)</f>
        <v>0</v>
      </c>
      <c r="BH129" s="229">
        <f>IF(O129="sníž. přenesená",K129,0)</f>
        <v>0</v>
      </c>
      <c r="BI129" s="229">
        <f>IF(O129="nulová",K129,0)</f>
        <v>0</v>
      </c>
      <c r="BJ129" s="16" t="s">
        <v>83</v>
      </c>
      <c r="BK129" s="229">
        <f>ROUND(P129*H129,2)</f>
        <v>0</v>
      </c>
      <c r="BL129" s="16" t="s">
        <v>129</v>
      </c>
      <c r="BM129" s="228" t="s">
        <v>144</v>
      </c>
    </row>
    <row r="130" s="2" customFormat="1">
      <c r="A130" s="37"/>
      <c r="B130" s="38"/>
      <c r="C130" s="39"/>
      <c r="D130" s="230" t="s">
        <v>131</v>
      </c>
      <c r="E130" s="39"/>
      <c r="F130" s="231" t="s">
        <v>142</v>
      </c>
      <c r="G130" s="39"/>
      <c r="H130" s="39"/>
      <c r="I130" s="232"/>
      <c r="J130" s="232"/>
      <c r="K130" s="39"/>
      <c r="L130" s="39"/>
      <c r="M130" s="43"/>
      <c r="N130" s="233"/>
      <c r="O130" s="234"/>
      <c r="P130" s="90"/>
      <c r="Q130" s="90"/>
      <c r="R130" s="90"/>
      <c r="S130" s="90"/>
      <c r="T130" s="90"/>
      <c r="U130" s="90"/>
      <c r="V130" s="90"/>
      <c r="W130" s="90"/>
      <c r="X130" s="91"/>
      <c r="Y130" s="37"/>
      <c r="Z130" s="37"/>
      <c r="AA130" s="37"/>
      <c r="AB130" s="37"/>
      <c r="AC130" s="37"/>
      <c r="AD130" s="37"/>
      <c r="AE130" s="37"/>
      <c r="AT130" s="16" t="s">
        <v>131</v>
      </c>
      <c r="AU130" s="16" t="s">
        <v>85</v>
      </c>
    </row>
    <row r="131" s="13" customFormat="1">
      <c r="A131" s="13"/>
      <c r="B131" s="237"/>
      <c r="C131" s="238"/>
      <c r="D131" s="230" t="s">
        <v>145</v>
      </c>
      <c r="E131" s="239" t="s">
        <v>1</v>
      </c>
      <c r="F131" s="240" t="s">
        <v>146</v>
      </c>
      <c r="G131" s="238"/>
      <c r="H131" s="241">
        <v>0.012</v>
      </c>
      <c r="I131" s="242"/>
      <c r="J131" s="242"/>
      <c r="K131" s="238"/>
      <c r="L131" s="238"/>
      <c r="M131" s="243"/>
      <c r="N131" s="244"/>
      <c r="O131" s="245"/>
      <c r="P131" s="245"/>
      <c r="Q131" s="245"/>
      <c r="R131" s="245"/>
      <c r="S131" s="245"/>
      <c r="T131" s="245"/>
      <c r="U131" s="245"/>
      <c r="V131" s="245"/>
      <c r="W131" s="245"/>
      <c r="X131" s="246"/>
      <c r="Y131" s="13"/>
      <c r="Z131" s="13"/>
      <c r="AA131" s="13"/>
      <c r="AB131" s="13"/>
      <c r="AC131" s="13"/>
      <c r="AD131" s="13"/>
      <c r="AE131" s="13"/>
      <c r="AT131" s="247" t="s">
        <v>145</v>
      </c>
      <c r="AU131" s="247" t="s">
        <v>85</v>
      </c>
      <c r="AV131" s="13" t="s">
        <v>85</v>
      </c>
      <c r="AW131" s="13" t="s">
        <v>5</v>
      </c>
      <c r="AX131" s="13" t="s">
        <v>75</v>
      </c>
      <c r="AY131" s="247" t="s">
        <v>121</v>
      </c>
    </row>
    <row r="132" s="14" customFormat="1">
      <c r="A132" s="14"/>
      <c r="B132" s="248"/>
      <c r="C132" s="249"/>
      <c r="D132" s="230" t="s">
        <v>145</v>
      </c>
      <c r="E132" s="250" t="s">
        <v>1</v>
      </c>
      <c r="F132" s="251" t="s">
        <v>147</v>
      </c>
      <c r="G132" s="249"/>
      <c r="H132" s="252">
        <v>0.012</v>
      </c>
      <c r="I132" s="253"/>
      <c r="J132" s="253"/>
      <c r="K132" s="249"/>
      <c r="L132" s="249"/>
      <c r="M132" s="254"/>
      <c r="N132" s="255"/>
      <c r="O132" s="256"/>
      <c r="P132" s="256"/>
      <c r="Q132" s="256"/>
      <c r="R132" s="256"/>
      <c r="S132" s="256"/>
      <c r="T132" s="256"/>
      <c r="U132" s="256"/>
      <c r="V132" s="256"/>
      <c r="W132" s="256"/>
      <c r="X132" s="257"/>
      <c r="Y132" s="14"/>
      <c r="Z132" s="14"/>
      <c r="AA132" s="14"/>
      <c r="AB132" s="14"/>
      <c r="AC132" s="14"/>
      <c r="AD132" s="14"/>
      <c r="AE132" s="14"/>
      <c r="AT132" s="258" t="s">
        <v>145</v>
      </c>
      <c r="AU132" s="258" t="s">
        <v>85</v>
      </c>
      <c r="AV132" s="14" t="s">
        <v>129</v>
      </c>
      <c r="AW132" s="14" t="s">
        <v>5</v>
      </c>
      <c r="AX132" s="14" t="s">
        <v>83</v>
      </c>
      <c r="AY132" s="258" t="s">
        <v>121</v>
      </c>
    </row>
    <row r="133" s="2" customFormat="1" ht="24.15" customHeight="1">
      <c r="A133" s="37"/>
      <c r="B133" s="38"/>
      <c r="C133" s="259" t="s">
        <v>129</v>
      </c>
      <c r="D133" s="259" t="s">
        <v>148</v>
      </c>
      <c r="E133" s="260" t="s">
        <v>149</v>
      </c>
      <c r="F133" s="261" t="s">
        <v>150</v>
      </c>
      <c r="G133" s="262" t="s">
        <v>151</v>
      </c>
      <c r="H133" s="263">
        <v>12.15</v>
      </c>
      <c r="I133" s="264"/>
      <c r="J133" s="265"/>
      <c r="K133" s="266">
        <f>ROUND(P133*H133,2)</f>
        <v>0</v>
      </c>
      <c r="L133" s="261" t="s">
        <v>128</v>
      </c>
      <c r="M133" s="267"/>
      <c r="N133" s="268" t="s">
        <v>1</v>
      </c>
      <c r="O133" s="224" t="s">
        <v>38</v>
      </c>
      <c r="P133" s="225">
        <f>I133+J133</f>
        <v>0</v>
      </c>
      <c r="Q133" s="225">
        <f>ROUND(I133*H133,2)</f>
        <v>0</v>
      </c>
      <c r="R133" s="225">
        <f>ROUND(J133*H133,2)</f>
        <v>0</v>
      </c>
      <c r="S133" s="90"/>
      <c r="T133" s="226">
        <f>S133*H133</f>
        <v>0</v>
      </c>
      <c r="U133" s="226">
        <v>0.001</v>
      </c>
      <c r="V133" s="226">
        <f>U133*H133</f>
        <v>0.012150000000000001</v>
      </c>
      <c r="W133" s="226">
        <v>0</v>
      </c>
      <c r="X133" s="227">
        <f>W133*H133</f>
        <v>0</v>
      </c>
      <c r="Y133" s="37"/>
      <c r="Z133" s="37"/>
      <c r="AA133" s="37"/>
      <c r="AB133" s="37"/>
      <c r="AC133" s="37"/>
      <c r="AD133" s="37"/>
      <c r="AE133" s="37"/>
      <c r="AR133" s="228" t="s">
        <v>152</v>
      </c>
      <c r="AT133" s="228" t="s">
        <v>148</v>
      </c>
      <c r="AU133" s="228" t="s">
        <v>85</v>
      </c>
      <c r="AY133" s="16" t="s">
        <v>121</v>
      </c>
      <c r="BE133" s="229">
        <f>IF(O133="základní",K133,0)</f>
        <v>0</v>
      </c>
      <c r="BF133" s="229">
        <f>IF(O133="snížená",K133,0)</f>
        <v>0</v>
      </c>
      <c r="BG133" s="229">
        <f>IF(O133="zákl. přenesená",K133,0)</f>
        <v>0</v>
      </c>
      <c r="BH133" s="229">
        <f>IF(O133="sníž. přenesená",K133,0)</f>
        <v>0</v>
      </c>
      <c r="BI133" s="229">
        <f>IF(O133="nulová",K133,0)</f>
        <v>0</v>
      </c>
      <c r="BJ133" s="16" t="s">
        <v>83</v>
      </c>
      <c r="BK133" s="229">
        <f>ROUND(P133*H133,2)</f>
        <v>0</v>
      </c>
      <c r="BL133" s="16" t="s">
        <v>129</v>
      </c>
      <c r="BM133" s="228" t="s">
        <v>153</v>
      </c>
    </row>
    <row r="134" s="2" customFormat="1">
      <c r="A134" s="37"/>
      <c r="B134" s="38"/>
      <c r="C134" s="39"/>
      <c r="D134" s="230" t="s">
        <v>131</v>
      </c>
      <c r="E134" s="39"/>
      <c r="F134" s="231" t="s">
        <v>150</v>
      </c>
      <c r="G134" s="39"/>
      <c r="H134" s="39"/>
      <c r="I134" s="232"/>
      <c r="J134" s="232"/>
      <c r="K134" s="39"/>
      <c r="L134" s="39"/>
      <c r="M134" s="43"/>
      <c r="N134" s="233"/>
      <c r="O134" s="234"/>
      <c r="P134" s="90"/>
      <c r="Q134" s="90"/>
      <c r="R134" s="90"/>
      <c r="S134" s="90"/>
      <c r="T134" s="90"/>
      <c r="U134" s="90"/>
      <c r="V134" s="90"/>
      <c r="W134" s="90"/>
      <c r="X134" s="91"/>
      <c r="Y134" s="37"/>
      <c r="Z134" s="37"/>
      <c r="AA134" s="37"/>
      <c r="AB134" s="37"/>
      <c r="AC134" s="37"/>
      <c r="AD134" s="37"/>
      <c r="AE134" s="37"/>
      <c r="AT134" s="16" t="s">
        <v>131</v>
      </c>
      <c r="AU134" s="16" t="s">
        <v>85</v>
      </c>
    </row>
    <row r="135" s="13" customFormat="1">
      <c r="A135" s="13"/>
      <c r="B135" s="237"/>
      <c r="C135" s="238"/>
      <c r="D135" s="230" t="s">
        <v>145</v>
      </c>
      <c r="E135" s="239" t="s">
        <v>1</v>
      </c>
      <c r="F135" s="240" t="s">
        <v>154</v>
      </c>
      <c r="G135" s="238"/>
      <c r="H135" s="241">
        <v>12.15</v>
      </c>
      <c r="I135" s="242"/>
      <c r="J135" s="242"/>
      <c r="K135" s="238"/>
      <c r="L135" s="238"/>
      <c r="M135" s="243"/>
      <c r="N135" s="244"/>
      <c r="O135" s="245"/>
      <c r="P135" s="245"/>
      <c r="Q135" s="245"/>
      <c r="R135" s="245"/>
      <c r="S135" s="245"/>
      <c r="T135" s="245"/>
      <c r="U135" s="245"/>
      <c r="V135" s="245"/>
      <c r="W135" s="245"/>
      <c r="X135" s="246"/>
      <c r="Y135" s="13"/>
      <c r="Z135" s="13"/>
      <c r="AA135" s="13"/>
      <c r="AB135" s="13"/>
      <c r="AC135" s="13"/>
      <c r="AD135" s="13"/>
      <c r="AE135" s="13"/>
      <c r="AT135" s="247" t="s">
        <v>145</v>
      </c>
      <c r="AU135" s="247" t="s">
        <v>85</v>
      </c>
      <c r="AV135" s="13" t="s">
        <v>85</v>
      </c>
      <c r="AW135" s="13" t="s">
        <v>5</v>
      </c>
      <c r="AX135" s="13" t="s">
        <v>75</v>
      </c>
      <c r="AY135" s="247" t="s">
        <v>121</v>
      </c>
    </row>
    <row r="136" s="14" customFormat="1">
      <c r="A136" s="14"/>
      <c r="B136" s="248"/>
      <c r="C136" s="249"/>
      <c r="D136" s="230" t="s">
        <v>145</v>
      </c>
      <c r="E136" s="250" t="s">
        <v>1</v>
      </c>
      <c r="F136" s="251" t="s">
        <v>147</v>
      </c>
      <c r="G136" s="249"/>
      <c r="H136" s="252">
        <v>12.15</v>
      </c>
      <c r="I136" s="253"/>
      <c r="J136" s="253"/>
      <c r="K136" s="249"/>
      <c r="L136" s="249"/>
      <c r="M136" s="254"/>
      <c r="N136" s="255"/>
      <c r="O136" s="256"/>
      <c r="P136" s="256"/>
      <c r="Q136" s="256"/>
      <c r="R136" s="256"/>
      <c r="S136" s="256"/>
      <c r="T136" s="256"/>
      <c r="U136" s="256"/>
      <c r="V136" s="256"/>
      <c r="W136" s="256"/>
      <c r="X136" s="257"/>
      <c r="Y136" s="14"/>
      <c r="Z136" s="14"/>
      <c r="AA136" s="14"/>
      <c r="AB136" s="14"/>
      <c r="AC136" s="14"/>
      <c r="AD136" s="14"/>
      <c r="AE136" s="14"/>
      <c r="AT136" s="258" t="s">
        <v>145</v>
      </c>
      <c r="AU136" s="258" t="s">
        <v>85</v>
      </c>
      <c r="AV136" s="14" t="s">
        <v>129</v>
      </c>
      <c r="AW136" s="14" t="s">
        <v>5</v>
      </c>
      <c r="AX136" s="14" t="s">
        <v>83</v>
      </c>
      <c r="AY136" s="258" t="s">
        <v>121</v>
      </c>
    </row>
    <row r="137" s="2" customFormat="1" ht="33" customHeight="1">
      <c r="A137" s="37"/>
      <c r="B137" s="38"/>
      <c r="C137" s="216" t="s">
        <v>155</v>
      </c>
      <c r="D137" s="216" t="s">
        <v>124</v>
      </c>
      <c r="E137" s="217" t="s">
        <v>156</v>
      </c>
      <c r="F137" s="218" t="s">
        <v>157</v>
      </c>
      <c r="G137" s="219" t="s">
        <v>158</v>
      </c>
      <c r="H137" s="220">
        <v>28.350000000000001</v>
      </c>
      <c r="I137" s="221"/>
      <c r="J137" s="221"/>
      <c r="K137" s="222">
        <f>ROUND(P137*H137,2)</f>
        <v>0</v>
      </c>
      <c r="L137" s="218" t="s">
        <v>1</v>
      </c>
      <c r="M137" s="43"/>
      <c r="N137" s="223" t="s">
        <v>1</v>
      </c>
      <c r="O137" s="224" t="s">
        <v>38</v>
      </c>
      <c r="P137" s="225">
        <f>I137+J137</f>
        <v>0</v>
      </c>
      <c r="Q137" s="225">
        <f>ROUND(I137*H137,2)</f>
        <v>0</v>
      </c>
      <c r="R137" s="225">
        <f>ROUND(J137*H137,2)</f>
        <v>0</v>
      </c>
      <c r="S137" s="90"/>
      <c r="T137" s="226">
        <f>S137*H137</f>
        <v>0</v>
      </c>
      <c r="U137" s="226">
        <v>0</v>
      </c>
      <c r="V137" s="226">
        <f>U137*H137</f>
        <v>0</v>
      </c>
      <c r="W137" s="226">
        <v>0</v>
      </c>
      <c r="X137" s="227">
        <f>W137*H137</f>
        <v>0</v>
      </c>
      <c r="Y137" s="37"/>
      <c r="Z137" s="37"/>
      <c r="AA137" s="37"/>
      <c r="AB137" s="37"/>
      <c r="AC137" s="37"/>
      <c r="AD137" s="37"/>
      <c r="AE137" s="37"/>
      <c r="AR137" s="228" t="s">
        <v>129</v>
      </c>
      <c r="AT137" s="228" t="s">
        <v>124</v>
      </c>
      <c r="AU137" s="228" t="s">
        <v>85</v>
      </c>
      <c r="AY137" s="16" t="s">
        <v>121</v>
      </c>
      <c r="BE137" s="229">
        <f>IF(O137="základní",K137,0)</f>
        <v>0</v>
      </c>
      <c r="BF137" s="229">
        <f>IF(O137="snížená",K137,0)</f>
        <v>0</v>
      </c>
      <c r="BG137" s="229">
        <f>IF(O137="zákl. přenesená",K137,0)</f>
        <v>0</v>
      </c>
      <c r="BH137" s="229">
        <f>IF(O137="sníž. přenesená",K137,0)</f>
        <v>0</v>
      </c>
      <c r="BI137" s="229">
        <f>IF(O137="nulová",K137,0)</f>
        <v>0</v>
      </c>
      <c r="BJ137" s="16" t="s">
        <v>83</v>
      </c>
      <c r="BK137" s="229">
        <f>ROUND(P137*H137,2)</f>
        <v>0</v>
      </c>
      <c r="BL137" s="16" t="s">
        <v>129</v>
      </c>
      <c r="BM137" s="228" t="s">
        <v>159</v>
      </c>
    </row>
    <row r="138" s="2" customFormat="1">
      <c r="A138" s="37"/>
      <c r="B138" s="38"/>
      <c r="C138" s="39"/>
      <c r="D138" s="230" t="s">
        <v>131</v>
      </c>
      <c r="E138" s="39"/>
      <c r="F138" s="231" t="s">
        <v>157</v>
      </c>
      <c r="G138" s="39"/>
      <c r="H138" s="39"/>
      <c r="I138" s="232"/>
      <c r="J138" s="232"/>
      <c r="K138" s="39"/>
      <c r="L138" s="39"/>
      <c r="M138" s="43"/>
      <c r="N138" s="233"/>
      <c r="O138" s="234"/>
      <c r="P138" s="90"/>
      <c r="Q138" s="90"/>
      <c r="R138" s="90"/>
      <c r="S138" s="90"/>
      <c r="T138" s="90"/>
      <c r="U138" s="90"/>
      <c r="V138" s="90"/>
      <c r="W138" s="90"/>
      <c r="X138" s="91"/>
      <c r="Y138" s="37"/>
      <c r="Z138" s="37"/>
      <c r="AA138" s="37"/>
      <c r="AB138" s="37"/>
      <c r="AC138" s="37"/>
      <c r="AD138" s="37"/>
      <c r="AE138" s="37"/>
      <c r="AT138" s="16" t="s">
        <v>131</v>
      </c>
      <c r="AU138" s="16" t="s">
        <v>85</v>
      </c>
    </row>
    <row r="139" s="13" customFormat="1">
      <c r="A139" s="13"/>
      <c r="B139" s="237"/>
      <c r="C139" s="238"/>
      <c r="D139" s="230" t="s">
        <v>145</v>
      </c>
      <c r="E139" s="239" t="s">
        <v>1</v>
      </c>
      <c r="F139" s="240" t="s">
        <v>160</v>
      </c>
      <c r="G139" s="238"/>
      <c r="H139" s="241">
        <v>28.350000000000001</v>
      </c>
      <c r="I139" s="242"/>
      <c r="J139" s="242"/>
      <c r="K139" s="238"/>
      <c r="L139" s="238"/>
      <c r="M139" s="243"/>
      <c r="N139" s="244"/>
      <c r="O139" s="245"/>
      <c r="P139" s="245"/>
      <c r="Q139" s="245"/>
      <c r="R139" s="245"/>
      <c r="S139" s="245"/>
      <c r="T139" s="245"/>
      <c r="U139" s="245"/>
      <c r="V139" s="245"/>
      <c r="W139" s="245"/>
      <c r="X139" s="246"/>
      <c r="Y139" s="13"/>
      <c r="Z139" s="13"/>
      <c r="AA139" s="13"/>
      <c r="AB139" s="13"/>
      <c r="AC139" s="13"/>
      <c r="AD139" s="13"/>
      <c r="AE139" s="13"/>
      <c r="AT139" s="247" t="s">
        <v>145</v>
      </c>
      <c r="AU139" s="247" t="s">
        <v>85</v>
      </c>
      <c r="AV139" s="13" t="s">
        <v>85</v>
      </c>
      <c r="AW139" s="13" t="s">
        <v>5</v>
      </c>
      <c r="AX139" s="13" t="s">
        <v>75</v>
      </c>
      <c r="AY139" s="247" t="s">
        <v>121</v>
      </c>
    </row>
    <row r="140" s="14" customFormat="1">
      <c r="A140" s="14"/>
      <c r="B140" s="248"/>
      <c r="C140" s="249"/>
      <c r="D140" s="230" t="s">
        <v>145</v>
      </c>
      <c r="E140" s="250" t="s">
        <v>1</v>
      </c>
      <c r="F140" s="251" t="s">
        <v>147</v>
      </c>
      <c r="G140" s="249"/>
      <c r="H140" s="252">
        <v>28.350000000000001</v>
      </c>
      <c r="I140" s="253"/>
      <c r="J140" s="253"/>
      <c r="K140" s="249"/>
      <c r="L140" s="249"/>
      <c r="M140" s="254"/>
      <c r="N140" s="255"/>
      <c r="O140" s="256"/>
      <c r="P140" s="256"/>
      <c r="Q140" s="256"/>
      <c r="R140" s="256"/>
      <c r="S140" s="256"/>
      <c r="T140" s="256"/>
      <c r="U140" s="256"/>
      <c r="V140" s="256"/>
      <c r="W140" s="256"/>
      <c r="X140" s="257"/>
      <c r="Y140" s="14"/>
      <c r="Z140" s="14"/>
      <c r="AA140" s="14"/>
      <c r="AB140" s="14"/>
      <c r="AC140" s="14"/>
      <c r="AD140" s="14"/>
      <c r="AE140" s="14"/>
      <c r="AT140" s="258" t="s">
        <v>145</v>
      </c>
      <c r="AU140" s="258" t="s">
        <v>85</v>
      </c>
      <c r="AV140" s="14" t="s">
        <v>129</v>
      </c>
      <c r="AW140" s="14" t="s">
        <v>5</v>
      </c>
      <c r="AX140" s="14" t="s">
        <v>83</v>
      </c>
      <c r="AY140" s="258" t="s">
        <v>121</v>
      </c>
    </row>
    <row r="141" s="2" customFormat="1" ht="24.15" customHeight="1">
      <c r="A141" s="37"/>
      <c r="B141" s="38"/>
      <c r="C141" s="216" t="s">
        <v>161</v>
      </c>
      <c r="D141" s="216" t="s">
        <v>124</v>
      </c>
      <c r="E141" s="217" t="s">
        <v>162</v>
      </c>
      <c r="F141" s="218" t="s">
        <v>163</v>
      </c>
      <c r="G141" s="219" t="s">
        <v>158</v>
      </c>
      <c r="H141" s="220">
        <v>28.350000000000001</v>
      </c>
      <c r="I141" s="221"/>
      <c r="J141" s="221"/>
      <c r="K141" s="222">
        <f>ROUND(P141*H141,2)</f>
        <v>0</v>
      </c>
      <c r="L141" s="218" t="s">
        <v>1</v>
      </c>
      <c r="M141" s="43"/>
      <c r="N141" s="223" t="s">
        <v>1</v>
      </c>
      <c r="O141" s="224" t="s">
        <v>38</v>
      </c>
      <c r="P141" s="225">
        <f>I141+J141</f>
        <v>0</v>
      </c>
      <c r="Q141" s="225">
        <f>ROUND(I141*H141,2)</f>
        <v>0</v>
      </c>
      <c r="R141" s="225">
        <f>ROUND(J141*H141,2)</f>
        <v>0</v>
      </c>
      <c r="S141" s="90"/>
      <c r="T141" s="226">
        <f>S141*H141</f>
        <v>0</v>
      </c>
      <c r="U141" s="226">
        <v>0</v>
      </c>
      <c r="V141" s="226">
        <f>U141*H141</f>
        <v>0</v>
      </c>
      <c r="W141" s="226">
        <v>0</v>
      </c>
      <c r="X141" s="227">
        <f>W141*H141</f>
        <v>0</v>
      </c>
      <c r="Y141" s="37"/>
      <c r="Z141" s="37"/>
      <c r="AA141" s="37"/>
      <c r="AB141" s="37"/>
      <c r="AC141" s="37"/>
      <c r="AD141" s="37"/>
      <c r="AE141" s="37"/>
      <c r="AR141" s="228" t="s">
        <v>129</v>
      </c>
      <c r="AT141" s="228" t="s">
        <v>124</v>
      </c>
      <c r="AU141" s="228" t="s">
        <v>85</v>
      </c>
      <c r="AY141" s="16" t="s">
        <v>121</v>
      </c>
      <c r="BE141" s="229">
        <f>IF(O141="základní",K141,0)</f>
        <v>0</v>
      </c>
      <c r="BF141" s="229">
        <f>IF(O141="snížená",K141,0)</f>
        <v>0</v>
      </c>
      <c r="BG141" s="229">
        <f>IF(O141="zákl. přenesená",K141,0)</f>
        <v>0</v>
      </c>
      <c r="BH141" s="229">
        <f>IF(O141="sníž. přenesená",K141,0)</f>
        <v>0</v>
      </c>
      <c r="BI141" s="229">
        <f>IF(O141="nulová",K141,0)</f>
        <v>0</v>
      </c>
      <c r="BJ141" s="16" t="s">
        <v>83</v>
      </c>
      <c r="BK141" s="229">
        <f>ROUND(P141*H141,2)</f>
        <v>0</v>
      </c>
      <c r="BL141" s="16" t="s">
        <v>129</v>
      </c>
      <c r="BM141" s="228" t="s">
        <v>164</v>
      </c>
    </row>
    <row r="142" s="2" customFormat="1">
      <c r="A142" s="37"/>
      <c r="B142" s="38"/>
      <c r="C142" s="39"/>
      <c r="D142" s="230" t="s">
        <v>131</v>
      </c>
      <c r="E142" s="39"/>
      <c r="F142" s="231" t="s">
        <v>163</v>
      </c>
      <c r="G142" s="39"/>
      <c r="H142" s="39"/>
      <c r="I142" s="232"/>
      <c r="J142" s="232"/>
      <c r="K142" s="39"/>
      <c r="L142" s="39"/>
      <c r="M142" s="43"/>
      <c r="N142" s="233"/>
      <c r="O142" s="234"/>
      <c r="P142" s="90"/>
      <c r="Q142" s="90"/>
      <c r="R142" s="90"/>
      <c r="S142" s="90"/>
      <c r="T142" s="90"/>
      <c r="U142" s="90"/>
      <c r="V142" s="90"/>
      <c r="W142" s="90"/>
      <c r="X142" s="91"/>
      <c r="Y142" s="37"/>
      <c r="Z142" s="37"/>
      <c r="AA142" s="37"/>
      <c r="AB142" s="37"/>
      <c r="AC142" s="37"/>
      <c r="AD142" s="37"/>
      <c r="AE142" s="37"/>
      <c r="AT142" s="16" t="s">
        <v>131</v>
      </c>
      <c r="AU142" s="16" t="s">
        <v>85</v>
      </c>
    </row>
    <row r="143" s="13" customFormat="1">
      <c r="A143" s="13"/>
      <c r="B143" s="237"/>
      <c r="C143" s="238"/>
      <c r="D143" s="230" t="s">
        <v>145</v>
      </c>
      <c r="E143" s="239" t="s">
        <v>1</v>
      </c>
      <c r="F143" s="240" t="s">
        <v>160</v>
      </c>
      <c r="G143" s="238"/>
      <c r="H143" s="241">
        <v>28.350000000000001</v>
      </c>
      <c r="I143" s="242"/>
      <c r="J143" s="242"/>
      <c r="K143" s="238"/>
      <c r="L143" s="238"/>
      <c r="M143" s="243"/>
      <c r="N143" s="244"/>
      <c r="O143" s="245"/>
      <c r="P143" s="245"/>
      <c r="Q143" s="245"/>
      <c r="R143" s="245"/>
      <c r="S143" s="245"/>
      <c r="T143" s="245"/>
      <c r="U143" s="245"/>
      <c r="V143" s="245"/>
      <c r="W143" s="245"/>
      <c r="X143" s="246"/>
      <c r="Y143" s="13"/>
      <c r="Z143" s="13"/>
      <c r="AA143" s="13"/>
      <c r="AB143" s="13"/>
      <c r="AC143" s="13"/>
      <c r="AD143" s="13"/>
      <c r="AE143" s="13"/>
      <c r="AT143" s="247" t="s">
        <v>145</v>
      </c>
      <c r="AU143" s="247" t="s">
        <v>85</v>
      </c>
      <c r="AV143" s="13" t="s">
        <v>85</v>
      </c>
      <c r="AW143" s="13" t="s">
        <v>5</v>
      </c>
      <c r="AX143" s="13" t="s">
        <v>75</v>
      </c>
      <c r="AY143" s="247" t="s">
        <v>121</v>
      </c>
    </row>
    <row r="144" s="14" customFormat="1">
      <c r="A144" s="14"/>
      <c r="B144" s="248"/>
      <c r="C144" s="249"/>
      <c r="D144" s="230" t="s">
        <v>145</v>
      </c>
      <c r="E144" s="250" t="s">
        <v>1</v>
      </c>
      <c r="F144" s="251" t="s">
        <v>147</v>
      </c>
      <c r="G144" s="249"/>
      <c r="H144" s="252">
        <v>28.350000000000001</v>
      </c>
      <c r="I144" s="253"/>
      <c r="J144" s="253"/>
      <c r="K144" s="249"/>
      <c r="L144" s="249"/>
      <c r="M144" s="254"/>
      <c r="N144" s="255"/>
      <c r="O144" s="256"/>
      <c r="P144" s="256"/>
      <c r="Q144" s="256"/>
      <c r="R144" s="256"/>
      <c r="S144" s="256"/>
      <c r="T144" s="256"/>
      <c r="U144" s="256"/>
      <c r="V144" s="256"/>
      <c r="W144" s="256"/>
      <c r="X144" s="257"/>
      <c r="Y144" s="14"/>
      <c r="Z144" s="14"/>
      <c r="AA144" s="14"/>
      <c r="AB144" s="14"/>
      <c r="AC144" s="14"/>
      <c r="AD144" s="14"/>
      <c r="AE144" s="14"/>
      <c r="AT144" s="258" t="s">
        <v>145</v>
      </c>
      <c r="AU144" s="258" t="s">
        <v>85</v>
      </c>
      <c r="AV144" s="14" t="s">
        <v>129</v>
      </c>
      <c r="AW144" s="14" t="s">
        <v>5</v>
      </c>
      <c r="AX144" s="14" t="s">
        <v>83</v>
      </c>
      <c r="AY144" s="258" t="s">
        <v>121</v>
      </c>
    </row>
    <row r="145" s="12" customFormat="1" ht="22.8" customHeight="1">
      <c r="A145" s="12"/>
      <c r="B145" s="199"/>
      <c r="C145" s="200"/>
      <c r="D145" s="201" t="s">
        <v>74</v>
      </c>
      <c r="E145" s="214" t="s">
        <v>165</v>
      </c>
      <c r="F145" s="214" t="s">
        <v>166</v>
      </c>
      <c r="G145" s="200"/>
      <c r="H145" s="200"/>
      <c r="I145" s="203"/>
      <c r="J145" s="203"/>
      <c r="K145" s="215">
        <f>BK145</f>
        <v>0</v>
      </c>
      <c r="L145" s="200"/>
      <c r="M145" s="205"/>
      <c r="N145" s="206"/>
      <c r="O145" s="207"/>
      <c r="P145" s="207"/>
      <c r="Q145" s="208">
        <f>SUM(Q146:Q165)</f>
        <v>0</v>
      </c>
      <c r="R145" s="208">
        <f>SUM(R146:R165)</f>
        <v>0</v>
      </c>
      <c r="S145" s="207"/>
      <c r="T145" s="209">
        <f>SUM(T146:T165)</f>
        <v>0</v>
      </c>
      <c r="U145" s="207"/>
      <c r="V145" s="209">
        <f>SUM(V146:V165)</f>
        <v>0.012150000000000001</v>
      </c>
      <c r="W145" s="207"/>
      <c r="X145" s="210">
        <f>SUM(X146:X165)</f>
        <v>0</v>
      </c>
      <c r="Y145" s="12"/>
      <c r="Z145" s="12"/>
      <c r="AA145" s="12"/>
      <c r="AB145" s="12"/>
      <c r="AC145" s="12"/>
      <c r="AD145" s="12"/>
      <c r="AE145" s="12"/>
      <c r="AR145" s="211" t="s">
        <v>83</v>
      </c>
      <c r="AT145" s="212" t="s">
        <v>74</v>
      </c>
      <c r="AU145" s="212" t="s">
        <v>83</v>
      </c>
      <c r="AY145" s="211" t="s">
        <v>121</v>
      </c>
      <c r="BK145" s="213">
        <f>SUM(BK146:BK165)</f>
        <v>0</v>
      </c>
    </row>
    <row r="146" s="2" customFormat="1" ht="24.15" customHeight="1">
      <c r="A146" s="37"/>
      <c r="B146" s="38"/>
      <c r="C146" s="216" t="s">
        <v>167</v>
      </c>
      <c r="D146" s="216" t="s">
        <v>124</v>
      </c>
      <c r="E146" s="217" t="s">
        <v>168</v>
      </c>
      <c r="F146" s="218" t="s">
        <v>126</v>
      </c>
      <c r="G146" s="219" t="s">
        <v>127</v>
      </c>
      <c r="H146" s="220">
        <v>0.40500000000000003</v>
      </c>
      <c r="I146" s="221"/>
      <c r="J146" s="221"/>
      <c r="K146" s="222">
        <f>ROUND(P146*H146,2)</f>
        <v>0</v>
      </c>
      <c r="L146" s="218" t="s">
        <v>1</v>
      </c>
      <c r="M146" s="43"/>
      <c r="N146" s="223" t="s">
        <v>1</v>
      </c>
      <c r="O146" s="224" t="s">
        <v>38</v>
      </c>
      <c r="P146" s="225">
        <f>I146+J146</f>
        <v>0</v>
      </c>
      <c r="Q146" s="225">
        <f>ROUND(I146*H146,2)</f>
        <v>0</v>
      </c>
      <c r="R146" s="225">
        <f>ROUND(J146*H146,2)</f>
        <v>0</v>
      </c>
      <c r="S146" s="90"/>
      <c r="T146" s="226">
        <f>S146*H146</f>
        <v>0</v>
      </c>
      <c r="U146" s="226">
        <v>0</v>
      </c>
      <c r="V146" s="226">
        <f>U146*H146</f>
        <v>0</v>
      </c>
      <c r="W146" s="226">
        <v>0</v>
      </c>
      <c r="X146" s="227">
        <f>W146*H146</f>
        <v>0</v>
      </c>
      <c r="Y146" s="37"/>
      <c r="Z146" s="37"/>
      <c r="AA146" s="37"/>
      <c r="AB146" s="37"/>
      <c r="AC146" s="37"/>
      <c r="AD146" s="37"/>
      <c r="AE146" s="37"/>
      <c r="AR146" s="228" t="s">
        <v>129</v>
      </c>
      <c r="AT146" s="228" t="s">
        <v>124</v>
      </c>
      <c r="AU146" s="228" t="s">
        <v>85</v>
      </c>
      <c r="AY146" s="16" t="s">
        <v>121</v>
      </c>
      <c r="BE146" s="229">
        <f>IF(O146="základní",K146,0)</f>
        <v>0</v>
      </c>
      <c r="BF146" s="229">
        <f>IF(O146="snížená",K146,0)</f>
        <v>0</v>
      </c>
      <c r="BG146" s="229">
        <f>IF(O146="zákl. přenesená",K146,0)</f>
        <v>0</v>
      </c>
      <c r="BH146" s="229">
        <f>IF(O146="sníž. přenesená",K146,0)</f>
        <v>0</v>
      </c>
      <c r="BI146" s="229">
        <f>IF(O146="nulová",K146,0)</f>
        <v>0</v>
      </c>
      <c r="BJ146" s="16" t="s">
        <v>83</v>
      </c>
      <c r="BK146" s="229">
        <f>ROUND(P146*H146,2)</f>
        <v>0</v>
      </c>
      <c r="BL146" s="16" t="s">
        <v>129</v>
      </c>
      <c r="BM146" s="228" t="s">
        <v>169</v>
      </c>
    </row>
    <row r="147" s="2" customFormat="1">
      <c r="A147" s="37"/>
      <c r="B147" s="38"/>
      <c r="C147" s="39"/>
      <c r="D147" s="230" t="s">
        <v>131</v>
      </c>
      <c r="E147" s="39"/>
      <c r="F147" s="231" t="s">
        <v>132</v>
      </c>
      <c r="G147" s="39"/>
      <c r="H147" s="39"/>
      <c r="I147" s="232"/>
      <c r="J147" s="232"/>
      <c r="K147" s="39"/>
      <c r="L147" s="39"/>
      <c r="M147" s="43"/>
      <c r="N147" s="233"/>
      <c r="O147" s="234"/>
      <c r="P147" s="90"/>
      <c r="Q147" s="90"/>
      <c r="R147" s="90"/>
      <c r="S147" s="90"/>
      <c r="T147" s="90"/>
      <c r="U147" s="90"/>
      <c r="V147" s="90"/>
      <c r="W147" s="90"/>
      <c r="X147" s="91"/>
      <c r="Y147" s="37"/>
      <c r="Z147" s="37"/>
      <c r="AA147" s="37"/>
      <c r="AB147" s="37"/>
      <c r="AC147" s="37"/>
      <c r="AD147" s="37"/>
      <c r="AE147" s="37"/>
      <c r="AT147" s="16" t="s">
        <v>131</v>
      </c>
      <c r="AU147" s="16" t="s">
        <v>85</v>
      </c>
    </row>
    <row r="148" s="2" customFormat="1" ht="24.15" customHeight="1">
      <c r="A148" s="37"/>
      <c r="B148" s="38"/>
      <c r="C148" s="216" t="s">
        <v>152</v>
      </c>
      <c r="D148" s="216" t="s">
        <v>124</v>
      </c>
      <c r="E148" s="217" t="s">
        <v>170</v>
      </c>
      <c r="F148" s="218" t="s">
        <v>136</v>
      </c>
      <c r="G148" s="219" t="s">
        <v>127</v>
      </c>
      <c r="H148" s="220">
        <v>0.40500000000000003</v>
      </c>
      <c r="I148" s="221"/>
      <c r="J148" s="221"/>
      <c r="K148" s="222">
        <f>ROUND(P148*H148,2)</f>
        <v>0</v>
      </c>
      <c r="L148" s="218" t="s">
        <v>1</v>
      </c>
      <c r="M148" s="43"/>
      <c r="N148" s="223" t="s">
        <v>1</v>
      </c>
      <c r="O148" s="224" t="s">
        <v>38</v>
      </c>
      <c r="P148" s="225">
        <f>I148+J148</f>
        <v>0</v>
      </c>
      <c r="Q148" s="225">
        <f>ROUND(I148*H148,2)</f>
        <v>0</v>
      </c>
      <c r="R148" s="225">
        <f>ROUND(J148*H148,2)</f>
        <v>0</v>
      </c>
      <c r="S148" s="90"/>
      <c r="T148" s="226">
        <f>S148*H148</f>
        <v>0</v>
      </c>
      <c r="U148" s="226">
        <v>0</v>
      </c>
      <c r="V148" s="226">
        <f>U148*H148</f>
        <v>0</v>
      </c>
      <c r="W148" s="226">
        <v>0</v>
      </c>
      <c r="X148" s="227">
        <f>W148*H148</f>
        <v>0</v>
      </c>
      <c r="Y148" s="37"/>
      <c r="Z148" s="37"/>
      <c r="AA148" s="37"/>
      <c r="AB148" s="37"/>
      <c r="AC148" s="37"/>
      <c r="AD148" s="37"/>
      <c r="AE148" s="37"/>
      <c r="AR148" s="228" t="s">
        <v>129</v>
      </c>
      <c r="AT148" s="228" t="s">
        <v>124</v>
      </c>
      <c r="AU148" s="228" t="s">
        <v>85</v>
      </c>
      <c r="AY148" s="16" t="s">
        <v>121</v>
      </c>
      <c r="BE148" s="229">
        <f>IF(O148="základní",K148,0)</f>
        <v>0</v>
      </c>
      <c r="BF148" s="229">
        <f>IF(O148="snížená",K148,0)</f>
        <v>0</v>
      </c>
      <c r="BG148" s="229">
        <f>IF(O148="zákl. přenesená",K148,0)</f>
        <v>0</v>
      </c>
      <c r="BH148" s="229">
        <f>IF(O148="sníž. přenesená",K148,0)</f>
        <v>0</v>
      </c>
      <c r="BI148" s="229">
        <f>IF(O148="nulová",K148,0)</f>
        <v>0</v>
      </c>
      <c r="BJ148" s="16" t="s">
        <v>83</v>
      </c>
      <c r="BK148" s="229">
        <f>ROUND(P148*H148,2)</f>
        <v>0</v>
      </c>
      <c r="BL148" s="16" t="s">
        <v>129</v>
      </c>
      <c r="BM148" s="228" t="s">
        <v>171</v>
      </c>
    </row>
    <row r="149" s="2" customFormat="1">
      <c r="A149" s="37"/>
      <c r="B149" s="38"/>
      <c r="C149" s="39"/>
      <c r="D149" s="230" t="s">
        <v>131</v>
      </c>
      <c r="E149" s="39"/>
      <c r="F149" s="231" t="s">
        <v>138</v>
      </c>
      <c r="G149" s="39"/>
      <c r="H149" s="39"/>
      <c r="I149" s="232"/>
      <c r="J149" s="232"/>
      <c r="K149" s="39"/>
      <c r="L149" s="39"/>
      <c r="M149" s="43"/>
      <c r="N149" s="233"/>
      <c r="O149" s="234"/>
      <c r="P149" s="90"/>
      <c r="Q149" s="90"/>
      <c r="R149" s="90"/>
      <c r="S149" s="90"/>
      <c r="T149" s="90"/>
      <c r="U149" s="90"/>
      <c r="V149" s="90"/>
      <c r="W149" s="90"/>
      <c r="X149" s="91"/>
      <c r="Y149" s="37"/>
      <c r="Z149" s="37"/>
      <c r="AA149" s="37"/>
      <c r="AB149" s="37"/>
      <c r="AC149" s="37"/>
      <c r="AD149" s="37"/>
      <c r="AE149" s="37"/>
      <c r="AT149" s="16" t="s">
        <v>131</v>
      </c>
      <c r="AU149" s="16" t="s">
        <v>85</v>
      </c>
    </row>
    <row r="150" s="2" customFormat="1" ht="37.8" customHeight="1">
      <c r="A150" s="37"/>
      <c r="B150" s="38"/>
      <c r="C150" s="216" t="s">
        <v>172</v>
      </c>
      <c r="D150" s="216" t="s">
        <v>124</v>
      </c>
      <c r="E150" s="217" t="s">
        <v>173</v>
      </c>
      <c r="F150" s="218" t="s">
        <v>142</v>
      </c>
      <c r="G150" s="219" t="s">
        <v>143</v>
      </c>
      <c r="H150" s="220">
        <v>0.012</v>
      </c>
      <c r="I150" s="221"/>
      <c r="J150" s="221"/>
      <c r="K150" s="222">
        <f>ROUND(P150*H150,2)</f>
        <v>0</v>
      </c>
      <c r="L150" s="218" t="s">
        <v>1</v>
      </c>
      <c r="M150" s="43"/>
      <c r="N150" s="223" t="s">
        <v>1</v>
      </c>
      <c r="O150" s="224" t="s">
        <v>38</v>
      </c>
      <c r="P150" s="225">
        <f>I150+J150</f>
        <v>0</v>
      </c>
      <c r="Q150" s="225">
        <f>ROUND(I150*H150,2)</f>
        <v>0</v>
      </c>
      <c r="R150" s="225">
        <f>ROUND(J150*H150,2)</f>
        <v>0</v>
      </c>
      <c r="S150" s="90"/>
      <c r="T150" s="226">
        <f>S150*H150</f>
        <v>0</v>
      </c>
      <c r="U150" s="226">
        <v>0</v>
      </c>
      <c r="V150" s="226">
        <f>U150*H150</f>
        <v>0</v>
      </c>
      <c r="W150" s="226">
        <v>0</v>
      </c>
      <c r="X150" s="227">
        <f>W150*H150</f>
        <v>0</v>
      </c>
      <c r="Y150" s="37"/>
      <c r="Z150" s="37"/>
      <c r="AA150" s="37"/>
      <c r="AB150" s="37"/>
      <c r="AC150" s="37"/>
      <c r="AD150" s="37"/>
      <c r="AE150" s="37"/>
      <c r="AR150" s="228" t="s">
        <v>129</v>
      </c>
      <c r="AT150" s="228" t="s">
        <v>124</v>
      </c>
      <c r="AU150" s="228" t="s">
        <v>85</v>
      </c>
      <c r="AY150" s="16" t="s">
        <v>121</v>
      </c>
      <c r="BE150" s="229">
        <f>IF(O150="základní",K150,0)</f>
        <v>0</v>
      </c>
      <c r="BF150" s="229">
        <f>IF(O150="snížená",K150,0)</f>
        <v>0</v>
      </c>
      <c r="BG150" s="229">
        <f>IF(O150="zákl. přenesená",K150,0)</f>
        <v>0</v>
      </c>
      <c r="BH150" s="229">
        <f>IF(O150="sníž. přenesená",K150,0)</f>
        <v>0</v>
      </c>
      <c r="BI150" s="229">
        <f>IF(O150="nulová",K150,0)</f>
        <v>0</v>
      </c>
      <c r="BJ150" s="16" t="s">
        <v>83</v>
      </c>
      <c r="BK150" s="229">
        <f>ROUND(P150*H150,2)</f>
        <v>0</v>
      </c>
      <c r="BL150" s="16" t="s">
        <v>129</v>
      </c>
      <c r="BM150" s="228" t="s">
        <v>174</v>
      </c>
    </row>
    <row r="151" s="2" customFormat="1">
      <c r="A151" s="37"/>
      <c r="B151" s="38"/>
      <c r="C151" s="39"/>
      <c r="D151" s="230" t="s">
        <v>131</v>
      </c>
      <c r="E151" s="39"/>
      <c r="F151" s="231" t="s">
        <v>142</v>
      </c>
      <c r="G151" s="39"/>
      <c r="H151" s="39"/>
      <c r="I151" s="232"/>
      <c r="J151" s="232"/>
      <c r="K151" s="39"/>
      <c r="L151" s="39"/>
      <c r="M151" s="43"/>
      <c r="N151" s="233"/>
      <c r="O151" s="234"/>
      <c r="P151" s="90"/>
      <c r="Q151" s="90"/>
      <c r="R151" s="90"/>
      <c r="S151" s="90"/>
      <c r="T151" s="90"/>
      <c r="U151" s="90"/>
      <c r="V151" s="90"/>
      <c r="W151" s="90"/>
      <c r="X151" s="91"/>
      <c r="Y151" s="37"/>
      <c r="Z151" s="37"/>
      <c r="AA151" s="37"/>
      <c r="AB151" s="37"/>
      <c r="AC151" s="37"/>
      <c r="AD151" s="37"/>
      <c r="AE151" s="37"/>
      <c r="AT151" s="16" t="s">
        <v>131</v>
      </c>
      <c r="AU151" s="16" t="s">
        <v>85</v>
      </c>
    </row>
    <row r="152" s="13" customFormat="1">
      <c r="A152" s="13"/>
      <c r="B152" s="237"/>
      <c r="C152" s="238"/>
      <c r="D152" s="230" t="s">
        <v>145</v>
      </c>
      <c r="E152" s="239" t="s">
        <v>1</v>
      </c>
      <c r="F152" s="240" t="s">
        <v>146</v>
      </c>
      <c r="G152" s="238"/>
      <c r="H152" s="241">
        <v>0.012</v>
      </c>
      <c r="I152" s="242"/>
      <c r="J152" s="242"/>
      <c r="K152" s="238"/>
      <c r="L152" s="238"/>
      <c r="M152" s="243"/>
      <c r="N152" s="244"/>
      <c r="O152" s="245"/>
      <c r="P152" s="245"/>
      <c r="Q152" s="245"/>
      <c r="R152" s="245"/>
      <c r="S152" s="245"/>
      <c r="T152" s="245"/>
      <c r="U152" s="245"/>
      <c r="V152" s="245"/>
      <c r="W152" s="245"/>
      <c r="X152" s="246"/>
      <c r="Y152" s="13"/>
      <c r="Z152" s="13"/>
      <c r="AA152" s="13"/>
      <c r="AB152" s="13"/>
      <c r="AC152" s="13"/>
      <c r="AD152" s="13"/>
      <c r="AE152" s="13"/>
      <c r="AT152" s="247" t="s">
        <v>145</v>
      </c>
      <c r="AU152" s="247" t="s">
        <v>85</v>
      </c>
      <c r="AV152" s="13" t="s">
        <v>85</v>
      </c>
      <c r="AW152" s="13" t="s">
        <v>5</v>
      </c>
      <c r="AX152" s="13" t="s">
        <v>75</v>
      </c>
      <c r="AY152" s="247" t="s">
        <v>121</v>
      </c>
    </row>
    <row r="153" s="14" customFormat="1">
      <c r="A153" s="14"/>
      <c r="B153" s="248"/>
      <c r="C153" s="249"/>
      <c r="D153" s="230" t="s">
        <v>145</v>
      </c>
      <c r="E153" s="250" t="s">
        <v>1</v>
      </c>
      <c r="F153" s="251" t="s">
        <v>147</v>
      </c>
      <c r="G153" s="249"/>
      <c r="H153" s="252">
        <v>0.012</v>
      </c>
      <c r="I153" s="253"/>
      <c r="J153" s="253"/>
      <c r="K153" s="249"/>
      <c r="L153" s="249"/>
      <c r="M153" s="254"/>
      <c r="N153" s="255"/>
      <c r="O153" s="256"/>
      <c r="P153" s="256"/>
      <c r="Q153" s="256"/>
      <c r="R153" s="256"/>
      <c r="S153" s="256"/>
      <c r="T153" s="256"/>
      <c r="U153" s="256"/>
      <c r="V153" s="256"/>
      <c r="W153" s="256"/>
      <c r="X153" s="257"/>
      <c r="Y153" s="14"/>
      <c r="Z153" s="14"/>
      <c r="AA153" s="14"/>
      <c r="AB153" s="14"/>
      <c r="AC153" s="14"/>
      <c r="AD153" s="14"/>
      <c r="AE153" s="14"/>
      <c r="AT153" s="258" t="s">
        <v>145</v>
      </c>
      <c r="AU153" s="258" t="s">
        <v>85</v>
      </c>
      <c r="AV153" s="14" t="s">
        <v>129</v>
      </c>
      <c r="AW153" s="14" t="s">
        <v>5</v>
      </c>
      <c r="AX153" s="14" t="s">
        <v>83</v>
      </c>
      <c r="AY153" s="258" t="s">
        <v>121</v>
      </c>
    </row>
    <row r="154" s="2" customFormat="1" ht="24.15" customHeight="1">
      <c r="A154" s="37"/>
      <c r="B154" s="38"/>
      <c r="C154" s="259" t="s">
        <v>175</v>
      </c>
      <c r="D154" s="259" t="s">
        <v>148</v>
      </c>
      <c r="E154" s="260" t="s">
        <v>176</v>
      </c>
      <c r="F154" s="261" t="s">
        <v>150</v>
      </c>
      <c r="G154" s="262" t="s">
        <v>151</v>
      </c>
      <c r="H154" s="263">
        <v>12.15</v>
      </c>
      <c r="I154" s="264"/>
      <c r="J154" s="265"/>
      <c r="K154" s="266">
        <f>ROUND(P154*H154,2)</f>
        <v>0</v>
      </c>
      <c r="L154" s="261" t="s">
        <v>128</v>
      </c>
      <c r="M154" s="267"/>
      <c r="N154" s="268" t="s">
        <v>1</v>
      </c>
      <c r="O154" s="224" t="s">
        <v>38</v>
      </c>
      <c r="P154" s="225">
        <f>I154+J154</f>
        <v>0</v>
      </c>
      <c r="Q154" s="225">
        <f>ROUND(I154*H154,2)</f>
        <v>0</v>
      </c>
      <c r="R154" s="225">
        <f>ROUND(J154*H154,2)</f>
        <v>0</v>
      </c>
      <c r="S154" s="90"/>
      <c r="T154" s="226">
        <f>S154*H154</f>
        <v>0</v>
      </c>
      <c r="U154" s="226">
        <v>0.001</v>
      </c>
      <c r="V154" s="226">
        <f>U154*H154</f>
        <v>0.012150000000000001</v>
      </c>
      <c r="W154" s="226">
        <v>0</v>
      </c>
      <c r="X154" s="227">
        <f>W154*H154</f>
        <v>0</v>
      </c>
      <c r="Y154" s="37"/>
      <c r="Z154" s="37"/>
      <c r="AA154" s="37"/>
      <c r="AB154" s="37"/>
      <c r="AC154" s="37"/>
      <c r="AD154" s="37"/>
      <c r="AE154" s="37"/>
      <c r="AR154" s="228" t="s">
        <v>152</v>
      </c>
      <c r="AT154" s="228" t="s">
        <v>148</v>
      </c>
      <c r="AU154" s="228" t="s">
        <v>85</v>
      </c>
      <c r="AY154" s="16" t="s">
        <v>121</v>
      </c>
      <c r="BE154" s="229">
        <f>IF(O154="základní",K154,0)</f>
        <v>0</v>
      </c>
      <c r="BF154" s="229">
        <f>IF(O154="snížená",K154,0)</f>
        <v>0</v>
      </c>
      <c r="BG154" s="229">
        <f>IF(O154="zákl. přenesená",K154,0)</f>
        <v>0</v>
      </c>
      <c r="BH154" s="229">
        <f>IF(O154="sníž. přenesená",K154,0)</f>
        <v>0</v>
      </c>
      <c r="BI154" s="229">
        <f>IF(O154="nulová",K154,0)</f>
        <v>0</v>
      </c>
      <c r="BJ154" s="16" t="s">
        <v>83</v>
      </c>
      <c r="BK154" s="229">
        <f>ROUND(P154*H154,2)</f>
        <v>0</v>
      </c>
      <c r="BL154" s="16" t="s">
        <v>129</v>
      </c>
      <c r="BM154" s="228" t="s">
        <v>177</v>
      </c>
    </row>
    <row r="155" s="2" customFormat="1">
      <c r="A155" s="37"/>
      <c r="B155" s="38"/>
      <c r="C155" s="39"/>
      <c r="D155" s="230" t="s">
        <v>131</v>
      </c>
      <c r="E155" s="39"/>
      <c r="F155" s="231" t="s">
        <v>150</v>
      </c>
      <c r="G155" s="39"/>
      <c r="H155" s="39"/>
      <c r="I155" s="232"/>
      <c r="J155" s="232"/>
      <c r="K155" s="39"/>
      <c r="L155" s="39"/>
      <c r="M155" s="43"/>
      <c r="N155" s="233"/>
      <c r="O155" s="234"/>
      <c r="P155" s="90"/>
      <c r="Q155" s="90"/>
      <c r="R155" s="90"/>
      <c r="S155" s="90"/>
      <c r="T155" s="90"/>
      <c r="U155" s="90"/>
      <c r="V155" s="90"/>
      <c r="W155" s="90"/>
      <c r="X155" s="91"/>
      <c r="Y155" s="37"/>
      <c r="Z155" s="37"/>
      <c r="AA155" s="37"/>
      <c r="AB155" s="37"/>
      <c r="AC155" s="37"/>
      <c r="AD155" s="37"/>
      <c r="AE155" s="37"/>
      <c r="AT155" s="16" t="s">
        <v>131</v>
      </c>
      <c r="AU155" s="16" t="s">
        <v>85</v>
      </c>
    </row>
    <row r="156" s="13" customFormat="1">
      <c r="A156" s="13"/>
      <c r="B156" s="237"/>
      <c r="C156" s="238"/>
      <c r="D156" s="230" t="s">
        <v>145</v>
      </c>
      <c r="E156" s="239" t="s">
        <v>1</v>
      </c>
      <c r="F156" s="240" t="s">
        <v>154</v>
      </c>
      <c r="G156" s="238"/>
      <c r="H156" s="241">
        <v>12.15</v>
      </c>
      <c r="I156" s="242"/>
      <c r="J156" s="242"/>
      <c r="K156" s="238"/>
      <c r="L156" s="238"/>
      <c r="M156" s="243"/>
      <c r="N156" s="244"/>
      <c r="O156" s="245"/>
      <c r="P156" s="245"/>
      <c r="Q156" s="245"/>
      <c r="R156" s="245"/>
      <c r="S156" s="245"/>
      <c r="T156" s="245"/>
      <c r="U156" s="245"/>
      <c r="V156" s="245"/>
      <c r="W156" s="245"/>
      <c r="X156" s="246"/>
      <c r="Y156" s="13"/>
      <c r="Z156" s="13"/>
      <c r="AA156" s="13"/>
      <c r="AB156" s="13"/>
      <c r="AC156" s="13"/>
      <c r="AD156" s="13"/>
      <c r="AE156" s="13"/>
      <c r="AT156" s="247" t="s">
        <v>145</v>
      </c>
      <c r="AU156" s="247" t="s">
        <v>85</v>
      </c>
      <c r="AV156" s="13" t="s">
        <v>85</v>
      </c>
      <c r="AW156" s="13" t="s">
        <v>5</v>
      </c>
      <c r="AX156" s="13" t="s">
        <v>75</v>
      </c>
      <c r="AY156" s="247" t="s">
        <v>121</v>
      </c>
    </row>
    <row r="157" s="14" customFormat="1">
      <c r="A157" s="14"/>
      <c r="B157" s="248"/>
      <c r="C157" s="249"/>
      <c r="D157" s="230" t="s">
        <v>145</v>
      </c>
      <c r="E157" s="250" t="s">
        <v>1</v>
      </c>
      <c r="F157" s="251" t="s">
        <v>147</v>
      </c>
      <c r="G157" s="249"/>
      <c r="H157" s="252">
        <v>12.15</v>
      </c>
      <c r="I157" s="253"/>
      <c r="J157" s="253"/>
      <c r="K157" s="249"/>
      <c r="L157" s="249"/>
      <c r="M157" s="254"/>
      <c r="N157" s="255"/>
      <c r="O157" s="256"/>
      <c r="P157" s="256"/>
      <c r="Q157" s="256"/>
      <c r="R157" s="256"/>
      <c r="S157" s="256"/>
      <c r="T157" s="256"/>
      <c r="U157" s="256"/>
      <c r="V157" s="256"/>
      <c r="W157" s="256"/>
      <c r="X157" s="257"/>
      <c r="Y157" s="14"/>
      <c r="Z157" s="14"/>
      <c r="AA157" s="14"/>
      <c r="AB157" s="14"/>
      <c r="AC157" s="14"/>
      <c r="AD157" s="14"/>
      <c r="AE157" s="14"/>
      <c r="AT157" s="258" t="s">
        <v>145</v>
      </c>
      <c r="AU157" s="258" t="s">
        <v>85</v>
      </c>
      <c r="AV157" s="14" t="s">
        <v>129</v>
      </c>
      <c r="AW157" s="14" t="s">
        <v>5</v>
      </c>
      <c r="AX157" s="14" t="s">
        <v>83</v>
      </c>
      <c r="AY157" s="258" t="s">
        <v>121</v>
      </c>
    </row>
    <row r="158" s="2" customFormat="1" ht="33" customHeight="1">
      <c r="A158" s="37"/>
      <c r="B158" s="38"/>
      <c r="C158" s="216" t="s">
        <v>178</v>
      </c>
      <c r="D158" s="216" t="s">
        <v>124</v>
      </c>
      <c r="E158" s="217" t="s">
        <v>179</v>
      </c>
      <c r="F158" s="218" t="s">
        <v>157</v>
      </c>
      <c r="G158" s="219" t="s">
        <v>158</v>
      </c>
      <c r="H158" s="220">
        <v>28.350000000000001</v>
      </c>
      <c r="I158" s="221"/>
      <c r="J158" s="221"/>
      <c r="K158" s="222">
        <f>ROUND(P158*H158,2)</f>
        <v>0</v>
      </c>
      <c r="L158" s="218" t="s">
        <v>1</v>
      </c>
      <c r="M158" s="43"/>
      <c r="N158" s="223" t="s">
        <v>1</v>
      </c>
      <c r="O158" s="224" t="s">
        <v>38</v>
      </c>
      <c r="P158" s="225">
        <f>I158+J158</f>
        <v>0</v>
      </c>
      <c r="Q158" s="225">
        <f>ROUND(I158*H158,2)</f>
        <v>0</v>
      </c>
      <c r="R158" s="225">
        <f>ROUND(J158*H158,2)</f>
        <v>0</v>
      </c>
      <c r="S158" s="90"/>
      <c r="T158" s="226">
        <f>S158*H158</f>
        <v>0</v>
      </c>
      <c r="U158" s="226">
        <v>0</v>
      </c>
      <c r="V158" s="226">
        <f>U158*H158</f>
        <v>0</v>
      </c>
      <c r="W158" s="226">
        <v>0</v>
      </c>
      <c r="X158" s="227">
        <f>W158*H158</f>
        <v>0</v>
      </c>
      <c r="Y158" s="37"/>
      <c r="Z158" s="37"/>
      <c r="AA158" s="37"/>
      <c r="AB158" s="37"/>
      <c r="AC158" s="37"/>
      <c r="AD158" s="37"/>
      <c r="AE158" s="37"/>
      <c r="AR158" s="228" t="s">
        <v>129</v>
      </c>
      <c r="AT158" s="228" t="s">
        <v>124</v>
      </c>
      <c r="AU158" s="228" t="s">
        <v>85</v>
      </c>
      <c r="AY158" s="16" t="s">
        <v>121</v>
      </c>
      <c r="BE158" s="229">
        <f>IF(O158="základní",K158,0)</f>
        <v>0</v>
      </c>
      <c r="BF158" s="229">
        <f>IF(O158="snížená",K158,0)</f>
        <v>0</v>
      </c>
      <c r="BG158" s="229">
        <f>IF(O158="zákl. přenesená",K158,0)</f>
        <v>0</v>
      </c>
      <c r="BH158" s="229">
        <f>IF(O158="sníž. přenesená",K158,0)</f>
        <v>0</v>
      </c>
      <c r="BI158" s="229">
        <f>IF(O158="nulová",K158,0)</f>
        <v>0</v>
      </c>
      <c r="BJ158" s="16" t="s">
        <v>83</v>
      </c>
      <c r="BK158" s="229">
        <f>ROUND(P158*H158,2)</f>
        <v>0</v>
      </c>
      <c r="BL158" s="16" t="s">
        <v>129</v>
      </c>
      <c r="BM158" s="228" t="s">
        <v>180</v>
      </c>
    </row>
    <row r="159" s="2" customFormat="1">
      <c r="A159" s="37"/>
      <c r="B159" s="38"/>
      <c r="C159" s="39"/>
      <c r="D159" s="230" t="s">
        <v>131</v>
      </c>
      <c r="E159" s="39"/>
      <c r="F159" s="231" t="s">
        <v>157</v>
      </c>
      <c r="G159" s="39"/>
      <c r="H159" s="39"/>
      <c r="I159" s="232"/>
      <c r="J159" s="232"/>
      <c r="K159" s="39"/>
      <c r="L159" s="39"/>
      <c r="M159" s="43"/>
      <c r="N159" s="233"/>
      <c r="O159" s="234"/>
      <c r="P159" s="90"/>
      <c r="Q159" s="90"/>
      <c r="R159" s="90"/>
      <c r="S159" s="90"/>
      <c r="T159" s="90"/>
      <c r="U159" s="90"/>
      <c r="V159" s="90"/>
      <c r="W159" s="90"/>
      <c r="X159" s="91"/>
      <c r="Y159" s="37"/>
      <c r="Z159" s="37"/>
      <c r="AA159" s="37"/>
      <c r="AB159" s="37"/>
      <c r="AC159" s="37"/>
      <c r="AD159" s="37"/>
      <c r="AE159" s="37"/>
      <c r="AT159" s="16" t="s">
        <v>131</v>
      </c>
      <c r="AU159" s="16" t="s">
        <v>85</v>
      </c>
    </row>
    <row r="160" s="13" customFormat="1">
      <c r="A160" s="13"/>
      <c r="B160" s="237"/>
      <c r="C160" s="238"/>
      <c r="D160" s="230" t="s">
        <v>145</v>
      </c>
      <c r="E160" s="239" t="s">
        <v>1</v>
      </c>
      <c r="F160" s="240" t="s">
        <v>160</v>
      </c>
      <c r="G160" s="238"/>
      <c r="H160" s="241">
        <v>28.350000000000001</v>
      </c>
      <c r="I160" s="242"/>
      <c r="J160" s="242"/>
      <c r="K160" s="238"/>
      <c r="L160" s="238"/>
      <c r="M160" s="243"/>
      <c r="N160" s="244"/>
      <c r="O160" s="245"/>
      <c r="P160" s="245"/>
      <c r="Q160" s="245"/>
      <c r="R160" s="245"/>
      <c r="S160" s="245"/>
      <c r="T160" s="245"/>
      <c r="U160" s="245"/>
      <c r="V160" s="245"/>
      <c r="W160" s="245"/>
      <c r="X160" s="246"/>
      <c r="Y160" s="13"/>
      <c r="Z160" s="13"/>
      <c r="AA160" s="13"/>
      <c r="AB160" s="13"/>
      <c r="AC160" s="13"/>
      <c r="AD160" s="13"/>
      <c r="AE160" s="13"/>
      <c r="AT160" s="247" t="s">
        <v>145</v>
      </c>
      <c r="AU160" s="247" t="s">
        <v>85</v>
      </c>
      <c r="AV160" s="13" t="s">
        <v>85</v>
      </c>
      <c r="AW160" s="13" t="s">
        <v>5</v>
      </c>
      <c r="AX160" s="13" t="s">
        <v>75</v>
      </c>
      <c r="AY160" s="247" t="s">
        <v>121</v>
      </c>
    </row>
    <row r="161" s="14" customFormat="1">
      <c r="A161" s="14"/>
      <c r="B161" s="248"/>
      <c r="C161" s="249"/>
      <c r="D161" s="230" t="s">
        <v>145</v>
      </c>
      <c r="E161" s="250" t="s">
        <v>1</v>
      </c>
      <c r="F161" s="251" t="s">
        <v>147</v>
      </c>
      <c r="G161" s="249"/>
      <c r="H161" s="252">
        <v>28.350000000000001</v>
      </c>
      <c r="I161" s="253"/>
      <c r="J161" s="253"/>
      <c r="K161" s="249"/>
      <c r="L161" s="249"/>
      <c r="M161" s="254"/>
      <c r="N161" s="255"/>
      <c r="O161" s="256"/>
      <c r="P161" s="256"/>
      <c r="Q161" s="256"/>
      <c r="R161" s="256"/>
      <c r="S161" s="256"/>
      <c r="T161" s="256"/>
      <c r="U161" s="256"/>
      <c r="V161" s="256"/>
      <c r="W161" s="256"/>
      <c r="X161" s="257"/>
      <c r="Y161" s="14"/>
      <c r="Z161" s="14"/>
      <c r="AA161" s="14"/>
      <c r="AB161" s="14"/>
      <c r="AC161" s="14"/>
      <c r="AD161" s="14"/>
      <c r="AE161" s="14"/>
      <c r="AT161" s="258" t="s">
        <v>145</v>
      </c>
      <c r="AU161" s="258" t="s">
        <v>85</v>
      </c>
      <c r="AV161" s="14" t="s">
        <v>129</v>
      </c>
      <c r="AW161" s="14" t="s">
        <v>5</v>
      </c>
      <c r="AX161" s="14" t="s">
        <v>83</v>
      </c>
      <c r="AY161" s="258" t="s">
        <v>121</v>
      </c>
    </row>
    <row r="162" s="2" customFormat="1" ht="24.15" customHeight="1">
      <c r="A162" s="37"/>
      <c r="B162" s="38"/>
      <c r="C162" s="216" t="s">
        <v>181</v>
      </c>
      <c r="D162" s="216" t="s">
        <v>124</v>
      </c>
      <c r="E162" s="217" t="s">
        <v>182</v>
      </c>
      <c r="F162" s="218" t="s">
        <v>163</v>
      </c>
      <c r="G162" s="219" t="s">
        <v>158</v>
      </c>
      <c r="H162" s="220">
        <v>28.350000000000001</v>
      </c>
      <c r="I162" s="221"/>
      <c r="J162" s="221"/>
      <c r="K162" s="222">
        <f>ROUND(P162*H162,2)</f>
        <v>0</v>
      </c>
      <c r="L162" s="218" t="s">
        <v>1</v>
      </c>
      <c r="M162" s="43"/>
      <c r="N162" s="223" t="s">
        <v>1</v>
      </c>
      <c r="O162" s="224" t="s">
        <v>38</v>
      </c>
      <c r="P162" s="225">
        <f>I162+J162</f>
        <v>0</v>
      </c>
      <c r="Q162" s="225">
        <f>ROUND(I162*H162,2)</f>
        <v>0</v>
      </c>
      <c r="R162" s="225">
        <f>ROUND(J162*H162,2)</f>
        <v>0</v>
      </c>
      <c r="S162" s="90"/>
      <c r="T162" s="226">
        <f>S162*H162</f>
        <v>0</v>
      </c>
      <c r="U162" s="226">
        <v>0</v>
      </c>
      <c r="V162" s="226">
        <f>U162*H162</f>
        <v>0</v>
      </c>
      <c r="W162" s="226">
        <v>0</v>
      </c>
      <c r="X162" s="227">
        <f>W162*H162</f>
        <v>0</v>
      </c>
      <c r="Y162" s="37"/>
      <c r="Z162" s="37"/>
      <c r="AA162" s="37"/>
      <c r="AB162" s="37"/>
      <c r="AC162" s="37"/>
      <c r="AD162" s="37"/>
      <c r="AE162" s="37"/>
      <c r="AR162" s="228" t="s">
        <v>129</v>
      </c>
      <c r="AT162" s="228" t="s">
        <v>124</v>
      </c>
      <c r="AU162" s="228" t="s">
        <v>85</v>
      </c>
      <c r="AY162" s="16" t="s">
        <v>121</v>
      </c>
      <c r="BE162" s="229">
        <f>IF(O162="základní",K162,0)</f>
        <v>0</v>
      </c>
      <c r="BF162" s="229">
        <f>IF(O162="snížená",K162,0)</f>
        <v>0</v>
      </c>
      <c r="BG162" s="229">
        <f>IF(O162="zákl. přenesená",K162,0)</f>
        <v>0</v>
      </c>
      <c r="BH162" s="229">
        <f>IF(O162="sníž. přenesená",K162,0)</f>
        <v>0</v>
      </c>
      <c r="BI162" s="229">
        <f>IF(O162="nulová",K162,0)</f>
        <v>0</v>
      </c>
      <c r="BJ162" s="16" t="s">
        <v>83</v>
      </c>
      <c r="BK162" s="229">
        <f>ROUND(P162*H162,2)</f>
        <v>0</v>
      </c>
      <c r="BL162" s="16" t="s">
        <v>129</v>
      </c>
      <c r="BM162" s="228" t="s">
        <v>183</v>
      </c>
    </row>
    <row r="163" s="2" customFormat="1">
      <c r="A163" s="37"/>
      <c r="B163" s="38"/>
      <c r="C163" s="39"/>
      <c r="D163" s="230" t="s">
        <v>131</v>
      </c>
      <c r="E163" s="39"/>
      <c r="F163" s="231" t="s">
        <v>163</v>
      </c>
      <c r="G163" s="39"/>
      <c r="H163" s="39"/>
      <c r="I163" s="232"/>
      <c r="J163" s="232"/>
      <c r="K163" s="39"/>
      <c r="L163" s="39"/>
      <c r="M163" s="43"/>
      <c r="N163" s="233"/>
      <c r="O163" s="234"/>
      <c r="P163" s="90"/>
      <c r="Q163" s="90"/>
      <c r="R163" s="90"/>
      <c r="S163" s="90"/>
      <c r="T163" s="90"/>
      <c r="U163" s="90"/>
      <c r="V163" s="90"/>
      <c r="W163" s="90"/>
      <c r="X163" s="91"/>
      <c r="Y163" s="37"/>
      <c r="Z163" s="37"/>
      <c r="AA163" s="37"/>
      <c r="AB163" s="37"/>
      <c r="AC163" s="37"/>
      <c r="AD163" s="37"/>
      <c r="AE163" s="37"/>
      <c r="AT163" s="16" t="s">
        <v>131</v>
      </c>
      <c r="AU163" s="16" t="s">
        <v>85</v>
      </c>
    </row>
    <row r="164" s="13" customFormat="1">
      <c r="A164" s="13"/>
      <c r="B164" s="237"/>
      <c r="C164" s="238"/>
      <c r="D164" s="230" t="s">
        <v>145</v>
      </c>
      <c r="E164" s="239" t="s">
        <v>1</v>
      </c>
      <c r="F164" s="240" t="s">
        <v>160</v>
      </c>
      <c r="G164" s="238"/>
      <c r="H164" s="241">
        <v>28.350000000000001</v>
      </c>
      <c r="I164" s="242"/>
      <c r="J164" s="242"/>
      <c r="K164" s="238"/>
      <c r="L164" s="238"/>
      <c r="M164" s="243"/>
      <c r="N164" s="244"/>
      <c r="O164" s="245"/>
      <c r="P164" s="245"/>
      <c r="Q164" s="245"/>
      <c r="R164" s="245"/>
      <c r="S164" s="245"/>
      <c r="T164" s="245"/>
      <c r="U164" s="245"/>
      <c r="V164" s="245"/>
      <c r="W164" s="245"/>
      <c r="X164" s="246"/>
      <c r="Y164" s="13"/>
      <c r="Z164" s="13"/>
      <c r="AA164" s="13"/>
      <c r="AB164" s="13"/>
      <c r="AC164" s="13"/>
      <c r="AD164" s="13"/>
      <c r="AE164" s="13"/>
      <c r="AT164" s="247" t="s">
        <v>145</v>
      </c>
      <c r="AU164" s="247" t="s">
        <v>85</v>
      </c>
      <c r="AV164" s="13" t="s">
        <v>85</v>
      </c>
      <c r="AW164" s="13" t="s">
        <v>5</v>
      </c>
      <c r="AX164" s="13" t="s">
        <v>75</v>
      </c>
      <c r="AY164" s="247" t="s">
        <v>121</v>
      </c>
    </row>
    <row r="165" s="14" customFormat="1">
      <c r="A165" s="14"/>
      <c r="B165" s="248"/>
      <c r="C165" s="249"/>
      <c r="D165" s="230" t="s">
        <v>145</v>
      </c>
      <c r="E165" s="250" t="s">
        <v>1</v>
      </c>
      <c r="F165" s="251" t="s">
        <v>147</v>
      </c>
      <c r="G165" s="249"/>
      <c r="H165" s="252">
        <v>28.350000000000001</v>
      </c>
      <c r="I165" s="253"/>
      <c r="J165" s="253"/>
      <c r="K165" s="249"/>
      <c r="L165" s="249"/>
      <c r="M165" s="254"/>
      <c r="N165" s="255"/>
      <c r="O165" s="256"/>
      <c r="P165" s="256"/>
      <c r="Q165" s="256"/>
      <c r="R165" s="256"/>
      <c r="S165" s="256"/>
      <c r="T165" s="256"/>
      <c r="U165" s="256"/>
      <c r="V165" s="256"/>
      <c r="W165" s="256"/>
      <c r="X165" s="257"/>
      <c r="Y165" s="14"/>
      <c r="Z165" s="14"/>
      <c r="AA165" s="14"/>
      <c r="AB165" s="14"/>
      <c r="AC165" s="14"/>
      <c r="AD165" s="14"/>
      <c r="AE165" s="14"/>
      <c r="AT165" s="258" t="s">
        <v>145</v>
      </c>
      <c r="AU165" s="258" t="s">
        <v>85</v>
      </c>
      <c r="AV165" s="14" t="s">
        <v>129</v>
      </c>
      <c r="AW165" s="14" t="s">
        <v>5</v>
      </c>
      <c r="AX165" s="14" t="s">
        <v>83</v>
      </c>
      <c r="AY165" s="258" t="s">
        <v>121</v>
      </c>
    </row>
    <row r="166" s="12" customFormat="1" ht="22.8" customHeight="1">
      <c r="A166" s="12"/>
      <c r="B166" s="199"/>
      <c r="C166" s="200"/>
      <c r="D166" s="201" t="s">
        <v>74</v>
      </c>
      <c r="E166" s="214" t="s">
        <v>184</v>
      </c>
      <c r="F166" s="214" t="s">
        <v>185</v>
      </c>
      <c r="G166" s="200"/>
      <c r="H166" s="200"/>
      <c r="I166" s="203"/>
      <c r="J166" s="203"/>
      <c r="K166" s="215">
        <f>BK166</f>
        <v>0</v>
      </c>
      <c r="L166" s="200"/>
      <c r="M166" s="205"/>
      <c r="N166" s="206"/>
      <c r="O166" s="207"/>
      <c r="P166" s="207"/>
      <c r="Q166" s="208">
        <f>SUM(Q167:Q196)</f>
        <v>0</v>
      </c>
      <c r="R166" s="208">
        <f>SUM(R167:R196)</f>
        <v>0</v>
      </c>
      <c r="S166" s="207"/>
      <c r="T166" s="209">
        <f>SUM(T167:T196)</f>
        <v>0</v>
      </c>
      <c r="U166" s="207"/>
      <c r="V166" s="209">
        <f>SUM(V167:V196)</f>
        <v>0.014580000000000001</v>
      </c>
      <c r="W166" s="207"/>
      <c r="X166" s="210">
        <f>SUM(X167:X196)</f>
        <v>0</v>
      </c>
      <c r="Y166" s="12"/>
      <c r="Z166" s="12"/>
      <c r="AA166" s="12"/>
      <c r="AB166" s="12"/>
      <c r="AC166" s="12"/>
      <c r="AD166" s="12"/>
      <c r="AE166" s="12"/>
      <c r="AR166" s="211" t="s">
        <v>83</v>
      </c>
      <c r="AT166" s="212" t="s">
        <v>74</v>
      </c>
      <c r="AU166" s="212" t="s">
        <v>83</v>
      </c>
      <c r="AY166" s="211" t="s">
        <v>121</v>
      </c>
      <c r="BK166" s="213">
        <f>SUM(BK167:BK196)</f>
        <v>0</v>
      </c>
    </row>
    <row r="167" s="2" customFormat="1" ht="24.15" customHeight="1">
      <c r="A167" s="37"/>
      <c r="B167" s="38"/>
      <c r="C167" s="216" t="s">
        <v>186</v>
      </c>
      <c r="D167" s="216" t="s">
        <v>124</v>
      </c>
      <c r="E167" s="217" t="s">
        <v>187</v>
      </c>
      <c r="F167" s="218" t="s">
        <v>126</v>
      </c>
      <c r="G167" s="219" t="s">
        <v>127</v>
      </c>
      <c r="H167" s="220">
        <v>0.40500000000000003</v>
      </c>
      <c r="I167" s="221"/>
      <c r="J167" s="221"/>
      <c r="K167" s="222">
        <f>ROUND(P167*H167,2)</f>
        <v>0</v>
      </c>
      <c r="L167" s="218" t="s">
        <v>1</v>
      </c>
      <c r="M167" s="43"/>
      <c r="N167" s="223" t="s">
        <v>1</v>
      </c>
      <c r="O167" s="224" t="s">
        <v>38</v>
      </c>
      <c r="P167" s="225">
        <f>I167+J167</f>
        <v>0</v>
      </c>
      <c r="Q167" s="225">
        <f>ROUND(I167*H167,2)</f>
        <v>0</v>
      </c>
      <c r="R167" s="225">
        <f>ROUND(J167*H167,2)</f>
        <v>0</v>
      </c>
      <c r="S167" s="90"/>
      <c r="T167" s="226">
        <f>S167*H167</f>
        <v>0</v>
      </c>
      <c r="U167" s="226">
        <v>0</v>
      </c>
      <c r="V167" s="226">
        <f>U167*H167</f>
        <v>0</v>
      </c>
      <c r="W167" s="226">
        <v>0</v>
      </c>
      <c r="X167" s="227">
        <f>W167*H167</f>
        <v>0</v>
      </c>
      <c r="Y167" s="37"/>
      <c r="Z167" s="37"/>
      <c r="AA167" s="37"/>
      <c r="AB167" s="37"/>
      <c r="AC167" s="37"/>
      <c r="AD167" s="37"/>
      <c r="AE167" s="37"/>
      <c r="AR167" s="228" t="s">
        <v>129</v>
      </c>
      <c r="AT167" s="228" t="s">
        <v>124</v>
      </c>
      <c r="AU167" s="228" t="s">
        <v>85</v>
      </c>
      <c r="AY167" s="16" t="s">
        <v>121</v>
      </c>
      <c r="BE167" s="229">
        <f>IF(O167="základní",K167,0)</f>
        <v>0</v>
      </c>
      <c r="BF167" s="229">
        <f>IF(O167="snížená",K167,0)</f>
        <v>0</v>
      </c>
      <c r="BG167" s="229">
        <f>IF(O167="zákl. přenesená",K167,0)</f>
        <v>0</v>
      </c>
      <c r="BH167" s="229">
        <f>IF(O167="sníž. přenesená",K167,0)</f>
        <v>0</v>
      </c>
      <c r="BI167" s="229">
        <f>IF(O167="nulová",K167,0)</f>
        <v>0</v>
      </c>
      <c r="BJ167" s="16" t="s">
        <v>83</v>
      </c>
      <c r="BK167" s="229">
        <f>ROUND(P167*H167,2)</f>
        <v>0</v>
      </c>
      <c r="BL167" s="16" t="s">
        <v>129</v>
      </c>
      <c r="BM167" s="228" t="s">
        <v>188</v>
      </c>
    </row>
    <row r="168" s="2" customFormat="1">
      <c r="A168" s="37"/>
      <c r="B168" s="38"/>
      <c r="C168" s="39"/>
      <c r="D168" s="230" t="s">
        <v>131</v>
      </c>
      <c r="E168" s="39"/>
      <c r="F168" s="231" t="s">
        <v>132</v>
      </c>
      <c r="G168" s="39"/>
      <c r="H168" s="39"/>
      <c r="I168" s="232"/>
      <c r="J168" s="232"/>
      <c r="K168" s="39"/>
      <c r="L168" s="39"/>
      <c r="M168" s="43"/>
      <c r="N168" s="233"/>
      <c r="O168" s="234"/>
      <c r="P168" s="90"/>
      <c r="Q168" s="90"/>
      <c r="R168" s="90"/>
      <c r="S168" s="90"/>
      <c r="T168" s="90"/>
      <c r="U168" s="90"/>
      <c r="V168" s="90"/>
      <c r="W168" s="90"/>
      <c r="X168" s="91"/>
      <c r="Y168" s="37"/>
      <c r="Z168" s="37"/>
      <c r="AA168" s="37"/>
      <c r="AB168" s="37"/>
      <c r="AC168" s="37"/>
      <c r="AD168" s="37"/>
      <c r="AE168" s="37"/>
      <c r="AT168" s="16" t="s">
        <v>131</v>
      </c>
      <c r="AU168" s="16" t="s">
        <v>85</v>
      </c>
    </row>
    <row r="169" s="2" customFormat="1" ht="24.15" customHeight="1">
      <c r="A169" s="37"/>
      <c r="B169" s="38"/>
      <c r="C169" s="216" t="s">
        <v>189</v>
      </c>
      <c r="D169" s="216" t="s">
        <v>124</v>
      </c>
      <c r="E169" s="217" t="s">
        <v>190</v>
      </c>
      <c r="F169" s="218" t="s">
        <v>136</v>
      </c>
      <c r="G169" s="219" t="s">
        <v>127</v>
      </c>
      <c r="H169" s="220">
        <v>0.40500000000000003</v>
      </c>
      <c r="I169" s="221"/>
      <c r="J169" s="221"/>
      <c r="K169" s="222">
        <f>ROUND(P169*H169,2)</f>
        <v>0</v>
      </c>
      <c r="L169" s="218" t="s">
        <v>1</v>
      </c>
      <c r="M169" s="43"/>
      <c r="N169" s="223" t="s">
        <v>1</v>
      </c>
      <c r="O169" s="224" t="s">
        <v>38</v>
      </c>
      <c r="P169" s="225">
        <f>I169+J169</f>
        <v>0</v>
      </c>
      <c r="Q169" s="225">
        <f>ROUND(I169*H169,2)</f>
        <v>0</v>
      </c>
      <c r="R169" s="225">
        <f>ROUND(J169*H169,2)</f>
        <v>0</v>
      </c>
      <c r="S169" s="90"/>
      <c r="T169" s="226">
        <f>S169*H169</f>
        <v>0</v>
      </c>
      <c r="U169" s="226">
        <v>0</v>
      </c>
      <c r="V169" s="226">
        <f>U169*H169</f>
        <v>0</v>
      </c>
      <c r="W169" s="226">
        <v>0</v>
      </c>
      <c r="X169" s="227">
        <f>W169*H169</f>
        <v>0</v>
      </c>
      <c r="Y169" s="37"/>
      <c r="Z169" s="37"/>
      <c r="AA169" s="37"/>
      <c r="AB169" s="37"/>
      <c r="AC169" s="37"/>
      <c r="AD169" s="37"/>
      <c r="AE169" s="37"/>
      <c r="AR169" s="228" t="s">
        <v>129</v>
      </c>
      <c r="AT169" s="228" t="s">
        <v>124</v>
      </c>
      <c r="AU169" s="228" t="s">
        <v>85</v>
      </c>
      <c r="AY169" s="16" t="s">
        <v>121</v>
      </c>
      <c r="BE169" s="229">
        <f>IF(O169="základní",K169,0)</f>
        <v>0</v>
      </c>
      <c r="BF169" s="229">
        <f>IF(O169="snížená",K169,0)</f>
        <v>0</v>
      </c>
      <c r="BG169" s="229">
        <f>IF(O169="zákl. přenesená",K169,0)</f>
        <v>0</v>
      </c>
      <c r="BH169" s="229">
        <f>IF(O169="sníž. přenesená",K169,0)</f>
        <v>0</v>
      </c>
      <c r="BI169" s="229">
        <f>IF(O169="nulová",K169,0)</f>
        <v>0</v>
      </c>
      <c r="BJ169" s="16" t="s">
        <v>83</v>
      </c>
      <c r="BK169" s="229">
        <f>ROUND(P169*H169,2)</f>
        <v>0</v>
      </c>
      <c r="BL169" s="16" t="s">
        <v>129</v>
      </c>
      <c r="BM169" s="228" t="s">
        <v>191</v>
      </c>
    </row>
    <row r="170" s="2" customFormat="1">
      <c r="A170" s="37"/>
      <c r="B170" s="38"/>
      <c r="C170" s="39"/>
      <c r="D170" s="230" t="s">
        <v>131</v>
      </c>
      <c r="E170" s="39"/>
      <c r="F170" s="231" t="s">
        <v>138</v>
      </c>
      <c r="G170" s="39"/>
      <c r="H170" s="39"/>
      <c r="I170" s="232"/>
      <c r="J170" s="232"/>
      <c r="K170" s="39"/>
      <c r="L170" s="39"/>
      <c r="M170" s="43"/>
      <c r="N170" s="233"/>
      <c r="O170" s="234"/>
      <c r="P170" s="90"/>
      <c r="Q170" s="90"/>
      <c r="R170" s="90"/>
      <c r="S170" s="90"/>
      <c r="T170" s="90"/>
      <c r="U170" s="90"/>
      <c r="V170" s="90"/>
      <c r="W170" s="90"/>
      <c r="X170" s="91"/>
      <c r="Y170" s="37"/>
      <c r="Z170" s="37"/>
      <c r="AA170" s="37"/>
      <c r="AB170" s="37"/>
      <c r="AC170" s="37"/>
      <c r="AD170" s="37"/>
      <c r="AE170" s="37"/>
      <c r="AT170" s="16" t="s">
        <v>131</v>
      </c>
      <c r="AU170" s="16" t="s">
        <v>85</v>
      </c>
    </row>
    <row r="171" s="2" customFormat="1" ht="24.15" customHeight="1">
      <c r="A171" s="37"/>
      <c r="B171" s="38"/>
      <c r="C171" s="216" t="s">
        <v>9</v>
      </c>
      <c r="D171" s="216" t="s">
        <v>124</v>
      </c>
      <c r="E171" s="217" t="s">
        <v>192</v>
      </c>
      <c r="F171" s="218" t="s">
        <v>193</v>
      </c>
      <c r="G171" s="219" t="s">
        <v>194</v>
      </c>
      <c r="H171" s="220">
        <v>81</v>
      </c>
      <c r="I171" s="221"/>
      <c r="J171" s="221"/>
      <c r="K171" s="222">
        <f>ROUND(P171*H171,2)</f>
        <v>0</v>
      </c>
      <c r="L171" s="218" t="s">
        <v>128</v>
      </c>
      <c r="M171" s="43"/>
      <c r="N171" s="223" t="s">
        <v>1</v>
      </c>
      <c r="O171" s="224" t="s">
        <v>38</v>
      </c>
      <c r="P171" s="225">
        <f>I171+J171</f>
        <v>0</v>
      </c>
      <c r="Q171" s="225">
        <f>ROUND(I171*H171,2)</f>
        <v>0</v>
      </c>
      <c r="R171" s="225">
        <f>ROUND(J171*H171,2)</f>
        <v>0</v>
      </c>
      <c r="S171" s="90"/>
      <c r="T171" s="226">
        <f>S171*H171</f>
        <v>0</v>
      </c>
      <c r="U171" s="226">
        <v>3.0000000000000001E-05</v>
      </c>
      <c r="V171" s="226">
        <f>U171*H171</f>
        <v>0.0024299999999999999</v>
      </c>
      <c r="W171" s="226">
        <v>0</v>
      </c>
      <c r="X171" s="227">
        <f>W171*H171</f>
        <v>0</v>
      </c>
      <c r="Y171" s="37"/>
      <c r="Z171" s="37"/>
      <c r="AA171" s="37"/>
      <c r="AB171" s="37"/>
      <c r="AC171" s="37"/>
      <c r="AD171" s="37"/>
      <c r="AE171" s="37"/>
      <c r="AR171" s="228" t="s">
        <v>129</v>
      </c>
      <c r="AT171" s="228" t="s">
        <v>124</v>
      </c>
      <c r="AU171" s="228" t="s">
        <v>85</v>
      </c>
      <c r="AY171" s="16" t="s">
        <v>121</v>
      </c>
      <c r="BE171" s="229">
        <f>IF(O171="základní",K171,0)</f>
        <v>0</v>
      </c>
      <c r="BF171" s="229">
        <f>IF(O171="snížená",K171,0)</f>
        <v>0</v>
      </c>
      <c r="BG171" s="229">
        <f>IF(O171="zákl. přenesená",K171,0)</f>
        <v>0</v>
      </c>
      <c r="BH171" s="229">
        <f>IF(O171="sníž. přenesená",K171,0)</f>
        <v>0</v>
      </c>
      <c r="BI171" s="229">
        <f>IF(O171="nulová",K171,0)</f>
        <v>0</v>
      </c>
      <c r="BJ171" s="16" t="s">
        <v>83</v>
      </c>
      <c r="BK171" s="229">
        <f>ROUND(P171*H171,2)</f>
        <v>0</v>
      </c>
      <c r="BL171" s="16" t="s">
        <v>129</v>
      </c>
      <c r="BM171" s="228" t="s">
        <v>195</v>
      </c>
    </row>
    <row r="172" s="2" customFormat="1">
      <c r="A172" s="37"/>
      <c r="B172" s="38"/>
      <c r="C172" s="39"/>
      <c r="D172" s="230" t="s">
        <v>131</v>
      </c>
      <c r="E172" s="39"/>
      <c r="F172" s="231" t="s">
        <v>193</v>
      </c>
      <c r="G172" s="39"/>
      <c r="H172" s="39"/>
      <c r="I172" s="232"/>
      <c r="J172" s="232"/>
      <c r="K172" s="39"/>
      <c r="L172" s="39"/>
      <c r="M172" s="43"/>
      <c r="N172" s="233"/>
      <c r="O172" s="234"/>
      <c r="P172" s="90"/>
      <c r="Q172" s="90"/>
      <c r="R172" s="90"/>
      <c r="S172" s="90"/>
      <c r="T172" s="90"/>
      <c r="U172" s="90"/>
      <c r="V172" s="90"/>
      <c r="W172" s="90"/>
      <c r="X172" s="91"/>
      <c r="Y172" s="37"/>
      <c r="Z172" s="37"/>
      <c r="AA172" s="37"/>
      <c r="AB172" s="37"/>
      <c r="AC172" s="37"/>
      <c r="AD172" s="37"/>
      <c r="AE172" s="37"/>
      <c r="AT172" s="16" t="s">
        <v>131</v>
      </c>
      <c r="AU172" s="16" t="s">
        <v>85</v>
      </c>
    </row>
    <row r="173" s="2" customFormat="1">
      <c r="A173" s="37"/>
      <c r="B173" s="38"/>
      <c r="C173" s="39"/>
      <c r="D173" s="235" t="s">
        <v>133</v>
      </c>
      <c r="E173" s="39"/>
      <c r="F173" s="236" t="s">
        <v>196</v>
      </c>
      <c r="G173" s="39"/>
      <c r="H173" s="39"/>
      <c r="I173" s="232"/>
      <c r="J173" s="232"/>
      <c r="K173" s="39"/>
      <c r="L173" s="39"/>
      <c r="M173" s="43"/>
      <c r="N173" s="233"/>
      <c r="O173" s="234"/>
      <c r="P173" s="90"/>
      <c r="Q173" s="90"/>
      <c r="R173" s="90"/>
      <c r="S173" s="90"/>
      <c r="T173" s="90"/>
      <c r="U173" s="90"/>
      <c r="V173" s="90"/>
      <c r="W173" s="90"/>
      <c r="X173" s="91"/>
      <c r="Y173" s="37"/>
      <c r="Z173" s="37"/>
      <c r="AA173" s="37"/>
      <c r="AB173" s="37"/>
      <c r="AC173" s="37"/>
      <c r="AD173" s="37"/>
      <c r="AE173" s="37"/>
      <c r="AT173" s="16" t="s">
        <v>133</v>
      </c>
      <c r="AU173" s="16" t="s">
        <v>85</v>
      </c>
    </row>
    <row r="174" s="13" customFormat="1">
      <c r="A174" s="13"/>
      <c r="B174" s="237"/>
      <c r="C174" s="238"/>
      <c r="D174" s="230" t="s">
        <v>145</v>
      </c>
      <c r="E174" s="239" t="s">
        <v>1</v>
      </c>
      <c r="F174" s="240" t="s">
        <v>197</v>
      </c>
      <c r="G174" s="238"/>
      <c r="H174" s="241">
        <v>81</v>
      </c>
      <c r="I174" s="242"/>
      <c r="J174" s="242"/>
      <c r="K174" s="238"/>
      <c r="L174" s="238"/>
      <c r="M174" s="243"/>
      <c r="N174" s="244"/>
      <c r="O174" s="245"/>
      <c r="P174" s="245"/>
      <c r="Q174" s="245"/>
      <c r="R174" s="245"/>
      <c r="S174" s="245"/>
      <c r="T174" s="245"/>
      <c r="U174" s="245"/>
      <c r="V174" s="245"/>
      <c r="W174" s="245"/>
      <c r="X174" s="246"/>
      <c r="Y174" s="13"/>
      <c r="Z174" s="13"/>
      <c r="AA174" s="13"/>
      <c r="AB174" s="13"/>
      <c r="AC174" s="13"/>
      <c r="AD174" s="13"/>
      <c r="AE174" s="13"/>
      <c r="AT174" s="247" t="s">
        <v>145</v>
      </c>
      <c r="AU174" s="247" t="s">
        <v>85</v>
      </c>
      <c r="AV174" s="13" t="s">
        <v>85</v>
      </c>
      <c r="AW174" s="13" t="s">
        <v>5</v>
      </c>
      <c r="AX174" s="13" t="s">
        <v>75</v>
      </c>
      <c r="AY174" s="247" t="s">
        <v>121</v>
      </c>
    </row>
    <row r="175" s="14" customFormat="1">
      <c r="A175" s="14"/>
      <c r="B175" s="248"/>
      <c r="C175" s="249"/>
      <c r="D175" s="230" t="s">
        <v>145</v>
      </c>
      <c r="E175" s="250" t="s">
        <v>1</v>
      </c>
      <c r="F175" s="251" t="s">
        <v>147</v>
      </c>
      <c r="G175" s="249"/>
      <c r="H175" s="252">
        <v>81</v>
      </c>
      <c r="I175" s="253"/>
      <c r="J175" s="253"/>
      <c r="K175" s="249"/>
      <c r="L175" s="249"/>
      <c r="M175" s="254"/>
      <c r="N175" s="255"/>
      <c r="O175" s="256"/>
      <c r="P175" s="256"/>
      <c r="Q175" s="256"/>
      <c r="R175" s="256"/>
      <c r="S175" s="256"/>
      <c r="T175" s="256"/>
      <c r="U175" s="256"/>
      <c r="V175" s="256"/>
      <c r="W175" s="256"/>
      <c r="X175" s="257"/>
      <c r="Y175" s="14"/>
      <c r="Z175" s="14"/>
      <c r="AA175" s="14"/>
      <c r="AB175" s="14"/>
      <c r="AC175" s="14"/>
      <c r="AD175" s="14"/>
      <c r="AE175" s="14"/>
      <c r="AT175" s="258" t="s">
        <v>145</v>
      </c>
      <c r="AU175" s="258" t="s">
        <v>85</v>
      </c>
      <c r="AV175" s="14" t="s">
        <v>129</v>
      </c>
      <c r="AW175" s="14" t="s">
        <v>5</v>
      </c>
      <c r="AX175" s="14" t="s">
        <v>83</v>
      </c>
      <c r="AY175" s="258" t="s">
        <v>121</v>
      </c>
    </row>
    <row r="176" s="2" customFormat="1">
      <c r="A176" s="37"/>
      <c r="B176" s="38"/>
      <c r="C176" s="216" t="s">
        <v>198</v>
      </c>
      <c r="D176" s="216" t="s">
        <v>124</v>
      </c>
      <c r="E176" s="217" t="s">
        <v>199</v>
      </c>
      <c r="F176" s="218" t="s">
        <v>200</v>
      </c>
      <c r="G176" s="219" t="s">
        <v>201</v>
      </c>
      <c r="H176" s="220">
        <v>81</v>
      </c>
      <c r="I176" s="221"/>
      <c r="J176" s="221"/>
      <c r="K176" s="222">
        <f>ROUND(P176*H176,2)</f>
        <v>0</v>
      </c>
      <c r="L176" s="218" t="s">
        <v>128</v>
      </c>
      <c r="M176" s="43"/>
      <c r="N176" s="223" t="s">
        <v>1</v>
      </c>
      <c r="O176" s="224" t="s">
        <v>38</v>
      </c>
      <c r="P176" s="225">
        <f>I176+J176</f>
        <v>0</v>
      </c>
      <c r="Q176" s="225">
        <f>ROUND(I176*H176,2)</f>
        <v>0</v>
      </c>
      <c r="R176" s="225">
        <f>ROUND(J176*H176,2)</f>
        <v>0</v>
      </c>
      <c r="S176" s="90"/>
      <c r="T176" s="226">
        <f>S176*H176</f>
        <v>0</v>
      </c>
      <c r="U176" s="226">
        <v>0</v>
      </c>
      <c r="V176" s="226">
        <f>U176*H176</f>
        <v>0</v>
      </c>
      <c r="W176" s="226">
        <v>0</v>
      </c>
      <c r="X176" s="227">
        <f>W176*H176</f>
        <v>0</v>
      </c>
      <c r="Y176" s="37"/>
      <c r="Z176" s="37"/>
      <c r="AA176" s="37"/>
      <c r="AB176" s="37"/>
      <c r="AC176" s="37"/>
      <c r="AD176" s="37"/>
      <c r="AE176" s="37"/>
      <c r="AR176" s="228" t="s">
        <v>129</v>
      </c>
      <c r="AT176" s="228" t="s">
        <v>124</v>
      </c>
      <c r="AU176" s="228" t="s">
        <v>85</v>
      </c>
      <c r="AY176" s="16" t="s">
        <v>121</v>
      </c>
      <c r="BE176" s="229">
        <f>IF(O176="základní",K176,0)</f>
        <v>0</v>
      </c>
      <c r="BF176" s="229">
        <f>IF(O176="snížená",K176,0)</f>
        <v>0</v>
      </c>
      <c r="BG176" s="229">
        <f>IF(O176="zákl. přenesená",K176,0)</f>
        <v>0</v>
      </c>
      <c r="BH176" s="229">
        <f>IF(O176="sníž. přenesená",K176,0)</f>
        <v>0</v>
      </c>
      <c r="BI176" s="229">
        <f>IF(O176="nulová",K176,0)</f>
        <v>0</v>
      </c>
      <c r="BJ176" s="16" t="s">
        <v>83</v>
      </c>
      <c r="BK176" s="229">
        <f>ROUND(P176*H176,2)</f>
        <v>0</v>
      </c>
      <c r="BL176" s="16" t="s">
        <v>129</v>
      </c>
      <c r="BM176" s="228" t="s">
        <v>202</v>
      </c>
    </row>
    <row r="177" s="2" customFormat="1">
      <c r="A177" s="37"/>
      <c r="B177" s="38"/>
      <c r="C177" s="39"/>
      <c r="D177" s="230" t="s">
        <v>131</v>
      </c>
      <c r="E177" s="39"/>
      <c r="F177" s="231" t="s">
        <v>200</v>
      </c>
      <c r="G177" s="39"/>
      <c r="H177" s="39"/>
      <c r="I177" s="232"/>
      <c r="J177" s="232"/>
      <c r="K177" s="39"/>
      <c r="L177" s="39"/>
      <c r="M177" s="43"/>
      <c r="N177" s="233"/>
      <c r="O177" s="234"/>
      <c r="P177" s="90"/>
      <c r="Q177" s="90"/>
      <c r="R177" s="90"/>
      <c r="S177" s="90"/>
      <c r="T177" s="90"/>
      <c r="U177" s="90"/>
      <c r="V177" s="90"/>
      <c r="W177" s="90"/>
      <c r="X177" s="91"/>
      <c r="Y177" s="37"/>
      <c r="Z177" s="37"/>
      <c r="AA177" s="37"/>
      <c r="AB177" s="37"/>
      <c r="AC177" s="37"/>
      <c r="AD177" s="37"/>
      <c r="AE177" s="37"/>
      <c r="AT177" s="16" t="s">
        <v>131</v>
      </c>
      <c r="AU177" s="16" t="s">
        <v>85</v>
      </c>
    </row>
    <row r="178" s="2" customFormat="1">
      <c r="A178" s="37"/>
      <c r="B178" s="38"/>
      <c r="C178" s="39"/>
      <c r="D178" s="235" t="s">
        <v>133</v>
      </c>
      <c r="E178" s="39"/>
      <c r="F178" s="236" t="s">
        <v>203</v>
      </c>
      <c r="G178" s="39"/>
      <c r="H178" s="39"/>
      <c r="I178" s="232"/>
      <c r="J178" s="232"/>
      <c r="K178" s="39"/>
      <c r="L178" s="39"/>
      <c r="M178" s="43"/>
      <c r="N178" s="233"/>
      <c r="O178" s="234"/>
      <c r="P178" s="90"/>
      <c r="Q178" s="90"/>
      <c r="R178" s="90"/>
      <c r="S178" s="90"/>
      <c r="T178" s="90"/>
      <c r="U178" s="90"/>
      <c r="V178" s="90"/>
      <c r="W178" s="90"/>
      <c r="X178" s="91"/>
      <c r="Y178" s="37"/>
      <c r="Z178" s="37"/>
      <c r="AA178" s="37"/>
      <c r="AB178" s="37"/>
      <c r="AC178" s="37"/>
      <c r="AD178" s="37"/>
      <c r="AE178" s="37"/>
      <c r="AT178" s="16" t="s">
        <v>133</v>
      </c>
      <c r="AU178" s="16" t="s">
        <v>85</v>
      </c>
    </row>
    <row r="179" s="13" customFormat="1">
      <c r="A179" s="13"/>
      <c r="B179" s="237"/>
      <c r="C179" s="238"/>
      <c r="D179" s="230" t="s">
        <v>145</v>
      </c>
      <c r="E179" s="239" t="s">
        <v>1</v>
      </c>
      <c r="F179" s="240" t="s">
        <v>197</v>
      </c>
      <c r="G179" s="238"/>
      <c r="H179" s="241">
        <v>81</v>
      </c>
      <c r="I179" s="242"/>
      <c r="J179" s="242"/>
      <c r="K179" s="238"/>
      <c r="L179" s="238"/>
      <c r="M179" s="243"/>
      <c r="N179" s="244"/>
      <c r="O179" s="245"/>
      <c r="P179" s="245"/>
      <c r="Q179" s="245"/>
      <c r="R179" s="245"/>
      <c r="S179" s="245"/>
      <c r="T179" s="245"/>
      <c r="U179" s="245"/>
      <c r="V179" s="245"/>
      <c r="W179" s="245"/>
      <c r="X179" s="246"/>
      <c r="Y179" s="13"/>
      <c r="Z179" s="13"/>
      <c r="AA179" s="13"/>
      <c r="AB179" s="13"/>
      <c r="AC179" s="13"/>
      <c r="AD179" s="13"/>
      <c r="AE179" s="13"/>
      <c r="AT179" s="247" t="s">
        <v>145</v>
      </c>
      <c r="AU179" s="247" t="s">
        <v>85</v>
      </c>
      <c r="AV179" s="13" t="s">
        <v>85</v>
      </c>
      <c r="AW179" s="13" t="s">
        <v>5</v>
      </c>
      <c r="AX179" s="13" t="s">
        <v>75</v>
      </c>
      <c r="AY179" s="247" t="s">
        <v>121</v>
      </c>
    </row>
    <row r="180" s="14" customFormat="1">
      <c r="A180" s="14"/>
      <c r="B180" s="248"/>
      <c r="C180" s="249"/>
      <c r="D180" s="230" t="s">
        <v>145</v>
      </c>
      <c r="E180" s="250" t="s">
        <v>1</v>
      </c>
      <c r="F180" s="251" t="s">
        <v>147</v>
      </c>
      <c r="G180" s="249"/>
      <c r="H180" s="252">
        <v>81</v>
      </c>
      <c r="I180" s="253"/>
      <c r="J180" s="253"/>
      <c r="K180" s="249"/>
      <c r="L180" s="249"/>
      <c r="M180" s="254"/>
      <c r="N180" s="255"/>
      <c r="O180" s="256"/>
      <c r="P180" s="256"/>
      <c r="Q180" s="256"/>
      <c r="R180" s="256"/>
      <c r="S180" s="256"/>
      <c r="T180" s="256"/>
      <c r="U180" s="256"/>
      <c r="V180" s="256"/>
      <c r="W180" s="256"/>
      <c r="X180" s="257"/>
      <c r="Y180" s="14"/>
      <c r="Z180" s="14"/>
      <c r="AA180" s="14"/>
      <c r="AB180" s="14"/>
      <c r="AC180" s="14"/>
      <c r="AD180" s="14"/>
      <c r="AE180" s="14"/>
      <c r="AT180" s="258" t="s">
        <v>145</v>
      </c>
      <c r="AU180" s="258" t="s">
        <v>85</v>
      </c>
      <c r="AV180" s="14" t="s">
        <v>129</v>
      </c>
      <c r="AW180" s="14" t="s">
        <v>5</v>
      </c>
      <c r="AX180" s="14" t="s">
        <v>83</v>
      </c>
      <c r="AY180" s="258" t="s">
        <v>121</v>
      </c>
    </row>
    <row r="181" s="2" customFormat="1" ht="37.8" customHeight="1">
      <c r="A181" s="37"/>
      <c r="B181" s="38"/>
      <c r="C181" s="216" t="s">
        <v>204</v>
      </c>
      <c r="D181" s="216" t="s">
        <v>124</v>
      </c>
      <c r="E181" s="217" t="s">
        <v>205</v>
      </c>
      <c r="F181" s="218" t="s">
        <v>142</v>
      </c>
      <c r="G181" s="219" t="s">
        <v>143</v>
      </c>
      <c r="H181" s="220">
        <v>0.012</v>
      </c>
      <c r="I181" s="221"/>
      <c r="J181" s="221"/>
      <c r="K181" s="222">
        <f>ROUND(P181*H181,2)</f>
        <v>0</v>
      </c>
      <c r="L181" s="218" t="s">
        <v>1</v>
      </c>
      <c r="M181" s="43"/>
      <c r="N181" s="223" t="s">
        <v>1</v>
      </c>
      <c r="O181" s="224" t="s">
        <v>38</v>
      </c>
      <c r="P181" s="225">
        <f>I181+J181</f>
        <v>0</v>
      </c>
      <c r="Q181" s="225">
        <f>ROUND(I181*H181,2)</f>
        <v>0</v>
      </c>
      <c r="R181" s="225">
        <f>ROUND(J181*H181,2)</f>
        <v>0</v>
      </c>
      <c r="S181" s="90"/>
      <c r="T181" s="226">
        <f>S181*H181</f>
        <v>0</v>
      </c>
      <c r="U181" s="226">
        <v>0</v>
      </c>
      <c r="V181" s="226">
        <f>U181*H181</f>
        <v>0</v>
      </c>
      <c r="W181" s="226">
        <v>0</v>
      </c>
      <c r="X181" s="227">
        <f>W181*H181</f>
        <v>0</v>
      </c>
      <c r="Y181" s="37"/>
      <c r="Z181" s="37"/>
      <c r="AA181" s="37"/>
      <c r="AB181" s="37"/>
      <c r="AC181" s="37"/>
      <c r="AD181" s="37"/>
      <c r="AE181" s="37"/>
      <c r="AR181" s="228" t="s">
        <v>129</v>
      </c>
      <c r="AT181" s="228" t="s">
        <v>124</v>
      </c>
      <c r="AU181" s="228" t="s">
        <v>85</v>
      </c>
      <c r="AY181" s="16" t="s">
        <v>121</v>
      </c>
      <c r="BE181" s="229">
        <f>IF(O181="základní",K181,0)</f>
        <v>0</v>
      </c>
      <c r="BF181" s="229">
        <f>IF(O181="snížená",K181,0)</f>
        <v>0</v>
      </c>
      <c r="BG181" s="229">
        <f>IF(O181="zákl. přenesená",K181,0)</f>
        <v>0</v>
      </c>
      <c r="BH181" s="229">
        <f>IF(O181="sníž. přenesená",K181,0)</f>
        <v>0</v>
      </c>
      <c r="BI181" s="229">
        <f>IF(O181="nulová",K181,0)</f>
        <v>0</v>
      </c>
      <c r="BJ181" s="16" t="s">
        <v>83</v>
      </c>
      <c r="BK181" s="229">
        <f>ROUND(P181*H181,2)</f>
        <v>0</v>
      </c>
      <c r="BL181" s="16" t="s">
        <v>129</v>
      </c>
      <c r="BM181" s="228" t="s">
        <v>206</v>
      </c>
    </row>
    <row r="182" s="2" customFormat="1">
      <c r="A182" s="37"/>
      <c r="B182" s="38"/>
      <c r="C182" s="39"/>
      <c r="D182" s="230" t="s">
        <v>131</v>
      </c>
      <c r="E182" s="39"/>
      <c r="F182" s="231" t="s">
        <v>142</v>
      </c>
      <c r="G182" s="39"/>
      <c r="H182" s="39"/>
      <c r="I182" s="232"/>
      <c r="J182" s="232"/>
      <c r="K182" s="39"/>
      <c r="L182" s="39"/>
      <c r="M182" s="43"/>
      <c r="N182" s="233"/>
      <c r="O182" s="234"/>
      <c r="P182" s="90"/>
      <c r="Q182" s="90"/>
      <c r="R182" s="90"/>
      <c r="S182" s="90"/>
      <c r="T182" s="90"/>
      <c r="U182" s="90"/>
      <c r="V182" s="90"/>
      <c r="W182" s="90"/>
      <c r="X182" s="91"/>
      <c r="Y182" s="37"/>
      <c r="Z182" s="37"/>
      <c r="AA182" s="37"/>
      <c r="AB182" s="37"/>
      <c r="AC182" s="37"/>
      <c r="AD182" s="37"/>
      <c r="AE182" s="37"/>
      <c r="AT182" s="16" t="s">
        <v>131</v>
      </c>
      <c r="AU182" s="16" t="s">
        <v>85</v>
      </c>
    </row>
    <row r="183" s="13" customFormat="1">
      <c r="A183" s="13"/>
      <c r="B183" s="237"/>
      <c r="C183" s="238"/>
      <c r="D183" s="230" t="s">
        <v>145</v>
      </c>
      <c r="E183" s="239" t="s">
        <v>1</v>
      </c>
      <c r="F183" s="240" t="s">
        <v>146</v>
      </c>
      <c r="G183" s="238"/>
      <c r="H183" s="241">
        <v>0.012</v>
      </c>
      <c r="I183" s="242"/>
      <c r="J183" s="242"/>
      <c r="K183" s="238"/>
      <c r="L183" s="238"/>
      <c r="M183" s="243"/>
      <c r="N183" s="244"/>
      <c r="O183" s="245"/>
      <c r="P183" s="245"/>
      <c r="Q183" s="245"/>
      <c r="R183" s="245"/>
      <c r="S183" s="245"/>
      <c r="T183" s="245"/>
      <c r="U183" s="245"/>
      <c r="V183" s="245"/>
      <c r="W183" s="245"/>
      <c r="X183" s="246"/>
      <c r="Y183" s="13"/>
      <c r="Z183" s="13"/>
      <c r="AA183" s="13"/>
      <c r="AB183" s="13"/>
      <c r="AC183" s="13"/>
      <c r="AD183" s="13"/>
      <c r="AE183" s="13"/>
      <c r="AT183" s="247" t="s">
        <v>145</v>
      </c>
      <c r="AU183" s="247" t="s">
        <v>85</v>
      </c>
      <c r="AV183" s="13" t="s">
        <v>85</v>
      </c>
      <c r="AW183" s="13" t="s">
        <v>5</v>
      </c>
      <c r="AX183" s="13" t="s">
        <v>75</v>
      </c>
      <c r="AY183" s="247" t="s">
        <v>121</v>
      </c>
    </row>
    <row r="184" s="14" customFormat="1">
      <c r="A184" s="14"/>
      <c r="B184" s="248"/>
      <c r="C184" s="249"/>
      <c r="D184" s="230" t="s">
        <v>145</v>
      </c>
      <c r="E184" s="250" t="s">
        <v>1</v>
      </c>
      <c r="F184" s="251" t="s">
        <v>147</v>
      </c>
      <c r="G184" s="249"/>
      <c r="H184" s="252">
        <v>0.012</v>
      </c>
      <c r="I184" s="253"/>
      <c r="J184" s="253"/>
      <c r="K184" s="249"/>
      <c r="L184" s="249"/>
      <c r="M184" s="254"/>
      <c r="N184" s="255"/>
      <c r="O184" s="256"/>
      <c r="P184" s="256"/>
      <c r="Q184" s="256"/>
      <c r="R184" s="256"/>
      <c r="S184" s="256"/>
      <c r="T184" s="256"/>
      <c r="U184" s="256"/>
      <c r="V184" s="256"/>
      <c r="W184" s="256"/>
      <c r="X184" s="257"/>
      <c r="Y184" s="14"/>
      <c r="Z184" s="14"/>
      <c r="AA184" s="14"/>
      <c r="AB184" s="14"/>
      <c r="AC184" s="14"/>
      <c r="AD184" s="14"/>
      <c r="AE184" s="14"/>
      <c r="AT184" s="258" t="s">
        <v>145</v>
      </c>
      <c r="AU184" s="258" t="s">
        <v>85</v>
      </c>
      <c r="AV184" s="14" t="s">
        <v>129</v>
      </c>
      <c r="AW184" s="14" t="s">
        <v>5</v>
      </c>
      <c r="AX184" s="14" t="s">
        <v>83</v>
      </c>
      <c r="AY184" s="258" t="s">
        <v>121</v>
      </c>
    </row>
    <row r="185" s="2" customFormat="1" ht="24.15" customHeight="1">
      <c r="A185" s="37"/>
      <c r="B185" s="38"/>
      <c r="C185" s="259" t="s">
        <v>207</v>
      </c>
      <c r="D185" s="259" t="s">
        <v>148</v>
      </c>
      <c r="E185" s="260" t="s">
        <v>208</v>
      </c>
      <c r="F185" s="261" t="s">
        <v>150</v>
      </c>
      <c r="G185" s="262" t="s">
        <v>151</v>
      </c>
      <c r="H185" s="263">
        <v>12.15</v>
      </c>
      <c r="I185" s="264"/>
      <c r="J185" s="265"/>
      <c r="K185" s="266">
        <f>ROUND(P185*H185,2)</f>
        <v>0</v>
      </c>
      <c r="L185" s="261" t="s">
        <v>128</v>
      </c>
      <c r="M185" s="267"/>
      <c r="N185" s="268" t="s">
        <v>1</v>
      </c>
      <c r="O185" s="224" t="s">
        <v>38</v>
      </c>
      <c r="P185" s="225">
        <f>I185+J185</f>
        <v>0</v>
      </c>
      <c r="Q185" s="225">
        <f>ROUND(I185*H185,2)</f>
        <v>0</v>
      </c>
      <c r="R185" s="225">
        <f>ROUND(J185*H185,2)</f>
        <v>0</v>
      </c>
      <c r="S185" s="90"/>
      <c r="T185" s="226">
        <f>S185*H185</f>
        <v>0</v>
      </c>
      <c r="U185" s="226">
        <v>0.001</v>
      </c>
      <c r="V185" s="226">
        <f>U185*H185</f>
        <v>0.012150000000000001</v>
      </c>
      <c r="W185" s="226">
        <v>0</v>
      </c>
      <c r="X185" s="227">
        <f>W185*H185</f>
        <v>0</v>
      </c>
      <c r="Y185" s="37"/>
      <c r="Z185" s="37"/>
      <c r="AA185" s="37"/>
      <c r="AB185" s="37"/>
      <c r="AC185" s="37"/>
      <c r="AD185" s="37"/>
      <c r="AE185" s="37"/>
      <c r="AR185" s="228" t="s">
        <v>152</v>
      </c>
      <c r="AT185" s="228" t="s">
        <v>148</v>
      </c>
      <c r="AU185" s="228" t="s">
        <v>85</v>
      </c>
      <c r="AY185" s="16" t="s">
        <v>121</v>
      </c>
      <c r="BE185" s="229">
        <f>IF(O185="základní",K185,0)</f>
        <v>0</v>
      </c>
      <c r="BF185" s="229">
        <f>IF(O185="snížená",K185,0)</f>
        <v>0</v>
      </c>
      <c r="BG185" s="229">
        <f>IF(O185="zákl. přenesená",K185,0)</f>
        <v>0</v>
      </c>
      <c r="BH185" s="229">
        <f>IF(O185="sníž. přenesená",K185,0)</f>
        <v>0</v>
      </c>
      <c r="BI185" s="229">
        <f>IF(O185="nulová",K185,0)</f>
        <v>0</v>
      </c>
      <c r="BJ185" s="16" t="s">
        <v>83</v>
      </c>
      <c r="BK185" s="229">
        <f>ROUND(P185*H185,2)</f>
        <v>0</v>
      </c>
      <c r="BL185" s="16" t="s">
        <v>129</v>
      </c>
      <c r="BM185" s="228" t="s">
        <v>209</v>
      </c>
    </row>
    <row r="186" s="2" customFormat="1">
      <c r="A186" s="37"/>
      <c r="B186" s="38"/>
      <c r="C186" s="39"/>
      <c r="D186" s="230" t="s">
        <v>131</v>
      </c>
      <c r="E186" s="39"/>
      <c r="F186" s="231" t="s">
        <v>150</v>
      </c>
      <c r="G186" s="39"/>
      <c r="H186" s="39"/>
      <c r="I186" s="232"/>
      <c r="J186" s="232"/>
      <c r="K186" s="39"/>
      <c r="L186" s="39"/>
      <c r="M186" s="43"/>
      <c r="N186" s="233"/>
      <c r="O186" s="234"/>
      <c r="P186" s="90"/>
      <c r="Q186" s="90"/>
      <c r="R186" s="90"/>
      <c r="S186" s="90"/>
      <c r="T186" s="90"/>
      <c r="U186" s="90"/>
      <c r="V186" s="90"/>
      <c r="W186" s="90"/>
      <c r="X186" s="91"/>
      <c r="Y186" s="37"/>
      <c r="Z186" s="37"/>
      <c r="AA186" s="37"/>
      <c r="AB186" s="37"/>
      <c r="AC186" s="37"/>
      <c r="AD186" s="37"/>
      <c r="AE186" s="37"/>
      <c r="AT186" s="16" t="s">
        <v>131</v>
      </c>
      <c r="AU186" s="16" t="s">
        <v>85</v>
      </c>
    </row>
    <row r="187" s="13" customFormat="1">
      <c r="A187" s="13"/>
      <c r="B187" s="237"/>
      <c r="C187" s="238"/>
      <c r="D187" s="230" t="s">
        <v>145</v>
      </c>
      <c r="E187" s="239" t="s">
        <v>1</v>
      </c>
      <c r="F187" s="240" t="s">
        <v>154</v>
      </c>
      <c r="G187" s="238"/>
      <c r="H187" s="241">
        <v>12.15</v>
      </c>
      <c r="I187" s="242"/>
      <c r="J187" s="242"/>
      <c r="K187" s="238"/>
      <c r="L187" s="238"/>
      <c r="M187" s="243"/>
      <c r="N187" s="244"/>
      <c r="O187" s="245"/>
      <c r="P187" s="245"/>
      <c r="Q187" s="245"/>
      <c r="R187" s="245"/>
      <c r="S187" s="245"/>
      <c r="T187" s="245"/>
      <c r="U187" s="245"/>
      <c r="V187" s="245"/>
      <c r="W187" s="245"/>
      <c r="X187" s="246"/>
      <c r="Y187" s="13"/>
      <c r="Z187" s="13"/>
      <c r="AA187" s="13"/>
      <c r="AB187" s="13"/>
      <c r="AC187" s="13"/>
      <c r="AD187" s="13"/>
      <c r="AE187" s="13"/>
      <c r="AT187" s="247" t="s">
        <v>145</v>
      </c>
      <c r="AU187" s="247" t="s">
        <v>85</v>
      </c>
      <c r="AV187" s="13" t="s">
        <v>85</v>
      </c>
      <c r="AW187" s="13" t="s">
        <v>5</v>
      </c>
      <c r="AX187" s="13" t="s">
        <v>75</v>
      </c>
      <c r="AY187" s="247" t="s">
        <v>121</v>
      </c>
    </row>
    <row r="188" s="14" customFormat="1">
      <c r="A188" s="14"/>
      <c r="B188" s="248"/>
      <c r="C188" s="249"/>
      <c r="D188" s="230" t="s">
        <v>145</v>
      </c>
      <c r="E188" s="250" t="s">
        <v>1</v>
      </c>
      <c r="F188" s="251" t="s">
        <v>147</v>
      </c>
      <c r="G188" s="249"/>
      <c r="H188" s="252">
        <v>12.15</v>
      </c>
      <c r="I188" s="253"/>
      <c r="J188" s="253"/>
      <c r="K188" s="249"/>
      <c r="L188" s="249"/>
      <c r="M188" s="254"/>
      <c r="N188" s="255"/>
      <c r="O188" s="256"/>
      <c r="P188" s="256"/>
      <c r="Q188" s="256"/>
      <c r="R188" s="256"/>
      <c r="S188" s="256"/>
      <c r="T188" s="256"/>
      <c r="U188" s="256"/>
      <c r="V188" s="256"/>
      <c r="W188" s="256"/>
      <c r="X188" s="257"/>
      <c r="Y188" s="14"/>
      <c r="Z188" s="14"/>
      <c r="AA188" s="14"/>
      <c r="AB188" s="14"/>
      <c r="AC188" s="14"/>
      <c r="AD188" s="14"/>
      <c r="AE188" s="14"/>
      <c r="AT188" s="258" t="s">
        <v>145</v>
      </c>
      <c r="AU188" s="258" t="s">
        <v>85</v>
      </c>
      <c r="AV188" s="14" t="s">
        <v>129</v>
      </c>
      <c r="AW188" s="14" t="s">
        <v>5</v>
      </c>
      <c r="AX188" s="14" t="s">
        <v>83</v>
      </c>
      <c r="AY188" s="258" t="s">
        <v>121</v>
      </c>
    </row>
    <row r="189" s="2" customFormat="1" ht="33" customHeight="1">
      <c r="A189" s="37"/>
      <c r="B189" s="38"/>
      <c r="C189" s="216" t="s">
        <v>210</v>
      </c>
      <c r="D189" s="216" t="s">
        <v>124</v>
      </c>
      <c r="E189" s="217" t="s">
        <v>211</v>
      </c>
      <c r="F189" s="218" t="s">
        <v>157</v>
      </c>
      <c r="G189" s="219" t="s">
        <v>158</v>
      </c>
      <c r="H189" s="220">
        <v>28.350000000000001</v>
      </c>
      <c r="I189" s="221"/>
      <c r="J189" s="221"/>
      <c r="K189" s="222">
        <f>ROUND(P189*H189,2)</f>
        <v>0</v>
      </c>
      <c r="L189" s="218" t="s">
        <v>1</v>
      </c>
      <c r="M189" s="43"/>
      <c r="N189" s="223" t="s">
        <v>1</v>
      </c>
      <c r="O189" s="224" t="s">
        <v>38</v>
      </c>
      <c r="P189" s="225">
        <f>I189+J189</f>
        <v>0</v>
      </c>
      <c r="Q189" s="225">
        <f>ROUND(I189*H189,2)</f>
        <v>0</v>
      </c>
      <c r="R189" s="225">
        <f>ROUND(J189*H189,2)</f>
        <v>0</v>
      </c>
      <c r="S189" s="90"/>
      <c r="T189" s="226">
        <f>S189*H189</f>
        <v>0</v>
      </c>
      <c r="U189" s="226">
        <v>0</v>
      </c>
      <c r="V189" s="226">
        <f>U189*H189</f>
        <v>0</v>
      </c>
      <c r="W189" s="226">
        <v>0</v>
      </c>
      <c r="X189" s="227">
        <f>W189*H189</f>
        <v>0</v>
      </c>
      <c r="Y189" s="37"/>
      <c r="Z189" s="37"/>
      <c r="AA189" s="37"/>
      <c r="AB189" s="37"/>
      <c r="AC189" s="37"/>
      <c r="AD189" s="37"/>
      <c r="AE189" s="37"/>
      <c r="AR189" s="228" t="s">
        <v>129</v>
      </c>
      <c r="AT189" s="228" t="s">
        <v>124</v>
      </c>
      <c r="AU189" s="228" t="s">
        <v>85</v>
      </c>
      <c r="AY189" s="16" t="s">
        <v>121</v>
      </c>
      <c r="BE189" s="229">
        <f>IF(O189="základní",K189,0)</f>
        <v>0</v>
      </c>
      <c r="BF189" s="229">
        <f>IF(O189="snížená",K189,0)</f>
        <v>0</v>
      </c>
      <c r="BG189" s="229">
        <f>IF(O189="zákl. přenesená",K189,0)</f>
        <v>0</v>
      </c>
      <c r="BH189" s="229">
        <f>IF(O189="sníž. přenesená",K189,0)</f>
        <v>0</v>
      </c>
      <c r="BI189" s="229">
        <f>IF(O189="nulová",K189,0)</f>
        <v>0</v>
      </c>
      <c r="BJ189" s="16" t="s">
        <v>83</v>
      </c>
      <c r="BK189" s="229">
        <f>ROUND(P189*H189,2)</f>
        <v>0</v>
      </c>
      <c r="BL189" s="16" t="s">
        <v>129</v>
      </c>
      <c r="BM189" s="228" t="s">
        <v>212</v>
      </c>
    </row>
    <row r="190" s="2" customFormat="1">
      <c r="A190" s="37"/>
      <c r="B190" s="38"/>
      <c r="C190" s="39"/>
      <c r="D190" s="230" t="s">
        <v>131</v>
      </c>
      <c r="E190" s="39"/>
      <c r="F190" s="231" t="s">
        <v>157</v>
      </c>
      <c r="G190" s="39"/>
      <c r="H190" s="39"/>
      <c r="I190" s="232"/>
      <c r="J190" s="232"/>
      <c r="K190" s="39"/>
      <c r="L190" s="39"/>
      <c r="M190" s="43"/>
      <c r="N190" s="233"/>
      <c r="O190" s="234"/>
      <c r="P190" s="90"/>
      <c r="Q190" s="90"/>
      <c r="R190" s="90"/>
      <c r="S190" s="90"/>
      <c r="T190" s="90"/>
      <c r="U190" s="90"/>
      <c r="V190" s="90"/>
      <c r="W190" s="90"/>
      <c r="X190" s="91"/>
      <c r="Y190" s="37"/>
      <c r="Z190" s="37"/>
      <c r="AA190" s="37"/>
      <c r="AB190" s="37"/>
      <c r="AC190" s="37"/>
      <c r="AD190" s="37"/>
      <c r="AE190" s="37"/>
      <c r="AT190" s="16" t="s">
        <v>131</v>
      </c>
      <c r="AU190" s="16" t="s">
        <v>85</v>
      </c>
    </row>
    <row r="191" s="13" customFormat="1">
      <c r="A191" s="13"/>
      <c r="B191" s="237"/>
      <c r="C191" s="238"/>
      <c r="D191" s="230" t="s">
        <v>145</v>
      </c>
      <c r="E191" s="239" t="s">
        <v>1</v>
      </c>
      <c r="F191" s="240" t="s">
        <v>160</v>
      </c>
      <c r="G191" s="238"/>
      <c r="H191" s="241">
        <v>28.350000000000001</v>
      </c>
      <c r="I191" s="242"/>
      <c r="J191" s="242"/>
      <c r="K191" s="238"/>
      <c r="L191" s="238"/>
      <c r="M191" s="243"/>
      <c r="N191" s="244"/>
      <c r="O191" s="245"/>
      <c r="P191" s="245"/>
      <c r="Q191" s="245"/>
      <c r="R191" s="245"/>
      <c r="S191" s="245"/>
      <c r="T191" s="245"/>
      <c r="U191" s="245"/>
      <c r="V191" s="245"/>
      <c r="W191" s="245"/>
      <c r="X191" s="246"/>
      <c r="Y191" s="13"/>
      <c r="Z191" s="13"/>
      <c r="AA191" s="13"/>
      <c r="AB191" s="13"/>
      <c r="AC191" s="13"/>
      <c r="AD191" s="13"/>
      <c r="AE191" s="13"/>
      <c r="AT191" s="247" t="s">
        <v>145</v>
      </c>
      <c r="AU191" s="247" t="s">
        <v>85</v>
      </c>
      <c r="AV191" s="13" t="s">
        <v>85</v>
      </c>
      <c r="AW191" s="13" t="s">
        <v>5</v>
      </c>
      <c r="AX191" s="13" t="s">
        <v>75</v>
      </c>
      <c r="AY191" s="247" t="s">
        <v>121</v>
      </c>
    </row>
    <row r="192" s="14" customFormat="1">
      <c r="A192" s="14"/>
      <c r="B192" s="248"/>
      <c r="C192" s="249"/>
      <c r="D192" s="230" t="s">
        <v>145</v>
      </c>
      <c r="E192" s="250" t="s">
        <v>1</v>
      </c>
      <c r="F192" s="251" t="s">
        <v>147</v>
      </c>
      <c r="G192" s="249"/>
      <c r="H192" s="252">
        <v>28.350000000000001</v>
      </c>
      <c r="I192" s="253"/>
      <c r="J192" s="253"/>
      <c r="K192" s="249"/>
      <c r="L192" s="249"/>
      <c r="M192" s="254"/>
      <c r="N192" s="255"/>
      <c r="O192" s="256"/>
      <c r="P192" s="256"/>
      <c r="Q192" s="256"/>
      <c r="R192" s="256"/>
      <c r="S192" s="256"/>
      <c r="T192" s="256"/>
      <c r="U192" s="256"/>
      <c r="V192" s="256"/>
      <c r="W192" s="256"/>
      <c r="X192" s="257"/>
      <c r="Y192" s="14"/>
      <c r="Z192" s="14"/>
      <c r="AA192" s="14"/>
      <c r="AB192" s="14"/>
      <c r="AC192" s="14"/>
      <c r="AD192" s="14"/>
      <c r="AE192" s="14"/>
      <c r="AT192" s="258" t="s">
        <v>145</v>
      </c>
      <c r="AU192" s="258" t="s">
        <v>85</v>
      </c>
      <c r="AV192" s="14" t="s">
        <v>129</v>
      </c>
      <c r="AW192" s="14" t="s">
        <v>5</v>
      </c>
      <c r="AX192" s="14" t="s">
        <v>83</v>
      </c>
      <c r="AY192" s="258" t="s">
        <v>121</v>
      </c>
    </row>
    <row r="193" s="2" customFormat="1" ht="24.15" customHeight="1">
      <c r="A193" s="37"/>
      <c r="B193" s="38"/>
      <c r="C193" s="216" t="s">
        <v>213</v>
      </c>
      <c r="D193" s="216" t="s">
        <v>124</v>
      </c>
      <c r="E193" s="217" t="s">
        <v>214</v>
      </c>
      <c r="F193" s="218" t="s">
        <v>163</v>
      </c>
      <c r="G193" s="219" t="s">
        <v>158</v>
      </c>
      <c r="H193" s="220">
        <v>28.350000000000001</v>
      </c>
      <c r="I193" s="221"/>
      <c r="J193" s="221"/>
      <c r="K193" s="222">
        <f>ROUND(P193*H193,2)</f>
        <v>0</v>
      </c>
      <c r="L193" s="218" t="s">
        <v>1</v>
      </c>
      <c r="M193" s="43"/>
      <c r="N193" s="223" t="s">
        <v>1</v>
      </c>
      <c r="O193" s="224" t="s">
        <v>38</v>
      </c>
      <c r="P193" s="225">
        <f>I193+J193</f>
        <v>0</v>
      </c>
      <c r="Q193" s="225">
        <f>ROUND(I193*H193,2)</f>
        <v>0</v>
      </c>
      <c r="R193" s="225">
        <f>ROUND(J193*H193,2)</f>
        <v>0</v>
      </c>
      <c r="S193" s="90"/>
      <c r="T193" s="226">
        <f>S193*H193</f>
        <v>0</v>
      </c>
      <c r="U193" s="226">
        <v>0</v>
      </c>
      <c r="V193" s="226">
        <f>U193*H193</f>
        <v>0</v>
      </c>
      <c r="W193" s="226">
        <v>0</v>
      </c>
      <c r="X193" s="227">
        <f>W193*H193</f>
        <v>0</v>
      </c>
      <c r="Y193" s="37"/>
      <c r="Z193" s="37"/>
      <c r="AA193" s="37"/>
      <c r="AB193" s="37"/>
      <c r="AC193" s="37"/>
      <c r="AD193" s="37"/>
      <c r="AE193" s="37"/>
      <c r="AR193" s="228" t="s">
        <v>129</v>
      </c>
      <c r="AT193" s="228" t="s">
        <v>124</v>
      </c>
      <c r="AU193" s="228" t="s">
        <v>85</v>
      </c>
      <c r="AY193" s="16" t="s">
        <v>121</v>
      </c>
      <c r="BE193" s="229">
        <f>IF(O193="základní",K193,0)</f>
        <v>0</v>
      </c>
      <c r="BF193" s="229">
        <f>IF(O193="snížená",K193,0)</f>
        <v>0</v>
      </c>
      <c r="BG193" s="229">
        <f>IF(O193="zákl. přenesená",K193,0)</f>
        <v>0</v>
      </c>
      <c r="BH193" s="229">
        <f>IF(O193="sníž. přenesená",K193,0)</f>
        <v>0</v>
      </c>
      <c r="BI193" s="229">
        <f>IF(O193="nulová",K193,0)</f>
        <v>0</v>
      </c>
      <c r="BJ193" s="16" t="s">
        <v>83</v>
      </c>
      <c r="BK193" s="229">
        <f>ROUND(P193*H193,2)</f>
        <v>0</v>
      </c>
      <c r="BL193" s="16" t="s">
        <v>129</v>
      </c>
      <c r="BM193" s="228" t="s">
        <v>215</v>
      </c>
    </row>
    <row r="194" s="2" customFormat="1">
      <c r="A194" s="37"/>
      <c r="B194" s="38"/>
      <c r="C194" s="39"/>
      <c r="D194" s="230" t="s">
        <v>131</v>
      </c>
      <c r="E194" s="39"/>
      <c r="F194" s="231" t="s">
        <v>163</v>
      </c>
      <c r="G194" s="39"/>
      <c r="H194" s="39"/>
      <c r="I194" s="232"/>
      <c r="J194" s="232"/>
      <c r="K194" s="39"/>
      <c r="L194" s="39"/>
      <c r="M194" s="43"/>
      <c r="N194" s="233"/>
      <c r="O194" s="234"/>
      <c r="P194" s="90"/>
      <c r="Q194" s="90"/>
      <c r="R194" s="90"/>
      <c r="S194" s="90"/>
      <c r="T194" s="90"/>
      <c r="U194" s="90"/>
      <c r="V194" s="90"/>
      <c r="W194" s="90"/>
      <c r="X194" s="91"/>
      <c r="Y194" s="37"/>
      <c r="Z194" s="37"/>
      <c r="AA194" s="37"/>
      <c r="AB194" s="37"/>
      <c r="AC194" s="37"/>
      <c r="AD194" s="37"/>
      <c r="AE194" s="37"/>
      <c r="AT194" s="16" t="s">
        <v>131</v>
      </c>
      <c r="AU194" s="16" t="s">
        <v>85</v>
      </c>
    </row>
    <row r="195" s="13" customFormat="1">
      <c r="A195" s="13"/>
      <c r="B195" s="237"/>
      <c r="C195" s="238"/>
      <c r="D195" s="230" t="s">
        <v>145</v>
      </c>
      <c r="E195" s="239" t="s">
        <v>1</v>
      </c>
      <c r="F195" s="240" t="s">
        <v>160</v>
      </c>
      <c r="G195" s="238"/>
      <c r="H195" s="241">
        <v>28.350000000000001</v>
      </c>
      <c r="I195" s="242"/>
      <c r="J195" s="242"/>
      <c r="K195" s="238"/>
      <c r="L195" s="238"/>
      <c r="M195" s="243"/>
      <c r="N195" s="244"/>
      <c r="O195" s="245"/>
      <c r="P195" s="245"/>
      <c r="Q195" s="245"/>
      <c r="R195" s="245"/>
      <c r="S195" s="245"/>
      <c r="T195" s="245"/>
      <c r="U195" s="245"/>
      <c r="V195" s="245"/>
      <c r="W195" s="245"/>
      <c r="X195" s="246"/>
      <c r="Y195" s="13"/>
      <c r="Z195" s="13"/>
      <c r="AA195" s="13"/>
      <c r="AB195" s="13"/>
      <c r="AC195" s="13"/>
      <c r="AD195" s="13"/>
      <c r="AE195" s="13"/>
      <c r="AT195" s="247" t="s">
        <v>145</v>
      </c>
      <c r="AU195" s="247" t="s">
        <v>85</v>
      </c>
      <c r="AV195" s="13" t="s">
        <v>85</v>
      </c>
      <c r="AW195" s="13" t="s">
        <v>5</v>
      </c>
      <c r="AX195" s="13" t="s">
        <v>75</v>
      </c>
      <c r="AY195" s="247" t="s">
        <v>121</v>
      </c>
    </row>
    <row r="196" s="14" customFormat="1">
      <c r="A196" s="14"/>
      <c r="B196" s="248"/>
      <c r="C196" s="249"/>
      <c r="D196" s="230" t="s">
        <v>145</v>
      </c>
      <c r="E196" s="250" t="s">
        <v>1</v>
      </c>
      <c r="F196" s="251" t="s">
        <v>147</v>
      </c>
      <c r="G196" s="249"/>
      <c r="H196" s="252">
        <v>28.350000000000001</v>
      </c>
      <c r="I196" s="253"/>
      <c r="J196" s="253"/>
      <c r="K196" s="249"/>
      <c r="L196" s="249"/>
      <c r="M196" s="254"/>
      <c r="N196" s="269"/>
      <c r="O196" s="270"/>
      <c r="P196" s="270"/>
      <c r="Q196" s="270"/>
      <c r="R196" s="270"/>
      <c r="S196" s="270"/>
      <c r="T196" s="270"/>
      <c r="U196" s="270"/>
      <c r="V196" s="270"/>
      <c r="W196" s="270"/>
      <c r="X196" s="271"/>
      <c r="Y196" s="14"/>
      <c r="Z196" s="14"/>
      <c r="AA196" s="14"/>
      <c r="AB196" s="14"/>
      <c r="AC196" s="14"/>
      <c r="AD196" s="14"/>
      <c r="AE196" s="14"/>
      <c r="AT196" s="258" t="s">
        <v>145</v>
      </c>
      <c r="AU196" s="258" t="s">
        <v>85</v>
      </c>
      <c r="AV196" s="14" t="s">
        <v>129</v>
      </c>
      <c r="AW196" s="14" t="s">
        <v>5</v>
      </c>
      <c r="AX196" s="14" t="s">
        <v>83</v>
      </c>
      <c r="AY196" s="258" t="s">
        <v>121</v>
      </c>
    </row>
    <row r="197" s="2" customFormat="1" ht="6.96" customHeight="1">
      <c r="A197" s="37"/>
      <c r="B197" s="65"/>
      <c r="C197" s="66"/>
      <c r="D197" s="66"/>
      <c r="E197" s="66"/>
      <c r="F197" s="66"/>
      <c r="G197" s="66"/>
      <c r="H197" s="66"/>
      <c r="I197" s="66"/>
      <c r="J197" s="66"/>
      <c r="K197" s="66"/>
      <c r="L197" s="66"/>
      <c r="M197" s="43"/>
      <c r="N197" s="37"/>
      <c r="P197" s="37"/>
      <c r="Q197" s="37"/>
      <c r="R197" s="37"/>
      <c r="S197" s="37"/>
      <c r="T197" s="37"/>
      <c r="U197" s="37"/>
      <c r="V197" s="37"/>
      <c r="W197" s="37"/>
      <c r="X197" s="37"/>
      <c r="Y197" s="37"/>
      <c r="Z197" s="37"/>
      <c r="AA197" s="37"/>
      <c r="AB197" s="37"/>
      <c r="AC197" s="37"/>
      <c r="AD197" s="37"/>
      <c r="AE197" s="37"/>
    </row>
  </sheetData>
  <sheetProtection sheet="1" autoFilter="0" formatColumns="0" formatRows="0" objects="1" scenarios="1" spinCount="100000" saltValue="qsOdXyy/iXDghJSaya4VYtgyaqk7qB6//FvR9HDl9RJOE6KZ0pgIvuaS1Guq9iGC/phUeqn1stfwCzmOGirFXg==" hashValue="69ED0aG7/YBE9AqXfETtrB7WIYqxQu1eb6x/zq3RBG8b1JsLQ9eT2rtn5stvHZQId3DrvhYapN2sqT3IO1APiA==" algorithmName="SHA-512" password="CC35"/>
  <autoFilter ref="C119:L196"/>
  <mergeCells count="9">
    <mergeCell ref="E7:H7"/>
    <mergeCell ref="E9:H9"/>
    <mergeCell ref="E18:H18"/>
    <mergeCell ref="E27:H27"/>
    <mergeCell ref="E85:H85"/>
    <mergeCell ref="E87:H87"/>
    <mergeCell ref="E110:H110"/>
    <mergeCell ref="E112:H112"/>
    <mergeCell ref="M2:Z2"/>
  </mergeCells>
  <hyperlinks>
    <hyperlink ref="F125" r:id="rId1" display="https://podminky.urs.cz/item/CS_URS_2024_01/111103202"/>
    <hyperlink ref="F128" r:id="rId2" display="https://podminky.urs.cz/item/CS_URS_2024_01/185803105"/>
    <hyperlink ref="F173" r:id="rId3" display="https://podminky.urs.cz/item/CS_URS_2024_01/111209111"/>
    <hyperlink ref="F178" r:id="rId4" display="https://podminky.urs.cz/item/CS_URS_2024_01/18480611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5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Kros</dc:creator>
  <cp:lastModifiedBy>Kros</cp:lastModifiedBy>
  <dcterms:created xsi:type="dcterms:W3CDTF">2024-03-13T14:30:18Z</dcterms:created>
  <dcterms:modified xsi:type="dcterms:W3CDTF">2024-03-13T14:30:21Z</dcterms:modified>
</cp:coreProperties>
</file>