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3 - Polní cesta C38" sheetId="2" r:id="rId2"/>
    <sheet name="SO 05_1 - Polní cesta C146" sheetId="3" r:id="rId3"/>
    <sheet name="SO 05_2 - Výsadba" sheetId="4" r:id="rId4"/>
    <sheet name="SO 06 - Akumulační prosto..." sheetId="5" r:id="rId5"/>
    <sheet name="SO 07 - Akumulační prosto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'SO 03 - Polní cesta C38'!$C$94:$K$673</definedName>
    <definedName name="_xlnm.Print_Area" localSheetId="1">'SO 03 - Polní cesta C38'!$C$4:$J$39,'SO 03 - Polní cesta C38'!$C$45:$J$76,'SO 03 - Polní cesta C38'!$C$82:$K$673</definedName>
    <definedName name="_xlnm._FilterDatabase" localSheetId="2" hidden="1">'SO 05_1 - Polní cesta C146'!$C$90:$K$532</definedName>
    <definedName name="_xlnm.Print_Area" localSheetId="2">'SO 05_1 - Polní cesta C146'!$C$4:$J$39,'SO 05_1 - Polní cesta C146'!$C$45:$J$72,'SO 05_1 - Polní cesta C146'!$C$78:$K$532</definedName>
    <definedName name="_xlnm._FilterDatabase" localSheetId="3" hidden="1">'SO 05_2 - Výsadba'!$C$81:$K$207</definedName>
    <definedName name="_xlnm.Print_Area" localSheetId="3">'SO 05_2 - Výsadba'!$C$4:$J$39,'SO 05_2 - Výsadba'!$C$45:$J$63,'SO 05_2 - Výsadba'!$C$69:$K$207</definedName>
    <definedName name="_xlnm._FilterDatabase" localSheetId="4" hidden="1">'SO 06 - Akumulační prosto...'!$C$92:$K$474</definedName>
    <definedName name="_xlnm.Print_Area" localSheetId="4">'SO 06 - Akumulační prosto...'!$C$4:$J$39,'SO 06 - Akumulační prosto...'!$C$45:$J$74,'SO 06 - Akumulační prosto...'!$C$80:$K$474</definedName>
    <definedName name="_xlnm._FilterDatabase" localSheetId="5" hidden="1">'SO 07 - Akumulační prosto...'!$C$91:$K$451</definedName>
    <definedName name="_xlnm.Print_Area" localSheetId="5">'SO 07 - Akumulační prosto...'!$C$4:$J$39,'SO 07 - Akumulační prosto...'!$C$45:$J$73,'SO 07 - Akumulační prosto...'!$C$79:$K$451</definedName>
    <definedName name="_xlnm.Print_Area" localSheetId="6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03 - Polní cesta C38'!$94:$94</definedName>
    <definedName name="_xlnm.Print_Titles" localSheetId="2">'SO 05_1 - Polní cesta C146'!$90:$90</definedName>
    <definedName name="_xlnm.Print_Titles" localSheetId="3">'SO 05_2 - Výsadba'!$81:$81</definedName>
    <definedName name="_xlnm.Print_Titles" localSheetId="4">'SO 06 - Akumulační prosto...'!$92:$92</definedName>
    <definedName name="_xlnm.Print_Titles" localSheetId="5">'SO 07 - Akumulační prosto...'!$91:$91</definedName>
  </definedNames>
  <calcPr fullCalcOnLoad="1"/>
</workbook>
</file>

<file path=xl/sharedStrings.xml><?xml version="1.0" encoding="utf-8"?>
<sst xmlns="http://schemas.openxmlformats.org/spreadsheetml/2006/main" count="19181" uniqueCount="1674">
  <si>
    <t>Export Komplet</t>
  </si>
  <si>
    <t>VZ</t>
  </si>
  <si>
    <t>2.0</t>
  </si>
  <si>
    <t>ZAMOK</t>
  </si>
  <si>
    <t>False</t>
  </si>
  <si>
    <t>{9699de8b-0e77-40a5-93c3-1ab7611606fb}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</si>
  <si>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</si>
  <si>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</si>
  <si>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</si>
  <si>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</si>
  <si>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</si>
  <si>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</si>
  <si>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</si>
  <si>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</si>
  <si>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24/18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</si>
  <si>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</si>
  <si>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</si>
  <si>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společných zařízení v k. ú. Stará Ves n. O. - I. etapa</t>
  </si>
  <si>
    <t>KSO:</t>
  </si>
  <si>
    <t/>
  </si>
  <si>
    <t>CC-CZ:</t>
  </si>
  <si>
    <t>Místo:</t>
  </si>
  <si>
    <t>k. ú. Stará Ves nad Ondřejnicí</t>
  </si>
  <si>
    <t>Datum:</t>
  </si>
  <si>
    <t>6. 2. 2024</t>
  </si>
  <si>
    <t>Zadavatel:</t>
  </si>
  <si>
    <t>IČ:</t>
  </si>
  <si>
    <t>01312774</t>
  </si>
  <si>
    <t>ČR - SPÚ, KPÚ pro Moravskoslezský kraj</t>
  </si>
  <si>
    <t>DIČ:</t>
  </si>
  <si>
    <t>Uchazeč:</t>
  </si>
  <si>
    <t>Vyplň údaj</t>
  </si>
  <si>
    <t>Projektant:</t>
  </si>
  <si>
    <t>29186404</t>
  </si>
  <si>
    <t>Hanousek s.r.o.,Barákova 2745/41, 796 01 Prostějov</t>
  </si>
  <si>
    <t>True</t>
  </si>
  <si>
    <t>Zpracovatel:</t>
  </si>
  <si>
    <t>Poznámka:</t>
  </si>
  <si>
    <t>Soupis prací je sestaven s využitím Cenové soustavy ÚRS - cenová soustava 01/2024.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</si>
  <si>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</si>
  <si>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</si>
  <si>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</si>
  <si>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</si>
  <si>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</si>
  <si>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</si>
  <si>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</si>
  <si>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</si>
  <si>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</si>
  <si>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</si>
  <si>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</si>
  <si>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</si>
  <si>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</si>
  <si>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</si>
  <si>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</si>
  <si>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</si>
  <si>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</si>
  <si>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</si>
  <si>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</si>
  <si>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</si>
  <si>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</si>
  <si>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</si>
  <si>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</si>
  <si>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</si>
  <si>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</si>
  <si>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</si>
  <si>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</si>
  <si>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</si>
  <si>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</si>
  <si>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</si>
  <si>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</si>
  <si>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</si>
  <si>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</si>
  <si>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</si>
  <si>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</si>
  <si>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</si>
  <si>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</si>
  <si>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</si>
  <si>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</si>
  <si>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03</t>
  </si>
  <si>
    <t>Polní cesta C38</t>
  </si>
  <si>
    <t>STA</t>
  </si>
  <si>
    <t>1</t>
  </si>
  <si>
    <t>{108e3f43-229c-4cf8-8a42-fdb272003933}</t>
  </si>
  <si>
    <t>2</t>
  </si>
  <si>
    <t>SO 05_1</t>
  </si>
  <si>
    <t>Polní cesta C146</t>
  </si>
  <si>
    <t>{473c6691-b29f-4004-9f11-b793dc43cac3}</t>
  </si>
  <si>
    <t>SO 05_2</t>
  </si>
  <si>
    <t>Výsadba</t>
  </si>
  <si>
    <t>{f437ffcd-a4d9-480f-af30-eca7e5a34817}</t>
  </si>
  <si>
    <t>SO 06</t>
  </si>
  <si>
    <t>Akumulační prostor AP3</t>
  </si>
  <si>
    <t>{c01e84d9-1b25-4971-ab28-ce5d96307f82}</t>
  </si>
  <si>
    <t>SO 07</t>
  </si>
  <si>
    <t>Akumulační prostor AP4</t>
  </si>
  <si>
    <t>{d4cbead9-0b77-4142-a2d1-b2bab2ca6afd}</t>
  </si>
  <si>
    <t>KRYCÍ LIST SOUPISU PRACÍ</t>
  </si>
  <si>
    <t>Objekt:</t>
  </si>
  <si>
    <t>SO 03 - Polní cesta C38</t>
  </si>
  <si>
    <t>Ing. Jan Krč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</si>
  <si>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</si>
  <si>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</si>
  <si>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</si>
  <si>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</si>
  <si>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</si>
  <si>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</si>
  <si>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</si>
  <si>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</si>
  <si>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</si>
  <si>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</si>
  <si>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</si>
  <si>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</si>
  <si>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</si>
  <si>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</si>
  <si>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</si>
  <si>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</si>
  <si>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</si>
  <si>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</si>
  <si>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</si>
  <si>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</si>
  <si>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</si>
  <si>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</si>
  <si>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</si>
  <si>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</si>
  <si>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</si>
  <si>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</si>
  <si>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</si>
  <si>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</si>
  <si>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</si>
  <si>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</si>
  <si>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</si>
  <si>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</si>
  <si>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</si>
  <si>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</si>
  <si>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</si>
  <si>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</si>
  <si>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</si>
  <si>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</si>
  <si>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111151133</t>
  </si>
  <si>
    <t>Pokosení trávníku při souvislé ploše do 1000 m2 lučního na svahu přes 1:2 do 1:1</t>
  </si>
  <si>
    <t>m2</t>
  </si>
  <si>
    <t>CS ÚRS 2024 01</t>
  </si>
  <si>
    <t>4</t>
  </si>
  <si>
    <t>-1014574446</t>
  </si>
  <si>
    <t>Online PSC</t>
  </si>
  <si>
    <t>https://podminky.urs.cz/item/CS_URS_2024_01/111151133</t>
  </si>
  <si>
    <t>VV</t>
  </si>
  <si>
    <t>Výkresy č. D.3.2, D.3.3., D.3.4., D.3.5., TZ</t>
  </si>
  <si>
    <t>Pokosení před a po osetí</t>
  </si>
  <si>
    <t>InR - násypy, zářezy</t>
  </si>
  <si>
    <t>(225+117)*2</t>
  </si>
  <si>
    <t>111151231</t>
  </si>
  <si>
    <t>Pokosení trávníku při souvislé ploše přes 1000 do 10000 m2 lučního v rovině nebo svahu do 1:5</t>
  </si>
  <si>
    <t>338098552</t>
  </si>
  <si>
    <t>https://podminky.urs.cz/item/CS_URS_2024_01/111151231</t>
  </si>
  <si>
    <t>Pokosení před výstavbou cesty - plocha parcely</t>
  </si>
  <si>
    <t>3968-431</t>
  </si>
  <si>
    <t>Pokosení před osetím</t>
  </si>
  <si>
    <t xml:space="preserve">Plocha parcely mínus plocha nové cesty </t>
  </si>
  <si>
    <t>3968-3022-40-139</t>
  </si>
  <si>
    <t>Pokosení po osetí</t>
  </si>
  <si>
    <t>Součet</t>
  </si>
  <si>
    <t>3</t>
  </si>
  <si>
    <t>111251102</t>
  </si>
  <si>
    <t>Odstranění křovin a stromů s odstraněním kořenů strojně průměru kmene do 100 mm v rovině nebo ve svahu sklonu terénu do 1:5, při celkové ploše přes 100 do 500 m2</t>
  </si>
  <si>
    <t>-2075700324</t>
  </si>
  <si>
    <t>https://podminky.urs.cz/item/CS_URS_2024_01/111251102</t>
  </si>
  <si>
    <t>Výkresy č. D.3.2., D.6.8., TZ</t>
  </si>
  <si>
    <t>111</t>
  </si>
  <si>
    <t>112151012</t>
  </si>
  <si>
    <t>Pokácení stromu volné v celku s odřezáním kmene a s odvětvením průměru kmene přes 200 do 300 mm</t>
  </si>
  <si>
    <t>kus</t>
  </si>
  <si>
    <t>-1438286323</t>
  </si>
  <si>
    <t>https://podminky.urs.cz/item/CS_URS_2024_01/112151012</t>
  </si>
  <si>
    <t>35</t>
  </si>
  <si>
    <t>5</t>
  </si>
  <si>
    <t>112151013</t>
  </si>
  <si>
    <t>Pokácení stromu volné v celku s odřezáním kmene a s odvětvením průměru kmene přes 300 do 400 mm</t>
  </si>
  <si>
    <t>1798867204</t>
  </si>
  <si>
    <t>https://podminky.urs.cz/item/CS_URS_2024_01/112151013</t>
  </si>
  <si>
    <t>6</t>
  </si>
  <si>
    <t>112151014</t>
  </si>
  <si>
    <t>Pokácení stromu volné v celku s odřezáním kmene a s odvětvením průměru kmene přes 400 do 500 mm</t>
  </si>
  <si>
    <t>-1625787082</t>
  </si>
  <si>
    <t>https://podminky.urs.cz/item/CS_URS_2024_01/112151014</t>
  </si>
  <si>
    <t>7</t>
  </si>
  <si>
    <t>112151016</t>
  </si>
  <si>
    <t>Pokácení stromu volné v celku s odřezáním kmene a s odvětvením průměru kmene přes 600 do 700 mm</t>
  </si>
  <si>
    <t>2002924051</t>
  </si>
  <si>
    <t>https://podminky.urs.cz/item/CS_URS_2024_01/112151016</t>
  </si>
  <si>
    <t>2+2</t>
  </si>
  <si>
    <t>8</t>
  </si>
  <si>
    <t>112155115</t>
  </si>
  <si>
    <t>Štěpkování s naložením na dopravní prostředek a odvozem do 20 km stromků a větví v zapojeném porostu, průměru kmene do 300 mm</t>
  </si>
  <si>
    <t>-1351100483</t>
  </si>
  <si>
    <t>https://podminky.urs.cz/item/CS_URS_2024_01/112155115</t>
  </si>
  <si>
    <t>9</t>
  </si>
  <si>
    <t>112155121</t>
  </si>
  <si>
    <t>Štěpkování s naložením na dopravní prostředek a odvozem do 20 km stromků a větví v zapojeném porostu, průměru kmene přes 300 do 500 mm</t>
  </si>
  <si>
    <t>-1260672096</t>
  </si>
  <si>
    <t>https://podminky.urs.cz/item/CS_URS_2024_01/112155121</t>
  </si>
  <si>
    <t>10</t>
  </si>
  <si>
    <t>112155125</t>
  </si>
  <si>
    <t>Štěpkování s naložením na dopravní prostředek a odvozem do 20 km stromků a větví v zapojeném porostu, průměru kmene přes 500 do 700 mm</t>
  </si>
  <si>
    <t>1755002643</t>
  </si>
  <si>
    <t>https://podminky.urs.cz/item/CS_URS_2024_01/112155125</t>
  </si>
  <si>
    <t>11</t>
  </si>
  <si>
    <t>112155311</t>
  </si>
  <si>
    <t>Štěpkování s naložením na dopravní prostředek a odvozem do 20 km keřového porostu středně hustého</t>
  </si>
  <si>
    <t>1999496433</t>
  </si>
  <si>
    <t>https://podminky.urs.cz/item/CS_URS_2024_01/112155311</t>
  </si>
  <si>
    <t xml:space="preserve">Keře </t>
  </si>
  <si>
    <t>12</t>
  </si>
  <si>
    <t>112201112</t>
  </si>
  <si>
    <t>Odstranění pařezu v rovině nebo na svahu do 1:5 o průměru pařezu na řezné ploše přes 200 do 300 mm</t>
  </si>
  <si>
    <t>-1362714592</t>
  </si>
  <si>
    <t>https://podminky.urs.cz/item/CS_URS_2024_01/112201112</t>
  </si>
  <si>
    <t>13</t>
  </si>
  <si>
    <t>112201113</t>
  </si>
  <si>
    <t>Odstranění pařezu v rovině nebo na svahu do 1:5 o průměru pařezu na řezné ploše přes 300 do 400 mm</t>
  </si>
  <si>
    <t>349077529</t>
  </si>
  <si>
    <t>https://podminky.urs.cz/item/CS_URS_2024_01/112201113</t>
  </si>
  <si>
    <t>14</t>
  </si>
  <si>
    <t>112201114</t>
  </si>
  <si>
    <t>Odstranění pařezu v rovině nebo na svahu do 1:5 o průměru pařezu na řezné ploše přes 400 do 500 mm</t>
  </si>
  <si>
    <t>-662976471</t>
  </si>
  <si>
    <t>https://podminky.urs.cz/item/CS_URS_2024_01/112201114</t>
  </si>
  <si>
    <t>112201116</t>
  </si>
  <si>
    <t>Odstranění pařezu v rovině nebo na svahu do 1:5 o průměru pařezu na řezné ploše přes 600 do 700 mm</t>
  </si>
  <si>
    <t>-1647507893</t>
  </si>
  <si>
    <t>https://podminky.urs.cz/item/CS_URS_2024_01/112201116</t>
  </si>
  <si>
    <t>16</t>
  </si>
  <si>
    <t>112211111</t>
  </si>
  <si>
    <t>Spálení pařezů na hromadách průměru přes 0,10 do 0,30 m</t>
  </si>
  <si>
    <t>-282229000</t>
  </si>
  <si>
    <t>https://podminky.urs.cz/item/CS_URS_2024_01/112211111</t>
  </si>
  <si>
    <t>17</t>
  </si>
  <si>
    <t>112211112</t>
  </si>
  <si>
    <t>Spálení pařezů na hromadách průměru přes 0,30 do 0,50 m</t>
  </si>
  <si>
    <t>1178560881</t>
  </si>
  <si>
    <t>https://podminky.urs.cz/item/CS_URS_2024_01/112211112</t>
  </si>
  <si>
    <t>18</t>
  </si>
  <si>
    <t>112211113</t>
  </si>
  <si>
    <t>Spálení pařezů na hromadách průměru přes 0,50 do 1,00 m</t>
  </si>
  <si>
    <t>855142498</t>
  </si>
  <si>
    <t>https://podminky.urs.cz/item/CS_URS_2024_01/112211113</t>
  </si>
  <si>
    <t>19</t>
  </si>
  <si>
    <t>121151123</t>
  </si>
  <si>
    <t>Sejmutí ornice strojně při souvislé ploše přes 500 m2, tl. vrstvy do 200 mm</t>
  </si>
  <si>
    <t>-2123481754</t>
  </si>
  <si>
    <t>https://podminky.urs.cz/item/CS_URS_2024_01/121151123</t>
  </si>
  <si>
    <t>Sejmutí ornice tl. 20 cm</t>
  </si>
  <si>
    <t>2645</t>
  </si>
  <si>
    <t>20</t>
  </si>
  <si>
    <t>122252204</t>
  </si>
  <si>
    <t>Odkopávky a prokopávky nezapažené pro silnice a dálnice strojně v hornině třídy těžitelnosti I přes 100 do 500 m3</t>
  </si>
  <si>
    <t>m3</t>
  </si>
  <si>
    <t>-1860129332</t>
  </si>
  <si>
    <t>https://podminky.urs.cz/item/CS_URS_2024_01/122252204</t>
  </si>
  <si>
    <t xml:space="preserve">InR mínus sejmutí ornice </t>
  </si>
  <si>
    <t>725-529</t>
  </si>
  <si>
    <t>Odpočet ručních odkopávek</t>
  </si>
  <si>
    <t>-13</t>
  </si>
  <si>
    <t>131213701</t>
  </si>
  <si>
    <t>Hloubení nezapažených jam ručně s urovnáním dna do předepsaného profilu a spádu v hornině třídy těžitelnosti I skupiny 3 soudržných</t>
  </si>
  <si>
    <t>-794701541</t>
  </si>
  <si>
    <t>https://podminky.urs.cz/item/CS_URS_2024_01/131213701</t>
  </si>
  <si>
    <t>Ruční odkopávky</t>
  </si>
  <si>
    <t>km 0,073-0,086</t>
  </si>
  <si>
    <t>22</t>
  </si>
  <si>
    <t>132251101</t>
  </si>
  <si>
    <t>Hloubení nezapažených rýh šířky do 800 mm strojně s urovnáním dna do předepsaného profilu a spádu v hornině třídy těžitelnosti I skupiny 3 do 20 m3</t>
  </si>
  <si>
    <t>1213948133</t>
  </si>
  <si>
    <t>https://podminky.urs.cz/item/CS_URS_2024_01/132251101</t>
  </si>
  <si>
    <t>Výkresy č. D.3.2, D.3.3., D.3.4., D.3.5., D.3.7., TZ</t>
  </si>
  <si>
    <t>Hloubení rýhy betonového prahu brodu B2</t>
  </si>
  <si>
    <t>23,5*0,3*0,8</t>
  </si>
  <si>
    <t>92</t>
  </si>
  <si>
    <t>132251104</t>
  </si>
  <si>
    <t>Hloubení nezapažených rýh šířky do 800 mm strojně s urovnáním dna do předepsaného profilu a spádu v hornině třídy těžitelnosti I skupiny 3 přes 100 m3</t>
  </si>
  <si>
    <t>1820195861</t>
  </si>
  <si>
    <t>https://podminky.urs.cz/item/CS_URS_2024_01/132251104</t>
  </si>
  <si>
    <t>Hloubení rýhy podélné drenáže</t>
  </si>
  <si>
    <t>km 0,015 50 - km 0,140</t>
  </si>
  <si>
    <t>(140-15,5)*0,5*0,6</t>
  </si>
  <si>
    <t>km 0,180 - 0,654 77</t>
  </si>
  <si>
    <t>(654,77-180)*0,5*0,6</t>
  </si>
  <si>
    <t>93</t>
  </si>
  <si>
    <t>132251251</t>
  </si>
  <si>
    <t>Hloubení nezapažených rýh šířky přes 800 do 2 000 mm strojně s urovnáním dna do předepsaného profilu a spádu v hornině třídy těžitelnosti I skupiny 3 do 20 m3</t>
  </si>
  <si>
    <t>-2086820894</t>
  </si>
  <si>
    <t>https://podminky.urs.cz/item/CS_URS_2024_01/132251251</t>
  </si>
  <si>
    <t>Zasakovací jímka km 0.560</t>
  </si>
  <si>
    <t>3*2*2,5</t>
  </si>
  <si>
    <t>23</t>
  </si>
  <si>
    <t>162201411</t>
  </si>
  <si>
    <t>Vodorovné přemístění větví, kmenů nebo pařezů s naložením, složením a dopravou do 1000 m kmenů stromů listnatých, průměru přes 100 do 300 mm</t>
  </si>
  <si>
    <t>-1661561298</t>
  </si>
  <si>
    <t>https://podminky.urs.cz/item/CS_URS_2024_01/162201411</t>
  </si>
  <si>
    <t>24</t>
  </si>
  <si>
    <t>162201412</t>
  </si>
  <si>
    <t>Vodorovné přemístění větví, kmenů nebo pařezů s naložením, složením a dopravou do 1000 m kmenů stromů listnatých, průměru přes 300 do 500 mm</t>
  </si>
  <si>
    <t>-1907220735</t>
  </si>
  <si>
    <t>https://podminky.urs.cz/item/CS_URS_2024_01/162201412</t>
  </si>
  <si>
    <t>25</t>
  </si>
  <si>
    <t>162201413</t>
  </si>
  <si>
    <t>Vodorovné přemístění větví, kmenů nebo pařezů s naložením, složením a dopravou do 1000 m kmenů stromů listnatých, průměru přes 500 do 700 mm</t>
  </si>
  <si>
    <t>-537945776</t>
  </si>
  <si>
    <t>https://podminky.urs.cz/item/CS_URS_2024_01/162201413</t>
  </si>
  <si>
    <t>26</t>
  </si>
  <si>
    <t>162201421</t>
  </si>
  <si>
    <t>Vodorovné přemístění větví, kmenů nebo pařezů s naložením, složením a dopravou do 1000 m pařezů kmenů, průměru přes 100 do 300 mm</t>
  </si>
  <si>
    <t>1834605512</t>
  </si>
  <si>
    <t>https://podminky.urs.cz/item/CS_URS_2024_01/162201421</t>
  </si>
  <si>
    <t>27</t>
  </si>
  <si>
    <t>162201422</t>
  </si>
  <si>
    <t>Vodorovné přemístění větví, kmenů nebo pařezů s naložením, složením a dopravou do 1000 m pařezů kmenů, průměru přes 300 do 500 mm</t>
  </si>
  <si>
    <t>-1154203407</t>
  </si>
  <si>
    <t>https://podminky.urs.cz/item/CS_URS_2024_01/162201422</t>
  </si>
  <si>
    <t>28</t>
  </si>
  <si>
    <t>162201423</t>
  </si>
  <si>
    <t>Vodorovné přemístění větví, kmenů nebo pařezů s naložením, složením a dopravou do 1000 m pařezů kmenů, průměru přes 500 do 700 mm</t>
  </si>
  <si>
    <t>848347244</t>
  </si>
  <si>
    <t>https://podminky.urs.cz/item/CS_URS_2024_01/162201423</t>
  </si>
  <si>
    <t>29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</si>
  <si>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</si>
  <si>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</si>
  <si>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-1465246199</t>
  </si>
  <si>
    <t>https://podminky.urs.cz/item/CS_URS_2024_01/162301951</t>
  </si>
  <si>
    <t>35*(3-1)</t>
  </si>
  <si>
    <t>30</t>
  </si>
  <si>
    <t>162301952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</si>
  <si>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</si>
  <si>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1262514313</t>
  </si>
  <si>
    <t>https://podminky.urs.cz/item/CS_URS_2024_01/162301952</t>
  </si>
  <si>
    <t>2*(3-1)</t>
  </si>
  <si>
    <t>31</t>
  </si>
  <si>
    <t>162301953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</si>
  <si>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</si>
  <si>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-1038000225</t>
  </si>
  <si>
    <t>https://podminky.urs.cz/item/CS_URS_2024_01/162301953</t>
  </si>
  <si>
    <t>4*(3-1)</t>
  </si>
  <si>
    <t>32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</si>
  <si>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</si>
  <si>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</si>
  <si>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-2026258813</t>
  </si>
  <si>
    <t>https://podminky.urs.cz/item/CS_URS_2024_01/162301971</t>
  </si>
  <si>
    <t>33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</si>
  <si>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</si>
  <si>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</si>
  <si>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-733331256</t>
  </si>
  <si>
    <t>https://podminky.urs.cz/item/CS_URS_2024_01/162301972</t>
  </si>
  <si>
    <t>34</t>
  </si>
  <si>
    <t>162301973</t>
  </si>
  <si>
    <t>Vodorovné přemístění větví, kmenů nebo pařezů s naložením, složením a dopravou Příplatek k cenám za každých dalších i započatých 1000 m přes 1000 m pařezů kmenů, průměru přes 500 do 700 mm</t>
  </si>
  <si>
    <t>1040098931</t>
  </si>
  <si>
    <t>https://podminky.urs.cz/item/CS_URS_2024_01/162301973</t>
  </si>
  <si>
    <t>162551108</t>
  </si>
  <si>
    <t>Vodorovné přemístění výkopku nebo sypaniny po suchu na obvyklém dopravním prostředku, bez naložení výkopku, avšak se složením bez rozhrnutí z horniny třídy těžitelnosti I skupiny 1 až 3 na vzdálenost přes 2 500 do 3 000 m</t>
  </si>
  <si>
    <t>1979173481</t>
  </si>
  <si>
    <t>https://podminky.urs.cz/item/CS_URS_2024_01/162551108</t>
  </si>
  <si>
    <t>Vodorovný přesun na mezideponii (p.č. 1172)</t>
  </si>
  <si>
    <t xml:space="preserve">Ornice </t>
  </si>
  <si>
    <t>529</t>
  </si>
  <si>
    <t>Zemina pro zpětné zásypy</t>
  </si>
  <si>
    <t>60+10</t>
  </si>
  <si>
    <t xml:space="preserve">Vodorovný přesun z mezideponie zpět do stavby polní cesty </t>
  </si>
  <si>
    <t>Ornice pro ozelenění</t>
  </si>
  <si>
    <t>(225+117)*0,1</t>
  </si>
  <si>
    <t>36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</si>
  <si>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</si>
  <si>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</si>
  <si>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1836475054</t>
  </si>
  <si>
    <t>https://podminky.urs.cz/item/CS_URS_2024_01/162751117</t>
  </si>
  <si>
    <t>Vodorovný přesun na skládku zeminy - Ostrava Vítkovice (vzdálenost od těžiště polní cesty 17 km)</t>
  </si>
  <si>
    <t>Odkopávky</t>
  </si>
  <si>
    <t>183+13</t>
  </si>
  <si>
    <t>Odpočet zpětných zásypů</t>
  </si>
  <si>
    <t>-60-10</t>
  </si>
  <si>
    <t>Výkopek z rýh</t>
  </si>
  <si>
    <t>5,64+179,781</t>
  </si>
  <si>
    <t>Výkopek z jam</t>
  </si>
  <si>
    <t>Čištění trubního propustku</t>
  </si>
  <si>
    <t>0,76</t>
  </si>
  <si>
    <t>37</t>
  </si>
  <si>
    <t>162751119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</si>
  <si>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</si>
  <si>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924746787</t>
  </si>
  <si>
    <t>https://podminky.urs.cz/item/CS_URS_2024_01/162751119</t>
  </si>
  <si>
    <t>(183+13)*(17-10)</t>
  </si>
  <si>
    <t>-70*(17-10)</t>
  </si>
  <si>
    <t>5,64*(17-10)+179,781*(17-10)</t>
  </si>
  <si>
    <t>15*(17-10)</t>
  </si>
  <si>
    <t>0,76*(17-10)</t>
  </si>
  <si>
    <t>38</t>
  </si>
  <si>
    <t>167151111</t>
  </si>
  <si>
    <t>Nakládání, skládání a překládání neulehlého výkopku nebo sypaniny strojně nakládání, množství přes 100 m3, z hornin třídy těžitelnosti I, skupiny 1 až 3</t>
  </si>
  <si>
    <t>1534061024</t>
  </si>
  <si>
    <t>https://podminky.urs.cz/item/CS_URS_2024_01/167151111</t>
  </si>
  <si>
    <t>Zpětný zásyp</t>
  </si>
  <si>
    <t>60</t>
  </si>
  <si>
    <t>Násyp na KU</t>
  </si>
  <si>
    <t>Nakládání ornice pro ozelenění násypů, zářezů</t>
  </si>
  <si>
    <t>Nakládání ostatního výkopku je obsaženo v položkách výkopových prací</t>
  </si>
  <si>
    <t>39</t>
  </si>
  <si>
    <t>171152111</t>
  </si>
  <si>
    <t>Uložení sypaniny do zhutněných násypů pro silnice, dálnice a letiště s rozprostřením sypaniny ve vrstvách, s hrubým urovnáním a uzavřením povrchu násypu z hornin nesoudržných sypkých v aktivní zóně</t>
  </si>
  <si>
    <t>798025052</t>
  </si>
  <si>
    <t>https://podminky.urs.cz/item/CS_URS_2024_01/171152111</t>
  </si>
  <si>
    <t>Násyp na KU při pripojení na C2b</t>
  </si>
  <si>
    <t>40</t>
  </si>
  <si>
    <t>171201221</t>
  </si>
  <si>
    <t>Poplatek za uložení stavebního odpadu na skládce (skládkovné) zeminy a kamení zatříděného do Katalogu odpadů pod kódem 17 05 04</t>
  </si>
  <si>
    <t>t</t>
  </si>
  <si>
    <t>237080010</t>
  </si>
  <si>
    <t>https://podminky.urs.cz/item/CS_URS_2024_01/171201221</t>
  </si>
  <si>
    <t>Poplatek za skládku zeminy - Ostrava Vítkovice</t>
  </si>
  <si>
    <t>(183+13)*1,8</t>
  </si>
  <si>
    <t>-70*1,8</t>
  </si>
  <si>
    <t>5,64*1,8+179,781*1,8</t>
  </si>
  <si>
    <t>15*1,8</t>
  </si>
  <si>
    <t>0,76*1,8</t>
  </si>
  <si>
    <t>41</t>
  </si>
  <si>
    <t>171251201</t>
  </si>
  <si>
    <t>Uložení sypaniny na skládky nebo meziskládky bez hutnění s upravením uložené sypaniny do předepsaného tvaru</t>
  </si>
  <si>
    <t>-63297329</t>
  </si>
  <si>
    <t>https://podminky.urs.cz/item/CS_URS_2024_01/171251201</t>
  </si>
  <si>
    <t>Uložení na skládku Ostrava Vítkovice</t>
  </si>
  <si>
    <t>Výkopek z rýh a jam</t>
  </si>
  <si>
    <t>179,781+15</t>
  </si>
  <si>
    <t>Odpočet zpětých zásypů</t>
  </si>
  <si>
    <t xml:space="preserve">Uložení na mezideponii </t>
  </si>
  <si>
    <t>42</t>
  </si>
  <si>
    <t>174101101</t>
  </si>
  <si>
    <t>Zásyp sypaninou z jakékoliv horniny strojně s uložením výkopku ve vrstvách se zhutněním jam, šachet, rýh nebo kolem objektů v těchto vykopávkách</t>
  </si>
  <si>
    <t>-834180881</t>
  </si>
  <si>
    <t>https://podminky.urs.cz/item/CS_URS_2024_01/174101101</t>
  </si>
  <si>
    <t>Zpětný zásyp po odkopu na pláň - výpočet z příčných řezů</t>
  </si>
  <si>
    <t>43</t>
  </si>
  <si>
    <t>181151311</t>
  </si>
  <si>
    <t>Plošná úprava terénu v zemině skupiny 1 až 4 s urovnáním povrchu bez doplnění ornice souvislé plochy přes 500 m2 při nerovnostech terénu přes 50 do 100 mm v rovině nebo na svahu do 1:5</t>
  </si>
  <si>
    <t>1605859003</t>
  </si>
  <si>
    <t>https://podminky.urs.cz/item/CS_URS_2024_01/181151311</t>
  </si>
  <si>
    <t>Plocha pro založení trávníku</t>
  </si>
  <si>
    <t>3968-431-40-139</t>
  </si>
  <si>
    <t>44</t>
  </si>
  <si>
    <t>181152302</t>
  </si>
  <si>
    <t>Úprava pláně na stavbách silnic a dálnic strojně v zářezech mimo skalních se zhutněním</t>
  </si>
  <si>
    <t>-356693945</t>
  </si>
  <si>
    <t>https://podminky.urs.cz/item/CS_URS_2024_01/181152302</t>
  </si>
  <si>
    <t>Úprava pláně - InR 2645 m2</t>
  </si>
  <si>
    <t>45</t>
  </si>
  <si>
    <t>181411123</t>
  </si>
  <si>
    <t>Založení trávníku na půdě předem připravené plochy do 1000 m2 výsevem včetně utažení lučního na svahu přes 1:2 do 1:1</t>
  </si>
  <si>
    <t>69406334</t>
  </si>
  <si>
    <t>https://podminky.urs.cz/item/CS_URS_2024_01/181411123</t>
  </si>
  <si>
    <t>225+117</t>
  </si>
  <si>
    <t>46</t>
  </si>
  <si>
    <t>M</t>
  </si>
  <si>
    <t>00572474</t>
  </si>
  <si>
    <t>osivo směs travní krajinná-svahová</t>
  </si>
  <si>
    <t>kg</t>
  </si>
  <si>
    <t>-1744649987</t>
  </si>
  <si>
    <t>342*0,015 'Přepočtené koeficientem množství</t>
  </si>
  <si>
    <t>47</t>
  </si>
  <si>
    <t>181451121</t>
  </si>
  <si>
    <t>Založení trávníku na půdě předem připravené plochy přes 1000 m2 výsevem včetně utažení lučního v rovině nebo na svahu do 1:5</t>
  </si>
  <si>
    <t>1001993989</t>
  </si>
  <si>
    <t>https://podminky.urs.cz/item/CS_URS_2024_01/181451121</t>
  </si>
  <si>
    <t>48</t>
  </si>
  <si>
    <t>00572472</t>
  </si>
  <si>
    <t>osivo směs travní krajinná-rovinná</t>
  </si>
  <si>
    <t>-58909688</t>
  </si>
  <si>
    <t>3358*0,015 'Přepočtené koeficientem množství</t>
  </si>
  <si>
    <t>49</t>
  </si>
  <si>
    <t>182151111</t>
  </si>
  <si>
    <t>Svahování trvalých svahů do projektovaných profilů strojně s potřebným přemístěním výkopku při svahování v zářezech v hornině třídy těžitelnosti I, skupiny 1 až 3</t>
  </si>
  <si>
    <t>-875579033</t>
  </si>
  <si>
    <t>https://podminky.urs.cz/item/CS_URS_2024_01/182151111</t>
  </si>
  <si>
    <t>InR</t>
  </si>
  <si>
    <t>117</t>
  </si>
  <si>
    <t>50</t>
  </si>
  <si>
    <t>182251101</t>
  </si>
  <si>
    <t>Svahování trvalých svahů do projektovaných profilů strojně s potřebným přemístěním výkopku při svahování násypů v jakékoliv hornině</t>
  </si>
  <si>
    <t>1468040146</t>
  </si>
  <si>
    <t>https://podminky.urs.cz/item/CS_URS_2024_01/182251101</t>
  </si>
  <si>
    <t>225</t>
  </si>
  <si>
    <t>51</t>
  </si>
  <si>
    <t>182351023</t>
  </si>
  <si>
    <t>Rozprostření a urovnání ornice ve svahu sklonu přes 1:5 strojně při souvislé ploše do 100 m2, tl. vrstvy do 200 mm</t>
  </si>
  <si>
    <t>1228134760</t>
  </si>
  <si>
    <t>https://podminky.urs.cz/item/CS_URS_2024_01/182351023</t>
  </si>
  <si>
    <t>52</t>
  </si>
  <si>
    <t>183117212</t>
  </si>
  <si>
    <t>Hloubení rýhy v kořenové zóně stromu šíře do 300 mm ručně, s přerušením kořenů do 30 mm v rovině nebo na svahu do 1:5, hloubky přes 200 do 400 mm</t>
  </si>
  <si>
    <t>m</t>
  </si>
  <si>
    <t>375227594</t>
  </si>
  <si>
    <t>https://podminky.urs.cz/item/CS_URS_2024_01/183117212</t>
  </si>
  <si>
    <t>Hloubení rýhy v kořenové zóně</t>
  </si>
  <si>
    <t>km 0,020 - 0,030</t>
  </si>
  <si>
    <t>30-20</t>
  </si>
  <si>
    <t>km 0,035-0,045</t>
  </si>
  <si>
    <t>45-35</t>
  </si>
  <si>
    <t>km 0,055-0,065</t>
  </si>
  <si>
    <t>65-55</t>
  </si>
  <si>
    <t>86-73</t>
  </si>
  <si>
    <t>km 0,102-0,112</t>
  </si>
  <si>
    <t>112-102</t>
  </si>
  <si>
    <t>53</t>
  </si>
  <si>
    <t>183403115</t>
  </si>
  <si>
    <t>Obdělání půdy kultivátorováním na svahu přes 1:5 do 1:2</t>
  </si>
  <si>
    <t>1065342973</t>
  </si>
  <si>
    <t>https://podminky.urs.cz/item/CS_URS_2024_01/183403115</t>
  </si>
  <si>
    <t>54</t>
  </si>
  <si>
    <t>183403161</t>
  </si>
  <si>
    <t>Obdělání půdy válením v rovině nebo na svahu do 1:5</t>
  </si>
  <si>
    <t>-1413004246</t>
  </si>
  <si>
    <t>https://podminky.urs.cz/item/CS_URS_2024_01/183403161</t>
  </si>
  <si>
    <t>55</t>
  </si>
  <si>
    <t>183551513</t>
  </si>
  <si>
    <t>Úprava zemědělské půdy - orba kombinátorem, hl. do 0,15 m, na ploše jednotlivě do 5 ha, o sklonu do 5°</t>
  </si>
  <si>
    <t>ha</t>
  </si>
  <si>
    <t>-1150962523</t>
  </si>
  <si>
    <t>https://podminky.urs.cz/item/CS_URS_2024_01/183551513</t>
  </si>
  <si>
    <t>(3968-431-40-139)/10000</t>
  </si>
  <si>
    <t>56</t>
  </si>
  <si>
    <t>184853511</t>
  </si>
  <si>
    <t>Chemické odplevelení půdy před založením kultury, trávníku nebo zpevněných ploch strojně o výměře jednotlivě přes 20 m2 postřikem na široko v rovině nebo na svahu do 1:5</t>
  </si>
  <si>
    <t>609157938</t>
  </si>
  <si>
    <t>https://podminky.urs.cz/item/CS_URS_2024_01/184853511</t>
  </si>
  <si>
    <t xml:space="preserve">Plocha parcely </t>
  </si>
  <si>
    <t>57</t>
  </si>
  <si>
    <t>25234001</t>
  </si>
  <si>
    <t>herbicid totální systémový neselektivní</t>
  </si>
  <si>
    <t>litr</t>
  </si>
  <si>
    <t>866686862</t>
  </si>
  <si>
    <t>(3968-431)/10000*5</t>
  </si>
  <si>
    <t>Zaokrouhlení na litry</t>
  </si>
  <si>
    <t>0,231</t>
  </si>
  <si>
    <t>Zakládání</t>
  </si>
  <si>
    <t>94</t>
  </si>
  <si>
    <t>212755214</t>
  </si>
  <si>
    <t>Trativody bez lože z drenážních trubek plastových flexibilních D 100 mm</t>
  </si>
  <si>
    <t>201571621</t>
  </si>
  <si>
    <t>https://podminky.urs.cz/item/CS_URS_2024_01/212755214</t>
  </si>
  <si>
    <t>(140-15,5)</t>
  </si>
  <si>
    <t>(654,77-180)</t>
  </si>
  <si>
    <t>95</t>
  </si>
  <si>
    <t>214500311</t>
  </si>
  <si>
    <t>Zřízení výplně rýhy s drenážním potrubím z trub DN do 200 štěrkem, pískem nebo štěrkopískem, výšky přes 550 do 850 mm</t>
  </si>
  <si>
    <t>-2081114304</t>
  </si>
  <si>
    <t>https://podminky.urs.cz/item/CS_URS_2024_01/214500311</t>
  </si>
  <si>
    <t>96</t>
  </si>
  <si>
    <t>58343872</t>
  </si>
  <si>
    <t>kamenivo drcené hrubé frakce 8/16</t>
  </si>
  <si>
    <t>1309061828</t>
  </si>
  <si>
    <t>(140-15,5)*0,5*0,6*1,85</t>
  </si>
  <si>
    <t>(654,77-180)*0,5*0,6*1,85</t>
  </si>
  <si>
    <t>Svislé a kompletní konstrukce</t>
  </si>
  <si>
    <t>58</t>
  </si>
  <si>
    <t>321321116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</si>
  <si>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 mrazovými cykly tř. C 30/37</t>
  </si>
  <si>
    <t>-1217550989</t>
  </si>
  <si>
    <t>https://podminky.urs.cz/item/CS_URS_2024_01/321321116</t>
  </si>
  <si>
    <t>Betonový práh brodu B2</t>
  </si>
  <si>
    <t>59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</si>
  <si>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</si>
  <si>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</si>
  <si>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730713310</t>
  </si>
  <si>
    <t>https://podminky.urs.cz/item/CS_URS_2024_01/321351010</t>
  </si>
  <si>
    <t>0,8*23,5+0,8*21,1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</si>
  <si>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</si>
  <si>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</si>
  <si>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597020727</t>
  </si>
  <si>
    <t>https://podminky.urs.cz/item/CS_URS_2024_01/321352010</t>
  </si>
  <si>
    <t>Vodorovné konstrukce</t>
  </si>
  <si>
    <t>61</t>
  </si>
  <si>
    <t>451313511</t>
  </si>
  <si>
    <t>Podkladní vrstva z betonu prostého pod dlažbu se zvýšenými nároky na prostředí tl. do 100 mm</t>
  </si>
  <si>
    <t>-688176478</t>
  </si>
  <si>
    <t>https://podminky.urs.cz/item/CS_URS_2024_01/451313511</t>
  </si>
  <si>
    <t>Brod B2</t>
  </si>
  <si>
    <t>97</t>
  </si>
  <si>
    <t>457531112</t>
  </si>
  <si>
    <t>Filtrační vrstvy jakékoliv tloušťky a sklonu z hrubého drceného kameniva bez zhutnění, frakce od 16-63 do 32-63 mm</t>
  </si>
  <si>
    <t>-500826829</t>
  </si>
  <si>
    <t>https://podminky.urs.cz/item/CS_URS_2024_01/457531112</t>
  </si>
  <si>
    <t>3*2*2,0</t>
  </si>
  <si>
    <t>62</t>
  </si>
  <si>
    <t>465513227</t>
  </si>
  <si>
    <t>Dlažba z lomového kamene lomařsky upraveného na cementovou maltu, s vyspárováním cementovou maltou, tl. kamene 250 mm</t>
  </si>
  <si>
    <t>-83518131</t>
  </si>
  <si>
    <t>https://podminky.urs.cz/item/CS_URS_2024_01/465513227</t>
  </si>
  <si>
    <t>Komunikace pozemní</t>
  </si>
  <si>
    <t>63</t>
  </si>
  <si>
    <t>561081121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</si>
  <si>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450 do 500</t>
  </si>
  <si>
    <t>-1709219807</t>
  </si>
  <si>
    <t>https://podminky.urs.cz/item/CS_URS_2024_01/561081121</t>
  </si>
  <si>
    <t>Stabilizace podloží vápnem do hl. 500 mm</t>
  </si>
  <si>
    <t xml:space="preserve">Plocha stabilizace InR - 2645 m2 </t>
  </si>
  <si>
    <t>Odpočet drenáže</t>
  </si>
  <si>
    <t>-((140-15,5)+(654,77-180))*0,5</t>
  </si>
  <si>
    <t>64</t>
  </si>
  <si>
    <t>58530170</t>
  </si>
  <si>
    <t>vápno nehašené CL 90-Q pro úpravu zemin standardní</t>
  </si>
  <si>
    <t>-651526920</t>
  </si>
  <si>
    <t>Stabilizace podloží vápnem do hl. 500 mm - dodávka stabilizační směsi</t>
  </si>
  <si>
    <t>3 % z objemové hmotnosti zhutněné zeminy (objemová hmotnost 1750 kg/m3), ztratné 1%</t>
  </si>
  <si>
    <t>2345,365*0,5 = 1172,69 m3</t>
  </si>
  <si>
    <t>1172,69*1750 = 2052208 kg = 2052,21 t</t>
  </si>
  <si>
    <t xml:space="preserve">2052,21*0,03*1,01 </t>
  </si>
  <si>
    <t>65</t>
  </si>
  <si>
    <t>564851111</t>
  </si>
  <si>
    <t>Podklad ze štěrkodrti ŠD s rozprostřením a zhutněním plochy přes 100 m2, po zhutnění tl. 150 mm</t>
  </si>
  <si>
    <t>1125988589</t>
  </si>
  <si>
    <t>https://podminky.urs.cz/item/CS_URS_2024_01/564851111</t>
  </si>
  <si>
    <t>InR 2425 m2</t>
  </si>
  <si>
    <t>2425</t>
  </si>
  <si>
    <t>Sjezdy a rozšíření</t>
  </si>
  <si>
    <t>ZU</t>
  </si>
  <si>
    <t>km 0,607 50</t>
  </si>
  <si>
    <t>2*5,5</t>
  </si>
  <si>
    <t>KU</t>
  </si>
  <si>
    <t>66</t>
  </si>
  <si>
    <t>564952114</t>
  </si>
  <si>
    <t>Podklad z mechanicky zpevněného kameniva MZK (minerální beton) s rozprostřením a s hutněním, po zhutnění tl. 180 mm</t>
  </si>
  <si>
    <t>1966964281</t>
  </si>
  <si>
    <t>https://podminky.urs.cz/item/CS_URS_2024_01/564952114</t>
  </si>
  <si>
    <t>InR 2225 m2</t>
  </si>
  <si>
    <t>2225</t>
  </si>
  <si>
    <t>Trubní vedení</t>
  </si>
  <si>
    <t>67</t>
  </si>
  <si>
    <t>890431851</t>
  </si>
  <si>
    <t>Bourání šachet a jímek strojně velikosti obestavěného prostoru přes 1,5 do 3 m3 z prefabrikovaných skruží</t>
  </si>
  <si>
    <t>1613964251</t>
  </si>
  <si>
    <t>https://podminky.urs.cz/item/CS_URS_2024_01/890431851</t>
  </si>
  <si>
    <t>3,14*0,5*0,5*2</t>
  </si>
  <si>
    <t>Ostatní konstrukce a práce, bourání</t>
  </si>
  <si>
    <t>98</t>
  </si>
  <si>
    <t>919726121</t>
  </si>
  <si>
    <t>Geotextilie netkaná pro ochranu, separaci nebo filtraci měrná hmotnost do 200 g/m2</t>
  </si>
  <si>
    <t>-1592772815</t>
  </si>
  <si>
    <t>https://podminky.urs.cz/item/CS_URS_2024_01/919726121</t>
  </si>
  <si>
    <t>(3*2*2+2*2*2+3*2*2)</t>
  </si>
  <si>
    <t>68</t>
  </si>
  <si>
    <t>938902462</t>
  </si>
  <si>
    <t>Čištění propustků s odstraněním travnatého porostu nebo nánosu, s naložením na dopravní prostředek nebo s přemístěním na hromady na vzdálenost do 20 m ručně tloušťky nánosu přes 25 do 50% průměru propustku přes 500 do 1000 mm</t>
  </si>
  <si>
    <t>-1283056727</t>
  </si>
  <si>
    <t>https://podminky.urs.cz/item/CS_URS_2024_01/938902462</t>
  </si>
  <si>
    <t>Propustek DN500 km 0,015 50</t>
  </si>
  <si>
    <t>7,75</t>
  </si>
  <si>
    <t>69</t>
  </si>
  <si>
    <t>938908411</t>
  </si>
  <si>
    <t>Čištění vozovek splachováním vodou povrchu podkladu nebo krytu živičného, betonového nebo dlážděného</t>
  </si>
  <si>
    <t>-1716035841</t>
  </si>
  <si>
    <t>https://podminky.urs.cz/item/CS_URS_2024_01/938908411</t>
  </si>
  <si>
    <t>Čištění komunikace po výjezdu techniky na ZU - 50 m na každou stranu</t>
  </si>
  <si>
    <t>2*50*3,0</t>
  </si>
  <si>
    <t>70</t>
  </si>
  <si>
    <t>938909311.1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</si>
  <si>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</si>
  <si>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-1958417433</t>
  </si>
  <si>
    <t>https://podminky.urs.cz/item/CS_URS_2024_01/938909311.1</t>
  </si>
  <si>
    <t>997</t>
  </si>
  <si>
    <t>Přesun sutě</t>
  </si>
  <si>
    <t>71</t>
  </si>
  <si>
    <t>997002511</t>
  </si>
  <si>
    <t>Vodorovné přemístění suti a vybouraných hmot bez naložení, se složením a hrubým urovnáním na vzdálenost do 1 km</t>
  </si>
  <si>
    <t>-199627791</t>
  </si>
  <si>
    <t>https://podminky.urs.cz/item/CS_URS_2024_01/997002511</t>
  </si>
  <si>
    <t>Vodorovné přemístění vybouraných hmot na místo drcení a do konstrukce polní cesty</t>
  </si>
  <si>
    <t>Bourání skruže</t>
  </si>
  <si>
    <t>0,942*2</t>
  </si>
  <si>
    <t>72</t>
  </si>
  <si>
    <t>997002611</t>
  </si>
  <si>
    <t>Nakládání suti a vybouraných hmot na dopravní prostředek pro vodorovné přemístění</t>
  </si>
  <si>
    <t>-677205990</t>
  </si>
  <si>
    <t>https://podminky.urs.cz/item/CS_URS_2024_01/997002611</t>
  </si>
  <si>
    <t>Nakládání vybouraných hmot pro uložení do konstrukce polní cesty</t>
  </si>
  <si>
    <t>73</t>
  </si>
  <si>
    <t>997006006</t>
  </si>
  <si>
    <t>Úprava stavebního odpadu drcení s dopravou na vzdálenost do 100 m a naložením do drtícího zařízení ze zdiva betonového</t>
  </si>
  <si>
    <t>795347015</t>
  </si>
  <si>
    <t>https://podminky.urs.cz/item/CS_URS_2024_01/997006006</t>
  </si>
  <si>
    <t>Drcení vybouraných hmot pro uložení do konstrukce polní cesty</t>
  </si>
  <si>
    <t>0,942</t>
  </si>
  <si>
    <t>998</t>
  </si>
  <si>
    <t>Přesun hmot</t>
  </si>
  <si>
    <t>74</t>
  </si>
  <si>
    <t>998225111</t>
  </si>
  <si>
    <t>Přesun hmot pro komunikace s krytem z kameniva, monolitickým betonovým nebo živičným dopravní vzdálenost do 200 m jakékoliv délky objektu</t>
  </si>
  <si>
    <t>1796713279</t>
  </si>
  <si>
    <t>https://podminky.urs.cz/item/CS_URS_2024_01/998225111</t>
  </si>
  <si>
    <t>75</t>
  </si>
  <si>
    <t>998225191</t>
  </si>
  <si>
    <t>Přesun hmot pro komunikace s krytem z kameniva, monolitickým betonovým nebo živičným Příplatek k ceně za zvětšený přesun přes vymezenou vodorovnou dopravní vzdálenost do 1000 m</t>
  </si>
  <si>
    <t>1504909466</t>
  </si>
  <si>
    <t>https://podminky.urs.cz/item/CS_URS_2024_01/998225191</t>
  </si>
  <si>
    <t>VRN</t>
  </si>
  <si>
    <t>Vedlejší rozpočtové náklady</t>
  </si>
  <si>
    <t>VRN1</t>
  </si>
  <si>
    <t>Průzkumné, geodetické a projektové práce</t>
  </si>
  <si>
    <t>76</t>
  </si>
  <si>
    <t>011103000</t>
  </si>
  <si>
    <t>Geologický průzkum bez rozlišení</t>
  </si>
  <si>
    <t>ks</t>
  </si>
  <si>
    <t>1024</t>
  </si>
  <si>
    <t>-1803367969</t>
  </si>
  <si>
    <t>https://podminky.urs.cz/item/CS_URS_2024_01/011103000</t>
  </si>
  <si>
    <t>Odběr vzorků zeminy pro určení druhu stabilizace podloží a 400 m + kontrola v laboratořích</t>
  </si>
  <si>
    <t>77</t>
  </si>
  <si>
    <t>011314000.1</t>
  </si>
  <si>
    <t>Archeologický dohled</t>
  </si>
  <si>
    <t>kpl.</t>
  </si>
  <si>
    <t>1832428054</t>
  </si>
  <si>
    <t>https://podminky.urs.cz/item/CS_URS_2024_01/011314000.1</t>
  </si>
  <si>
    <t>Zřízení archeologického dohledu</t>
  </si>
  <si>
    <t>78</t>
  </si>
  <si>
    <t>012103000</t>
  </si>
  <si>
    <t>Geodetické práce před výstavbou</t>
  </si>
  <si>
    <t>1382780420</t>
  </si>
  <si>
    <t>https://podminky.urs.cz/item/CS_URS_2024_01/012103000</t>
  </si>
  <si>
    <t>Geodetické práce před zahájením stavby</t>
  </si>
  <si>
    <t>79</t>
  </si>
  <si>
    <t>012203000</t>
  </si>
  <si>
    <t>Geodetické práce při provádění stavby</t>
  </si>
  <si>
    <t>-2069780494</t>
  </si>
  <si>
    <t>https://podminky.urs.cz/item/CS_URS_2024_01/012203000</t>
  </si>
  <si>
    <t>Geodetické práce v průběhu stavby</t>
  </si>
  <si>
    <t>80</t>
  </si>
  <si>
    <t>012303000</t>
  </si>
  <si>
    <t>Geodetické práce po výstavbě</t>
  </si>
  <si>
    <t>-7090735</t>
  </si>
  <si>
    <t>https://podminky.urs.cz/item/CS_URS_2024_01/012303000</t>
  </si>
  <si>
    <t>Geodetické práce po ukončení stavby</t>
  </si>
  <si>
    <t>81</t>
  </si>
  <si>
    <t>013254000</t>
  </si>
  <si>
    <t>Dokumentace skutečného provedení stavby</t>
  </si>
  <si>
    <t>332233964</t>
  </si>
  <si>
    <t>https://podminky.urs.cz/item/CS_URS_2024_01/013254000</t>
  </si>
  <si>
    <t>Zpracování a předání dokumentace skutečného provedení stavby (3 tištěné paré + 1 v elektr. podobě), zaměření skutečného provedení, (3+1), fotodokument</t>
  </si>
  <si>
    <t>VRN3</t>
  </si>
  <si>
    <t>Zařízení staveniště</t>
  </si>
  <si>
    <t>82</t>
  </si>
  <si>
    <t>030001000.1</t>
  </si>
  <si>
    <t>-853012060</t>
  </si>
  <si>
    <t>https://podminky.urs.cz/item/CS_URS_2024_01/030001000.1</t>
  </si>
  <si>
    <t>Zajištění a zabezpečení staveniště, zřízení a likvidace zařízení staveniště, včetně případných přípojek, přístupů, deponií a podobně</t>
  </si>
  <si>
    <t>83</t>
  </si>
  <si>
    <t>032803000</t>
  </si>
  <si>
    <t>Ostatní vybavení staveniště</t>
  </si>
  <si>
    <t>-73757571</t>
  </si>
  <si>
    <t>https://podminky.urs.cz/item/CS_URS_2024_01/032803000</t>
  </si>
  <si>
    <t>Zajištění umístění štítků o povolení stavby</t>
  </si>
  <si>
    <t>84</t>
  </si>
  <si>
    <t>035103001</t>
  </si>
  <si>
    <t>Pronájem ploch</t>
  </si>
  <si>
    <t>1392645670</t>
  </si>
  <si>
    <t>https://podminky.urs.cz/item/CS_URS_2024_01/035103001</t>
  </si>
  <si>
    <t>Pronájem ploch pro umístění skládek po dobu realizace stavby</t>
  </si>
  <si>
    <t>2000/10000</t>
  </si>
  <si>
    <t>VRN4</t>
  </si>
  <si>
    <t>Inženýrská činnost</t>
  </si>
  <si>
    <t>85</t>
  </si>
  <si>
    <t>043103000</t>
  </si>
  <si>
    <t>Zkoušky bez rozlišení</t>
  </si>
  <si>
    <t>-1454768406</t>
  </si>
  <si>
    <t>https://podminky.urs.cz/item/CS_URS_2024_01/043103000</t>
  </si>
  <si>
    <t>Statické zatěžovací zkoušky na pláni před stabilizací  - a 100 m</t>
  </si>
  <si>
    <t>Statické zatěžovací zkoušky na pláni po stabilizaci - a 300 m</t>
  </si>
  <si>
    <t>kontrola v laboratoři</t>
  </si>
  <si>
    <t>86</t>
  </si>
  <si>
    <t>043203000</t>
  </si>
  <si>
    <t>Měření, monitoring, rozbory bez rozlišení</t>
  </si>
  <si>
    <t>701505331</t>
  </si>
  <si>
    <t>https://podminky.urs.cz/item/CS_URS_2024_01/043203000</t>
  </si>
  <si>
    <t>Zhotovení rozboru zeminy ukládané na skládku, včetně akreditovaného odběru</t>
  </si>
  <si>
    <t>87</t>
  </si>
  <si>
    <t>049103000</t>
  </si>
  <si>
    <t>Náklady vzniklé v souvislosti s realizací stavby</t>
  </si>
  <si>
    <t>1653710643</t>
  </si>
  <si>
    <t>https://podminky.urs.cz/item/CS_URS_2024_01/049103000</t>
  </si>
  <si>
    <t>Zajištění případného zvláštního užívání komunikace vč. zajištění rozhodnutí, poplatku, dodání a instalace dopravního značení</t>
  </si>
  <si>
    <t>88</t>
  </si>
  <si>
    <t>049303000</t>
  </si>
  <si>
    <t>Náklady vzniklé v souvislosti s předáním stavby</t>
  </si>
  <si>
    <t>50477319</t>
  </si>
  <si>
    <t>https://podminky.urs.cz/item/CS_URS_2024_01/049303000</t>
  </si>
  <si>
    <t>Protokolární předání dotčených pozemků a komunikací, uvedení do původního stavu, zpět jejich vlastníkům</t>
  </si>
  <si>
    <t>VRN7</t>
  </si>
  <si>
    <t>Provozní vlivy</t>
  </si>
  <si>
    <t>89</t>
  </si>
  <si>
    <t>075002000.1</t>
  </si>
  <si>
    <t>Ochranná pásma</t>
  </si>
  <si>
    <t>11351241</t>
  </si>
  <si>
    <t>https://podminky.urs.cz/item/CS_URS_2024_01/075002000.1</t>
  </si>
  <si>
    <t>Vytýčení inženýrských sítí před zahájením stavebních prací</t>
  </si>
  <si>
    <t>Práce v ochranném pásmu inženýrských sítí dle podmínek správců sítí</t>
  </si>
  <si>
    <t>VRN9</t>
  </si>
  <si>
    <t>Ostatní náklady</t>
  </si>
  <si>
    <t>90</t>
  </si>
  <si>
    <t>091003000</t>
  </si>
  <si>
    <t>Ostatní náklady bez rozlišení</t>
  </si>
  <si>
    <t>1372447210</t>
  </si>
  <si>
    <t>https://podminky.urs.cz/item/CS_URS_2024_01/091003000</t>
  </si>
  <si>
    <t>Náhrada nákladů za škody vzniklé uživatelům pozemků v trvalém záboru stavby</t>
  </si>
  <si>
    <t>Plocha parcely od km 0,180 po konec úseku polní cesty</t>
  </si>
  <si>
    <t>Plocha bude upřesněna po vytýčení parcely stavby</t>
  </si>
  <si>
    <t>2730/10000</t>
  </si>
  <si>
    <t>91</t>
  </si>
  <si>
    <t>091504000.1</t>
  </si>
  <si>
    <t>Náklady související s publikační činností</t>
  </si>
  <si>
    <t>428659933</t>
  </si>
  <si>
    <t>https://podminky.urs.cz/item/CS_URS_2024_01/091504000.1</t>
  </si>
  <si>
    <t>Dodávka a montáž informační desky o financování z PRV ve formátu A3 z trvanlivého/voděodolného materiálu s životností minimálně 5 let</t>
  </si>
  <si>
    <t>Informační deska bude instalovaná na vhodné konstrukci s betonovým základem nebo kameni.</t>
  </si>
  <si>
    <t>Grafický návrh bude před výrobou informační desky schválen objednatelem.</t>
  </si>
  <si>
    <t>SO 05_1 - Polní cesta C146</t>
  </si>
  <si>
    <t>126723895</t>
  </si>
  <si>
    <t>Výkresy č. D.5.2, D.5.3., D.5.4., D.5.5., TZ</t>
  </si>
  <si>
    <t>(70+40)*2</t>
  </si>
  <si>
    <t>115481001</t>
  </si>
  <si>
    <t>1741</t>
  </si>
  <si>
    <t>1741-735</t>
  </si>
  <si>
    <t>-1372556584</t>
  </si>
  <si>
    <t>Výkresy č. D.5.2., D.7.6., TZ</t>
  </si>
  <si>
    <t>112</t>
  </si>
  <si>
    <t>2090752376</t>
  </si>
  <si>
    <t>Výkresy č. D.5.2, D.7.6., TZ</t>
  </si>
  <si>
    <t>-119435285</t>
  </si>
  <si>
    <t>-1854759154</t>
  </si>
  <si>
    <t>343775573</t>
  </si>
  <si>
    <t>938278756</t>
  </si>
  <si>
    <t>363888420</t>
  </si>
  <si>
    <t>-953877373</t>
  </si>
  <si>
    <t>-1433481634</t>
  </si>
  <si>
    <t>739523977</t>
  </si>
  <si>
    <t>595338697</t>
  </si>
  <si>
    <t>1213103068</t>
  </si>
  <si>
    <t>2014143043</t>
  </si>
  <si>
    <t>609703452</t>
  </si>
  <si>
    <t>2070014863</t>
  </si>
  <si>
    <t>Sejmutí ornice tl. 10 cm</t>
  </si>
  <si>
    <t>815</t>
  </si>
  <si>
    <t>1410591920</t>
  </si>
  <si>
    <t>225-81,5</t>
  </si>
  <si>
    <t>132251103</t>
  </si>
  <si>
    <t>Hloubení nezapažených rýh šířky do 800 mm strojně s urovnáním dna do předepsaného profilu a spádu v hornině třídy těžitelnosti I skupiny 3 přes 50 do 100 m3</t>
  </si>
  <si>
    <t>-263135870</t>
  </si>
  <si>
    <t>https://podminky.urs.cz/item/CS_URS_2024_01/132251103</t>
  </si>
  <si>
    <t>km 0,000 00 - km 0,221 63</t>
  </si>
  <si>
    <t>221,63*0,5*0,6</t>
  </si>
  <si>
    <t>-441617014</t>
  </si>
  <si>
    <t>Zasakovací jímka km 0.020</t>
  </si>
  <si>
    <t>1126840600</t>
  </si>
  <si>
    <t>-740843043</t>
  </si>
  <si>
    <t>2016935875</t>
  </si>
  <si>
    <t>-1501410721</t>
  </si>
  <si>
    <t>1473954048</t>
  </si>
  <si>
    <t>-1432608735</t>
  </si>
  <si>
    <t>-1899314317</t>
  </si>
  <si>
    <t>11*(2-1)</t>
  </si>
  <si>
    <t>-1819152830</t>
  </si>
  <si>
    <t>7*(2-1)</t>
  </si>
  <si>
    <t>1757856042</t>
  </si>
  <si>
    <t>2*(2-1)</t>
  </si>
  <si>
    <t>353940789</t>
  </si>
  <si>
    <t>1084150905</t>
  </si>
  <si>
    <t>427538361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</si>
  <si>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</si>
  <si>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</si>
  <si>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-576348500</t>
  </si>
  <si>
    <t>https://podminky.urs.cz/item/CS_URS_2024_01/162451106</t>
  </si>
  <si>
    <t>81,5</t>
  </si>
  <si>
    <t>Odkopávky pro uložení do akumulačního prostoru AP3</t>
  </si>
  <si>
    <t>103,25</t>
  </si>
  <si>
    <t>(70+40)*0,1</t>
  </si>
  <si>
    <t>-37472043</t>
  </si>
  <si>
    <t>Z mezideponie</t>
  </si>
  <si>
    <t>562190225</t>
  </si>
  <si>
    <t>Výkopek z jam a rýh</t>
  </si>
  <si>
    <t>66,489+15</t>
  </si>
  <si>
    <t>143,5</t>
  </si>
  <si>
    <t>Odpočet zeminy uložené do akumulačního prostoru AP3</t>
  </si>
  <si>
    <t>-103,25</t>
  </si>
  <si>
    <t>-20</t>
  </si>
  <si>
    <t>996197187</t>
  </si>
  <si>
    <t>(66,489+15)*(17-10)</t>
  </si>
  <si>
    <t>143,5*(17-10)</t>
  </si>
  <si>
    <t>-103,25*(17-10)</t>
  </si>
  <si>
    <t>-20*(17-10)</t>
  </si>
  <si>
    <t>1129681283</t>
  </si>
  <si>
    <t>Zemina do akumulačního prostoru AP3</t>
  </si>
  <si>
    <t>-1331618726</t>
  </si>
  <si>
    <t>(66,489+15)*1,8</t>
  </si>
  <si>
    <t>143,5*1,8</t>
  </si>
  <si>
    <t>-103,25*1,8</t>
  </si>
  <si>
    <t>-20*1,8</t>
  </si>
  <si>
    <t>756100812</t>
  </si>
  <si>
    <t>396188170</t>
  </si>
  <si>
    <t>1870782479</t>
  </si>
  <si>
    <t>-1831204479</t>
  </si>
  <si>
    <t>Úprava pláně - InR 815 m2</t>
  </si>
  <si>
    <t>-1518132332</t>
  </si>
  <si>
    <t>619500316</t>
  </si>
  <si>
    <t>1006*0,015 'Přepočtené koeficientem množství</t>
  </si>
  <si>
    <t>127183428</t>
  </si>
  <si>
    <t>70+40</t>
  </si>
  <si>
    <t>321315776</t>
  </si>
  <si>
    <t>110*0,015 'Přepočtené koeficientem množství</t>
  </si>
  <si>
    <t>758229593</t>
  </si>
  <si>
    <t>289690475</t>
  </si>
  <si>
    <t>-1740138550</t>
  </si>
  <si>
    <t>-1265918917</t>
  </si>
  <si>
    <t>1623212059</t>
  </si>
  <si>
    <t>-128629080</t>
  </si>
  <si>
    <t>(1741-735)/10000</t>
  </si>
  <si>
    <t>1235473795</t>
  </si>
  <si>
    <t>1131882799</t>
  </si>
  <si>
    <t>(1741)/10000*5</t>
  </si>
  <si>
    <t>0,129</t>
  </si>
  <si>
    <t>339541894</t>
  </si>
  <si>
    <t>221,63</t>
  </si>
  <si>
    <t>-599105986</t>
  </si>
  <si>
    <t>2124397922</t>
  </si>
  <si>
    <t>221,63*0,5*0,6*1,85</t>
  </si>
  <si>
    <t>698784080</t>
  </si>
  <si>
    <t>561081111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</si>
  <si>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přes 450 do 500 mm</t>
  </si>
  <si>
    <t>1963444643</t>
  </si>
  <si>
    <t>https://podminky.urs.cz/item/CS_URS_2024_01/561081111</t>
  </si>
  <si>
    <t xml:space="preserve">Plocha stabilizace InR - 815 m2 </t>
  </si>
  <si>
    <t>-221,63*0,5</t>
  </si>
  <si>
    <t>519506691</t>
  </si>
  <si>
    <t>704,185*0,5 = 352,1 m3</t>
  </si>
  <si>
    <t>352,1*1750 = 616175 kg = 616,2 t</t>
  </si>
  <si>
    <t xml:space="preserve">616,2*0,03*1,01 </t>
  </si>
  <si>
    <t>2008916669</t>
  </si>
  <si>
    <t>InR 780 m2</t>
  </si>
  <si>
    <t>780</t>
  </si>
  <si>
    <t>-776114790</t>
  </si>
  <si>
    <t>InR 705 m2</t>
  </si>
  <si>
    <t>705</t>
  </si>
  <si>
    <t>-2061916976</t>
  </si>
  <si>
    <t>174306759</t>
  </si>
  <si>
    <t>Čištění komunikace Na Posmykově po výjezdu techniky na ZU - 50 m na každou stranu</t>
  </si>
  <si>
    <t>-1901114998</t>
  </si>
  <si>
    <t>680280516</t>
  </si>
  <si>
    <t>1364159416</t>
  </si>
  <si>
    <t>-1925947700</t>
  </si>
  <si>
    <t>548537557</t>
  </si>
  <si>
    <t>644891620</t>
  </si>
  <si>
    <t>-1526471995</t>
  </si>
  <si>
    <t>-1525398262</t>
  </si>
  <si>
    <t>1680986285</t>
  </si>
  <si>
    <t>-1260623499</t>
  </si>
  <si>
    <t>-1050096097</t>
  </si>
  <si>
    <t>2024991143</t>
  </si>
  <si>
    <t>1150786845</t>
  </si>
  <si>
    <t>-581784799</t>
  </si>
  <si>
    <t>-991934028</t>
  </si>
  <si>
    <t>-920284829</t>
  </si>
  <si>
    <t>SO 05_2 - Výsadba</t>
  </si>
  <si>
    <t>183101114</t>
  </si>
  <si>
    <t>Hloubení jamek pro vysazování rostlin v zemině skupiny 1 až 4 bez výměny půdy v rovině nebo na svahu do 1:5, objemu přes 0,05 do 0,125 m3</t>
  </si>
  <si>
    <t>501804542</t>
  </si>
  <si>
    <t>https://podminky.urs.cz/item/CS_URS_2024_01/183101114</t>
  </si>
  <si>
    <t>Výkresy č. D.5.8.</t>
  </si>
  <si>
    <t>Hloubení jamek</t>
  </si>
  <si>
    <t>Dub letní</t>
  </si>
  <si>
    <t>Javor mleč</t>
  </si>
  <si>
    <t>Habr obecný</t>
  </si>
  <si>
    <t>Lípa malolistá</t>
  </si>
  <si>
    <t>184102112</t>
  </si>
  <si>
    <t>Výsadba dřeviny s balem do předem vyhloubené jamky se zalitím v rovině nebo na svahu do 1:5, při průměru balu přes 200 do 300 mm</t>
  </si>
  <si>
    <t>-2015755440</t>
  </si>
  <si>
    <t>https://podminky.urs.cz/item/CS_URS_2024_01/184102112</t>
  </si>
  <si>
    <t>02650461</t>
  </si>
  <si>
    <t>dub letní /Quercus robur/ 150-200cm</t>
  </si>
  <si>
    <t>582389441</t>
  </si>
  <si>
    <t xml:space="preserve">Dodávka stromů </t>
  </si>
  <si>
    <t>02640445</t>
  </si>
  <si>
    <t>habr obecný /Carpinus betulus/ 200-250cm</t>
  </si>
  <si>
    <t>-932184867</t>
  </si>
  <si>
    <t>Vlastní položka 2</t>
  </si>
  <si>
    <t>Javor mleč/Acer platanoides/ 180 - 200 cm, KK</t>
  </si>
  <si>
    <t>1244834495</t>
  </si>
  <si>
    <t>Dodávka stromů</t>
  </si>
  <si>
    <t>Vlastní položka 4</t>
  </si>
  <si>
    <t>Lípa malolistá/Tilia cordata/ 180 - 200 cm, KK</t>
  </si>
  <si>
    <t>-1412069106</t>
  </si>
  <si>
    <t>184215133</t>
  </si>
  <si>
    <t>Ukotvení dřeviny kůly v rovině nebo na svahu do 1:5 třemi kůly, délky přes 2 do 3 m</t>
  </si>
  <si>
    <t>-716714211</t>
  </si>
  <si>
    <t>https://podminky.urs.cz/item/CS_URS_2024_01/184215133</t>
  </si>
  <si>
    <t>Ukotvení kmene</t>
  </si>
  <si>
    <t>052171080</t>
  </si>
  <si>
    <t>tyče dřevěné v kůře D 80mm dl 6m</t>
  </si>
  <si>
    <t>1081281052</t>
  </si>
  <si>
    <t>4*3*2*3,14*0,04*0,04+4*3*0,5*3,14*0,04*0,04</t>
  </si>
  <si>
    <t>3*3*2*3,14*0,04*0,04+3*3*0,5*3,14*0,04*0,04</t>
  </si>
  <si>
    <t>Vlastní položka 7</t>
  </si>
  <si>
    <t>Ochrana dřevin před okusem mechanicky plastovou chráničkou 120 cm v rovině a svahu do 1:5</t>
  </si>
  <si>
    <t>-765626711</t>
  </si>
  <si>
    <t>Ochrana dřevin před okusem mechanicky - plastová chránička 120 cm - dodávka včetně montáže</t>
  </si>
  <si>
    <t>184813134</t>
  </si>
  <si>
    <t>Ochrana dřevin před okusem zvěří chemicky nátěrem, v rovině nebo ve svahu do 1:5 listnatých, výšky přes 70 cm</t>
  </si>
  <si>
    <t>100 kus</t>
  </si>
  <si>
    <t>-1445628457</t>
  </si>
  <si>
    <t>https://podminky.urs.cz/item/CS_URS_2024_01/184813134</t>
  </si>
  <si>
    <t>Ochrana před okusem nátěrem</t>
  </si>
  <si>
    <t>4/100</t>
  </si>
  <si>
    <t>3/100</t>
  </si>
  <si>
    <t>Vlastní položka 5</t>
  </si>
  <si>
    <t>Přípravek proti okusu Lentacol</t>
  </si>
  <si>
    <t>-2024736214</t>
  </si>
  <si>
    <t>Spotřeba 1kg/250 ks sazenic - 1 x ročně</t>
  </si>
  <si>
    <t>15/250*1*1</t>
  </si>
  <si>
    <t>184911421</t>
  </si>
  <si>
    <t>Mulčování vysazených rostlin mulčovací kůrou, tl. do 100 mm v rovině nebo na svahu do 1:5</t>
  </si>
  <si>
    <t>1307259739</t>
  </si>
  <si>
    <t>https://podminky.urs.cz/item/CS_URS_2024_01/184911421</t>
  </si>
  <si>
    <t xml:space="preserve">Mulčování sazenic </t>
  </si>
  <si>
    <t>15*0,25</t>
  </si>
  <si>
    <t>103911000</t>
  </si>
  <si>
    <t>kůra mulčovací VL</t>
  </si>
  <si>
    <t>-2017459190</t>
  </si>
  <si>
    <t>15*0,25*0,1</t>
  </si>
  <si>
    <t>185804311</t>
  </si>
  <si>
    <t>Zalití rostlin vodou plochy záhonů jednotlivě do 20 m2</t>
  </si>
  <si>
    <t>1311951515</t>
  </si>
  <si>
    <t>https://podminky.urs.cz/item/CS_URS_2024_01/185804311</t>
  </si>
  <si>
    <t>Zalití stromů</t>
  </si>
  <si>
    <t>3x 10 l</t>
  </si>
  <si>
    <t>3*0,01*15</t>
  </si>
  <si>
    <t>vlastní_14</t>
  </si>
  <si>
    <t>Hydrogel</t>
  </si>
  <si>
    <t>-578168928</t>
  </si>
  <si>
    <t>Hydrogel při výsadbě rostliny - 60g/1 ks sazenice</t>
  </si>
  <si>
    <t>15*0,06</t>
  </si>
  <si>
    <t>998231311</t>
  </si>
  <si>
    <t>Přesun hmot pro sadovnické a krajinářské úpravy strojně dopravní vzdálenost do 5000 m</t>
  </si>
  <si>
    <t>1327855346</t>
  </si>
  <si>
    <t>https://podminky.urs.cz/item/CS_URS_2024_01/998231311</t>
  </si>
  <si>
    <t>SO 06 - Akumulační prostor AP3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</si>
  <si>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</si>
  <si>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</si>
  <si>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</si>
  <si>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111151131</t>
  </si>
  <si>
    <t>Pokosení trávníku při souvislé ploše do 1000 m2 lučního v rovině nebo svahu do 1:5</t>
  </si>
  <si>
    <t>2046107093</t>
  </si>
  <si>
    <t>https://podminky.urs.cz/item/CS_URS_2024_01/111151131</t>
  </si>
  <si>
    <t>Výkresy č. D.6.2, D.6.3., D.6.4., D.6.5., D.6.6., D.6.7., TZ</t>
  </si>
  <si>
    <t xml:space="preserve">Pokosení před výstavbou přehrážky </t>
  </si>
  <si>
    <t>431</t>
  </si>
  <si>
    <t>115001104</t>
  </si>
  <si>
    <t>Převedení vody potrubím průměru DN přes 250 do 300</t>
  </si>
  <si>
    <t>666723755</t>
  </si>
  <si>
    <t>https://podminky.urs.cz/item/CS_URS_2024_01/115001104</t>
  </si>
  <si>
    <t>Výkresy č. D.6.2, D.6.3., D.6.4., D.6.5., D.6.6., TZ</t>
  </si>
  <si>
    <t>Převedení vody potrubím při realizaci přehrážky AP3</t>
  </si>
  <si>
    <t>115101201</t>
  </si>
  <si>
    <t>Čerpání vody na dopravní výšku do 10 m s uvažovaným průměrným přítokem do 500 l/min</t>
  </si>
  <si>
    <t>hod</t>
  </si>
  <si>
    <t>1739094509</t>
  </si>
  <si>
    <t>https://podminky.urs.cz/item/CS_URS_2024_01/115101201</t>
  </si>
  <si>
    <t>Čerpání vody při realizaci přehrážky AP3</t>
  </si>
  <si>
    <t>28*24</t>
  </si>
  <si>
    <t>115101301</t>
  </si>
  <si>
    <t>Pohotovost záložní čerpací soupravy pro dopravní výšku do 10 m s uvažovaným průměrným přítokem do 500 l/min</t>
  </si>
  <si>
    <t>den</t>
  </si>
  <si>
    <t>1622659456</t>
  </si>
  <si>
    <t>https://podminky.urs.cz/item/CS_URS_2024_01/115101301</t>
  </si>
  <si>
    <t>Pohotovost čerpací soupravy při realizaci přehrážky AP3</t>
  </si>
  <si>
    <t>4*7</t>
  </si>
  <si>
    <t>121151115</t>
  </si>
  <si>
    <t>Sejmutí ornice strojně při souvislé ploše přes 100 do 500 m2, tl. vrstvy přes 250 do 300 mm</t>
  </si>
  <si>
    <t>-714464728</t>
  </si>
  <si>
    <t>https://podminky.urs.cz/item/CS_URS_2024_01/121151115</t>
  </si>
  <si>
    <t>Sejmutí ornice tl. 30 cm</t>
  </si>
  <si>
    <t>400</t>
  </si>
  <si>
    <t>122251102</t>
  </si>
  <si>
    <t>Odkopávky a prokopávky nezapažené strojně v hornině třídy těžitelnosti I skupiny 3 přes 20 do 50 m3</t>
  </si>
  <si>
    <t>-193465645</t>
  </si>
  <si>
    <t>https://podminky.urs.cz/item/CS_URS_2024_01/122251102</t>
  </si>
  <si>
    <t>Odkop zbylých 30 cm pro balvanitý zához</t>
  </si>
  <si>
    <t>0,3*139</t>
  </si>
  <si>
    <t>Odkop zbylých 5 cm pro dlažbu z lomového kamene TP45</t>
  </si>
  <si>
    <t>(3,5+2)*0,05</t>
  </si>
  <si>
    <t>131251100</t>
  </si>
  <si>
    <t>Hloubení nezapažených jam a zářezů strojně s urovnáním dna do předepsaného profilu a spádu v hornině třídy těžitelnosti I skupiny 3 do 20 m3</t>
  </si>
  <si>
    <t>-1609577716</t>
  </si>
  <si>
    <t>https://podminky.urs.cz/item/CS_URS_2024_01/131251100</t>
  </si>
  <si>
    <t>Výkop čerpací jámy pro převedení vody při realizaci přehrážky AP3</t>
  </si>
  <si>
    <t>1,5*1,5*1</t>
  </si>
  <si>
    <t>-1105504677</t>
  </si>
  <si>
    <t>Dokop pro základové prahy TP45</t>
  </si>
  <si>
    <t>(3+3)*0,3*0,5</t>
  </si>
  <si>
    <t>Dokop pro základový práh dlažby z lomového kamene</t>
  </si>
  <si>
    <t>(51+44)*0,5*0,3</t>
  </si>
  <si>
    <t>Hloubení rýhy pro převedení vody při realizaci přehrážky AP3</t>
  </si>
  <si>
    <t>0,4*0,5*20</t>
  </si>
  <si>
    <t>-11164423</t>
  </si>
  <si>
    <t>120</t>
  </si>
  <si>
    <t>6,25*2</t>
  </si>
  <si>
    <t>Zemina z odkopávek a rýh pro uložení do tělesa přehrážky AP3</t>
  </si>
  <si>
    <t>(41,975+15,15)*2</t>
  </si>
  <si>
    <t>167151101</t>
  </si>
  <si>
    <t>Nakládání, skládání a překládání neulehlého výkopku nebo sypaniny strojně nakládání, množství do 100 m3, z horniny třídy těžitelnosti I, skupiny 1 až 3</t>
  </si>
  <si>
    <t>-1936532067</t>
  </si>
  <si>
    <t>https://podminky.urs.cz/item/CS_URS_2024_01/167151101</t>
  </si>
  <si>
    <t>41,975</t>
  </si>
  <si>
    <t>6,25</t>
  </si>
  <si>
    <t>171153101</t>
  </si>
  <si>
    <t>Zemní hrázky přívodních a odpadních melioračních kanálů zhutňované po vrstvách tloušťky 200 mm s přemístěním sypaniny do 20 m nebo s jejím přehozením do 3 m z hornin třídy těžitelnosti I a II, skupiny 1 až 4</t>
  </si>
  <si>
    <t>-99976110</t>
  </si>
  <si>
    <t>https://podminky.urs.cz/item/CS_URS_2024_01/171153101</t>
  </si>
  <si>
    <t>Zhotovení tělesa přehrážky</t>
  </si>
  <si>
    <t>240,5</t>
  </si>
  <si>
    <t>2078632439</t>
  </si>
  <si>
    <t xml:space="preserve">Výkopek z rýh </t>
  </si>
  <si>
    <t>19,15-4</t>
  </si>
  <si>
    <t>-2114634727</t>
  </si>
  <si>
    <t>Zásyp rýhy po převedení vody při realizaci přehrážky AP3</t>
  </si>
  <si>
    <t>Zásyp čerpací jámy po převedení vody při realizaci přehrážky AP3</t>
  </si>
  <si>
    <t>1564726413</t>
  </si>
  <si>
    <t>Úprava pláně</t>
  </si>
  <si>
    <t>-700028794</t>
  </si>
  <si>
    <t>Plocha pro osetí</t>
  </si>
  <si>
    <t>-908414196</t>
  </si>
  <si>
    <t>40*0,015 'Přepočtené koeficientem množství</t>
  </si>
  <si>
    <t>-1946561268</t>
  </si>
  <si>
    <t>Svahování násypů pod dlažvou z lomového kamene</t>
  </si>
  <si>
    <t>350</t>
  </si>
  <si>
    <t>1039793847</t>
  </si>
  <si>
    <t>-309727107</t>
  </si>
  <si>
    <t>431/10000*5</t>
  </si>
  <si>
    <t>0,784</t>
  </si>
  <si>
    <t>321311116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</si>
  <si>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 mrazovými cykly tř. C 30/37</t>
  </si>
  <si>
    <t>369056373</t>
  </si>
  <si>
    <t>https://podminky.urs.cz/item/CS_URS_2024_01/321311116</t>
  </si>
  <si>
    <t>Základové prahy TP45</t>
  </si>
  <si>
    <t>(3+3)*0,3*0,8</t>
  </si>
  <si>
    <t>Základové prahy dlažby z lomového kamene</t>
  </si>
  <si>
    <t>(51+44)*0,5*0,6</t>
  </si>
  <si>
    <t>1111861467</t>
  </si>
  <si>
    <t>(3+3)*2*0,8+0,3*0,8*2*2</t>
  </si>
  <si>
    <t>(51+44)*2*0,6+2*2*0,5*0,6</t>
  </si>
  <si>
    <t>-129164136</t>
  </si>
  <si>
    <t>-2023014134</t>
  </si>
  <si>
    <t>Dlažba přehrážky AP3</t>
  </si>
  <si>
    <t>InR 350 m2</t>
  </si>
  <si>
    <t>Dlažba TP45</t>
  </si>
  <si>
    <t>3,5+2</t>
  </si>
  <si>
    <t>463215111</t>
  </si>
  <si>
    <t>Rovnanina z lomového kamene neupraveného, netříděného</t>
  </si>
  <si>
    <t>1460912778</t>
  </si>
  <si>
    <t>https://podminky.urs.cz/item/CS_URS_2024_01/463215111</t>
  </si>
  <si>
    <t>Balvanitý zához tl. 400 mm</t>
  </si>
  <si>
    <t>139*0,4</t>
  </si>
  <si>
    <t>210935911</t>
  </si>
  <si>
    <t>561021111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</si>
  <si>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přes 150 do 200 mm</t>
  </si>
  <si>
    <t>2106911604</t>
  </si>
  <si>
    <t>https://podminky.urs.cz/item/CS_URS_2024_01/561021111</t>
  </si>
  <si>
    <t>Stabilizace pokladu pod dlažbu z lomového kamene vápnem 3 x hl. 200 mm</t>
  </si>
  <si>
    <t>1. vrstva</t>
  </si>
  <si>
    <t>(190-142)*4,8</t>
  </si>
  <si>
    <t>2. vrstvy</t>
  </si>
  <si>
    <t>(190-142)*4,2</t>
  </si>
  <si>
    <t>3. vrstva</t>
  </si>
  <si>
    <t>(190-142)*3,6</t>
  </si>
  <si>
    <t>561041111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</si>
  <si>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přes 250 do 300 mm</t>
  </si>
  <si>
    <t>-254214985</t>
  </si>
  <si>
    <t>https://podminky.urs.cz/item/CS_URS_2024_01/561041111</t>
  </si>
  <si>
    <t>Stabilizace základové spáry vápnem do hl. 300 mm</t>
  </si>
  <si>
    <t>775902626</t>
  </si>
  <si>
    <t>Stabilizace podkladu pod dlažbu z lomového kamene 3 x hl. 200 mm - dodávka stabilizační směsi</t>
  </si>
  <si>
    <t>604,8*0,2 = 120,96 m3</t>
  </si>
  <si>
    <t>120,96*1750 = 211680 kg = 211,7 t</t>
  </si>
  <si>
    <t xml:space="preserve">211,7*0,03*1,01 </t>
  </si>
  <si>
    <t>400*0,3 = 120,0 m3</t>
  </si>
  <si>
    <t>120,0*1750 = 210000kg = 210,0 t</t>
  </si>
  <si>
    <t xml:space="preserve">210,0*0,03*1,01 </t>
  </si>
  <si>
    <t>564861111</t>
  </si>
  <si>
    <t>Podklad ze štěrkodrti ŠD s rozprostřením a zhutněním plochy přes 100 m2, po zhutnění tl. 200 mm</t>
  </si>
  <si>
    <t>-742196618</t>
  </si>
  <si>
    <t>https://podminky.urs.cz/item/CS_URS_2024_01/564861111</t>
  </si>
  <si>
    <t>Pod balvanitý zához</t>
  </si>
  <si>
    <t>139</t>
  </si>
  <si>
    <t>911331131</t>
  </si>
  <si>
    <t>Silniční svodidlo ocelové se zaberaněním sloupků jednostranné úroveň zádržnosti H1 vzdálenosti sloupků do 2 m</t>
  </si>
  <si>
    <t>1948595232</t>
  </si>
  <si>
    <t>https://podminky.urs.cz/item/CS_URS_2024_01/911331131</t>
  </si>
  <si>
    <t>Levostranné svodidlo</t>
  </si>
  <si>
    <t>31,5</t>
  </si>
  <si>
    <t>Pravostranné svodidlo</t>
  </si>
  <si>
    <t>Levostranné svodidlo - náběh</t>
  </si>
  <si>
    <t>Pravostranné svodidlo - náběh</t>
  </si>
  <si>
    <t>914111111</t>
  </si>
  <si>
    <t>Montáž svislé dopravní značky základní velikosti do 1 m2 objímkami na sloupky nebo konzoly</t>
  </si>
  <si>
    <t>707335965</t>
  </si>
  <si>
    <t>https://podminky.urs.cz/item/CS_URS_2024_01/914111111</t>
  </si>
  <si>
    <t>Svislá dopravní značka B15 - Zákaz vjezdu vozidel šírších než 3,5 m - Začátek a konec přehrážky AP3</t>
  </si>
  <si>
    <t>914511112</t>
  </si>
  <si>
    <t>Montáž sloupku dopravních značek délky do 3,5 m do hliníkové patky pro sloupek D 60 mm</t>
  </si>
  <si>
    <t>835682859</t>
  </si>
  <si>
    <t>https://podminky.urs.cz/item/CS_URS_2024_01/914511112</t>
  </si>
  <si>
    <t>40445230</t>
  </si>
  <si>
    <t>sloupek pro dopravní značku Zn D 70mm v 3,5m</t>
  </si>
  <si>
    <t>814603517</t>
  </si>
  <si>
    <t>40445620</t>
  </si>
  <si>
    <t>zákazové, příkazové dopravní značky B1-B34, C1-15 700mm</t>
  </si>
  <si>
    <t>2119956490</t>
  </si>
  <si>
    <t>919521015</t>
  </si>
  <si>
    <t>Zřízení propustků a hospodářských přejezdů z trub betonových a železobetonových do DN 600</t>
  </si>
  <si>
    <t>-1033994243</t>
  </si>
  <si>
    <t>https://podminky.urs.cz/item/CS_URS_2024_01/919521015</t>
  </si>
  <si>
    <t>Trubní propustek TP45</t>
  </si>
  <si>
    <t>14,942</t>
  </si>
  <si>
    <t>PFB.1022302</t>
  </si>
  <si>
    <t xml:space="preserve">Trouba hrdlová železobetonová TZH-Q 60/250 </t>
  </si>
  <si>
    <t>-1310076787</t>
  </si>
  <si>
    <t>PFB.1020303A</t>
  </si>
  <si>
    <t>Trouba hrdlová železobetonová TZH-Q 60/200 PR</t>
  </si>
  <si>
    <t>1449369611</t>
  </si>
  <si>
    <t>1214688061</t>
  </si>
  <si>
    <t>977311113</t>
  </si>
  <si>
    <t>Řezání stávajících betonových mazanin bez vyztužení hloubky přes 100 do 150 mm</t>
  </si>
  <si>
    <t>-1775515091</t>
  </si>
  <si>
    <t>https://podminky.urs.cz/item/CS_URS_2024_01/977311113</t>
  </si>
  <si>
    <t>Trubní propustek TP45 - šikmé seříznutí</t>
  </si>
  <si>
    <t>3,6+2,9</t>
  </si>
  <si>
    <t>998332011</t>
  </si>
  <si>
    <t>Přesun hmot pro úpravy vodních toků a kanály, hráze rybníků apod. dopravní vzdálenost do 500 m</t>
  </si>
  <si>
    <t>1348342025</t>
  </si>
  <si>
    <t>https://podminky.urs.cz/item/CS_URS_2024_01/998332011</t>
  </si>
  <si>
    <t>PSV</t>
  </si>
  <si>
    <t>Práce a dodávky PSV</t>
  </si>
  <si>
    <t>767</t>
  </si>
  <si>
    <t>Konstrukce zámečnické</t>
  </si>
  <si>
    <t>767995115</t>
  </si>
  <si>
    <t>Montáž ostatních atypických zámečnických konstrukcí hmotnosti přes 50 do 100 kg</t>
  </si>
  <si>
    <t>-113845501</t>
  </si>
  <si>
    <t>https://podminky.urs.cz/item/CS_URS_2024_01/767995115</t>
  </si>
  <si>
    <t>Výkresy č. D.6.2, D.6.7., TZ</t>
  </si>
  <si>
    <t>Česle TP45</t>
  </si>
  <si>
    <t>Ocel plochá 30x10 mm (2,43 kg/m)</t>
  </si>
  <si>
    <t>(19,2+1,82)*2,43</t>
  </si>
  <si>
    <t>Kruhová ocel D16 mm (1,72 kg/m)</t>
  </si>
  <si>
    <t>0,91*1,72</t>
  </si>
  <si>
    <t>Úhelník 45 x 45 x 5 mm (3,38 kg/m)</t>
  </si>
  <si>
    <t>0,2*3,38</t>
  </si>
  <si>
    <t>59231515</t>
  </si>
  <si>
    <t>pant vratový Pz dl 350mm v 60mm</t>
  </si>
  <si>
    <t>1360254516</t>
  </si>
  <si>
    <t>13010186</t>
  </si>
  <si>
    <t>tyč ocelová plochá jakost S235JR (11 375) 30x10mm</t>
  </si>
  <si>
    <t>-2061802081</t>
  </si>
  <si>
    <t>P</t>
  </si>
  <si>
    <t>Poznámka k položce:
Hmotnost: 2,43 kg/m</t>
  </si>
  <si>
    <t>(19,2+1,82)*2,43*1,1*0,001</t>
  </si>
  <si>
    <t>13010014</t>
  </si>
  <si>
    <t>tyč ocelová kruhová jakost S235JR (11 375) D 16mm</t>
  </si>
  <si>
    <t>-2036306854</t>
  </si>
  <si>
    <t>Poznámka k položce:
Hmotnost: 1,72 kg/m</t>
  </si>
  <si>
    <t>0,91*1,72*1,1*0,001</t>
  </si>
  <si>
    <t>13010418</t>
  </si>
  <si>
    <t>úhelník ocelový rovnostranný jakost S235JR (11 375) 45x45x5mm</t>
  </si>
  <si>
    <t>-1043310172</t>
  </si>
  <si>
    <t>Poznámka k položce:
Hmotnost: 3,38 kg/m</t>
  </si>
  <si>
    <t>0,2*3,38*1,1*0,001</t>
  </si>
  <si>
    <t>30925239</t>
  </si>
  <si>
    <t>šroub metrický celozávit DIN 933 8.8 BZ M6x70mm</t>
  </si>
  <si>
    <t>-801637694</t>
  </si>
  <si>
    <t>8/100</t>
  </si>
  <si>
    <t>998767101</t>
  </si>
  <si>
    <t>Přesun hmot pro zámečnické konstrukce stanovený z hmotnosti přesunovaného materiálu vodorovná dopravní vzdálenost do 50 m základní v objektech výšky do 6 m</t>
  </si>
  <si>
    <t>-1012408460</t>
  </si>
  <si>
    <t>https://podminky.urs.cz/item/CS_URS_2024_01/998767101</t>
  </si>
  <si>
    <t>789</t>
  </si>
  <si>
    <t>Povrchové úpravy ocelových konstrukcí a technologických zařízení</t>
  </si>
  <si>
    <t>789421541</t>
  </si>
  <si>
    <t>Žárové stříkání ocelových konstrukcí slitinou zinacor ZnAl, tloušťky 150 μm, třídy I</t>
  </si>
  <si>
    <t>1174090916</t>
  </si>
  <si>
    <t>https://podminky.urs.cz/item/CS_URS_2024_01/789421541</t>
  </si>
  <si>
    <t xml:space="preserve">Ocel plochá 30x10 mm </t>
  </si>
  <si>
    <t>(0,03*2+0,01*2)*1,2*16+16*2*0,03*0,01</t>
  </si>
  <si>
    <t>(0,03*2+0,01*2)*0,91*2+2*2*0,03*0,01</t>
  </si>
  <si>
    <t xml:space="preserve">Kruhová ocel D16 mm </t>
  </si>
  <si>
    <t>0,91*2*3,14*0,008+2*3,14*0,008*0,008</t>
  </si>
  <si>
    <t>Úhelník 45 x 45 x 5 mm</t>
  </si>
  <si>
    <t>(0,045*4+0,005*2)*0,2+2*(0,09*0,005)</t>
  </si>
  <si>
    <t>-1205993840</t>
  </si>
  <si>
    <t>Odběr vzorků zeminy pro ověření vhodnosti zeminy</t>
  </si>
  <si>
    <t>386484830</t>
  </si>
  <si>
    <t>1991142148</t>
  </si>
  <si>
    <t>-1818096126</t>
  </si>
  <si>
    <t>106368854</t>
  </si>
  <si>
    <t>1437704527</t>
  </si>
  <si>
    <t>013294000</t>
  </si>
  <si>
    <t>Ostatní dokumentace</t>
  </si>
  <si>
    <t>1055727198</t>
  </si>
  <si>
    <t>https://podminky.urs.cz/item/CS_URS_2024_01/013294000</t>
  </si>
  <si>
    <t>Zpracování provozního řádu vodního díla</t>
  </si>
  <si>
    <t>-1894336490</t>
  </si>
  <si>
    <t>-63036313</t>
  </si>
  <si>
    <t>043134000</t>
  </si>
  <si>
    <t>Zkoušky zatěžovací</t>
  </si>
  <si>
    <t>-1649822694</t>
  </si>
  <si>
    <t>https://podminky.urs.cz/item/CS_URS_2024_01/043134000</t>
  </si>
  <si>
    <t>Statické zatěžovací zkoušky na pláni před provedením dlažby z lomového kamene</t>
  </si>
  <si>
    <t>043154000</t>
  </si>
  <si>
    <t>Zkoušky hutnicí</t>
  </si>
  <si>
    <t>710535019</t>
  </si>
  <si>
    <t>https://podminky.urs.cz/item/CS_URS_2024_01/043154000</t>
  </si>
  <si>
    <t>Hutnící zkoušky</t>
  </si>
  <si>
    <t>4*2</t>
  </si>
  <si>
    <t>-74434021</t>
  </si>
  <si>
    <t>-2123030568</t>
  </si>
  <si>
    <t>SO 07 - Akumulační prostor AP4</t>
  </si>
  <si>
    <t xml:space="preserve">    711 - Izolace proti vodě, vlhkosti a plynům</t>
  </si>
  <si>
    <t>-1169831556</t>
  </si>
  <si>
    <t>Výkresy č. D.7.2, D.7.3., D.7.4., D.7.5., TZ</t>
  </si>
  <si>
    <t>255</t>
  </si>
  <si>
    <t>-1798447837</t>
  </si>
  <si>
    <t>117,5*2</t>
  </si>
  <si>
    <t>111251101</t>
  </si>
  <si>
    <t>Odstranění křovin a stromů s odstraněním kořenů strojně průměru kmene do 100 mm v rovině nebo ve svahu sklonu terénu do 1:5, při celkové ploše do 100 m2</t>
  </si>
  <si>
    <t>-1573938984</t>
  </si>
  <si>
    <t>https://podminky.urs.cz/item/CS_URS_2024_01/111251101</t>
  </si>
  <si>
    <t>Výkresy č. D.7.2, D.7.6., TZ</t>
  </si>
  <si>
    <t>100</t>
  </si>
  <si>
    <t>-648436435</t>
  </si>
  <si>
    <t>728720775</t>
  </si>
  <si>
    <t>-647435186</t>
  </si>
  <si>
    <t>2016798332</t>
  </si>
  <si>
    <t>-1934719825</t>
  </si>
  <si>
    <t>-2001134945</t>
  </si>
  <si>
    <t>-753771484</t>
  </si>
  <si>
    <t>1093828607</t>
  </si>
  <si>
    <t>1398255503</t>
  </si>
  <si>
    <t>-608885978</t>
  </si>
  <si>
    <t>-907777613</t>
  </si>
  <si>
    <t>-66324583</t>
  </si>
  <si>
    <t>1913880324</t>
  </si>
  <si>
    <t>-122626960</t>
  </si>
  <si>
    <t>Převedení vody potrubím při realizaci přehrážky AP4</t>
  </si>
  <si>
    <t>-2145740536</t>
  </si>
  <si>
    <t>Čerpání vody při realizaci přehrážky AP4</t>
  </si>
  <si>
    <t>-477860840</t>
  </si>
  <si>
    <t>Pohotovost čerpací soupravy při realizaci přehrážky AP4</t>
  </si>
  <si>
    <t>121151113</t>
  </si>
  <si>
    <t>Sejmutí ornice strojně při souvislé ploše přes 100 do 500 m2, tl. vrstvy do 200 mm</t>
  </si>
  <si>
    <t>-1750529529</t>
  </si>
  <si>
    <t>https://podminky.urs.cz/item/CS_URS_2024_01/121151113</t>
  </si>
  <si>
    <t>Sejmutí ornice tl. 100 mm</t>
  </si>
  <si>
    <t>(43+87,5)</t>
  </si>
  <si>
    <t>122251103</t>
  </si>
  <si>
    <t>Odkopávky a prokopávky nezapažené strojně v hornině třídy těžitelnosti I skupiny 3 přes 50 do 100 m3</t>
  </si>
  <si>
    <t>1365745402</t>
  </si>
  <si>
    <t>https://podminky.urs.cz/item/CS_URS_2024_01/122251103</t>
  </si>
  <si>
    <t>Odkop pod betonový základ přehrážky AP4</t>
  </si>
  <si>
    <t>0,5*2*3+0,5*7*3+0,5*9,5*3-0,625*3+(2,85+3,5)*2+(2,8+3,75)*1</t>
  </si>
  <si>
    <t>Odkop pod balvanitý zához</t>
  </si>
  <si>
    <t>87,5*(0,5-0,1)</t>
  </si>
  <si>
    <t>356042225</t>
  </si>
  <si>
    <t>Výkop čerpací jámy pro převedení vody při realizaci přehrážky AP4</t>
  </si>
  <si>
    <t>-266735029</t>
  </si>
  <si>
    <t>Hloubení rýhy pro převedení vody při realizaci přehrážky AP4</t>
  </si>
  <si>
    <t>1998884917</t>
  </si>
  <si>
    <t>33078378</t>
  </si>
  <si>
    <t>-1180411301</t>
  </si>
  <si>
    <t>-1909939197</t>
  </si>
  <si>
    <t>1926537190</t>
  </si>
  <si>
    <t>837475018</t>
  </si>
  <si>
    <t>-1538908793</t>
  </si>
  <si>
    <t>23*(3-1)</t>
  </si>
  <si>
    <t>769131387</t>
  </si>
  <si>
    <t>3*(3-1)</t>
  </si>
  <si>
    <t>-804622473</t>
  </si>
  <si>
    <t>398505398</t>
  </si>
  <si>
    <t>-1385070171</t>
  </si>
  <si>
    <t>-685953296</t>
  </si>
  <si>
    <t>162551107</t>
  </si>
  <si>
    <t>Vodorovné přemístění výkopku nebo sypaniny po suchu na obvyklém dopravním prostředku, bez naložení výkopku, avšak se složením bez rozhrnutí z horniny třídy těžitelnosti I skupiny 1 až 3 na vzdálenost přes 2 000 do 2 500 m</t>
  </si>
  <si>
    <t>388054308</t>
  </si>
  <si>
    <t>https://podminky.urs.cz/item/CS_URS_2024_01/162551107</t>
  </si>
  <si>
    <t>13,05</t>
  </si>
  <si>
    <t>80,125</t>
  </si>
  <si>
    <t>230359611</t>
  </si>
  <si>
    <t>-310140918</t>
  </si>
  <si>
    <t>80,125*2</t>
  </si>
  <si>
    <t>1422408108</t>
  </si>
  <si>
    <t>615763024</t>
  </si>
  <si>
    <t>Zásyp rýhy po převedení vody při realizaci přehrážky AP4</t>
  </si>
  <si>
    <t>Zásyp čerpací jámy po převedení vody při realizaci přehrážky AP4</t>
  </si>
  <si>
    <t>295952645</t>
  </si>
  <si>
    <t>2*3+5*3+1,5*3+1*3+1,5*2+2*2+1,5*1+1,5*2+1,5*2+1,5*1</t>
  </si>
  <si>
    <t>181411121</t>
  </si>
  <si>
    <t>Založení trávníku na půdě předem připravené plochy do 1000 m2 výsevem včetně utažení lučního v rovině nebo na svahu do 1:5</t>
  </si>
  <si>
    <t>1935951676</t>
  </si>
  <si>
    <t>https://podminky.urs.cz/item/CS_URS_2024_01/181411121</t>
  </si>
  <si>
    <t>1131100651</t>
  </si>
  <si>
    <t>7*0,015 'Přepočtené koeficientem množství</t>
  </si>
  <si>
    <t>-2013016892</t>
  </si>
  <si>
    <t>117,5</t>
  </si>
  <si>
    <t>736207626</t>
  </si>
  <si>
    <t>117,5*0,015 'Přepočtené koeficientem množství</t>
  </si>
  <si>
    <t>-2032280160</t>
  </si>
  <si>
    <t>-1127341895</t>
  </si>
  <si>
    <t>255/10000*5</t>
  </si>
  <si>
    <t>0,872</t>
  </si>
  <si>
    <t>-1002204124</t>
  </si>
  <si>
    <t>Betonový základ pod gabiony</t>
  </si>
  <si>
    <t>2*3*0.5+7*3*0.5+9.5*3*0.5+1.5*2*0.5+3.5*2*0.5+3.5*2*0.5+5*2*0.5+1.5*1*0.5+3.5*1*0.5+3*1*0.5+5*1*0.5</t>
  </si>
  <si>
    <t>-2012860324</t>
  </si>
  <si>
    <t>22.5*2+1*2*2+1*1*2</t>
  </si>
  <si>
    <t>0.5*6*3+0.5*4*2+0.5*4*1</t>
  </si>
  <si>
    <t>561867100</t>
  </si>
  <si>
    <t>321366111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</si>
  <si>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</si>
  <si>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10901543</t>
  </si>
  <si>
    <t>https://podminky.urs.cz/item/CS_URS_2024_01/321366111</t>
  </si>
  <si>
    <t>Svislá výztuž D12 mm pro provázání gabionů s betonovým základem, dl. 1,0 m, 25 ks, 0,89 kg/m</t>
  </si>
  <si>
    <t>1,0*25*0,89*0,001*1,15</t>
  </si>
  <si>
    <t>326214221</t>
  </si>
  <si>
    <t>Zdivo z lomového kamene na sucho do drátěných košů (gabionů) ze svařované ocelové sítě pozinkované</t>
  </si>
  <si>
    <t>-65991846</t>
  </si>
  <si>
    <t>https://podminky.urs.cz/item/CS_URS_2024_01/326214221</t>
  </si>
  <si>
    <t>18*2*1*1</t>
  </si>
  <si>
    <t>2*1*1*1</t>
  </si>
  <si>
    <t>2*0,5*1*2</t>
  </si>
  <si>
    <t>347214012</t>
  </si>
  <si>
    <t>87,5*0,4+19*0,9</t>
  </si>
  <si>
    <t>564831111</t>
  </si>
  <si>
    <t>Podklad ze štěrkodrti ŠD s rozprostřením a zhutněním plochy přes 100 m2, po zhutnění tl. 100 mm</t>
  </si>
  <si>
    <t>629081686</t>
  </si>
  <si>
    <t>https://podminky.urs.cz/item/CS_URS_2024_01/564831111</t>
  </si>
  <si>
    <t>Podklad pod balvanitý zához</t>
  </si>
  <si>
    <t>21,5+87,5</t>
  </si>
  <si>
    <t>919521110</t>
  </si>
  <si>
    <t>Zřízení silničního propustku z trub betonových nebo železobetonových DN 300 mm</t>
  </si>
  <si>
    <t>-458993371</t>
  </si>
  <si>
    <t>https://podminky.urs.cz/item/CS_URS_2024_01/919521110</t>
  </si>
  <si>
    <t>59221010</t>
  </si>
  <si>
    <t>trouba betonová přímá DN 200 dl 100cm</t>
  </si>
  <si>
    <t>-920738125</t>
  </si>
  <si>
    <t>1632052444</t>
  </si>
  <si>
    <t>Návodní strana - na stěně gabionů a terénu před nimi, 2 vrstvy</t>
  </si>
  <si>
    <t>(20+21,5)*2</t>
  </si>
  <si>
    <t>644506078</t>
  </si>
  <si>
    <t>711</t>
  </si>
  <si>
    <t>Izolace proti vodě, vlhkosti a plynům</t>
  </si>
  <si>
    <t>711191001</t>
  </si>
  <si>
    <t>Provedení nátěru adhezního můstku na ploše vodorovné V</t>
  </si>
  <si>
    <t>-2090663741</t>
  </si>
  <si>
    <t>https://podminky.urs.cz/item/CS_URS_2024_01/711191001</t>
  </si>
  <si>
    <t>Adhezní můstek</t>
  </si>
  <si>
    <t>(2+7+9.5)*3+(1.5+3.5+3.5+5)*2+(1.5+3.5)*1</t>
  </si>
  <si>
    <t>58585154</t>
  </si>
  <si>
    <t>penetrace pro silně savé materiály</t>
  </si>
  <si>
    <t>2127668745</t>
  </si>
  <si>
    <t>Poznámka k položce:
Vydatnost: 30 - 70 g/m2</t>
  </si>
  <si>
    <t>87,5*0,118 'Přepočtené koeficientem množství</t>
  </si>
  <si>
    <t>1702517913</t>
  </si>
  <si>
    <t>-1854607842</t>
  </si>
  <si>
    <t>1627477515</t>
  </si>
  <si>
    <t>1864011480</t>
  </si>
  <si>
    <t>712778226</t>
  </si>
  <si>
    <t>359678474</t>
  </si>
  <si>
    <t>1616111365</t>
  </si>
  <si>
    <t>1082055362</t>
  </si>
  <si>
    <t>-1704516341</t>
  </si>
  <si>
    <t>043114000</t>
  </si>
  <si>
    <t>Zkoušky tlakové</t>
  </si>
  <si>
    <t>863434445</t>
  </si>
  <si>
    <t>https://podminky.urs.cz/item/CS_URS_2024_01/043114000</t>
  </si>
  <si>
    <t>Odběr vzorků a kontrola v laboratoři, kontrola pevnosti betonových konstrukci</t>
  </si>
  <si>
    <t>Celkem 47,75 m3 (předpoklad 7 m3 domíchávačů)</t>
  </si>
  <si>
    <t>47,75/7 = cca 7 domíchávačů. 3 kusy vzorků z každého domíchávače</t>
  </si>
  <si>
    <t>7*3</t>
  </si>
  <si>
    <t>-824319139</t>
  </si>
  <si>
    <t>1583828250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</si>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</sst>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133" TargetMode="External" /><Relationship Id="rId2" Type="http://schemas.openxmlformats.org/officeDocument/2006/relationships/hyperlink" Target="https://podminky.urs.cz/item/CS_URS_2024_01/111151231" TargetMode="External" /><Relationship Id="rId3" Type="http://schemas.openxmlformats.org/officeDocument/2006/relationships/hyperlink" Target="https://podminky.urs.cz/item/CS_URS_2024_01/111251102" TargetMode="External" /><Relationship Id="rId4" Type="http://schemas.openxmlformats.org/officeDocument/2006/relationships/hyperlink" Target="https://podminky.urs.cz/item/CS_URS_2024_01/112151012" TargetMode="External" /><Relationship Id="rId5" Type="http://schemas.openxmlformats.org/officeDocument/2006/relationships/hyperlink" Target="https://podminky.urs.cz/item/CS_URS_2024_01/112151013" TargetMode="External" /><Relationship Id="rId6" Type="http://schemas.openxmlformats.org/officeDocument/2006/relationships/hyperlink" Target="https://podminky.urs.cz/item/CS_URS_2024_01/112151014" TargetMode="External" /><Relationship Id="rId7" Type="http://schemas.openxmlformats.org/officeDocument/2006/relationships/hyperlink" Target="https://podminky.urs.cz/item/CS_URS_2024_01/112151016" TargetMode="External" /><Relationship Id="rId8" Type="http://schemas.openxmlformats.org/officeDocument/2006/relationships/hyperlink" Target="https://podminky.urs.cz/item/CS_URS_2024_01/112155115" TargetMode="External" /><Relationship Id="rId9" Type="http://schemas.openxmlformats.org/officeDocument/2006/relationships/hyperlink" Target="https://podminky.urs.cz/item/CS_URS_2024_01/112155121" TargetMode="External" /><Relationship Id="rId10" Type="http://schemas.openxmlformats.org/officeDocument/2006/relationships/hyperlink" Target="https://podminky.urs.cz/item/CS_URS_2024_01/112155125" TargetMode="External" /><Relationship Id="rId11" Type="http://schemas.openxmlformats.org/officeDocument/2006/relationships/hyperlink" Target="https://podminky.urs.cz/item/CS_URS_2024_01/112155311" TargetMode="External" /><Relationship Id="rId12" Type="http://schemas.openxmlformats.org/officeDocument/2006/relationships/hyperlink" Target="https://podminky.urs.cz/item/CS_URS_2024_01/112201112" TargetMode="External" /><Relationship Id="rId13" Type="http://schemas.openxmlformats.org/officeDocument/2006/relationships/hyperlink" Target="https://podminky.urs.cz/item/CS_URS_2024_01/112201113" TargetMode="External" /><Relationship Id="rId14" Type="http://schemas.openxmlformats.org/officeDocument/2006/relationships/hyperlink" Target="https://podminky.urs.cz/item/CS_URS_2024_01/112201114" TargetMode="External" /><Relationship Id="rId15" Type="http://schemas.openxmlformats.org/officeDocument/2006/relationships/hyperlink" Target="https://podminky.urs.cz/item/CS_URS_2024_01/112201116" TargetMode="External" /><Relationship Id="rId16" Type="http://schemas.openxmlformats.org/officeDocument/2006/relationships/hyperlink" Target="https://podminky.urs.cz/item/CS_URS_2024_01/112211111" TargetMode="External" /><Relationship Id="rId17" Type="http://schemas.openxmlformats.org/officeDocument/2006/relationships/hyperlink" Target="https://podminky.urs.cz/item/CS_URS_2024_01/112211112" TargetMode="External" /><Relationship Id="rId18" Type="http://schemas.openxmlformats.org/officeDocument/2006/relationships/hyperlink" Target="https://podminky.urs.cz/item/CS_URS_2024_01/112211113" TargetMode="External" /><Relationship Id="rId19" Type="http://schemas.openxmlformats.org/officeDocument/2006/relationships/hyperlink" Target="https://podminky.urs.cz/item/CS_URS_2024_01/121151123" TargetMode="External" /><Relationship Id="rId20" Type="http://schemas.openxmlformats.org/officeDocument/2006/relationships/hyperlink" Target="https://podminky.urs.cz/item/CS_URS_2024_01/122252204" TargetMode="External" /><Relationship Id="rId21" Type="http://schemas.openxmlformats.org/officeDocument/2006/relationships/hyperlink" Target="https://podminky.urs.cz/item/CS_URS_2024_01/131213701" TargetMode="External" /><Relationship Id="rId22" Type="http://schemas.openxmlformats.org/officeDocument/2006/relationships/hyperlink" Target="https://podminky.urs.cz/item/CS_URS_2024_01/132251101" TargetMode="External" /><Relationship Id="rId23" Type="http://schemas.openxmlformats.org/officeDocument/2006/relationships/hyperlink" Target="https://podminky.urs.cz/item/CS_URS_2024_01/132251104" TargetMode="External" /><Relationship Id="rId24" Type="http://schemas.openxmlformats.org/officeDocument/2006/relationships/hyperlink" Target="https://podminky.urs.cz/item/CS_URS_2024_01/132251251" TargetMode="External" /><Relationship Id="rId25" Type="http://schemas.openxmlformats.org/officeDocument/2006/relationships/hyperlink" Target="https://podminky.urs.cz/item/CS_URS_2024_01/162201411" TargetMode="External" /><Relationship Id="rId26" Type="http://schemas.openxmlformats.org/officeDocument/2006/relationships/hyperlink" Target="https://podminky.urs.cz/item/CS_URS_2024_01/162201412" TargetMode="External" /><Relationship Id="rId27" Type="http://schemas.openxmlformats.org/officeDocument/2006/relationships/hyperlink" Target="https://podminky.urs.cz/item/CS_URS_2024_01/162201413" TargetMode="External" /><Relationship Id="rId28" Type="http://schemas.openxmlformats.org/officeDocument/2006/relationships/hyperlink" Target="https://podminky.urs.cz/item/CS_URS_2024_01/162201421" TargetMode="External" /><Relationship Id="rId29" Type="http://schemas.openxmlformats.org/officeDocument/2006/relationships/hyperlink" Target="https://podminky.urs.cz/item/CS_URS_2024_01/162201422" TargetMode="External" /><Relationship Id="rId30" Type="http://schemas.openxmlformats.org/officeDocument/2006/relationships/hyperlink" Target="https://podminky.urs.cz/item/CS_URS_2024_01/162201423" TargetMode="External" /><Relationship Id="rId31" Type="http://schemas.openxmlformats.org/officeDocument/2006/relationships/hyperlink" Target="https://podminky.urs.cz/item/CS_URS_2024_01/162301951" TargetMode="External" /><Relationship Id="rId32" Type="http://schemas.openxmlformats.org/officeDocument/2006/relationships/hyperlink" Target="https://podminky.urs.cz/item/CS_URS_2024_01/162301952" TargetMode="External" /><Relationship Id="rId33" Type="http://schemas.openxmlformats.org/officeDocument/2006/relationships/hyperlink" Target="https://podminky.urs.cz/item/CS_URS_2024_01/162301953" TargetMode="External" /><Relationship Id="rId34" Type="http://schemas.openxmlformats.org/officeDocument/2006/relationships/hyperlink" Target="https://podminky.urs.cz/item/CS_URS_2024_01/162301971" TargetMode="External" /><Relationship Id="rId35" Type="http://schemas.openxmlformats.org/officeDocument/2006/relationships/hyperlink" Target="https://podminky.urs.cz/item/CS_URS_2024_01/162301972" TargetMode="External" /><Relationship Id="rId36" Type="http://schemas.openxmlformats.org/officeDocument/2006/relationships/hyperlink" Target="https://podminky.urs.cz/item/CS_URS_2024_01/162301973" TargetMode="External" /><Relationship Id="rId37" Type="http://schemas.openxmlformats.org/officeDocument/2006/relationships/hyperlink" Target="https://podminky.urs.cz/item/CS_URS_2024_01/162551108" TargetMode="External" /><Relationship Id="rId38" Type="http://schemas.openxmlformats.org/officeDocument/2006/relationships/hyperlink" Target="https://podminky.urs.cz/item/CS_URS_2024_01/162751117" TargetMode="External" /><Relationship Id="rId39" Type="http://schemas.openxmlformats.org/officeDocument/2006/relationships/hyperlink" Target="https://podminky.urs.cz/item/CS_URS_2024_01/162751119" TargetMode="External" /><Relationship Id="rId40" Type="http://schemas.openxmlformats.org/officeDocument/2006/relationships/hyperlink" Target="https://podminky.urs.cz/item/CS_URS_2024_01/167151111" TargetMode="External" /><Relationship Id="rId41" Type="http://schemas.openxmlformats.org/officeDocument/2006/relationships/hyperlink" Target="https://podminky.urs.cz/item/CS_URS_2024_01/171152111" TargetMode="External" /><Relationship Id="rId42" Type="http://schemas.openxmlformats.org/officeDocument/2006/relationships/hyperlink" Target="https://podminky.urs.cz/item/CS_URS_2024_01/171201221" TargetMode="External" /><Relationship Id="rId43" Type="http://schemas.openxmlformats.org/officeDocument/2006/relationships/hyperlink" Target="https://podminky.urs.cz/item/CS_URS_2024_01/171251201" TargetMode="External" /><Relationship Id="rId44" Type="http://schemas.openxmlformats.org/officeDocument/2006/relationships/hyperlink" Target="https://podminky.urs.cz/item/CS_URS_2024_01/174101101" TargetMode="External" /><Relationship Id="rId45" Type="http://schemas.openxmlformats.org/officeDocument/2006/relationships/hyperlink" Target="https://podminky.urs.cz/item/CS_URS_2024_01/181151311" TargetMode="External" /><Relationship Id="rId46" Type="http://schemas.openxmlformats.org/officeDocument/2006/relationships/hyperlink" Target="https://podminky.urs.cz/item/CS_URS_2024_01/181152302" TargetMode="External" /><Relationship Id="rId47" Type="http://schemas.openxmlformats.org/officeDocument/2006/relationships/hyperlink" Target="https://podminky.urs.cz/item/CS_URS_2024_01/181411123" TargetMode="External" /><Relationship Id="rId48" Type="http://schemas.openxmlformats.org/officeDocument/2006/relationships/hyperlink" Target="https://podminky.urs.cz/item/CS_URS_2024_01/181451121" TargetMode="External" /><Relationship Id="rId49" Type="http://schemas.openxmlformats.org/officeDocument/2006/relationships/hyperlink" Target="https://podminky.urs.cz/item/CS_URS_2024_01/182151111" TargetMode="External" /><Relationship Id="rId50" Type="http://schemas.openxmlformats.org/officeDocument/2006/relationships/hyperlink" Target="https://podminky.urs.cz/item/CS_URS_2024_01/182251101" TargetMode="External" /><Relationship Id="rId51" Type="http://schemas.openxmlformats.org/officeDocument/2006/relationships/hyperlink" Target="https://podminky.urs.cz/item/CS_URS_2024_01/182351023" TargetMode="External" /><Relationship Id="rId52" Type="http://schemas.openxmlformats.org/officeDocument/2006/relationships/hyperlink" Target="https://podminky.urs.cz/item/CS_URS_2024_01/183117212" TargetMode="External" /><Relationship Id="rId53" Type="http://schemas.openxmlformats.org/officeDocument/2006/relationships/hyperlink" Target="https://podminky.urs.cz/item/CS_URS_2024_01/183403115" TargetMode="External" /><Relationship Id="rId54" Type="http://schemas.openxmlformats.org/officeDocument/2006/relationships/hyperlink" Target="https://podminky.urs.cz/item/CS_URS_2024_01/183403161" TargetMode="External" /><Relationship Id="rId55" Type="http://schemas.openxmlformats.org/officeDocument/2006/relationships/hyperlink" Target="https://podminky.urs.cz/item/CS_URS_2024_01/183551513" TargetMode="External" /><Relationship Id="rId56" Type="http://schemas.openxmlformats.org/officeDocument/2006/relationships/hyperlink" Target="https://podminky.urs.cz/item/CS_URS_2024_01/184853511" TargetMode="External" /><Relationship Id="rId57" Type="http://schemas.openxmlformats.org/officeDocument/2006/relationships/hyperlink" Target="https://podminky.urs.cz/item/CS_URS_2024_01/212755214" TargetMode="External" /><Relationship Id="rId58" Type="http://schemas.openxmlformats.org/officeDocument/2006/relationships/hyperlink" Target="https://podminky.urs.cz/item/CS_URS_2024_01/214500311" TargetMode="External" /><Relationship Id="rId59" Type="http://schemas.openxmlformats.org/officeDocument/2006/relationships/hyperlink" Target="https://podminky.urs.cz/item/CS_URS_2024_01/321321116" TargetMode="External" /><Relationship Id="rId60" Type="http://schemas.openxmlformats.org/officeDocument/2006/relationships/hyperlink" Target="https://podminky.urs.cz/item/CS_URS_2024_01/321351010" TargetMode="External" /><Relationship Id="rId61" Type="http://schemas.openxmlformats.org/officeDocument/2006/relationships/hyperlink" Target="https://podminky.urs.cz/item/CS_URS_2024_01/321352010" TargetMode="External" /><Relationship Id="rId62" Type="http://schemas.openxmlformats.org/officeDocument/2006/relationships/hyperlink" Target="https://podminky.urs.cz/item/CS_URS_2024_01/451313511" TargetMode="External" /><Relationship Id="rId63" Type="http://schemas.openxmlformats.org/officeDocument/2006/relationships/hyperlink" Target="https://podminky.urs.cz/item/CS_URS_2024_01/457531112" TargetMode="External" /><Relationship Id="rId64" Type="http://schemas.openxmlformats.org/officeDocument/2006/relationships/hyperlink" Target="https://podminky.urs.cz/item/CS_URS_2024_01/465513227" TargetMode="External" /><Relationship Id="rId65" Type="http://schemas.openxmlformats.org/officeDocument/2006/relationships/hyperlink" Target="https://podminky.urs.cz/item/CS_URS_2024_01/561081121" TargetMode="External" /><Relationship Id="rId66" Type="http://schemas.openxmlformats.org/officeDocument/2006/relationships/hyperlink" Target="https://podminky.urs.cz/item/CS_URS_2024_01/564851111" TargetMode="External" /><Relationship Id="rId67" Type="http://schemas.openxmlformats.org/officeDocument/2006/relationships/hyperlink" Target="https://podminky.urs.cz/item/CS_URS_2024_01/564952114" TargetMode="External" /><Relationship Id="rId68" Type="http://schemas.openxmlformats.org/officeDocument/2006/relationships/hyperlink" Target="https://podminky.urs.cz/item/CS_URS_2024_01/890431851" TargetMode="External" /><Relationship Id="rId69" Type="http://schemas.openxmlformats.org/officeDocument/2006/relationships/hyperlink" Target="https://podminky.urs.cz/item/CS_URS_2024_01/919726121" TargetMode="External" /><Relationship Id="rId70" Type="http://schemas.openxmlformats.org/officeDocument/2006/relationships/hyperlink" Target="https://podminky.urs.cz/item/CS_URS_2024_01/938902462" TargetMode="External" /><Relationship Id="rId71" Type="http://schemas.openxmlformats.org/officeDocument/2006/relationships/hyperlink" Target="https://podminky.urs.cz/item/CS_URS_2024_01/938908411" TargetMode="External" /><Relationship Id="rId72" Type="http://schemas.openxmlformats.org/officeDocument/2006/relationships/hyperlink" Target="https://podminky.urs.cz/item/CS_URS_2024_01/938909311.1" TargetMode="External" /><Relationship Id="rId73" Type="http://schemas.openxmlformats.org/officeDocument/2006/relationships/hyperlink" Target="https://podminky.urs.cz/item/CS_URS_2024_01/997002511" TargetMode="External" /><Relationship Id="rId74" Type="http://schemas.openxmlformats.org/officeDocument/2006/relationships/hyperlink" Target="https://podminky.urs.cz/item/CS_URS_2024_01/997002611" TargetMode="External" /><Relationship Id="rId75" Type="http://schemas.openxmlformats.org/officeDocument/2006/relationships/hyperlink" Target="https://podminky.urs.cz/item/CS_URS_2024_01/997006006" TargetMode="External" /><Relationship Id="rId76" Type="http://schemas.openxmlformats.org/officeDocument/2006/relationships/hyperlink" Target="https://podminky.urs.cz/item/CS_URS_2024_01/998225111" TargetMode="External" /><Relationship Id="rId77" Type="http://schemas.openxmlformats.org/officeDocument/2006/relationships/hyperlink" Target="https://podminky.urs.cz/item/CS_URS_2024_01/998225191" TargetMode="External" /><Relationship Id="rId78" Type="http://schemas.openxmlformats.org/officeDocument/2006/relationships/hyperlink" Target="https://podminky.urs.cz/item/CS_URS_2024_01/011103000" TargetMode="External" /><Relationship Id="rId79" Type="http://schemas.openxmlformats.org/officeDocument/2006/relationships/hyperlink" Target="https://podminky.urs.cz/item/CS_URS_2024_01/011314000.1" TargetMode="External" /><Relationship Id="rId80" Type="http://schemas.openxmlformats.org/officeDocument/2006/relationships/hyperlink" Target="https://podminky.urs.cz/item/CS_URS_2024_01/012103000" TargetMode="External" /><Relationship Id="rId81" Type="http://schemas.openxmlformats.org/officeDocument/2006/relationships/hyperlink" Target="https://podminky.urs.cz/item/CS_URS_2024_01/012203000" TargetMode="External" /><Relationship Id="rId82" Type="http://schemas.openxmlformats.org/officeDocument/2006/relationships/hyperlink" Target="https://podminky.urs.cz/item/CS_URS_2024_01/012303000" TargetMode="External" /><Relationship Id="rId83" Type="http://schemas.openxmlformats.org/officeDocument/2006/relationships/hyperlink" Target="https://podminky.urs.cz/item/CS_URS_2024_01/013254000" TargetMode="External" /><Relationship Id="rId84" Type="http://schemas.openxmlformats.org/officeDocument/2006/relationships/hyperlink" Target="https://podminky.urs.cz/item/CS_URS_2024_01/030001000.1" TargetMode="External" /><Relationship Id="rId85" Type="http://schemas.openxmlformats.org/officeDocument/2006/relationships/hyperlink" Target="https://podminky.urs.cz/item/CS_URS_2024_01/032803000" TargetMode="External" /><Relationship Id="rId86" Type="http://schemas.openxmlformats.org/officeDocument/2006/relationships/hyperlink" Target="https://podminky.urs.cz/item/CS_URS_2024_01/035103001" TargetMode="External" /><Relationship Id="rId87" Type="http://schemas.openxmlformats.org/officeDocument/2006/relationships/hyperlink" Target="https://podminky.urs.cz/item/CS_URS_2024_01/043103000" TargetMode="External" /><Relationship Id="rId88" Type="http://schemas.openxmlformats.org/officeDocument/2006/relationships/hyperlink" Target="https://podminky.urs.cz/item/CS_URS_2024_01/043203000" TargetMode="External" /><Relationship Id="rId89" Type="http://schemas.openxmlformats.org/officeDocument/2006/relationships/hyperlink" Target="https://podminky.urs.cz/item/CS_URS_2024_01/049103000" TargetMode="External" /><Relationship Id="rId90" Type="http://schemas.openxmlformats.org/officeDocument/2006/relationships/hyperlink" Target="https://podminky.urs.cz/item/CS_URS_2024_01/049303000" TargetMode="External" /><Relationship Id="rId91" Type="http://schemas.openxmlformats.org/officeDocument/2006/relationships/hyperlink" Target="https://podminky.urs.cz/item/CS_URS_2024_01/075002000.1" TargetMode="External" /><Relationship Id="rId92" Type="http://schemas.openxmlformats.org/officeDocument/2006/relationships/hyperlink" Target="https://podminky.urs.cz/item/CS_URS_2024_01/091003000" TargetMode="External" /><Relationship Id="rId93" Type="http://schemas.openxmlformats.org/officeDocument/2006/relationships/hyperlink" Target="https://podminky.urs.cz/item/CS_URS_2024_01/091504000.1" TargetMode="External" /><Relationship Id="rId9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133" TargetMode="External" /><Relationship Id="rId2" Type="http://schemas.openxmlformats.org/officeDocument/2006/relationships/hyperlink" Target="https://podminky.urs.cz/item/CS_URS_2024_01/111151231" TargetMode="External" /><Relationship Id="rId3" Type="http://schemas.openxmlformats.org/officeDocument/2006/relationships/hyperlink" Target="https://podminky.urs.cz/item/CS_URS_2024_01/111251102" TargetMode="External" /><Relationship Id="rId4" Type="http://schemas.openxmlformats.org/officeDocument/2006/relationships/hyperlink" Target="https://podminky.urs.cz/item/CS_URS_2024_01/112151012" TargetMode="External" /><Relationship Id="rId5" Type="http://schemas.openxmlformats.org/officeDocument/2006/relationships/hyperlink" Target="https://podminky.urs.cz/item/CS_URS_2024_01/112151014" TargetMode="External" /><Relationship Id="rId6" Type="http://schemas.openxmlformats.org/officeDocument/2006/relationships/hyperlink" Target="https://podminky.urs.cz/item/CS_URS_2024_01/112151016" TargetMode="External" /><Relationship Id="rId7" Type="http://schemas.openxmlformats.org/officeDocument/2006/relationships/hyperlink" Target="https://podminky.urs.cz/item/CS_URS_2024_01/112155115" TargetMode="External" /><Relationship Id="rId8" Type="http://schemas.openxmlformats.org/officeDocument/2006/relationships/hyperlink" Target="https://podminky.urs.cz/item/CS_URS_2024_01/112155121" TargetMode="External" /><Relationship Id="rId9" Type="http://schemas.openxmlformats.org/officeDocument/2006/relationships/hyperlink" Target="https://podminky.urs.cz/item/CS_URS_2024_01/112155125" TargetMode="External" /><Relationship Id="rId10" Type="http://schemas.openxmlformats.org/officeDocument/2006/relationships/hyperlink" Target="https://podminky.urs.cz/item/CS_URS_2024_01/112155311" TargetMode="External" /><Relationship Id="rId11" Type="http://schemas.openxmlformats.org/officeDocument/2006/relationships/hyperlink" Target="https://podminky.urs.cz/item/CS_URS_2024_01/112201112" TargetMode="External" /><Relationship Id="rId12" Type="http://schemas.openxmlformats.org/officeDocument/2006/relationships/hyperlink" Target="https://podminky.urs.cz/item/CS_URS_2024_01/112201114" TargetMode="External" /><Relationship Id="rId13" Type="http://schemas.openxmlformats.org/officeDocument/2006/relationships/hyperlink" Target="https://podminky.urs.cz/item/CS_URS_2024_01/112201116" TargetMode="External" /><Relationship Id="rId14" Type="http://schemas.openxmlformats.org/officeDocument/2006/relationships/hyperlink" Target="https://podminky.urs.cz/item/CS_URS_2024_01/112211111" TargetMode="External" /><Relationship Id="rId15" Type="http://schemas.openxmlformats.org/officeDocument/2006/relationships/hyperlink" Target="https://podminky.urs.cz/item/CS_URS_2024_01/112211112" TargetMode="External" /><Relationship Id="rId16" Type="http://schemas.openxmlformats.org/officeDocument/2006/relationships/hyperlink" Target="https://podminky.urs.cz/item/CS_URS_2024_01/112211113" TargetMode="External" /><Relationship Id="rId17" Type="http://schemas.openxmlformats.org/officeDocument/2006/relationships/hyperlink" Target="https://podminky.urs.cz/item/CS_URS_2024_01/121151123" TargetMode="External" /><Relationship Id="rId18" Type="http://schemas.openxmlformats.org/officeDocument/2006/relationships/hyperlink" Target="https://podminky.urs.cz/item/CS_URS_2024_01/122252204" TargetMode="External" /><Relationship Id="rId19" Type="http://schemas.openxmlformats.org/officeDocument/2006/relationships/hyperlink" Target="https://podminky.urs.cz/item/CS_URS_2024_01/132251103" TargetMode="External" /><Relationship Id="rId20" Type="http://schemas.openxmlformats.org/officeDocument/2006/relationships/hyperlink" Target="https://podminky.urs.cz/item/CS_URS_2024_01/132251251" TargetMode="External" /><Relationship Id="rId21" Type="http://schemas.openxmlformats.org/officeDocument/2006/relationships/hyperlink" Target="https://podminky.urs.cz/item/CS_URS_2024_01/162201411" TargetMode="External" /><Relationship Id="rId22" Type="http://schemas.openxmlformats.org/officeDocument/2006/relationships/hyperlink" Target="https://podminky.urs.cz/item/CS_URS_2024_01/162201412" TargetMode="External" /><Relationship Id="rId23" Type="http://schemas.openxmlformats.org/officeDocument/2006/relationships/hyperlink" Target="https://podminky.urs.cz/item/CS_URS_2024_01/162201413" TargetMode="External" /><Relationship Id="rId24" Type="http://schemas.openxmlformats.org/officeDocument/2006/relationships/hyperlink" Target="https://podminky.urs.cz/item/CS_URS_2024_01/162201421" TargetMode="External" /><Relationship Id="rId25" Type="http://schemas.openxmlformats.org/officeDocument/2006/relationships/hyperlink" Target="https://podminky.urs.cz/item/CS_URS_2024_01/162201422" TargetMode="External" /><Relationship Id="rId26" Type="http://schemas.openxmlformats.org/officeDocument/2006/relationships/hyperlink" Target="https://podminky.urs.cz/item/CS_URS_2024_01/162201423" TargetMode="External" /><Relationship Id="rId27" Type="http://schemas.openxmlformats.org/officeDocument/2006/relationships/hyperlink" Target="https://podminky.urs.cz/item/CS_URS_2024_01/162301951" TargetMode="External" /><Relationship Id="rId28" Type="http://schemas.openxmlformats.org/officeDocument/2006/relationships/hyperlink" Target="https://podminky.urs.cz/item/CS_URS_2024_01/162301952" TargetMode="External" /><Relationship Id="rId29" Type="http://schemas.openxmlformats.org/officeDocument/2006/relationships/hyperlink" Target="https://podminky.urs.cz/item/CS_URS_2024_01/162301953" TargetMode="External" /><Relationship Id="rId30" Type="http://schemas.openxmlformats.org/officeDocument/2006/relationships/hyperlink" Target="https://podminky.urs.cz/item/CS_URS_2024_01/162301971" TargetMode="External" /><Relationship Id="rId31" Type="http://schemas.openxmlformats.org/officeDocument/2006/relationships/hyperlink" Target="https://podminky.urs.cz/item/CS_URS_2024_01/162301972" TargetMode="External" /><Relationship Id="rId32" Type="http://schemas.openxmlformats.org/officeDocument/2006/relationships/hyperlink" Target="https://podminky.urs.cz/item/CS_URS_2024_01/162301973" TargetMode="External" /><Relationship Id="rId33" Type="http://schemas.openxmlformats.org/officeDocument/2006/relationships/hyperlink" Target="https://podminky.urs.cz/item/CS_URS_2024_01/162451106" TargetMode="External" /><Relationship Id="rId34" Type="http://schemas.openxmlformats.org/officeDocument/2006/relationships/hyperlink" Target="https://podminky.urs.cz/item/CS_URS_2024_01/162551108" TargetMode="External" /><Relationship Id="rId35" Type="http://schemas.openxmlformats.org/officeDocument/2006/relationships/hyperlink" Target="https://podminky.urs.cz/item/CS_URS_2024_01/162751117" TargetMode="External" /><Relationship Id="rId36" Type="http://schemas.openxmlformats.org/officeDocument/2006/relationships/hyperlink" Target="https://podminky.urs.cz/item/CS_URS_2024_01/162751119" TargetMode="External" /><Relationship Id="rId37" Type="http://schemas.openxmlformats.org/officeDocument/2006/relationships/hyperlink" Target="https://podminky.urs.cz/item/CS_URS_2024_01/167151111" TargetMode="External" /><Relationship Id="rId38" Type="http://schemas.openxmlformats.org/officeDocument/2006/relationships/hyperlink" Target="https://podminky.urs.cz/item/CS_URS_2024_01/171201221" TargetMode="External" /><Relationship Id="rId39" Type="http://schemas.openxmlformats.org/officeDocument/2006/relationships/hyperlink" Target="https://podminky.urs.cz/item/CS_URS_2024_01/171251201" TargetMode="External" /><Relationship Id="rId40" Type="http://schemas.openxmlformats.org/officeDocument/2006/relationships/hyperlink" Target="https://podminky.urs.cz/item/CS_URS_2024_01/174101101" TargetMode="External" /><Relationship Id="rId41" Type="http://schemas.openxmlformats.org/officeDocument/2006/relationships/hyperlink" Target="https://podminky.urs.cz/item/CS_URS_2024_01/181151311" TargetMode="External" /><Relationship Id="rId42" Type="http://schemas.openxmlformats.org/officeDocument/2006/relationships/hyperlink" Target="https://podminky.urs.cz/item/CS_URS_2024_01/181152302" TargetMode="External" /><Relationship Id="rId43" Type="http://schemas.openxmlformats.org/officeDocument/2006/relationships/hyperlink" Target="https://podminky.urs.cz/item/CS_URS_2024_01/181451121" TargetMode="External" /><Relationship Id="rId44" Type="http://schemas.openxmlformats.org/officeDocument/2006/relationships/hyperlink" Target="https://podminky.urs.cz/item/CS_URS_2024_01/181411123" TargetMode="External" /><Relationship Id="rId45" Type="http://schemas.openxmlformats.org/officeDocument/2006/relationships/hyperlink" Target="https://podminky.urs.cz/item/CS_URS_2024_01/182151111" TargetMode="External" /><Relationship Id="rId46" Type="http://schemas.openxmlformats.org/officeDocument/2006/relationships/hyperlink" Target="https://podminky.urs.cz/item/CS_URS_2024_01/182251101" TargetMode="External" /><Relationship Id="rId47" Type="http://schemas.openxmlformats.org/officeDocument/2006/relationships/hyperlink" Target="https://podminky.urs.cz/item/CS_URS_2024_01/182351023" TargetMode="External" /><Relationship Id="rId48" Type="http://schemas.openxmlformats.org/officeDocument/2006/relationships/hyperlink" Target="https://podminky.urs.cz/item/CS_URS_2024_01/183403115" TargetMode="External" /><Relationship Id="rId49" Type="http://schemas.openxmlformats.org/officeDocument/2006/relationships/hyperlink" Target="https://podminky.urs.cz/item/CS_URS_2024_01/183403161" TargetMode="External" /><Relationship Id="rId50" Type="http://schemas.openxmlformats.org/officeDocument/2006/relationships/hyperlink" Target="https://podminky.urs.cz/item/CS_URS_2024_01/183551513" TargetMode="External" /><Relationship Id="rId51" Type="http://schemas.openxmlformats.org/officeDocument/2006/relationships/hyperlink" Target="https://podminky.urs.cz/item/CS_URS_2024_01/184853511" TargetMode="External" /><Relationship Id="rId52" Type="http://schemas.openxmlformats.org/officeDocument/2006/relationships/hyperlink" Target="https://podminky.urs.cz/item/CS_URS_2024_01/212755214" TargetMode="External" /><Relationship Id="rId53" Type="http://schemas.openxmlformats.org/officeDocument/2006/relationships/hyperlink" Target="https://podminky.urs.cz/item/CS_URS_2024_01/214500311" TargetMode="External" /><Relationship Id="rId54" Type="http://schemas.openxmlformats.org/officeDocument/2006/relationships/hyperlink" Target="https://podminky.urs.cz/item/CS_URS_2024_01/457531112" TargetMode="External" /><Relationship Id="rId55" Type="http://schemas.openxmlformats.org/officeDocument/2006/relationships/hyperlink" Target="https://podminky.urs.cz/item/CS_URS_2024_01/561081111" TargetMode="External" /><Relationship Id="rId56" Type="http://schemas.openxmlformats.org/officeDocument/2006/relationships/hyperlink" Target="https://podminky.urs.cz/item/CS_URS_2024_01/564851111" TargetMode="External" /><Relationship Id="rId57" Type="http://schemas.openxmlformats.org/officeDocument/2006/relationships/hyperlink" Target="https://podminky.urs.cz/item/CS_URS_2024_01/564952114" TargetMode="External" /><Relationship Id="rId58" Type="http://schemas.openxmlformats.org/officeDocument/2006/relationships/hyperlink" Target="https://podminky.urs.cz/item/CS_URS_2024_01/919726121" TargetMode="External" /><Relationship Id="rId59" Type="http://schemas.openxmlformats.org/officeDocument/2006/relationships/hyperlink" Target="https://podminky.urs.cz/item/CS_URS_2024_01/938908411" TargetMode="External" /><Relationship Id="rId60" Type="http://schemas.openxmlformats.org/officeDocument/2006/relationships/hyperlink" Target="https://podminky.urs.cz/item/CS_URS_2024_01/938909311.1" TargetMode="External" /><Relationship Id="rId61" Type="http://schemas.openxmlformats.org/officeDocument/2006/relationships/hyperlink" Target="https://podminky.urs.cz/item/CS_URS_2024_01/998225111" TargetMode="External" /><Relationship Id="rId62" Type="http://schemas.openxmlformats.org/officeDocument/2006/relationships/hyperlink" Target="https://podminky.urs.cz/item/CS_URS_2024_01/998225191" TargetMode="External" /><Relationship Id="rId63" Type="http://schemas.openxmlformats.org/officeDocument/2006/relationships/hyperlink" Target="https://podminky.urs.cz/item/CS_URS_2024_01/011103000" TargetMode="External" /><Relationship Id="rId64" Type="http://schemas.openxmlformats.org/officeDocument/2006/relationships/hyperlink" Target="https://podminky.urs.cz/item/CS_URS_2024_01/011314000.1" TargetMode="External" /><Relationship Id="rId65" Type="http://schemas.openxmlformats.org/officeDocument/2006/relationships/hyperlink" Target="https://podminky.urs.cz/item/CS_URS_2024_01/012103000" TargetMode="External" /><Relationship Id="rId66" Type="http://schemas.openxmlformats.org/officeDocument/2006/relationships/hyperlink" Target="https://podminky.urs.cz/item/CS_URS_2024_01/012203000" TargetMode="External" /><Relationship Id="rId67" Type="http://schemas.openxmlformats.org/officeDocument/2006/relationships/hyperlink" Target="https://podminky.urs.cz/item/CS_URS_2024_01/012303000" TargetMode="External" /><Relationship Id="rId68" Type="http://schemas.openxmlformats.org/officeDocument/2006/relationships/hyperlink" Target="https://podminky.urs.cz/item/CS_URS_2024_01/013254000" TargetMode="External" /><Relationship Id="rId69" Type="http://schemas.openxmlformats.org/officeDocument/2006/relationships/hyperlink" Target="https://podminky.urs.cz/item/CS_URS_2024_01/030001000.1" TargetMode="External" /><Relationship Id="rId70" Type="http://schemas.openxmlformats.org/officeDocument/2006/relationships/hyperlink" Target="https://podminky.urs.cz/item/CS_URS_2024_01/032803000" TargetMode="External" /><Relationship Id="rId71" Type="http://schemas.openxmlformats.org/officeDocument/2006/relationships/hyperlink" Target="https://podminky.urs.cz/item/CS_URS_2024_01/043103000" TargetMode="External" /><Relationship Id="rId72" Type="http://schemas.openxmlformats.org/officeDocument/2006/relationships/hyperlink" Target="https://podminky.urs.cz/item/CS_URS_2024_01/043203000" TargetMode="External" /><Relationship Id="rId73" Type="http://schemas.openxmlformats.org/officeDocument/2006/relationships/hyperlink" Target="https://podminky.urs.cz/item/CS_URS_2024_01/049103000" TargetMode="External" /><Relationship Id="rId74" Type="http://schemas.openxmlformats.org/officeDocument/2006/relationships/hyperlink" Target="https://podminky.urs.cz/item/CS_URS_2024_01/049303000" TargetMode="External" /><Relationship Id="rId75" Type="http://schemas.openxmlformats.org/officeDocument/2006/relationships/hyperlink" Target="https://podminky.urs.cz/item/CS_URS_2024_01/075002000.1" TargetMode="External" /><Relationship Id="rId7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3101114" TargetMode="External" /><Relationship Id="rId2" Type="http://schemas.openxmlformats.org/officeDocument/2006/relationships/hyperlink" Target="https://podminky.urs.cz/item/CS_URS_2024_01/184102112" TargetMode="External" /><Relationship Id="rId3" Type="http://schemas.openxmlformats.org/officeDocument/2006/relationships/hyperlink" Target="https://podminky.urs.cz/item/CS_URS_2024_01/184215133" TargetMode="External" /><Relationship Id="rId4" Type="http://schemas.openxmlformats.org/officeDocument/2006/relationships/hyperlink" Target="https://podminky.urs.cz/item/CS_URS_2024_01/184813134" TargetMode="External" /><Relationship Id="rId5" Type="http://schemas.openxmlformats.org/officeDocument/2006/relationships/hyperlink" Target="https://podminky.urs.cz/item/CS_URS_2024_01/184911421" TargetMode="External" /><Relationship Id="rId6" Type="http://schemas.openxmlformats.org/officeDocument/2006/relationships/hyperlink" Target="https://podminky.urs.cz/item/CS_URS_2024_01/185804311" TargetMode="External" /><Relationship Id="rId7" Type="http://schemas.openxmlformats.org/officeDocument/2006/relationships/hyperlink" Target="https://podminky.urs.cz/item/CS_URS_2024_01/998231311" TargetMode="External" /><Relationship Id="rId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131" TargetMode="External" /><Relationship Id="rId2" Type="http://schemas.openxmlformats.org/officeDocument/2006/relationships/hyperlink" Target="https://podminky.urs.cz/item/CS_URS_2024_01/115001104" TargetMode="External" /><Relationship Id="rId3" Type="http://schemas.openxmlformats.org/officeDocument/2006/relationships/hyperlink" Target="https://podminky.urs.cz/item/CS_URS_2024_01/115101201" TargetMode="External" /><Relationship Id="rId4" Type="http://schemas.openxmlformats.org/officeDocument/2006/relationships/hyperlink" Target="https://podminky.urs.cz/item/CS_URS_2024_01/115101301" TargetMode="External" /><Relationship Id="rId5" Type="http://schemas.openxmlformats.org/officeDocument/2006/relationships/hyperlink" Target="https://podminky.urs.cz/item/CS_URS_2024_01/121151115" TargetMode="External" /><Relationship Id="rId6" Type="http://schemas.openxmlformats.org/officeDocument/2006/relationships/hyperlink" Target="https://podminky.urs.cz/item/CS_URS_2024_01/122251102" TargetMode="External" /><Relationship Id="rId7" Type="http://schemas.openxmlformats.org/officeDocument/2006/relationships/hyperlink" Target="https://podminky.urs.cz/item/CS_URS_2024_01/131251100" TargetMode="External" /><Relationship Id="rId8" Type="http://schemas.openxmlformats.org/officeDocument/2006/relationships/hyperlink" Target="https://podminky.urs.cz/item/CS_URS_2024_01/132251101" TargetMode="External" /><Relationship Id="rId9" Type="http://schemas.openxmlformats.org/officeDocument/2006/relationships/hyperlink" Target="https://podminky.urs.cz/item/CS_URS_2024_01/162551108" TargetMode="External" /><Relationship Id="rId10" Type="http://schemas.openxmlformats.org/officeDocument/2006/relationships/hyperlink" Target="https://podminky.urs.cz/item/CS_URS_2024_01/167151101" TargetMode="External" /><Relationship Id="rId11" Type="http://schemas.openxmlformats.org/officeDocument/2006/relationships/hyperlink" Target="https://podminky.urs.cz/item/CS_URS_2024_01/171153101" TargetMode="External" /><Relationship Id="rId12" Type="http://schemas.openxmlformats.org/officeDocument/2006/relationships/hyperlink" Target="https://podminky.urs.cz/item/CS_URS_2024_01/171251201" TargetMode="External" /><Relationship Id="rId13" Type="http://schemas.openxmlformats.org/officeDocument/2006/relationships/hyperlink" Target="https://podminky.urs.cz/item/CS_URS_2024_01/174101101" TargetMode="External" /><Relationship Id="rId14" Type="http://schemas.openxmlformats.org/officeDocument/2006/relationships/hyperlink" Target="https://podminky.urs.cz/item/CS_URS_2024_01/181152302" TargetMode="External" /><Relationship Id="rId15" Type="http://schemas.openxmlformats.org/officeDocument/2006/relationships/hyperlink" Target="https://podminky.urs.cz/item/CS_URS_2024_01/181451121" TargetMode="External" /><Relationship Id="rId16" Type="http://schemas.openxmlformats.org/officeDocument/2006/relationships/hyperlink" Target="https://podminky.urs.cz/item/CS_URS_2024_01/182251101" TargetMode="External" /><Relationship Id="rId17" Type="http://schemas.openxmlformats.org/officeDocument/2006/relationships/hyperlink" Target="https://podminky.urs.cz/item/CS_URS_2024_01/184853511" TargetMode="External" /><Relationship Id="rId18" Type="http://schemas.openxmlformats.org/officeDocument/2006/relationships/hyperlink" Target="https://podminky.urs.cz/item/CS_URS_2024_01/321311116" TargetMode="External" /><Relationship Id="rId19" Type="http://schemas.openxmlformats.org/officeDocument/2006/relationships/hyperlink" Target="https://podminky.urs.cz/item/CS_URS_2024_01/321351010" TargetMode="External" /><Relationship Id="rId20" Type="http://schemas.openxmlformats.org/officeDocument/2006/relationships/hyperlink" Target="https://podminky.urs.cz/item/CS_URS_2024_01/321352010" TargetMode="External" /><Relationship Id="rId21" Type="http://schemas.openxmlformats.org/officeDocument/2006/relationships/hyperlink" Target="https://podminky.urs.cz/item/CS_URS_2024_01/451313511" TargetMode="External" /><Relationship Id="rId22" Type="http://schemas.openxmlformats.org/officeDocument/2006/relationships/hyperlink" Target="https://podminky.urs.cz/item/CS_URS_2024_01/463215111" TargetMode="External" /><Relationship Id="rId23" Type="http://schemas.openxmlformats.org/officeDocument/2006/relationships/hyperlink" Target="https://podminky.urs.cz/item/CS_URS_2024_01/465513227" TargetMode="External" /><Relationship Id="rId24" Type="http://schemas.openxmlformats.org/officeDocument/2006/relationships/hyperlink" Target="https://podminky.urs.cz/item/CS_URS_2024_01/561021111" TargetMode="External" /><Relationship Id="rId25" Type="http://schemas.openxmlformats.org/officeDocument/2006/relationships/hyperlink" Target="https://podminky.urs.cz/item/CS_URS_2024_01/561041111" TargetMode="External" /><Relationship Id="rId26" Type="http://schemas.openxmlformats.org/officeDocument/2006/relationships/hyperlink" Target="https://podminky.urs.cz/item/CS_URS_2024_01/564861111" TargetMode="External" /><Relationship Id="rId27" Type="http://schemas.openxmlformats.org/officeDocument/2006/relationships/hyperlink" Target="https://podminky.urs.cz/item/CS_URS_2024_01/911331131" TargetMode="External" /><Relationship Id="rId28" Type="http://schemas.openxmlformats.org/officeDocument/2006/relationships/hyperlink" Target="https://podminky.urs.cz/item/CS_URS_2024_01/914111111" TargetMode="External" /><Relationship Id="rId29" Type="http://schemas.openxmlformats.org/officeDocument/2006/relationships/hyperlink" Target="https://podminky.urs.cz/item/CS_URS_2024_01/914511112" TargetMode="External" /><Relationship Id="rId30" Type="http://schemas.openxmlformats.org/officeDocument/2006/relationships/hyperlink" Target="https://podminky.urs.cz/item/CS_URS_2024_01/919521015" TargetMode="External" /><Relationship Id="rId31" Type="http://schemas.openxmlformats.org/officeDocument/2006/relationships/hyperlink" Target="https://podminky.urs.cz/item/CS_URS_2024_01/919726121" TargetMode="External" /><Relationship Id="rId32" Type="http://schemas.openxmlformats.org/officeDocument/2006/relationships/hyperlink" Target="https://podminky.urs.cz/item/CS_URS_2024_01/977311113" TargetMode="External" /><Relationship Id="rId33" Type="http://schemas.openxmlformats.org/officeDocument/2006/relationships/hyperlink" Target="https://podminky.urs.cz/item/CS_URS_2024_01/998332011" TargetMode="External" /><Relationship Id="rId34" Type="http://schemas.openxmlformats.org/officeDocument/2006/relationships/hyperlink" Target="https://podminky.urs.cz/item/CS_URS_2024_01/767995115" TargetMode="External" /><Relationship Id="rId35" Type="http://schemas.openxmlformats.org/officeDocument/2006/relationships/hyperlink" Target="https://podminky.urs.cz/item/CS_URS_2024_01/998767101" TargetMode="External" /><Relationship Id="rId36" Type="http://schemas.openxmlformats.org/officeDocument/2006/relationships/hyperlink" Target="https://podminky.urs.cz/item/CS_URS_2024_01/789421541" TargetMode="External" /><Relationship Id="rId37" Type="http://schemas.openxmlformats.org/officeDocument/2006/relationships/hyperlink" Target="https://podminky.urs.cz/item/CS_URS_2024_01/011103000" TargetMode="External" /><Relationship Id="rId38" Type="http://schemas.openxmlformats.org/officeDocument/2006/relationships/hyperlink" Target="https://podminky.urs.cz/item/CS_URS_2024_01/011314000.1" TargetMode="External" /><Relationship Id="rId39" Type="http://schemas.openxmlformats.org/officeDocument/2006/relationships/hyperlink" Target="https://podminky.urs.cz/item/CS_URS_2024_01/012103000" TargetMode="External" /><Relationship Id="rId40" Type="http://schemas.openxmlformats.org/officeDocument/2006/relationships/hyperlink" Target="https://podminky.urs.cz/item/CS_URS_2024_01/012203000" TargetMode="External" /><Relationship Id="rId41" Type="http://schemas.openxmlformats.org/officeDocument/2006/relationships/hyperlink" Target="https://podminky.urs.cz/item/CS_URS_2024_01/012303000" TargetMode="External" /><Relationship Id="rId42" Type="http://schemas.openxmlformats.org/officeDocument/2006/relationships/hyperlink" Target="https://podminky.urs.cz/item/CS_URS_2024_01/013254000" TargetMode="External" /><Relationship Id="rId43" Type="http://schemas.openxmlformats.org/officeDocument/2006/relationships/hyperlink" Target="https://podminky.urs.cz/item/CS_URS_2024_01/013294000" TargetMode="External" /><Relationship Id="rId44" Type="http://schemas.openxmlformats.org/officeDocument/2006/relationships/hyperlink" Target="https://podminky.urs.cz/item/CS_URS_2024_01/030001000.1" TargetMode="External" /><Relationship Id="rId45" Type="http://schemas.openxmlformats.org/officeDocument/2006/relationships/hyperlink" Target="https://podminky.urs.cz/item/CS_URS_2024_01/032803000" TargetMode="External" /><Relationship Id="rId46" Type="http://schemas.openxmlformats.org/officeDocument/2006/relationships/hyperlink" Target="https://podminky.urs.cz/item/CS_URS_2024_01/043134000" TargetMode="External" /><Relationship Id="rId47" Type="http://schemas.openxmlformats.org/officeDocument/2006/relationships/hyperlink" Target="https://podminky.urs.cz/item/CS_URS_2024_01/043154000" TargetMode="External" /><Relationship Id="rId48" Type="http://schemas.openxmlformats.org/officeDocument/2006/relationships/hyperlink" Target="https://podminky.urs.cz/item/CS_URS_2024_01/043203000" TargetMode="External" /><Relationship Id="rId49" Type="http://schemas.openxmlformats.org/officeDocument/2006/relationships/hyperlink" Target="https://podminky.urs.cz/item/CS_URS_2024_01/049303000" TargetMode="External" /><Relationship Id="rId5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131" TargetMode="External" /><Relationship Id="rId2" Type="http://schemas.openxmlformats.org/officeDocument/2006/relationships/hyperlink" Target="https://podminky.urs.cz/item/CS_URS_2024_01/111151133" TargetMode="External" /><Relationship Id="rId3" Type="http://schemas.openxmlformats.org/officeDocument/2006/relationships/hyperlink" Target="https://podminky.urs.cz/item/CS_URS_2024_01/111251101" TargetMode="External" /><Relationship Id="rId4" Type="http://schemas.openxmlformats.org/officeDocument/2006/relationships/hyperlink" Target="https://podminky.urs.cz/item/CS_URS_2024_01/112151012" TargetMode="External" /><Relationship Id="rId5" Type="http://schemas.openxmlformats.org/officeDocument/2006/relationships/hyperlink" Target="https://podminky.urs.cz/item/CS_URS_2024_01/112151014" TargetMode="External" /><Relationship Id="rId6" Type="http://schemas.openxmlformats.org/officeDocument/2006/relationships/hyperlink" Target="https://podminky.urs.cz/item/CS_URS_2024_01/112151016" TargetMode="External" /><Relationship Id="rId7" Type="http://schemas.openxmlformats.org/officeDocument/2006/relationships/hyperlink" Target="https://podminky.urs.cz/item/CS_URS_2024_01/112155115" TargetMode="External" /><Relationship Id="rId8" Type="http://schemas.openxmlformats.org/officeDocument/2006/relationships/hyperlink" Target="https://podminky.urs.cz/item/CS_URS_2024_01/112155121" TargetMode="External" /><Relationship Id="rId9" Type="http://schemas.openxmlformats.org/officeDocument/2006/relationships/hyperlink" Target="https://podminky.urs.cz/item/CS_URS_2024_01/112155125" TargetMode="External" /><Relationship Id="rId10" Type="http://schemas.openxmlformats.org/officeDocument/2006/relationships/hyperlink" Target="https://podminky.urs.cz/item/CS_URS_2024_01/112155311" TargetMode="External" /><Relationship Id="rId11" Type="http://schemas.openxmlformats.org/officeDocument/2006/relationships/hyperlink" Target="https://podminky.urs.cz/item/CS_URS_2024_01/112201112" TargetMode="External" /><Relationship Id="rId12" Type="http://schemas.openxmlformats.org/officeDocument/2006/relationships/hyperlink" Target="https://podminky.urs.cz/item/CS_URS_2024_01/112201114" TargetMode="External" /><Relationship Id="rId13" Type="http://schemas.openxmlformats.org/officeDocument/2006/relationships/hyperlink" Target="https://podminky.urs.cz/item/CS_URS_2024_01/112201116" TargetMode="External" /><Relationship Id="rId14" Type="http://schemas.openxmlformats.org/officeDocument/2006/relationships/hyperlink" Target="https://podminky.urs.cz/item/CS_URS_2024_01/112211111" TargetMode="External" /><Relationship Id="rId15" Type="http://schemas.openxmlformats.org/officeDocument/2006/relationships/hyperlink" Target="https://podminky.urs.cz/item/CS_URS_2024_01/112211112" TargetMode="External" /><Relationship Id="rId16" Type="http://schemas.openxmlformats.org/officeDocument/2006/relationships/hyperlink" Target="https://podminky.urs.cz/item/CS_URS_2024_01/112211113" TargetMode="External" /><Relationship Id="rId17" Type="http://schemas.openxmlformats.org/officeDocument/2006/relationships/hyperlink" Target="https://podminky.urs.cz/item/CS_URS_2024_01/115001104" TargetMode="External" /><Relationship Id="rId18" Type="http://schemas.openxmlformats.org/officeDocument/2006/relationships/hyperlink" Target="https://podminky.urs.cz/item/CS_URS_2024_01/115101201" TargetMode="External" /><Relationship Id="rId19" Type="http://schemas.openxmlformats.org/officeDocument/2006/relationships/hyperlink" Target="https://podminky.urs.cz/item/CS_URS_2024_01/115101301" TargetMode="External" /><Relationship Id="rId20" Type="http://schemas.openxmlformats.org/officeDocument/2006/relationships/hyperlink" Target="https://podminky.urs.cz/item/CS_URS_2024_01/121151113" TargetMode="External" /><Relationship Id="rId21" Type="http://schemas.openxmlformats.org/officeDocument/2006/relationships/hyperlink" Target="https://podminky.urs.cz/item/CS_URS_2024_01/122251103" TargetMode="External" /><Relationship Id="rId22" Type="http://schemas.openxmlformats.org/officeDocument/2006/relationships/hyperlink" Target="https://podminky.urs.cz/item/CS_URS_2024_01/131251100" TargetMode="External" /><Relationship Id="rId23" Type="http://schemas.openxmlformats.org/officeDocument/2006/relationships/hyperlink" Target="https://podminky.urs.cz/item/CS_URS_2024_01/132251101" TargetMode="External" /><Relationship Id="rId24" Type="http://schemas.openxmlformats.org/officeDocument/2006/relationships/hyperlink" Target="https://podminky.urs.cz/item/CS_URS_2024_01/162201411" TargetMode="External" /><Relationship Id="rId25" Type="http://schemas.openxmlformats.org/officeDocument/2006/relationships/hyperlink" Target="https://podminky.urs.cz/item/CS_URS_2024_01/162201412" TargetMode="External" /><Relationship Id="rId26" Type="http://schemas.openxmlformats.org/officeDocument/2006/relationships/hyperlink" Target="https://podminky.urs.cz/item/CS_URS_2024_01/162201413" TargetMode="External" /><Relationship Id="rId27" Type="http://schemas.openxmlformats.org/officeDocument/2006/relationships/hyperlink" Target="https://podminky.urs.cz/item/CS_URS_2024_01/162201421" TargetMode="External" /><Relationship Id="rId28" Type="http://schemas.openxmlformats.org/officeDocument/2006/relationships/hyperlink" Target="https://podminky.urs.cz/item/CS_URS_2024_01/162201422" TargetMode="External" /><Relationship Id="rId29" Type="http://schemas.openxmlformats.org/officeDocument/2006/relationships/hyperlink" Target="https://podminky.urs.cz/item/CS_URS_2024_01/162201423" TargetMode="External" /><Relationship Id="rId30" Type="http://schemas.openxmlformats.org/officeDocument/2006/relationships/hyperlink" Target="https://podminky.urs.cz/item/CS_URS_2024_01/162301951" TargetMode="External" /><Relationship Id="rId31" Type="http://schemas.openxmlformats.org/officeDocument/2006/relationships/hyperlink" Target="https://podminky.urs.cz/item/CS_URS_2024_01/162301952" TargetMode="External" /><Relationship Id="rId32" Type="http://schemas.openxmlformats.org/officeDocument/2006/relationships/hyperlink" Target="https://podminky.urs.cz/item/CS_URS_2024_01/162301953" TargetMode="External" /><Relationship Id="rId33" Type="http://schemas.openxmlformats.org/officeDocument/2006/relationships/hyperlink" Target="https://podminky.urs.cz/item/CS_URS_2024_01/162301971" TargetMode="External" /><Relationship Id="rId34" Type="http://schemas.openxmlformats.org/officeDocument/2006/relationships/hyperlink" Target="https://podminky.urs.cz/item/CS_URS_2024_01/162301972" TargetMode="External" /><Relationship Id="rId35" Type="http://schemas.openxmlformats.org/officeDocument/2006/relationships/hyperlink" Target="https://podminky.urs.cz/item/CS_URS_2024_01/162301973" TargetMode="External" /><Relationship Id="rId36" Type="http://schemas.openxmlformats.org/officeDocument/2006/relationships/hyperlink" Target="https://podminky.urs.cz/item/CS_URS_2024_01/162551107" TargetMode="External" /><Relationship Id="rId37" Type="http://schemas.openxmlformats.org/officeDocument/2006/relationships/hyperlink" Target="https://podminky.urs.cz/item/CS_URS_2024_01/162551108" TargetMode="External" /><Relationship Id="rId38" Type="http://schemas.openxmlformats.org/officeDocument/2006/relationships/hyperlink" Target="https://podminky.urs.cz/item/CS_URS_2024_01/167151111" TargetMode="External" /><Relationship Id="rId39" Type="http://schemas.openxmlformats.org/officeDocument/2006/relationships/hyperlink" Target="https://podminky.urs.cz/item/CS_URS_2024_01/171251201" TargetMode="External" /><Relationship Id="rId40" Type="http://schemas.openxmlformats.org/officeDocument/2006/relationships/hyperlink" Target="https://podminky.urs.cz/item/CS_URS_2024_01/174101101" TargetMode="External" /><Relationship Id="rId41" Type="http://schemas.openxmlformats.org/officeDocument/2006/relationships/hyperlink" Target="https://podminky.urs.cz/item/CS_URS_2024_01/181152302" TargetMode="External" /><Relationship Id="rId42" Type="http://schemas.openxmlformats.org/officeDocument/2006/relationships/hyperlink" Target="https://podminky.urs.cz/item/CS_URS_2024_01/181411121" TargetMode="External" /><Relationship Id="rId43" Type="http://schemas.openxmlformats.org/officeDocument/2006/relationships/hyperlink" Target="https://podminky.urs.cz/item/CS_URS_2024_01/181411123" TargetMode="External" /><Relationship Id="rId44" Type="http://schemas.openxmlformats.org/officeDocument/2006/relationships/hyperlink" Target="https://podminky.urs.cz/item/CS_URS_2024_01/184853511" TargetMode="External" /><Relationship Id="rId45" Type="http://schemas.openxmlformats.org/officeDocument/2006/relationships/hyperlink" Target="https://podminky.urs.cz/item/CS_URS_2024_01/321321116" TargetMode="External" /><Relationship Id="rId46" Type="http://schemas.openxmlformats.org/officeDocument/2006/relationships/hyperlink" Target="https://podminky.urs.cz/item/CS_URS_2024_01/321351010" TargetMode="External" /><Relationship Id="rId47" Type="http://schemas.openxmlformats.org/officeDocument/2006/relationships/hyperlink" Target="https://podminky.urs.cz/item/CS_URS_2024_01/321352010" TargetMode="External" /><Relationship Id="rId48" Type="http://schemas.openxmlformats.org/officeDocument/2006/relationships/hyperlink" Target="https://podminky.urs.cz/item/CS_URS_2024_01/321366111" TargetMode="External" /><Relationship Id="rId49" Type="http://schemas.openxmlformats.org/officeDocument/2006/relationships/hyperlink" Target="https://podminky.urs.cz/item/CS_URS_2024_01/326214221" TargetMode="External" /><Relationship Id="rId50" Type="http://schemas.openxmlformats.org/officeDocument/2006/relationships/hyperlink" Target="https://podminky.urs.cz/item/CS_URS_2024_01/463215111" TargetMode="External" /><Relationship Id="rId51" Type="http://schemas.openxmlformats.org/officeDocument/2006/relationships/hyperlink" Target="https://podminky.urs.cz/item/CS_URS_2024_01/564831111" TargetMode="External" /><Relationship Id="rId52" Type="http://schemas.openxmlformats.org/officeDocument/2006/relationships/hyperlink" Target="https://podminky.urs.cz/item/CS_URS_2024_01/919521110" TargetMode="External" /><Relationship Id="rId53" Type="http://schemas.openxmlformats.org/officeDocument/2006/relationships/hyperlink" Target="https://podminky.urs.cz/item/CS_URS_2024_01/919726121" TargetMode="External" /><Relationship Id="rId54" Type="http://schemas.openxmlformats.org/officeDocument/2006/relationships/hyperlink" Target="https://podminky.urs.cz/item/CS_URS_2024_01/998332011" TargetMode="External" /><Relationship Id="rId55" Type="http://schemas.openxmlformats.org/officeDocument/2006/relationships/hyperlink" Target="https://podminky.urs.cz/item/CS_URS_2024_01/711191001" TargetMode="External" /><Relationship Id="rId56" Type="http://schemas.openxmlformats.org/officeDocument/2006/relationships/hyperlink" Target="https://podminky.urs.cz/item/CS_URS_2024_01/011103000" TargetMode="External" /><Relationship Id="rId57" Type="http://schemas.openxmlformats.org/officeDocument/2006/relationships/hyperlink" Target="https://podminky.urs.cz/item/CS_URS_2024_01/011314000.1" TargetMode="External" /><Relationship Id="rId58" Type="http://schemas.openxmlformats.org/officeDocument/2006/relationships/hyperlink" Target="https://podminky.urs.cz/item/CS_URS_2024_01/012103000" TargetMode="External" /><Relationship Id="rId59" Type="http://schemas.openxmlformats.org/officeDocument/2006/relationships/hyperlink" Target="https://podminky.urs.cz/item/CS_URS_2024_01/012203000" TargetMode="External" /><Relationship Id="rId60" Type="http://schemas.openxmlformats.org/officeDocument/2006/relationships/hyperlink" Target="https://podminky.urs.cz/item/CS_URS_2024_01/012303000" TargetMode="External" /><Relationship Id="rId61" Type="http://schemas.openxmlformats.org/officeDocument/2006/relationships/hyperlink" Target="https://podminky.urs.cz/item/CS_URS_2024_01/013254000" TargetMode="External" /><Relationship Id="rId62" Type="http://schemas.openxmlformats.org/officeDocument/2006/relationships/hyperlink" Target="https://podminky.urs.cz/item/CS_URS_2024_01/013294000" TargetMode="External" /><Relationship Id="rId63" Type="http://schemas.openxmlformats.org/officeDocument/2006/relationships/hyperlink" Target="https://podminky.urs.cz/item/CS_URS_2024_01/030001000.1" TargetMode="External" /><Relationship Id="rId64" Type="http://schemas.openxmlformats.org/officeDocument/2006/relationships/hyperlink" Target="https://podminky.urs.cz/item/CS_URS_2024_01/032803000" TargetMode="External" /><Relationship Id="rId65" Type="http://schemas.openxmlformats.org/officeDocument/2006/relationships/hyperlink" Target="https://podminky.urs.cz/item/CS_URS_2024_01/043114000" TargetMode="External" /><Relationship Id="rId66" Type="http://schemas.openxmlformats.org/officeDocument/2006/relationships/hyperlink" Target="https://podminky.urs.cz/item/CS_URS_2024_01/043203000" TargetMode="External" /><Relationship Id="rId67" Type="http://schemas.openxmlformats.org/officeDocument/2006/relationships/hyperlink" Target="https://podminky.urs.cz/item/CS_URS_2024_01/049303000" TargetMode="External" /><Relationship Id="rId6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33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24/18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Realizace společných zařízení v k. ú. Stará Ves n. O. - I. etapa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k. ú. Stará Ves nad Ondřejnicí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6. 2. 2024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ČR - SPÚ, KPÚ pro Moravskoslezský kraj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Hanousek s.r.o.,Barákova 2745/41, 796 01 Prostějov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25.6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Hanousek s.r.o.,Barákova 2745/41, 796 01 Prostějov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ROUND(SUM(AG55:AG59),2)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ROUND(SUM(AS55:AS59),2)</f>
        <v>0</v>
      </c>
      <c r="AT54" s="108">
        <f>ROUND(SUM(AV54:AW54),2)</f>
        <v>0</v>
      </c>
      <c r="AU54" s="109">
        <f>ROUND(SUM(AU55:AU59),5)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ROUND(SUM(AZ55:AZ59),2)</f>
        <v>0</v>
      </c>
      <c r="BA54" s="108">
        <f>ROUND(SUM(BA55:BA59),2)</f>
        <v>0</v>
      </c>
      <c r="BB54" s="108">
        <f>ROUND(SUM(BB55:BB59),2)</f>
        <v>0</v>
      </c>
      <c r="BC54" s="108">
        <f>ROUND(SUM(BC55:BC59),2)</f>
        <v>0</v>
      </c>
      <c r="BD54" s="110">
        <f>ROUND(SUM(BD55:BD59),2)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16.5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03 - Polní cesta C38'!J30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80</v>
      </c>
      <c r="AR55" s="120"/>
      <c r="AS55" s="121">
        <v>0</v>
      </c>
      <c r="AT55" s="122">
        <f>ROUND(SUM(AV55:AW55),2)</f>
        <v>0</v>
      </c>
      <c r="AU55" s="123">
        <f>'SO 03 - Polní cesta C38'!P95</f>
        <v>0</v>
      </c>
      <c r="AV55" s="122">
        <f>'SO 03 - Polní cesta C38'!J33</f>
        <v>0</v>
      </c>
      <c r="AW55" s="122">
        <f>'SO 03 - Polní cesta C38'!J34</f>
        <v>0</v>
      </c>
      <c r="AX55" s="122">
        <f>'SO 03 - Polní cesta C38'!J35</f>
        <v>0</v>
      </c>
      <c r="AY55" s="122">
        <f>'SO 03 - Polní cesta C38'!J36</f>
        <v>0</v>
      </c>
      <c r="AZ55" s="122">
        <f>'SO 03 - Polní cesta C38'!F33</f>
        <v>0</v>
      </c>
      <c r="BA55" s="122">
        <f>'SO 03 - Polní cesta C38'!F34</f>
        <v>0</v>
      </c>
      <c r="BB55" s="122">
        <f>'SO 03 - Polní cesta C38'!F35</f>
        <v>0</v>
      </c>
      <c r="BC55" s="122">
        <f>'SO 03 - Polní cesta C38'!F36</f>
        <v>0</v>
      </c>
      <c r="BD55" s="124">
        <f>'SO 03 - Polní cesta C38'!F37</f>
        <v>0</v>
      </c>
      <c r="BE55" s="7"/>
      <c r="BT55" s="125" t="s">
        <v>81</v>
      </c>
      <c r="BV55" s="125" t="s">
        <v>75</v>
      </c>
      <c r="BW55" s="125" t="s">
        <v>82</v>
      </c>
      <c r="BX55" s="125" t="s">
        <v>5</v>
      </c>
      <c r="CL55" s="125" t="s">
        <v>19</v>
      </c>
      <c r="CM55" s="125" t="s">
        <v>83</v>
      </c>
    </row>
    <row r="56" spans="1:91" s="7" customFormat="1" ht="24.75" customHeight="1">
      <c r="A56" s="113" t="s">
        <v>77</v>
      </c>
      <c r="B56" s="114"/>
      <c r="C56" s="115"/>
      <c r="D56" s="116" t="s">
        <v>84</v>
      </c>
      <c r="E56" s="116"/>
      <c r="F56" s="116"/>
      <c r="G56" s="116"/>
      <c r="H56" s="116"/>
      <c r="I56" s="117"/>
      <c r="J56" s="116" t="s">
        <v>85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05_1 - Polní cesta C146'!J30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80</v>
      </c>
      <c r="AR56" s="120"/>
      <c r="AS56" s="121">
        <v>0</v>
      </c>
      <c r="AT56" s="122">
        <f>ROUND(SUM(AV56:AW56),2)</f>
        <v>0</v>
      </c>
      <c r="AU56" s="123">
        <f>'SO 05_1 - Polní cesta C146'!P91</f>
        <v>0</v>
      </c>
      <c r="AV56" s="122">
        <f>'SO 05_1 - Polní cesta C146'!J33</f>
        <v>0</v>
      </c>
      <c r="AW56" s="122">
        <f>'SO 05_1 - Polní cesta C146'!J34</f>
        <v>0</v>
      </c>
      <c r="AX56" s="122">
        <f>'SO 05_1 - Polní cesta C146'!J35</f>
        <v>0</v>
      </c>
      <c r="AY56" s="122">
        <f>'SO 05_1 - Polní cesta C146'!J36</f>
        <v>0</v>
      </c>
      <c r="AZ56" s="122">
        <f>'SO 05_1 - Polní cesta C146'!F33</f>
        <v>0</v>
      </c>
      <c r="BA56" s="122">
        <f>'SO 05_1 - Polní cesta C146'!F34</f>
        <v>0</v>
      </c>
      <c r="BB56" s="122">
        <f>'SO 05_1 - Polní cesta C146'!F35</f>
        <v>0</v>
      </c>
      <c r="BC56" s="122">
        <f>'SO 05_1 - Polní cesta C146'!F36</f>
        <v>0</v>
      </c>
      <c r="BD56" s="124">
        <f>'SO 05_1 - Polní cesta C146'!F37</f>
        <v>0</v>
      </c>
      <c r="BE56" s="7"/>
      <c r="BT56" s="125" t="s">
        <v>81</v>
      </c>
      <c r="BV56" s="125" t="s">
        <v>75</v>
      </c>
      <c r="BW56" s="125" t="s">
        <v>86</v>
      </c>
      <c r="BX56" s="125" t="s">
        <v>5</v>
      </c>
      <c r="CL56" s="125" t="s">
        <v>19</v>
      </c>
      <c r="CM56" s="125" t="s">
        <v>83</v>
      </c>
    </row>
    <row r="57" spans="1:91" s="7" customFormat="1" ht="24.75" customHeight="1">
      <c r="A57" s="113" t="s">
        <v>77</v>
      </c>
      <c r="B57" s="114"/>
      <c r="C57" s="115"/>
      <c r="D57" s="116" t="s">
        <v>87</v>
      </c>
      <c r="E57" s="116"/>
      <c r="F57" s="116"/>
      <c r="G57" s="116"/>
      <c r="H57" s="116"/>
      <c r="I57" s="117"/>
      <c r="J57" s="116" t="s">
        <v>88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05_2 - Výsadba'!J30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80</v>
      </c>
      <c r="AR57" s="120"/>
      <c r="AS57" s="121">
        <v>0</v>
      </c>
      <c r="AT57" s="122">
        <f>ROUND(SUM(AV57:AW57),2)</f>
        <v>0</v>
      </c>
      <c r="AU57" s="123">
        <f>'SO 05_2 - Výsadba'!P82</f>
        <v>0</v>
      </c>
      <c r="AV57" s="122">
        <f>'SO 05_2 - Výsadba'!J33</f>
        <v>0</v>
      </c>
      <c r="AW57" s="122">
        <f>'SO 05_2 - Výsadba'!J34</f>
        <v>0</v>
      </c>
      <c r="AX57" s="122">
        <f>'SO 05_2 - Výsadba'!J35</f>
        <v>0</v>
      </c>
      <c r="AY57" s="122">
        <f>'SO 05_2 - Výsadba'!J36</f>
        <v>0</v>
      </c>
      <c r="AZ57" s="122">
        <f>'SO 05_2 - Výsadba'!F33</f>
        <v>0</v>
      </c>
      <c r="BA57" s="122">
        <f>'SO 05_2 - Výsadba'!F34</f>
        <v>0</v>
      </c>
      <c r="BB57" s="122">
        <f>'SO 05_2 - Výsadba'!F35</f>
        <v>0</v>
      </c>
      <c r="BC57" s="122">
        <f>'SO 05_2 - Výsadba'!F36</f>
        <v>0</v>
      </c>
      <c r="BD57" s="124">
        <f>'SO 05_2 - Výsadba'!F37</f>
        <v>0</v>
      </c>
      <c r="BE57" s="7"/>
      <c r="BT57" s="125" t="s">
        <v>81</v>
      </c>
      <c r="BV57" s="125" t="s">
        <v>75</v>
      </c>
      <c r="BW57" s="125" t="s">
        <v>89</v>
      </c>
      <c r="BX57" s="125" t="s">
        <v>5</v>
      </c>
      <c r="CL57" s="125" t="s">
        <v>19</v>
      </c>
      <c r="CM57" s="125" t="s">
        <v>83</v>
      </c>
    </row>
    <row r="58" spans="1:91" s="7" customFormat="1" ht="16.5" customHeight="1">
      <c r="A58" s="113" t="s">
        <v>77</v>
      </c>
      <c r="B58" s="114"/>
      <c r="C58" s="115"/>
      <c r="D58" s="116" t="s">
        <v>90</v>
      </c>
      <c r="E58" s="116"/>
      <c r="F58" s="116"/>
      <c r="G58" s="116"/>
      <c r="H58" s="116"/>
      <c r="I58" s="117"/>
      <c r="J58" s="116" t="s">
        <v>91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 06 - Akumulační prosto...'!J30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80</v>
      </c>
      <c r="AR58" s="120"/>
      <c r="AS58" s="121">
        <v>0</v>
      </c>
      <c r="AT58" s="122">
        <f>ROUND(SUM(AV58:AW58),2)</f>
        <v>0</v>
      </c>
      <c r="AU58" s="123">
        <f>'SO 06 - Akumulační prosto...'!P93</f>
        <v>0</v>
      </c>
      <c r="AV58" s="122">
        <f>'SO 06 - Akumulační prosto...'!J33</f>
        <v>0</v>
      </c>
      <c r="AW58" s="122">
        <f>'SO 06 - Akumulační prosto...'!J34</f>
        <v>0</v>
      </c>
      <c r="AX58" s="122">
        <f>'SO 06 - Akumulační prosto...'!J35</f>
        <v>0</v>
      </c>
      <c r="AY58" s="122">
        <f>'SO 06 - Akumulační prosto...'!J36</f>
        <v>0</v>
      </c>
      <c r="AZ58" s="122">
        <f>'SO 06 - Akumulační prosto...'!F33</f>
        <v>0</v>
      </c>
      <c r="BA58" s="122">
        <f>'SO 06 - Akumulační prosto...'!F34</f>
        <v>0</v>
      </c>
      <c r="BB58" s="122">
        <f>'SO 06 - Akumulační prosto...'!F35</f>
        <v>0</v>
      </c>
      <c r="BC58" s="122">
        <f>'SO 06 - Akumulační prosto...'!F36</f>
        <v>0</v>
      </c>
      <c r="BD58" s="124">
        <f>'SO 06 - Akumulační prosto...'!F37</f>
        <v>0</v>
      </c>
      <c r="BE58" s="7"/>
      <c r="BT58" s="125" t="s">
        <v>81</v>
      </c>
      <c r="BV58" s="125" t="s">
        <v>75</v>
      </c>
      <c r="BW58" s="125" t="s">
        <v>92</v>
      </c>
      <c r="BX58" s="125" t="s">
        <v>5</v>
      </c>
      <c r="CL58" s="125" t="s">
        <v>19</v>
      </c>
      <c r="CM58" s="125" t="s">
        <v>83</v>
      </c>
    </row>
    <row r="59" spans="1:91" s="7" customFormat="1" ht="16.5" customHeight="1">
      <c r="A59" s="113" t="s">
        <v>77</v>
      </c>
      <c r="B59" s="114"/>
      <c r="C59" s="115"/>
      <c r="D59" s="116" t="s">
        <v>93</v>
      </c>
      <c r="E59" s="116"/>
      <c r="F59" s="116"/>
      <c r="G59" s="116"/>
      <c r="H59" s="116"/>
      <c r="I59" s="117"/>
      <c r="J59" s="116" t="s">
        <v>94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'SO 07 - Akumulační prosto...'!J30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80</v>
      </c>
      <c r="AR59" s="120"/>
      <c r="AS59" s="126">
        <v>0</v>
      </c>
      <c r="AT59" s="127">
        <f>ROUND(SUM(AV59:AW59),2)</f>
        <v>0</v>
      </c>
      <c r="AU59" s="128">
        <f>'SO 07 - Akumulační prosto...'!P92</f>
        <v>0</v>
      </c>
      <c r="AV59" s="127">
        <f>'SO 07 - Akumulační prosto...'!J33</f>
        <v>0</v>
      </c>
      <c r="AW59" s="127">
        <f>'SO 07 - Akumulační prosto...'!J34</f>
        <v>0</v>
      </c>
      <c r="AX59" s="127">
        <f>'SO 07 - Akumulační prosto...'!J35</f>
        <v>0</v>
      </c>
      <c r="AY59" s="127">
        <f>'SO 07 - Akumulační prosto...'!J36</f>
        <v>0</v>
      </c>
      <c r="AZ59" s="127">
        <f>'SO 07 - Akumulační prosto...'!F33</f>
        <v>0</v>
      </c>
      <c r="BA59" s="127">
        <f>'SO 07 - Akumulační prosto...'!F34</f>
        <v>0</v>
      </c>
      <c r="BB59" s="127">
        <f>'SO 07 - Akumulační prosto...'!F35</f>
        <v>0</v>
      </c>
      <c r="BC59" s="127">
        <f>'SO 07 - Akumulační prosto...'!F36</f>
        <v>0</v>
      </c>
      <c r="BD59" s="129">
        <f>'SO 07 - Akumulační prosto...'!F37</f>
        <v>0</v>
      </c>
      <c r="BE59" s="7"/>
      <c r="BT59" s="125" t="s">
        <v>81</v>
      </c>
      <c r="BV59" s="125" t="s">
        <v>75</v>
      </c>
      <c r="BW59" s="125" t="s">
        <v>95</v>
      </c>
      <c r="BX59" s="125" t="s">
        <v>5</v>
      </c>
      <c r="CL59" s="125" t="s">
        <v>19</v>
      </c>
      <c r="CM59" s="125" t="s">
        <v>83</v>
      </c>
    </row>
    <row r="60" spans="1:57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3 - Polní cesta C38'!C2" display="/"/>
    <hyperlink ref="A56" location="'SO 05_1 - Polní cesta C146'!C2" display="/"/>
    <hyperlink ref="A57" location="'SO 05_2 - Výsadba'!C2" display="/"/>
    <hyperlink ref="A58" location="'SO 06 - Akumulační prosto...'!C2" display="/"/>
    <hyperlink ref="A59" location="'SO 07 - Akumulační prost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Realizace společných zařízení v k. ú. Stará Ves n. O. - I. etapa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6. 2. 2024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99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ROUND(J95,2)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ROUND((SUM(BE95:BE673)),2)</f>
        <v>0</v>
      </c>
      <c r="G33" s="40"/>
      <c r="H33" s="40"/>
      <c r="I33" s="150">
        <v>0.21</v>
      </c>
      <c r="J33" s="149">
        <f>ROUND(((SUM(BE95:BE673))*I33),2)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ROUND((SUM(BF95:BF673)),2)</f>
        <v>0</v>
      </c>
      <c r="G34" s="40"/>
      <c r="H34" s="40"/>
      <c r="I34" s="150">
        <v>0.15</v>
      </c>
      <c r="J34" s="149">
        <f>ROUND(((SUM(BF95:BF673))*I34),2)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ROUND((SUM(BG95:BG673)),2)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ROUND((SUM(BH95:BH673)),2)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ROUND((SUM(BI95:BI673)),2)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Realizace společných zařízení v k. ú. Stará Ves n. O. - I. etapa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03 - Polní cesta C38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k. ú. Stará Ves nad Ondřejnicí</v>
      </c>
      <c r="G52" s="42"/>
      <c r="H52" s="42"/>
      <c r="I52" s="34" t="s">
        <v>23</v>
      </c>
      <c r="J52" s="74" t="str">
        <f>IF(J12="","",J12)</f>
        <v>6. 2. 2024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54.45" customHeight="1">
      <c r="A54" s="40"/>
      <c r="B54" s="41"/>
      <c r="C54" s="34" t="s">
        <v>25</v>
      </c>
      <c r="D54" s="42"/>
      <c r="E54" s="42"/>
      <c r="F54" s="29" t="str">
        <f>E15</f>
        <v>ČR - SPÚ, KPÚ pro Moravskoslezský kraj</v>
      </c>
      <c r="G54" s="42"/>
      <c r="H54" s="42"/>
      <c r="I54" s="34" t="s">
        <v>32</v>
      </c>
      <c r="J54" s="38" t="str">
        <f>E21</f>
        <v>Hanousek s.r.o.,Barákova 2745/41, 796 01 Prostějov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Ing. Jan Krč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J95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67"/>
      <c r="C60" s="168"/>
      <c r="D60" s="169" t="s">
        <v>104</v>
      </c>
      <c r="E60" s="170"/>
      <c r="F60" s="170"/>
      <c r="G60" s="170"/>
      <c r="H60" s="170"/>
      <c r="I60" s="170"/>
      <c r="J60" s="171">
        <f>J96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105</v>
      </c>
      <c r="E61" s="176"/>
      <c r="F61" s="176"/>
      <c r="G61" s="176"/>
      <c r="H61" s="176"/>
      <c r="I61" s="176"/>
      <c r="J61" s="177">
        <f>J97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106</v>
      </c>
      <c r="E62" s="176"/>
      <c r="F62" s="176"/>
      <c r="G62" s="176"/>
      <c r="H62" s="176"/>
      <c r="I62" s="176"/>
      <c r="J62" s="177">
        <f>J448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107</v>
      </c>
      <c r="E63" s="176"/>
      <c r="F63" s="176"/>
      <c r="G63" s="176"/>
      <c r="H63" s="176"/>
      <c r="I63" s="176"/>
      <c r="J63" s="177">
        <f>J469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108</v>
      </c>
      <c r="E64" s="176"/>
      <c r="F64" s="176"/>
      <c r="G64" s="176"/>
      <c r="H64" s="176"/>
      <c r="I64" s="176"/>
      <c r="J64" s="177">
        <f>J485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109</v>
      </c>
      <c r="E65" s="176"/>
      <c r="F65" s="176"/>
      <c r="G65" s="176"/>
      <c r="H65" s="176"/>
      <c r="I65" s="176"/>
      <c r="J65" s="177">
        <f>J500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110</v>
      </c>
      <c r="E66" s="176"/>
      <c r="F66" s="176"/>
      <c r="G66" s="176"/>
      <c r="H66" s="176"/>
      <c r="I66" s="176"/>
      <c r="J66" s="177">
        <f>J543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111</v>
      </c>
      <c r="E67" s="176"/>
      <c r="F67" s="176"/>
      <c r="G67" s="176"/>
      <c r="H67" s="176"/>
      <c r="I67" s="176"/>
      <c r="J67" s="177">
        <f>J548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112</v>
      </c>
      <c r="E68" s="176"/>
      <c r="F68" s="176"/>
      <c r="G68" s="176"/>
      <c r="H68" s="176"/>
      <c r="I68" s="176"/>
      <c r="J68" s="177">
        <f>J566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113</v>
      </c>
      <c r="E69" s="176"/>
      <c r="F69" s="176"/>
      <c r="G69" s="176"/>
      <c r="H69" s="176"/>
      <c r="I69" s="176"/>
      <c r="J69" s="177">
        <f>J585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114</v>
      </c>
      <c r="E70" s="170"/>
      <c r="F70" s="170"/>
      <c r="G70" s="170"/>
      <c r="H70" s="170"/>
      <c r="I70" s="170"/>
      <c r="J70" s="171">
        <f>J590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115</v>
      </c>
      <c r="E71" s="176"/>
      <c r="F71" s="176"/>
      <c r="G71" s="176"/>
      <c r="H71" s="176"/>
      <c r="I71" s="176"/>
      <c r="J71" s="177">
        <f>J591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116</v>
      </c>
      <c r="E72" s="176"/>
      <c r="F72" s="176"/>
      <c r="G72" s="176"/>
      <c r="H72" s="176"/>
      <c r="I72" s="176"/>
      <c r="J72" s="177">
        <f>J617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117</v>
      </c>
      <c r="E73" s="176"/>
      <c r="F73" s="176"/>
      <c r="G73" s="176"/>
      <c r="H73" s="176"/>
      <c r="I73" s="176"/>
      <c r="J73" s="177">
        <f>J631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118</v>
      </c>
      <c r="E74" s="176"/>
      <c r="F74" s="176"/>
      <c r="G74" s="176"/>
      <c r="H74" s="176"/>
      <c r="I74" s="176"/>
      <c r="J74" s="177">
        <f>J653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119</v>
      </c>
      <c r="E75" s="176"/>
      <c r="F75" s="176"/>
      <c r="G75" s="176"/>
      <c r="H75" s="176"/>
      <c r="I75" s="176"/>
      <c r="J75" s="177">
        <f>J661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120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62" t="str">
        <f>E7</f>
        <v>Realizace společných zařízení v k. ú. Stará Ves n. O. - I. etapa</v>
      </c>
      <c r="F85" s="34"/>
      <c r="G85" s="34"/>
      <c r="H85" s="34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97</v>
      </c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E9</f>
        <v>SO 03 - Polní cesta C38</v>
      </c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F12</f>
        <v>k. ú. Stará Ves nad Ondřejnicí</v>
      </c>
      <c r="G89" s="42"/>
      <c r="H89" s="42"/>
      <c r="I89" s="34" t="s">
        <v>23</v>
      </c>
      <c r="J89" s="74" t="str">
        <f>IF(J12="","",J12)</f>
        <v>6. 2. 2024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54.45" customHeight="1">
      <c r="A91" s="40"/>
      <c r="B91" s="41"/>
      <c r="C91" s="34" t="s">
        <v>25</v>
      </c>
      <c r="D91" s="42"/>
      <c r="E91" s="42"/>
      <c r="F91" s="29" t="str">
        <f>E15</f>
        <v>ČR - SPÚ, KPÚ pro Moravskoslezský kraj</v>
      </c>
      <c r="G91" s="42"/>
      <c r="H91" s="42"/>
      <c r="I91" s="34" t="s">
        <v>32</v>
      </c>
      <c r="J91" s="38" t="str">
        <f>E21</f>
        <v>Hanousek s.r.o.,Barákova 2745/41, 796 01 Prostějov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30</v>
      </c>
      <c r="D92" s="42"/>
      <c r="E92" s="42"/>
      <c r="F92" s="29" t="str">
        <f>IF(E18="","",E18)</f>
        <v>Vyplň údaj</v>
      </c>
      <c r="G92" s="42"/>
      <c r="H92" s="42"/>
      <c r="I92" s="34" t="s">
        <v>36</v>
      </c>
      <c r="J92" s="38" t="str">
        <f>E24</f>
        <v>Ing. Jan Krč</v>
      </c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79"/>
      <c r="B94" s="180"/>
      <c r="C94" s="181" t="s">
        <v>121</v>
      </c>
      <c r="D94" s="182" t="s">
        <v>58</v>
      </c>
      <c r="E94" s="182" t="s">
        <v>54</v>
      </c>
      <c r="F94" s="182" t="s">
        <v>55</v>
      </c>
      <c r="G94" s="182" t="s">
        <v>122</v>
      </c>
      <c r="H94" s="182" t="s">
        <v>123</v>
      </c>
      <c r="I94" s="182" t="s">
        <v>124</v>
      </c>
      <c r="J94" s="182" t="s">
        <v>102</v>
      </c>
      <c r="K94" s="183" t="s">
        <v>125</v>
      </c>
      <c r="L94" s="184"/>
      <c r="M94" s="94" t="s">
        <v>19</v>
      </c>
      <c r="N94" s="95" t="s">
        <v>43</v>
      </c>
      <c r="O94" s="95" t="s">
        <v>126</v>
      </c>
      <c r="P94" s="95" t="s">
        <v>127</v>
      </c>
      <c r="Q94" s="95" t="s">
        <v>128</v>
      </c>
      <c r="R94" s="95" t="s">
        <v>129</v>
      </c>
      <c r="S94" s="95" t="s">
        <v>130</v>
      </c>
      <c r="T94" s="96" t="s">
        <v>131</v>
      </c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</row>
    <row r="95" spans="1:63" s="2" customFormat="1" ht="22.8" customHeight="1">
      <c r="A95" s="40"/>
      <c r="B95" s="41"/>
      <c r="C95" s="101" t="s">
        <v>132</v>
      </c>
      <c r="D95" s="42"/>
      <c r="E95" s="42"/>
      <c r="F95" s="42"/>
      <c r="G95" s="42"/>
      <c r="H95" s="42"/>
      <c r="I95" s="42"/>
      <c r="J95" s="185">
        <f>BK95</f>
        <v>0</v>
      </c>
      <c r="K95" s="42"/>
      <c r="L95" s="46"/>
      <c r="M95" s="97"/>
      <c r="N95" s="186"/>
      <c r="O95" s="98"/>
      <c r="P95" s="187">
        <f>P96+P590</f>
        <v>0</v>
      </c>
      <c r="Q95" s="98"/>
      <c r="R95" s="187">
        <f>R96+R590</f>
        <v>2313.3727815</v>
      </c>
      <c r="S95" s="98"/>
      <c r="T95" s="188">
        <f>T96+T590</f>
        <v>10.94175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103</v>
      </c>
      <c r="BK95" s="189">
        <f>BK96+BK590</f>
        <v>0</v>
      </c>
    </row>
    <row r="96" spans="1:63" s="12" customFormat="1" ht="25.9" customHeight="1">
      <c r="A96" s="12"/>
      <c r="B96" s="190"/>
      <c r="C96" s="191"/>
      <c r="D96" s="192" t="s">
        <v>72</v>
      </c>
      <c r="E96" s="193" t="s">
        <v>133</v>
      </c>
      <c r="F96" s="193" t="s">
        <v>134</v>
      </c>
      <c r="G96" s="191"/>
      <c r="H96" s="191"/>
      <c r="I96" s="194"/>
      <c r="J96" s="195">
        <f>BK96</f>
        <v>0</v>
      </c>
      <c r="K96" s="191"/>
      <c r="L96" s="196"/>
      <c r="M96" s="197"/>
      <c r="N96" s="198"/>
      <c r="O96" s="198"/>
      <c r="P96" s="199">
        <f>P97+P448+P469+P485+P500+P543+P548+P566+P585</f>
        <v>0</v>
      </c>
      <c r="Q96" s="198"/>
      <c r="R96" s="199">
        <f>R97+R448+R469+R485+R500+R543+R548+R566+R585</f>
        <v>2313.3727815</v>
      </c>
      <c r="S96" s="198"/>
      <c r="T96" s="200">
        <f>T97+T448+T469+T485+T500+T543+T548+T566+T585</f>
        <v>10.94175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81</v>
      </c>
      <c r="AT96" s="202" t="s">
        <v>72</v>
      </c>
      <c r="AU96" s="202" t="s">
        <v>73</v>
      </c>
      <c r="AY96" s="201" t="s">
        <v>135</v>
      </c>
      <c r="BK96" s="203">
        <f>BK97+BK448+BK469+BK485+BK500+BK543+BK548+BK566+BK585</f>
        <v>0</v>
      </c>
    </row>
    <row r="97" spans="1:63" s="12" customFormat="1" ht="22.8" customHeight="1">
      <c r="A97" s="12"/>
      <c r="B97" s="190"/>
      <c r="C97" s="191"/>
      <c r="D97" s="192" t="s">
        <v>72</v>
      </c>
      <c r="E97" s="204" t="s">
        <v>81</v>
      </c>
      <c r="F97" s="204" t="s">
        <v>136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SUM(P98:P447)</f>
        <v>0</v>
      </c>
      <c r="Q97" s="198"/>
      <c r="R97" s="199">
        <f>SUM(R98:R447)</f>
        <v>0.06245</v>
      </c>
      <c r="S97" s="198"/>
      <c r="T97" s="200">
        <f>SUM(T98:T447)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81</v>
      </c>
      <c r="AT97" s="202" t="s">
        <v>72</v>
      </c>
      <c r="AU97" s="202" t="s">
        <v>81</v>
      </c>
      <c r="AY97" s="201" t="s">
        <v>135</v>
      </c>
      <c r="BK97" s="203">
        <f>SUM(BK98:BK447)</f>
        <v>0</v>
      </c>
    </row>
    <row r="98" spans="1:65" s="2" customFormat="1" ht="16.5" customHeight="1">
      <c r="A98" s="40"/>
      <c r="B98" s="41"/>
      <c r="C98" s="206" t="s">
        <v>81</v>
      </c>
      <c r="D98" s="206" t="s">
        <v>137</v>
      </c>
      <c r="E98" s="207" t="s">
        <v>138</v>
      </c>
      <c r="F98" s="208" t="s">
        <v>139</v>
      </c>
      <c r="G98" s="209" t="s">
        <v>140</v>
      </c>
      <c r="H98" s="210">
        <v>684</v>
      </c>
      <c r="I98" s="211"/>
      <c r="J98" s="212">
        <f>ROUND(I98*H98,2)</f>
        <v>0</v>
      </c>
      <c r="K98" s="208" t="s">
        <v>141</v>
      </c>
      <c r="L98" s="46"/>
      <c r="M98" s="213" t="s">
        <v>19</v>
      </c>
      <c r="N98" s="214" t="s">
        <v>44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142</v>
      </c>
      <c r="AT98" s="217" t="s">
        <v>137</v>
      </c>
      <c r="AU98" s="217" t="s">
        <v>83</v>
      </c>
      <c r="AY98" s="19" t="s">
        <v>135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81</v>
      </c>
      <c r="BK98" s="218">
        <f>ROUND(I98*H98,2)</f>
        <v>0</v>
      </c>
      <c r="BL98" s="19" t="s">
        <v>142</v>
      </c>
      <c r="BM98" s="217" t="s">
        <v>143</v>
      </c>
    </row>
    <row r="99" spans="1:47" s="2" customFormat="1" ht="12">
      <c r="A99" s="40"/>
      <c r="B99" s="41"/>
      <c r="C99" s="42"/>
      <c r="D99" s="219" t="s">
        <v>144</v>
      </c>
      <c r="E99" s="42"/>
      <c r="F99" s="220" t="s">
        <v>145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144</v>
      </c>
      <c r="AU99" s="19" t="s">
        <v>83</v>
      </c>
    </row>
    <row r="100" spans="1:51" s="13" customFormat="1" ht="12">
      <c r="A100" s="13"/>
      <c r="B100" s="224"/>
      <c r="C100" s="225"/>
      <c r="D100" s="226" t="s">
        <v>146</v>
      </c>
      <c r="E100" s="227" t="s">
        <v>19</v>
      </c>
      <c r="F100" s="228" t="s">
        <v>147</v>
      </c>
      <c r="G100" s="225"/>
      <c r="H100" s="227" t="s">
        <v>19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146</v>
      </c>
      <c r="AU100" s="234" t="s">
        <v>83</v>
      </c>
      <c r="AV100" s="13" t="s">
        <v>81</v>
      </c>
      <c r="AW100" s="13" t="s">
        <v>35</v>
      </c>
      <c r="AX100" s="13" t="s">
        <v>73</v>
      </c>
      <c r="AY100" s="234" t="s">
        <v>135</v>
      </c>
    </row>
    <row r="101" spans="1:51" s="13" customFormat="1" ht="12">
      <c r="A101" s="13"/>
      <c r="B101" s="224"/>
      <c r="C101" s="225"/>
      <c r="D101" s="226" t="s">
        <v>146</v>
      </c>
      <c r="E101" s="227" t="s">
        <v>19</v>
      </c>
      <c r="F101" s="228" t="s">
        <v>148</v>
      </c>
      <c r="G101" s="225"/>
      <c r="H101" s="227" t="s">
        <v>19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146</v>
      </c>
      <c r="AU101" s="234" t="s">
        <v>83</v>
      </c>
      <c r="AV101" s="13" t="s">
        <v>81</v>
      </c>
      <c r="AW101" s="13" t="s">
        <v>35</v>
      </c>
      <c r="AX101" s="13" t="s">
        <v>73</v>
      </c>
      <c r="AY101" s="234" t="s">
        <v>135</v>
      </c>
    </row>
    <row r="102" spans="1:51" s="13" customFormat="1" ht="12">
      <c r="A102" s="13"/>
      <c r="B102" s="224"/>
      <c r="C102" s="225"/>
      <c r="D102" s="226" t="s">
        <v>146</v>
      </c>
      <c r="E102" s="227" t="s">
        <v>19</v>
      </c>
      <c r="F102" s="228" t="s">
        <v>149</v>
      </c>
      <c r="G102" s="225"/>
      <c r="H102" s="227" t="s">
        <v>19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146</v>
      </c>
      <c r="AU102" s="234" t="s">
        <v>83</v>
      </c>
      <c r="AV102" s="13" t="s">
        <v>81</v>
      </c>
      <c r="AW102" s="13" t="s">
        <v>35</v>
      </c>
      <c r="AX102" s="13" t="s">
        <v>73</v>
      </c>
      <c r="AY102" s="234" t="s">
        <v>135</v>
      </c>
    </row>
    <row r="103" spans="1:51" s="14" customFormat="1" ht="12">
      <c r="A103" s="14"/>
      <c r="B103" s="235"/>
      <c r="C103" s="236"/>
      <c r="D103" s="226" t="s">
        <v>146</v>
      </c>
      <c r="E103" s="237" t="s">
        <v>19</v>
      </c>
      <c r="F103" s="238" t="s">
        <v>150</v>
      </c>
      <c r="G103" s="236"/>
      <c r="H103" s="239">
        <v>684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146</v>
      </c>
      <c r="AU103" s="245" t="s">
        <v>83</v>
      </c>
      <c r="AV103" s="14" t="s">
        <v>83</v>
      </c>
      <c r="AW103" s="14" t="s">
        <v>35</v>
      </c>
      <c r="AX103" s="14" t="s">
        <v>81</v>
      </c>
      <c r="AY103" s="245" t="s">
        <v>135</v>
      </c>
    </row>
    <row r="104" spans="1:65" s="2" customFormat="1" ht="21.75" customHeight="1">
      <c r="A104" s="40"/>
      <c r="B104" s="41"/>
      <c r="C104" s="206" t="s">
        <v>83</v>
      </c>
      <c r="D104" s="206" t="s">
        <v>137</v>
      </c>
      <c r="E104" s="207" t="s">
        <v>151</v>
      </c>
      <c r="F104" s="208" t="s">
        <v>152</v>
      </c>
      <c r="G104" s="209" t="s">
        <v>140</v>
      </c>
      <c r="H104" s="210">
        <v>5071</v>
      </c>
      <c r="I104" s="211"/>
      <c r="J104" s="212">
        <f>ROUND(I104*H104,2)</f>
        <v>0</v>
      </c>
      <c r="K104" s="208" t="s">
        <v>141</v>
      </c>
      <c r="L104" s="46"/>
      <c r="M104" s="213" t="s">
        <v>19</v>
      </c>
      <c r="N104" s="214" t="s">
        <v>44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142</v>
      </c>
      <c r="AT104" s="217" t="s">
        <v>137</v>
      </c>
      <c r="AU104" s="217" t="s">
        <v>83</v>
      </c>
      <c r="AY104" s="19" t="s">
        <v>135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81</v>
      </c>
      <c r="BK104" s="218">
        <f>ROUND(I104*H104,2)</f>
        <v>0</v>
      </c>
      <c r="BL104" s="19" t="s">
        <v>142</v>
      </c>
      <c r="BM104" s="217" t="s">
        <v>153</v>
      </c>
    </row>
    <row r="105" spans="1:47" s="2" customFormat="1" ht="12">
      <c r="A105" s="40"/>
      <c r="B105" s="41"/>
      <c r="C105" s="42"/>
      <c r="D105" s="219" t="s">
        <v>144</v>
      </c>
      <c r="E105" s="42"/>
      <c r="F105" s="220" t="s">
        <v>154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144</v>
      </c>
      <c r="AU105" s="19" t="s">
        <v>83</v>
      </c>
    </row>
    <row r="106" spans="1:51" s="13" customFormat="1" ht="12">
      <c r="A106" s="13"/>
      <c r="B106" s="224"/>
      <c r="C106" s="225"/>
      <c r="D106" s="226" t="s">
        <v>146</v>
      </c>
      <c r="E106" s="227" t="s">
        <v>19</v>
      </c>
      <c r="F106" s="228" t="s">
        <v>147</v>
      </c>
      <c r="G106" s="225"/>
      <c r="H106" s="227" t="s">
        <v>19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146</v>
      </c>
      <c r="AU106" s="234" t="s">
        <v>83</v>
      </c>
      <c r="AV106" s="13" t="s">
        <v>81</v>
      </c>
      <c r="AW106" s="13" t="s">
        <v>35</v>
      </c>
      <c r="AX106" s="13" t="s">
        <v>73</v>
      </c>
      <c r="AY106" s="234" t="s">
        <v>135</v>
      </c>
    </row>
    <row r="107" spans="1:51" s="13" customFormat="1" ht="12">
      <c r="A107" s="13"/>
      <c r="B107" s="224"/>
      <c r="C107" s="225"/>
      <c r="D107" s="226" t="s">
        <v>146</v>
      </c>
      <c r="E107" s="227" t="s">
        <v>19</v>
      </c>
      <c r="F107" s="228" t="s">
        <v>155</v>
      </c>
      <c r="G107" s="225"/>
      <c r="H107" s="227" t="s">
        <v>19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146</v>
      </c>
      <c r="AU107" s="234" t="s">
        <v>83</v>
      </c>
      <c r="AV107" s="13" t="s">
        <v>81</v>
      </c>
      <c r="AW107" s="13" t="s">
        <v>35</v>
      </c>
      <c r="AX107" s="13" t="s">
        <v>73</v>
      </c>
      <c r="AY107" s="234" t="s">
        <v>135</v>
      </c>
    </row>
    <row r="108" spans="1:51" s="14" customFormat="1" ht="12">
      <c r="A108" s="14"/>
      <c r="B108" s="235"/>
      <c r="C108" s="236"/>
      <c r="D108" s="226" t="s">
        <v>146</v>
      </c>
      <c r="E108" s="237" t="s">
        <v>19</v>
      </c>
      <c r="F108" s="238" t="s">
        <v>156</v>
      </c>
      <c r="G108" s="236"/>
      <c r="H108" s="239">
        <v>3537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146</v>
      </c>
      <c r="AU108" s="245" t="s">
        <v>83</v>
      </c>
      <c r="AV108" s="14" t="s">
        <v>83</v>
      </c>
      <c r="AW108" s="14" t="s">
        <v>35</v>
      </c>
      <c r="AX108" s="14" t="s">
        <v>73</v>
      </c>
      <c r="AY108" s="245" t="s">
        <v>135</v>
      </c>
    </row>
    <row r="109" spans="1:51" s="13" customFormat="1" ht="12">
      <c r="A109" s="13"/>
      <c r="B109" s="224"/>
      <c r="C109" s="225"/>
      <c r="D109" s="226" t="s">
        <v>146</v>
      </c>
      <c r="E109" s="227" t="s">
        <v>19</v>
      </c>
      <c r="F109" s="228" t="s">
        <v>157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146</v>
      </c>
      <c r="AU109" s="234" t="s">
        <v>83</v>
      </c>
      <c r="AV109" s="13" t="s">
        <v>81</v>
      </c>
      <c r="AW109" s="13" t="s">
        <v>35</v>
      </c>
      <c r="AX109" s="13" t="s">
        <v>73</v>
      </c>
      <c r="AY109" s="234" t="s">
        <v>135</v>
      </c>
    </row>
    <row r="110" spans="1:51" s="13" customFormat="1" ht="12">
      <c r="A110" s="13"/>
      <c r="B110" s="224"/>
      <c r="C110" s="225"/>
      <c r="D110" s="226" t="s">
        <v>146</v>
      </c>
      <c r="E110" s="227" t="s">
        <v>19</v>
      </c>
      <c r="F110" s="228" t="s">
        <v>158</v>
      </c>
      <c r="G110" s="225"/>
      <c r="H110" s="227" t="s">
        <v>19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146</v>
      </c>
      <c r="AU110" s="234" t="s">
        <v>83</v>
      </c>
      <c r="AV110" s="13" t="s">
        <v>81</v>
      </c>
      <c r="AW110" s="13" t="s">
        <v>35</v>
      </c>
      <c r="AX110" s="13" t="s">
        <v>73</v>
      </c>
      <c r="AY110" s="234" t="s">
        <v>135</v>
      </c>
    </row>
    <row r="111" spans="1:51" s="14" customFormat="1" ht="12">
      <c r="A111" s="14"/>
      <c r="B111" s="235"/>
      <c r="C111" s="236"/>
      <c r="D111" s="226" t="s">
        <v>146</v>
      </c>
      <c r="E111" s="237" t="s">
        <v>19</v>
      </c>
      <c r="F111" s="238" t="s">
        <v>159</v>
      </c>
      <c r="G111" s="236"/>
      <c r="H111" s="239">
        <v>767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146</v>
      </c>
      <c r="AU111" s="245" t="s">
        <v>83</v>
      </c>
      <c r="AV111" s="14" t="s">
        <v>83</v>
      </c>
      <c r="AW111" s="14" t="s">
        <v>35</v>
      </c>
      <c r="AX111" s="14" t="s">
        <v>73</v>
      </c>
      <c r="AY111" s="245" t="s">
        <v>135</v>
      </c>
    </row>
    <row r="112" spans="1:51" s="13" customFormat="1" ht="12">
      <c r="A112" s="13"/>
      <c r="B112" s="224"/>
      <c r="C112" s="225"/>
      <c r="D112" s="226" t="s">
        <v>146</v>
      </c>
      <c r="E112" s="227" t="s">
        <v>19</v>
      </c>
      <c r="F112" s="228" t="s">
        <v>160</v>
      </c>
      <c r="G112" s="225"/>
      <c r="H112" s="227" t="s">
        <v>19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146</v>
      </c>
      <c r="AU112" s="234" t="s">
        <v>83</v>
      </c>
      <c r="AV112" s="13" t="s">
        <v>81</v>
      </c>
      <c r="AW112" s="13" t="s">
        <v>35</v>
      </c>
      <c r="AX112" s="13" t="s">
        <v>73</v>
      </c>
      <c r="AY112" s="234" t="s">
        <v>135</v>
      </c>
    </row>
    <row r="113" spans="1:51" s="13" customFormat="1" ht="12">
      <c r="A113" s="13"/>
      <c r="B113" s="224"/>
      <c r="C113" s="225"/>
      <c r="D113" s="226" t="s">
        <v>146</v>
      </c>
      <c r="E113" s="227" t="s">
        <v>19</v>
      </c>
      <c r="F113" s="228" t="s">
        <v>158</v>
      </c>
      <c r="G113" s="225"/>
      <c r="H113" s="227" t="s">
        <v>19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146</v>
      </c>
      <c r="AU113" s="234" t="s">
        <v>83</v>
      </c>
      <c r="AV113" s="13" t="s">
        <v>81</v>
      </c>
      <c r="AW113" s="13" t="s">
        <v>35</v>
      </c>
      <c r="AX113" s="13" t="s">
        <v>73</v>
      </c>
      <c r="AY113" s="234" t="s">
        <v>135</v>
      </c>
    </row>
    <row r="114" spans="1:51" s="14" customFormat="1" ht="12">
      <c r="A114" s="14"/>
      <c r="B114" s="235"/>
      <c r="C114" s="236"/>
      <c r="D114" s="226" t="s">
        <v>146</v>
      </c>
      <c r="E114" s="237" t="s">
        <v>19</v>
      </c>
      <c r="F114" s="238" t="s">
        <v>159</v>
      </c>
      <c r="G114" s="236"/>
      <c r="H114" s="239">
        <v>767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146</v>
      </c>
      <c r="AU114" s="245" t="s">
        <v>83</v>
      </c>
      <c r="AV114" s="14" t="s">
        <v>83</v>
      </c>
      <c r="AW114" s="14" t="s">
        <v>35</v>
      </c>
      <c r="AX114" s="14" t="s">
        <v>73</v>
      </c>
      <c r="AY114" s="245" t="s">
        <v>135</v>
      </c>
    </row>
    <row r="115" spans="1:51" s="15" customFormat="1" ht="12">
      <c r="A115" s="15"/>
      <c r="B115" s="246"/>
      <c r="C115" s="247"/>
      <c r="D115" s="226" t="s">
        <v>146</v>
      </c>
      <c r="E115" s="248" t="s">
        <v>19</v>
      </c>
      <c r="F115" s="249" t="s">
        <v>161</v>
      </c>
      <c r="G115" s="247"/>
      <c r="H115" s="250">
        <v>5071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6" t="s">
        <v>146</v>
      </c>
      <c r="AU115" s="256" t="s">
        <v>83</v>
      </c>
      <c r="AV115" s="15" t="s">
        <v>142</v>
      </c>
      <c r="AW115" s="15" t="s">
        <v>35</v>
      </c>
      <c r="AX115" s="15" t="s">
        <v>81</v>
      </c>
      <c r="AY115" s="256" t="s">
        <v>135</v>
      </c>
    </row>
    <row r="116" spans="1:65" s="2" customFormat="1" ht="24.15" customHeight="1">
      <c r="A116" s="40"/>
      <c r="B116" s="41"/>
      <c r="C116" s="206" t="s">
        <v>162</v>
      </c>
      <c r="D116" s="206" t="s">
        <v>137</v>
      </c>
      <c r="E116" s="207" t="s">
        <v>163</v>
      </c>
      <c r="F116" s="208" t="s">
        <v>164</v>
      </c>
      <c r="G116" s="209" t="s">
        <v>140</v>
      </c>
      <c r="H116" s="210">
        <v>111</v>
      </c>
      <c r="I116" s="211"/>
      <c r="J116" s="212">
        <f>ROUND(I116*H116,2)</f>
        <v>0</v>
      </c>
      <c r="K116" s="208" t="s">
        <v>141</v>
      </c>
      <c r="L116" s="46"/>
      <c r="M116" s="213" t="s">
        <v>19</v>
      </c>
      <c r="N116" s="214" t="s">
        <v>44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142</v>
      </c>
      <c r="AT116" s="217" t="s">
        <v>137</v>
      </c>
      <c r="AU116" s="217" t="s">
        <v>83</v>
      </c>
      <c r="AY116" s="19" t="s">
        <v>135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81</v>
      </c>
      <c r="BK116" s="218">
        <f>ROUND(I116*H116,2)</f>
        <v>0</v>
      </c>
      <c r="BL116" s="19" t="s">
        <v>142</v>
      </c>
      <c r="BM116" s="217" t="s">
        <v>165</v>
      </c>
    </row>
    <row r="117" spans="1:47" s="2" customFormat="1" ht="12">
      <c r="A117" s="40"/>
      <c r="B117" s="41"/>
      <c r="C117" s="42"/>
      <c r="D117" s="219" t="s">
        <v>144</v>
      </c>
      <c r="E117" s="42"/>
      <c r="F117" s="220" t="s">
        <v>166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144</v>
      </c>
      <c r="AU117" s="19" t="s">
        <v>83</v>
      </c>
    </row>
    <row r="118" spans="1:51" s="13" customFormat="1" ht="12">
      <c r="A118" s="13"/>
      <c r="B118" s="224"/>
      <c r="C118" s="225"/>
      <c r="D118" s="226" t="s">
        <v>146</v>
      </c>
      <c r="E118" s="227" t="s">
        <v>19</v>
      </c>
      <c r="F118" s="228" t="s">
        <v>167</v>
      </c>
      <c r="G118" s="225"/>
      <c r="H118" s="227" t="s">
        <v>19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146</v>
      </c>
      <c r="AU118" s="234" t="s">
        <v>83</v>
      </c>
      <c r="AV118" s="13" t="s">
        <v>81</v>
      </c>
      <c r="AW118" s="13" t="s">
        <v>35</v>
      </c>
      <c r="AX118" s="13" t="s">
        <v>73</v>
      </c>
      <c r="AY118" s="234" t="s">
        <v>135</v>
      </c>
    </row>
    <row r="119" spans="1:51" s="14" customFormat="1" ht="12">
      <c r="A119" s="14"/>
      <c r="B119" s="235"/>
      <c r="C119" s="236"/>
      <c r="D119" s="226" t="s">
        <v>146</v>
      </c>
      <c r="E119" s="237" t="s">
        <v>19</v>
      </c>
      <c r="F119" s="238" t="s">
        <v>168</v>
      </c>
      <c r="G119" s="236"/>
      <c r="H119" s="239">
        <v>111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146</v>
      </c>
      <c r="AU119" s="245" t="s">
        <v>83</v>
      </c>
      <c r="AV119" s="14" t="s">
        <v>83</v>
      </c>
      <c r="AW119" s="14" t="s">
        <v>35</v>
      </c>
      <c r="AX119" s="14" t="s">
        <v>81</v>
      </c>
      <c r="AY119" s="245" t="s">
        <v>135</v>
      </c>
    </row>
    <row r="120" spans="1:65" s="2" customFormat="1" ht="21.75" customHeight="1">
      <c r="A120" s="40"/>
      <c r="B120" s="41"/>
      <c r="C120" s="206" t="s">
        <v>142</v>
      </c>
      <c r="D120" s="206" t="s">
        <v>137</v>
      </c>
      <c r="E120" s="207" t="s">
        <v>169</v>
      </c>
      <c r="F120" s="208" t="s">
        <v>170</v>
      </c>
      <c r="G120" s="209" t="s">
        <v>171</v>
      </c>
      <c r="H120" s="210">
        <v>35</v>
      </c>
      <c r="I120" s="211"/>
      <c r="J120" s="212">
        <f>ROUND(I120*H120,2)</f>
        <v>0</v>
      </c>
      <c r="K120" s="208" t="s">
        <v>141</v>
      </c>
      <c r="L120" s="46"/>
      <c r="M120" s="213" t="s">
        <v>19</v>
      </c>
      <c r="N120" s="214" t="s">
        <v>44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142</v>
      </c>
      <c r="AT120" s="217" t="s">
        <v>137</v>
      </c>
      <c r="AU120" s="217" t="s">
        <v>83</v>
      </c>
      <c r="AY120" s="19" t="s">
        <v>135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81</v>
      </c>
      <c r="BK120" s="218">
        <f>ROUND(I120*H120,2)</f>
        <v>0</v>
      </c>
      <c r="BL120" s="19" t="s">
        <v>142</v>
      </c>
      <c r="BM120" s="217" t="s">
        <v>172</v>
      </c>
    </row>
    <row r="121" spans="1:47" s="2" customFormat="1" ht="12">
      <c r="A121" s="40"/>
      <c r="B121" s="41"/>
      <c r="C121" s="42"/>
      <c r="D121" s="219" t="s">
        <v>144</v>
      </c>
      <c r="E121" s="42"/>
      <c r="F121" s="220" t="s">
        <v>173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144</v>
      </c>
      <c r="AU121" s="19" t="s">
        <v>83</v>
      </c>
    </row>
    <row r="122" spans="1:51" s="13" customFormat="1" ht="12">
      <c r="A122" s="13"/>
      <c r="B122" s="224"/>
      <c r="C122" s="225"/>
      <c r="D122" s="226" t="s">
        <v>146</v>
      </c>
      <c r="E122" s="227" t="s">
        <v>19</v>
      </c>
      <c r="F122" s="228" t="s">
        <v>167</v>
      </c>
      <c r="G122" s="225"/>
      <c r="H122" s="227" t="s">
        <v>19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146</v>
      </c>
      <c r="AU122" s="234" t="s">
        <v>83</v>
      </c>
      <c r="AV122" s="13" t="s">
        <v>81</v>
      </c>
      <c r="AW122" s="13" t="s">
        <v>35</v>
      </c>
      <c r="AX122" s="13" t="s">
        <v>73</v>
      </c>
      <c r="AY122" s="234" t="s">
        <v>135</v>
      </c>
    </row>
    <row r="123" spans="1:51" s="14" customFormat="1" ht="12">
      <c r="A123" s="14"/>
      <c r="B123" s="235"/>
      <c r="C123" s="236"/>
      <c r="D123" s="226" t="s">
        <v>146</v>
      </c>
      <c r="E123" s="237" t="s">
        <v>19</v>
      </c>
      <c r="F123" s="238" t="s">
        <v>174</v>
      </c>
      <c r="G123" s="236"/>
      <c r="H123" s="239">
        <v>35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146</v>
      </c>
      <c r="AU123" s="245" t="s">
        <v>83</v>
      </c>
      <c r="AV123" s="14" t="s">
        <v>83</v>
      </c>
      <c r="AW123" s="14" t="s">
        <v>35</v>
      </c>
      <c r="AX123" s="14" t="s">
        <v>81</v>
      </c>
      <c r="AY123" s="245" t="s">
        <v>135</v>
      </c>
    </row>
    <row r="124" spans="1:65" s="2" customFormat="1" ht="21.75" customHeight="1">
      <c r="A124" s="40"/>
      <c r="B124" s="41"/>
      <c r="C124" s="206" t="s">
        <v>175</v>
      </c>
      <c r="D124" s="206" t="s">
        <v>137</v>
      </c>
      <c r="E124" s="207" t="s">
        <v>176</v>
      </c>
      <c r="F124" s="208" t="s">
        <v>177</v>
      </c>
      <c r="G124" s="209" t="s">
        <v>171</v>
      </c>
      <c r="H124" s="210">
        <v>1</v>
      </c>
      <c r="I124" s="211"/>
      <c r="J124" s="212">
        <f>ROUND(I124*H124,2)</f>
        <v>0</v>
      </c>
      <c r="K124" s="208" t="s">
        <v>141</v>
      </c>
      <c r="L124" s="46"/>
      <c r="M124" s="213" t="s">
        <v>19</v>
      </c>
      <c r="N124" s="214" t="s">
        <v>44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142</v>
      </c>
      <c r="AT124" s="217" t="s">
        <v>137</v>
      </c>
      <c r="AU124" s="217" t="s">
        <v>83</v>
      </c>
      <c r="AY124" s="19" t="s">
        <v>135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81</v>
      </c>
      <c r="BK124" s="218">
        <f>ROUND(I124*H124,2)</f>
        <v>0</v>
      </c>
      <c r="BL124" s="19" t="s">
        <v>142</v>
      </c>
      <c r="BM124" s="217" t="s">
        <v>178</v>
      </c>
    </row>
    <row r="125" spans="1:47" s="2" customFormat="1" ht="12">
      <c r="A125" s="40"/>
      <c r="B125" s="41"/>
      <c r="C125" s="42"/>
      <c r="D125" s="219" t="s">
        <v>144</v>
      </c>
      <c r="E125" s="42"/>
      <c r="F125" s="220" t="s">
        <v>179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144</v>
      </c>
      <c r="AU125" s="19" t="s">
        <v>83</v>
      </c>
    </row>
    <row r="126" spans="1:51" s="13" customFormat="1" ht="12">
      <c r="A126" s="13"/>
      <c r="B126" s="224"/>
      <c r="C126" s="225"/>
      <c r="D126" s="226" t="s">
        <v>146</v>
      </c>
      <c r="E126" s="227" t="s">
        <v>19</v>
      </c>
      <c r="F126" s="228" t="s">
        <v>167</v>
      </c>
      <c r="G126" s="225"/>
      <c r="H126" s="227" t="s">
        <v>19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146</v>
      </c>
      <c r="AU126" s="234" t="s">
        <v>83</v>
      </c>
      <c r="AV126" s="13" t="s">
        <v>81</v>
      </c>
      <c r="AW126" s="13" t="s">
        <v>35</v>
      </c>
      <c r="AX126" s="13" t="s">
        <v>73</v>
      </c>
      <c r="AY126" s="234" t="s">
        <v>135</v>
      </c>
    </row>
    <row r="127" spans="1:51" s="14" customFormat="1" ht="12">
      <c r="A127" s="14"/>
      <c r="B127" s="235"/>
      <c r="C127" s="236"/>
      <c r="D127" s="226" t="s">
        <v>146</v>
      </c>
      <c r="E127" s="237" t="s">
        <v>19</v>
      </c>
      <c r="F127" s="238" t="s">
        <v>81</v>
      </c>
      <c r="G127" s="236"/>
      <c r="H127" s="239">
        <v>1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146</v>
      </c>
      <c r="AU127" s="245" t="s">
        <v>83</v>
      </c>
      <c r="AV127" s="14" t="s">
        <v>83</v>
      </c>
      <c r="AW127" s="14" t="s">
        <v>35</v>
      </c>
      <c r="AX127" s="14" t="s">
        <v>81</v>
      </c>
      <c r="AY127" s="245" t="s">
        <v>135</v>
      </c>
    </row>
    <row r="128" spans="1:65" s="2" customFormat="1" ht="21.75" customHeight="1">
      <c r="A128" s="40"/>
      <c r="B128" s="41"/>
      <c r="C128" s="206" t="s">
        <v>180</v>
      </c>
      <c r="D128" s="206" t="s">
        <v>137</v>
      </c>
      <c r="E128" s="207" t="s">
        <v>181</v>
      </c>
      <c r="F128" s="208" t="s">
        <v>182</v>
      </c>
      <c r="G128" s="209" t="s">
        <v>171</v>
      </c>
      <c r="H128" s="210">
        <v>1</v>
      </c>
      <c r="I128" s="211"/>
      <c r="J128" s="212">
        <f>ROUND(I128*H128,2)</f>
        <v>0</v>
      </c>
      <c r="K128" s="208" t="s">
        <v>141</v>
      </c>
      <c r="L128" s="46"/>
      <c r="M128" s="213" t="s">
        <v>19</v>
      </c>
      <c r="N128" s="214" t="s">
        <v>44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142</v>
      </c>
      <c r="AT128" s="217" t="s">
        <v>137</v>
      </c>
      <c r="AU128" s="217" t="s">
        <v>83</v>
      </c>
      <c r="AY128" s="19" t="s">
        <v>135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81</v>
      </c>
      <c r="BK128" s="218">
        <f>ROUND(I128*H128,2)</f>
        <v>0</v>
      </c>
      <c r="BL128" s="19" t="s">
        <v>142</v>
      </c>
      <c r="BM128" s="217" t="s">
        <v>183</v>
      </c>
    </row>
    <row r="129" spans="1:47" s="2" customFormat="1" ht="12">
      <c r="A129" s="40"/>
      <c r="B129" s="41"/>
      <c r="C129" s="42"/>
      <c r="D129" s="219" t="s">
        <v>144</v>
      </c>
      <c r="E129" s="42"/>
      <c r="F129" s="220" t="s">
        <v>184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144</v>
      </c>
      <c r="AU129" s="19" t="s">
        <v>83</v>
      </c>
    </row>
    <row r="130" spans="1:51" s="13" customFormat="1" ht="12">
      <c r="A130" s="13"/>
      <c r="B130" s="224"/>
      <c r="C130" s="225"/>
      <c r="D130" s="226" t="s">
        <v>146</v>
      </c>
      <c r="E130" s="227" t="s">
        <v>19</v>
      </c>
      <c r="F130" s="228" t="s">
        <v>167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146</v>
      </c>
      <c r="AU130" s="234" t="s">
        <v>83</v>
      </c>
      <c r="AV130" s="13" t="s">
        <v>81</v>
      </c>
      <c r="AW130" s="13" t="s">
        <v>35</v>
      </c>
      <c r="AX130" s="13" t="s">
        <v>73</v>
      </c>
      <c r="AY130" s="234" t="s">
        <v>135</v>
      </c>
    </row>
    <row r="131" spans="1:51" s="14" customFormat="1" ht="12">
      <c r="A131" s="14"/>
      <c r="B131" s="235"/>
      <c r="C131" s="236"/>
      <c r="D131" s="226" t="s">
        <v>146</v>
      </c>
      <c r="E131" s="237" t="s">
        <v>19</v>
      </c>
      <c r="F131" s="238" t="s">
        <v>81</v>
      </c>
      <c r="G131" s="236"/>
      <c r="H131" s="239">
        <v>1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146</v>
      </c>
      <c r="AU131" s="245" t="s">
        <v>83</v>
      </c>
      <c r="AV131" s="14" t="s">
        <v>83</v>
      </c>
      <c r="AW131" s="14" t="s">
        <v>35</v>
      </c>
      <c r="AX131" s="14" t="s">
        <v>81</v>
      </c>
      <c r="AY131" s="245" t="s">
        <v>135</v>
      </c>
    </row>
    <row r="132" spans="1:65" s="2" customFormat="1" ht="21.75" customHeight="1">
      <c r="A132" s="40"/>
      <c r="B132" s="41"/>
      <c r="C132" s="206" t="s">
        <v>185</v>
      </c>
      <c r="D132" s="206" t="s">
        <v>137</v>
      </c>
      <c r="E132" s="207" t="s">
        <v>186</v>
      </c>
      <c r="F132" s="208" t="s">
        <v>187</v>
      </c>
      <c r="G132" s="209" t="s">
        <v>171</v>
      </c>
      <c r="H132" s="210">
        <v>4</v>
      </c>
      <c r="I132" s="211"/>
      <c r="J132" s="212">
        <f>ROUND(I132*H132,2)</f>
        <v>0</v>
      </c>
      <c r="K132" s="208" t="s">
        <v>141</v>
      </c>
      <c r="L132" s="46"/>
      <c r="M132" s="213" t="s">
        <v>19</v>
      </c>
      <c r="N132" s="214" t="s">
        <v>44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142</v>
      </c>
      <c r="AT132" s="217" t="s">
        <v>137</v>
      </c>
      <c r="AU132" s="217" t="s">
        <v>83</v>
      </c>
      <c r="AY132" s="19" t="s">
        <v>135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81</v>
      </c>
      <c r="BK132" s="218">
        <f>ROUND(I132*H132,2)</f>
        <v>0</v>
      </c>
      <c r="BL132" s="19" t="s">
        <v>142</v>
      </c>
      <c r="BM132" s="217" t="s">
        <v>188</v>
      </c>
    </row>
    <row r="133" spans="1:47" s="2" customFormat="1" ht="12">
      <c r="A133" s="40"/>
      <c r="B133" s="41"/>
      <c r="C133" s="42"/>
      <c r="D133" s="219" t="s">
        <v>144</v>
      </c>
      <c r="E133" s="42"/>
      <c r="F133" s="220" t="s">
        <v>189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144</v>
      </c>
      <c r="AU133" s="19" t="s">
        <v>83</v>
      </c>
    </row>
    <row r="134" spans="1:51" s="13" customFormat="1" ht="12">
      <c r="A134" s="13"/>
      <c r="B134" s="224"/>
      <c r="C134" s="225"/>
      <c r="D134" s="226" t="s">
        <v>146</v>
      </c>
      <c r="E134" s="227" t="s">
        <v>19</v>
      </c>
      <c r="F134" s="228" t="s">
        <v>167</v>
      </c>
      <c r="G134" s="225"/>
      <c r="H134" s="227" t="s">
        <v>19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146</v>
      </c>
      <c r="AU134" s="234" t="s">
        <v>83</v>
      </c>
      <c r="AV134" s="13" t="s">
        <v>81</v>
      </c>
      <c r="AW134" s="13" t="s">
        <v>35</v>
      </c>
      <c r="AX134" s="13" t="s">
        <v>73</v>
      </c>
      <c r="AY134" s="234" t="s">
        <v>135</v>
      </c>
    </row>
    <row r="135" spans="1:51" s="14" customFormat="1" ht="12">
      <c r="A135" s="14"/>
      <c r="B135" s="235"/>
      <c r="C135" s="236"/>
      <c r="D135" s="226" t="s">
        <v>146</v>
      </c>
      <c r="E135" s="237" t="s">
        <v>19</v>
      </c>
      <c r="F135" s="238" t="s">
        <v>190</v>
      </c>
      <c r="G135" s="236"/>
      <c r="H135" s="239">
        <v>4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146</v>
      </c>
      <c r="AU135" s="245" t="s">
        <v>83</v>
      </c>
      <c r="AV135" s="14" t="s">
        <v>83</v>
      </c>
      <c r="AW135" s="14" t="s">
        <v>35</v>
      </c>
      <c r="AX135" s="14" t="s">
        <v>81</v>
      </c>
      <c r="AY135" s="245" t="s">
        <v>135</v>
      </c>
    </row>
    <row r="136" spans="1:65" s="2" customFormat="1" ht="24.15" customHeight="1">
      <c r="A136" s="40"/>
      <c r="B136" s="41"/>
      <c r="C136" s="206" t="s">
        <v>191</v>
      </c>
      <c r="D136" s="206" t="s">
        <v>137</v>
      </c>
      <c r="E136" s="207" t="s">
        <v>192</v>
      </c>
      <c r="F136" s="208" t="s">
        <v>193</v>
      </c>
      <c r="G136" s="209" t="s">
        <v>171</v>
      </c>
      <c r="H136" s="210">
        <v>35</v>
      </c>
      <c r="I136" s="211"/>
      <c r="J136" s="212">
        <f>ROUND(I136*H136,2)</f>
        <v>0</v>
      </c>
      <c r="K136" s="208" t="s">
        <v>141</v>
      </c>
      <c r="L136" s="46"/>
      <c r="M136" s="213" t="s">
        <v>19</v>
      </c>
      <c r="N136" s="214" t="s">
        <v>44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142</v>
      </c>
      <c r="AT136" s="217" t="s">
        <v>137</v>
      </c>
      <c r="AU136" s="217" t="s">
        <v>83</v>
      </c>
      <c r="AY136" s="19" t="s">
        <v>135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81</v>
      </c>
      <c r="BK136" s="218">
        <f>ROUND(I136*H136,2)</f>
        <v>0</v>
      </c>
      <c r="BL136" s="19" t="s">
        <v>142</v>
      </c>
      <c r="BM136" s="217" t="s">
        <v>194</v>
      </c>
    </row>
    <row r="137" spans="1:47" s="2" customFormat="1" ht="12">
      <c r="A137" s="40"/>
      <c r="B137" s="41"/>
      <c r="C137" s="42"/>
      <c r="D137" s="219" t="s">
        <v>144</v>
      </c>
      <c r="E137" s="42"/>
      <c r="F137" s="220" t="s">
        <v>195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144</v>
      </c>
      <c r="AU137" s="19" t="s">
        <v>83</v>
      </c>
    </row>
    <row r="138" spans="1:51" s="13" customFormat="1" ht="12">
      <c r="A138" s="13"/>
      <c r="B138" s="224"/>
      <c r="C138" s="225"/>
      <c r="D138" s="226" t="s">
        <v>146</v>
      </c>
      <c r="E138" s="227" t="s">
        <v>19</v>
      </c>
      <c r="F138" s="228" t="s">
        <v>167</v>
      </c>
      <c r="G138" s="225"/>
      <c r="H138" s="227" t="s">
        <v>19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146</v>
      </c>
      <c r="AU138" s="234" t="s">
        <v>83</v>
      </c>
      <c r="AV138" s="13" t="s">
        <v>81</v>
      </c>
      <c r="AW138" s="13" t="s">
        <v>35</v>
      </c>
      <c r="AX138" s="13" t="s">
        <v>73</v>
      </c>
      <c r="AY138" s="234" t="s">
        <v>135</v>
      </c>
    </row>
    <row r="139" spans="1:51" s="14" customFormat="1" ht="12">
      <c r="A139" s="14"/>
      <c r="B139" s="235"/>
      <c r="C139" s="236"/>
      <c r="D139" s="226" t="s">
        <v>146</v>
      </c>
      <c r="E139" s="237" t="s">
        <v>19</v>
      </c>
      <c r="F139" s="238" t="s">
        <v>174</v>
      </c>
      <c r="G139" s="236"/>
      <c r="H139" s="239">
        <v>35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146</v>
      </c>
      <c r="AU139" s="245" t="s">
        <v>83</v>
      </c>
      <c r="AV139" s="14" t="s">
        <v>83</v>
      </c>
      <c r="AW139" s="14" t="s">
        <v>35</v>
      </c>
      <c r="AX139" s="14" t="s">
        <v>81</v>
      </c>
      <c r="AY139" s="245" t="s">
        <v>135</v>
      </c>
    </row>
    <row r="140" spans="1:65" s="2" customFormat="1" ht="24.15" customHeight="1">
      <c r="A140" s="40"/>
      <c r="B140" s="41"/>
      <c r="C140" s="206" t="s">
        <v>196</v>
      </c>
      <c r="D140" s="206" t="s">
        <v>137</v>
      </c>
      <c r="E140" s="207" t="s">
        <v>197</v>
      </c>
      <c r="F140" s="208" t="s">
        <v>198</v>
      </c>
      <c r="G140" s="209" t="s">
        <v>171</v>
      </c>
      <c r="H140" s="210">
        <v>2</v>
      </c>
      <c r="I140" s="211"/>
      <c r="J140" s="212">
        <f>ROUND(I140*H140,2)</f>
        <v>0</v>
      </c>
      <c r="K140" s="208" t="s">
        <v>141</v>
      </c>
      <c r="L140" s="46"/>
      <c r="M140" s="213" t="s">
        <v>19</v>
      </c>
      <c r="N140" s="214" t="s">
        <v>44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142</v>
      </c>
      <c r="AT140" s="217" t="s">
        <v>137</v>
      </c>
      <c r="AU140" s="217" t="s">
        <v>83</v>
      </c>
      <c r="AY140" s="19" t="s">
        <v>135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81</v>
      </c>
      <c r="BK140" s="218">
        <f>ROUND(I140*H140,2)</f>
        <v>0</v>
      </c>
      <c r="BL140" s="19" t="s">
        <v>142</v>
      </c>
      <c r="BM140" s="217" t="s">
        <v>199</v>
      </c>
    </row>
    <row r="141" spans="1:47" s="2" customFormat="1" ht="12">
      <c r="A141" s="40"/>
      <c r="B141" s="41"/>
      <c r="C141" s="42"/>
      <c r="D141" s="219" t="s">
        <v>144</v>
      </c>
      <c r="E141" s="42"/>
      <c r="F141" s="220" t="s">
        <v>200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144</v>
      </c>
      <c r="AU141" s="19" t="s">
        <v>83</v>
      </c>
    </row>
    <row r="142" spans="1:51" s="13" customFormat="1" ht="12">
      <c r="A142" s="13"/>
      <c r="B142" s="224"/>
      <c r="C142" s="225"/>
      <c r="D142" s="226" t="s">
        <v>146</v>
      </c>
      <c r="E142" s="227" t="s">
        <v>19</v>
      </c>
      <c r="F142" s="228" t="s">
        <v>167</v>
      </c>
      <c r="G142" s="225"/>
      <c r="H142" s="227" t="s">
        <v>19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146</v>
      </c>
      <c r="AU142" s="234" t="s">
        <v>83</v>
      </c>
      <c r="AV142" s="13" t="s">
        <v>81</v>
      </c>
      <c r="AW142" s="13" t="s">
        <v>35</v>
      </c>
      <c r="AX142" s="13" t="s">
        <v>73</v>
      </c>
      <c r="AY142" s="234" t="s">
        <v>135</v>
      </c>
    </row>
    <row r="143" spans="1:51" s="14" customFormat="1" ht="12">
      <c r="A143" s="14"/>
      <c r="B143" s="235"/>
      <c r="C143" s="236"/>
      <c r="D143" s="226" t="s">
        <v>146</v>
      </c>
      <c r="E143" s="237" t="s">
        <v>19</v>
      </c>
      <c r="F143" s="238" t="s">
        <v>83</v>
      </c>
      <c r="G143" s="236"/>
      <c r="H143" s="239">
        <v>2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146</v>
      </c>
      <c r="AU143" s="245" t="s">
        <v>83</v>
      </c>
      <c r="AV143" s="14" t="s">
        <v>83</v>
      </c>
      <c r="AW143" s="14" t="s">
        <v>35</v>
      </c>
      <c r="AX143" s="14" t="s">
        <v>81</v>
      </c>
      <c r="AY143" s="245" t="s">
        <v>135</v>
      </c>
    </row>
    <row r="144" spans="1:65" s="2" customFormat="1" ht="24.15" customHeight="1">
      <c r="A144" s="40"/>
      <c r="B144" s="41"/>
      <c r="C144" s="206" t="s">
        <v>201</v>
      </c>
      <c r="D144" s="206" t="s">
        <v>137</v>
      </c>
      <c r="E144" s="207" t="s">
        <v>202</v>
      </c>
      <c r="F144" s="208" t="s">
        <v>203</v>
      </c>
      <c r="G144" s="209" t="s">
        <v>171</v>
      </c>
      <c r="H144" s="210">
        <v>4</v>
      </c>
      <c r="I144" s="211"/>
      <c r="J144" s="212">
        <f>ROUND(I144*H144,2)</f>
        <v>0</v>
      </c>
      <c r="K144" s="208" t="s">
        <v>141</v>
      </c>
      <c r="L144" s="46"/>
      <c r="M144" s="213" t="s">
        <v>19</v>
      </c>
      <c r="N144" s="214" t="s">
        <v>44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142</v>
      </c>
      <c r="AT144" s="217" t="s">
        <v>137</v>
      </c>
      <c r="AU144" s="217" t="s">
        <v>83</v>
      </c>
      <c r="AY144" s="19" t="s">
        <v>135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81</v>
      </c>
      <c r="BK144" s="218">
        <f>ROUND(I144*H144,2)</f>
        <v>0</v>
      </c>
      <c r="BL144" s="19" t="s">
        <v>142</v>
      </c>
      <c r="BM144" s="217" t="s">
        <v>204</v>
      </c>
    </row>
    <row r="145" spans="1:47" s="2" customFormat="1" ht="12">
      <c r="A145" s="40"/>
      <c r="B145" s="41"/>
      <c r="C145" s="42"/>
      <c r="D145" s="219" t="s">
        <v>144</v>
      </c>
      <c r="E145" s="42"/>
      <c r="F145" s="220" t="s">
        <v>205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144</v>
      </c>
      <c r="AU145" s="19" t="s">
        <v>83</v>
      </c>
    </row>
    <row r="146" spans="1:51" s="13" customFormat="1" ht="12">
      <c r="A146" s="13"/>
      <c r="B146" s="224"/>
      <c r="C146" s="225"/>
      <c r="D146" s="226" t="s">
        <v>146</v>
      </c>
      <c r="E146" s="227" t="s">
        <v>19</v>
      </c>
      <c r="F146" s="228" t="s">
        <v>167</v>
      </c>
      <c r="G146" s="225"/>
      <c r="H146" s="227" t="s">
        <v>19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146</v>
      </c>
      <c r="AU146" s="234" t="s">
        <v>83</v>
      </c>
      <c r="AV146" s="13" t="s">
        <v>81</v>
      </c>
      <c r="AW146" s="13" t="s">
        <v>35</v>
      </c>
      <c r="AX146" s="13" t="s">
        <v>73</v>
      </c>
      <c r="AY146" s="234" t="s">
        <v>135</v>
      </c>
    </row>
    <row r="147" spans="1:51" s="14" customFormat="1" ht="12">
      <c r="A147" s="14"/>
      <c r="B147" s="235"/>
      <c r="C147" s="236"/>
      <c r="D147" s="226" t="s">
        <v>146</v>
      </c>
      <c r="E147" s="237" t="s">
        <v>19</v>
      </c>
      <c r="F147" s="238" t="s">
        <v>190</v>
      </c>
      <c r="G147" s="236"/>
      <c r="H147" s="239">
        <v>4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146</v>
      </c>
      <c r="AU147" s="245" t="s">
        <v>83</v>
      </c>
      <c r="AV147" s="14" t="s">
        <v>83</v>
      </c>
      <c r="AW147" s="14" t="s">
        <v>35</v>
      </c>
      <c r="AX147" s="14" t="s">
        <v>81</v>
      </c>
      <c r="AY147" s="245" t="s">
        <v>135</v>
      </c>
    </row>
    <row r="148" spans="1:65" s="2" customFormat="1" ht="21.75" customHeight="1">
      <c r="A148" s="40"/>
      <c r="B148" s="41"/>
      <c r="C148" s="206" t="s">
        <v>206</v>
      </c>
      <c r="D148" s="206" t="s">
        <v>137</v>
      </c>
      <c r="E148" s="207" t="s">
        <v>207</v>
      </c>
      <c r="F148" s="208" t="s">
        <v>208</v>
      </c>
      <c r="G148" s="209" t="s">
        <v>140</v>
      </c>
      <c r="H148" s="210">
        <v>111</v>
      </c>
      <c r="I148" s="211"/>
      <c r="J148" s="212">
        <f>ROUND(I148*H148,2)</f>
        <v>0</v>
      </c>
      <c r="K148" s="208" t="s">
        <v>141</v>
      </c>
      <c r="L148" s="46"/>
      <c r="M148" s="213" t="s">
        <v>19</v>
      </c>
      <c r="N148" s="214" t="s">
        <v>44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142</v>
      </c>
      <c r="AT148" s="217" t="s">
        <v>137</v>
      </c>
      <c r="AU148" s="217" t="s">
        <v>83</v>
      </c>
      <c r="AY148" s="19" t="s">
        <v>135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81</v>
      </c>
      <c r="BK148" s="218">
        <f>ROUND(I148*H148,2)</f>
        <v>0</v>
      </c>
      <c r="BL148" s="19" t="s">
        <v>142</v>
      </c>
      <c r="BM148" s="217" t="s">
        <v>209</v>
      </c>
    </row>
    <row r="149" spans="1:47" s="2" customFormat="1" ht="12">
      <c r="A149" s="40"/>
      <c r="B149" s="41"/>
      <c r="C149" s="42"/>
      <c r="D149" s="219" t="s">
        <v>144</v>
      </c>
      <c r="E149" s="42"/>
      <c r="F149" s="220" t="s">
        <v>210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144</v>
      </c>
      <c r="AU149" s="19" t="s">
        <v>83</v>
      </c>
    </row>
    <row r="150" spans="1:51" s="13" customFormat="1" ht="12">
      <c r="A150" s="13"/>
      <c r="B150" s="224"/>
      <c r="C150" s="225"/>
      <c r="D150" s="226" t="s">
        <v>146</v>
      </c>
      <c r="E150" s="227" t="s">
        <v>19</v>
      </c>
      <c r="F150" s="228" t="s">
        <v>167</v>
      </c>
      <c r="G150" s="225"/>
      <c r="H150" s="227" t="s">
        <v>19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146</v>
      </c>
      <c r="AU150" s="234" t="s">
        <v>83</v>
      </c>
      <c r="AV150" s="13" t="s">
        <v>81</v>
      </c>
      <c r="AW150" s="13" t="s">
        <v>35</v>
      </c>
      <c r="AX150" s="13" t="s">
        <v>73</v>
      </c>
      <c r="AY150" s="234" t="s">
        <v>135</v>
      </c>
    </row>
    <row r="151" spans="1:51" s="13" customFormat="1" ht="12">
      <c r="A151" s="13"/>
      <c r="B151" s="224"/>
      <c r="C151" s="225"/>
      <c r="D151" s="226" t="s">
        <v>146</v>
      </c>
      <c r="E151" s="227" t="s">
        <v>19</v>
      </c>
      <c r="F151" s="228" t="s">
        <v>211</v>
      </c>
      <c r="G151" s="225"/>
      <c r="H151" s="227" t="s">
        <v>19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146</v>
      </c>
      <c r="AU151" s="234" t="s">
        <v>83</v>
      </c>
      <c r="AV151" s="13" t="s">
        <v>81</v>
      </c>
      <c r="AW151" s="13" t="s">
        <v>35</v>
      </c>
      <c r="AX151" s="13" t="s">
        <v>73</v>
      </c>
      <c r="AY151" s="234" t="s">
        <v>135</v>
      </c>
    </row>
    <row r="152" spans="1:51" s="14" customFormat="1" ht="12">
      <c r="A152" s="14"/>
      <c r="B152" s="235"/>
      <c r="C152" s="236"/>
      <c r="D152" s="226" t="s">
        <v>146</v>
      </c>
      <c r="E152" s="237" t="s">
        <v>19</v>
      </c>
      <c r="F152" s="238" t="s">
        <v>168</v>
      </c>
      <c r="G152" s="236"/>
      <c r="H152" s="239">
        <v>111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146</v>
      </c>
      <c r="AU152" s="245" t="s">
        <v>83</v>
      </c>
      <c r="AV152" s="14" t="s">
        <v>83</v>
      </c>
      <c r="AW152" s="14" t="s">
        <v>35</v>
      </c>
      <c r="AX152" s="14" t="s">
        <v>81</v>
      </c>
      <c r="AY152" s="245" t="s">
        <v>135</v>
      </c>
    </row>
    <row r="153" spans="1:65" s="2" customFormat="1" ht="21.75" customHeight="1">
      <c r="A153" s="40"/>
      <c r="B153" s="41"/>
      <c r="C153" s="206" t="s">
        <v>212</v>
      </c>
      <c r="D153" s="206" t="s">
        <v>137</v>
      </c>
      <c r="E153" s="207" t="s">
        <v>213</v>
      </c>
      <c r="F153" s="208" t="s">
        <v>214</v>
      </c>
      <c r="G153" s="209" t="s">
        <v>171</v>
      </c>
      <c r="H153" s="210">
        <v>35</v>
      </c>
      <c r="I153" s="211"/>
      <c r="J153" s="212">
        <f>ROUND(I153*H153,2)</f>
        <v>0</v>
      </c>
      <c r="K153" s="208" t="s">
        <v>141</v>
      </c>
      <c r="L153" s="46"/>
      <c r="M153" s="213" t="s">
        <v>19</v>
      </c>
      <c r="N153" s="214" t="s">
        <v>44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142</v>
      </c>
      <c r="AT153" s="217" t="s">
        <v>137</v>
      </c>
      <c r="AU153" s="217" t="s">
        <v>83</v>
      </c>
      <c r="AY153" s="19" t="s">
        <v>135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81</v>
      </c>
      <c r="BK153" s="218">
        <f>ROUND(I153*H153,2)</f>
        <v>0</v>
      </c>
      <c r="BL153" s="19" t="s">
        <v>142</v>
      </c>
      <c r="BM153" s="217" t="s">
        <v>215</v>
      </c>
    </row>
    <row r="154" spans="1:47" s="2" customFormat="1" ht="12">
      <c r="A154" s="40"/>
      <c r="B154" s="41"/>
      <c r="C154" s="42"/>
      <c r="D154" s="219" t="s">
        <v>144</v>
      </c>
      <c r="E154" s="42"/>
      <c r="F154" s="220" t="s">
        <v>216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144</v>
      </c>
      <c r="AU154" s="19" t="s">
        <v>83</v>
      </c>
    </row>
    <row r="155" spans="1:51" s="13" customFormat="1" ht="12">
      <c r="A155" s="13"/>
      <c r="B155" s="224"/>
      <c r="C155" s="225"/>
      <c r="D155" s="226" t="s">
        <v>146</v>
      </c>
      <c r="E155" s="227" t="s">
        <v>19</v>
      </c>
      <c r="F155" s="228" t="s">
        <v>167</v>
      </c>
      <c r="G155" s="225"/>
      <c r="H155" s="227" t="s">
        <v>19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146</v>
      </c>
      <c r="AU155" s="234" t="s">
        <v>83</v>
      </c>
      <c r="AV155" s="13" t="s">
        <v>81</v>
      </c>
      <c r="AW155" s="13" t="s">
        <v>35</v>
      </c>
      <c r="AX155" s="13" t="s">
        <v>73</v>
      </c>
      <c r="AY155" s="234" t="s">
        <v>135</v>
      </c>
    </row>
    <row r="156" spans="1:51" s="14" customFormat="1" ht="12">
      <c r="A156" s="14"/>
      <c r="B156" s="235"/>
      <c r="C156" s="236"/>
      <c r="D156" s="226" t="s">
        <v>146</v>
      </c>
      <c r="E156" s="237" t="s">
        <v>19</v>
      </c>
      <c r="F156" s="238" t="s">
        <v>174</v>
      </c>
      <c r="G156" s="236"/>
      <c r="H156" s="239">
        <v>35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146</v>
      </c>
      <c r="AU156" s="245" t="s">
        <v>83</v>
      </c>
      <c r="AV156" s="14" t="s">
        <v>83</v>
      </c>
      <c r="AW156" s="14" t="s">
        <v>35</v>
      </c>
      <c r="AX156" s="14" t="s">
        <v>81</v>
      </c>
      <c r="AY156" s="245" t="s">
        <v>135</v>
      </c>
    </row>
    <row r="157" spans="1:65" s="2" customFormat="1" ht="21.75" customHeight="1">
      <c r="A157" s="40"/>
      <c r="B157" s="41"/>
      <c r="C157" s="206" t="s">
        <v>217</v>
      </c>
      <c r="D157" s="206" t="s">
        <v>137</v>
      </c>
      <c r="E157" s="207" t="s">
        <v>218</v>
      </c>
      <c r="F157" s="208" t="s">
        <v>219</v>
      </c>
      <c r="G157" s="209" t="s">
        <v>171</v>
      </c>
      <c r="H157" s="210">
        <v>1</v>
      </c>
      <c r="I157" s="211"/>
      <c r="J157" s="212">
        <f>ROUND(I157*H157,2)</f>
        <v>0</v>
      </c>
      <c r="K157" s="208" t="s">
        <v>141</v>
      </c>
      <c r="L157" s="46"/>
      <c r="M157" s="213" t="s">
        <v>19</v>
      </c>
      <c r="N157" s="214" t="s">
        <v>44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142</v>
      </c>
      <c r="AT157" s="217" t="s">
        <v>137</v>
      </c>
      <c r="AU157" s="217" t="s">
        <v>83</v>
      </c>
      <c r="AY157" s="19" t="s">
        <v>135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81</v>
      </c>
      <c r="BK157" s="218">
        <f>ROUND(I157*H157,2)</f>
        <v>0</v>
      </c>
      <c r="BL157" s="19" t="s">
        <v>142</v>
      </c>
      <c r="BM157" s="217" t="s">
        <v>220</v>
      </c>
    </row>
    <row r="158" spans="1:47" s="2" customFormat="1" ht="12">
      <c r="A158" s="40"/>
      <c r="B158" s="41"/>
      <c r="C158" s="42"/>
      <c r="D158" s="219" t="s">
        <v>144</v>
      </c>
      <c r="E158" s="42"/>
      <c r="F158" s="220" t="s">
        <v>221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144</v>
      </c>
      <c r="AU158" s="19" t="s">
        <v>83</v>
      </c>
    </row>
    <row r="159" spans="1:51" s="13" customFormat="1" ht="12">
      <c r="A159" s="13"/>
      <c r="B159" s="224"/>
      <c r="C159" s="225"/>
      <c r="D159" s="226" t="s">
        <v>146</v>
      </c>
      <c r="E159" s="227" t="s">
        <v>19</v>
      </c>
      <c r="F159" s="228" t="s">
        <v>167</v>
      </c>
      <c r="G159" s="225"/>
      <c r="H159" s="227" t="s">
        <v>19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146</v>
      </c>
      <c r="AU159" s="234" t="s">
        <v>83</v>
      </c>
      <c r="AV159" s="13" t="s">
        <v>81</v>
      </c>
      <c r="AW159" s="13" t="s">
        <v>35</v>
      </c>
      <c r="AX159" s="13" t="s">
        <v>73</v>
      </c>
      <c r="AY159" s="234" t="s">
        <v>135</v>
      </c>
    </row>
    <row r="160" spans="1:51" s="14" customFormat="1" ht="12">
      <c r="A160" s="14"/>
      <c r="B160" s="235"/>
      <c r="C160" s="236"/>
      <c r="D160" s="226" t="s">
        <v>146</v>
      </c>
      <c r="E160" s="237" t="s">
        <v>19</v>
      </c>
      <c r="F160" s="238" t="s">
        <v>81</v>
      </c>
      <c r="G160" s="236"/>
      <c r="H160" s="239">
        <v>1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146</v>
      </c>
      <c r="AU160" s="245" t="s">
        <v>83</v>
      </c>
      <c r="AV160" s="14" t="s">
        <v>83</v>
      </c>
      <c r="AW160" s="14" t="s">
        <v>35</v>
      </c>
      <c r="AX160" s="14" t="s">
        <v>81</v>
      </c>
      <c r="AY160" s="245" t="s">
        <v>135</v>
      </c>
    </row>
    <row r="161" spans="1:65" s="2" customFormat="1" ht="21.75" customHeight="1">
      <c r="A161" s="40"/>
      <c r="B161" s="41"/>
      <c r="C161" s="206" t="s">
        <v>222</v>
      </c>
      <c r="D161" s="206" t="s">
        <v>137</v>
      </c>
      <c r="E161" s="207" t="s">
        <v>223</v>
      </c>
      <c r="F161" s="208" t="s">
        <v>224</v>
      </c>
      <c r="G161" s="209" t="s">
        <v>171</v>
      </c>
      <c r="H161" s="210">
        <v>1</v>
      </c>
      <c r="I161" s="211"/>
      <c r="J161" s="212">
        <f>ROUND(I161*H161,2)</f>
        <v>0</v>
      </c>
      <c r="K161" s="208" t="s">
        <v>141</v>
      </c>
      <c r="L161" s="46"/>
      <c r="M161" s="213" t="s">
        <v>19</v>
      </c>
      <c r="N161" s="214" t="s">
        <v>44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142</v>
      </c>
      <c r="AT161" s="217" t="s">
        <v>137</v>
      </c>
      <c r="AU161" s="217" t="s">
        <v>83</v>
      </c>
      <c r="AY161" s="19" t="s">
        <v>135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81</v>
      </c>
      <c r="BK161" s="218">
        <f>ROUND(I161*H161,2)</f>
        <v>0</v>
      </c>
      <c r="BL161" s="19" t="s">
        <v>142</v>
      </c>
      <c r="BM161" s="217" t="s">
        <v>225</v>
      </c>
    </row>
    <row r="162" spans="1:47" s="2" customFormat="1" ht="12">
      <c r="A162" s="40"/>
      <c r="B162" s="41"/>
      <c r="C162" s="42"/>
      <c r="D162" s="219" t="s">
        <v>144</v>
      </c>
      <c r="E162" s="42"/>
      <c r="F162" s="220" t="s">
        <v>226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144</v>
      </c>
      <c r="AU162" s="19" t="s">
        <v>83</v>
      </c>
    </row>
    <row r="163" spans="1:51" s="13" customFormat="1" ht="12">
      <c r="A163" s="13"/>
      <c r="B163" s="224"/>
      <c r="C163" s="225"/>
      <c r="D163" s="226" t="s">
        <v>146</v>
      </c>
      <c r="E163" s="227" t="s">
        <v>19</v>
      </c>
      <c r="F163" s="228" t="s">
        <v>167</v>
      </c>
      <c r="G163" s="225"/>
      <c r="H163" s="227" t="s">
        <v>19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146</v>
      </c>
      <c r="AU163" s="234" t="s">
        <v>83</v>
      </c>
      <c r="AV163" s="13" t="s">
        <v>81</v>
      </c>
      <c r="AW163" s="13" t="s">
        <v>35</v>
      </c>
      <c r="AX163" s="13" t="s">
        <v>73</v>
      </c>
      <c r="AY163" s="234" t="s">
        <v>135</v>
      </c>
    </row>
    <row r="164" spans="1:51" s="14" customFormat="1" ht="12">
      <c r="A164" s="14"/>
      <c r="B164" s="235"/>
      <c r="C164" s="236"/>
      <c r="D164" s="226" t="s">
        <v>146</v>
      </c>
      <c r="E164" s="237" t="s">
        <v>19</v>
      </c>
      <c r="F164" s="238" t="s">
        <v>81</v>
      </c>
      <c r="G164" s="236"/>
      <c r="H164" s="239">
        <v>1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146</v>
      </c>
      <c r="AU164" s="245" t="s">
        <v>83</v>
      </c>
      <c r="AV164" s="14" t="s">
        <v>83</v>
      </c>
      <c r="AW164" s="14" t="s">
        <v>35</v>
      </c>
      <c r="AX164" s="14" t="s">
        <v>81</v>
      </c>
      <c r="AY164" s="245" t="s">
        <v>135</v>
      </c>
    </row>
    <row r="165" spans="1:65" s="2" customFormat="1" ht="21.75" customHeight="1">
      <c r="A165" s="40"/>
      <c r="B165" s="41"/>
      <c r="C165" s="206" t="s">
        <v>8</v>
      </c>
      <c r="D165" s="206" t="s">
        <v>137</v>
      </c>
      <c r="E165" s="207" t="s">
        <v>227</v>
      </c>
      <c r="F165" s="208" t="s">
        <v>228</v>
      </c>
      <c r="G165" s="209" t="s">
        <v>171</v>
      </c>
      <c r="H165" s="210">
        <v>4</v>
      </c>
      <c r="I165" s="211"/>
      <c r="J165" s="212">
        <f>ROUND(I165*H165,2)</f>
        <v>0</v>
      </c>
      <c r="K165" s="208" t="s">
        <v>141</v>
      </c>
      <c r="L165" s="46"/>
      <c r="M165" s="213" t="s">
        <v>19</v>
      </c>
      <c r="N165" s="214" t="s">
        <v>44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142</v>
      </c>
      <c r="AT165" s="217" t="s">
        <v>137</v>
      </c>
      <c r="AU165" s="217" t="s">
        <v>83</v>
      </c>
      <c r="AY165" s="19" t="s">
        <v>135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81</v>
      </c>
      <c r="BK165" s="218">
        <f>ROUND(I165*H165,2)</f>
        <v>0</v>
      </c>
      <c r="BL165" s="19" t="s">
        <v>142</v>
      </c>
      <c r="BM165" s="217" t="s">
        <v>229</v>
      </c>
    </row>
    <row r="166" spans="1:47" s="2" customFormat="1" ht="12">
      <c r="A166" s="40"/>
      <c r="B166" s="41"/>
      <c r="C166" s="42"/>
      <c r="D166" s="219" t="s">
        <v>144</v>
      </c>
      <c r="E166" s="42"/>
      <c r="F166" s="220" t="s">
        <v>230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144</v>
      </c>
      <c r="AU166" s="19" t="s">
        <v>83</v>
      </c>
    </row>
    <row r="167" spans="1:51" s="13" customFormat="1" ht="12">
      <c r="A167" s="13"/>
      <c r="B167" s="224"/>
      <c r="C167" s="225"/>
      <c r="D167" s="226" t="s">
        <v>146</v>
      </c>
      <c r="E167" s="227" t="s">
        <v>19</v>
      </c>
      <c r="F167" s="228" t="s">
        <v>167</v>
      </c>
      <c r="G167" s="225"/>
      <c r="H167" s="227" t="s">
        <v>19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146</v>
      </c>
      <c r="AU167" s="234" t="s">
        <v>83</v>
      </c>
      <c r="AV167" s="13" t="s">
        <v>81</v>
      </c>
      <c r="AW167" s="13" t="s">
        <v>35</v>
      </c>
      <c r="AX167" s="13" t="s">
        <v>73</v>
      </c>
      <c r="AY167" s="234" t="s">
        <v>135</v>
      </c>
    </row>
    <row r="168" spans="1:51" s="14" customFormat="1" ht="12">
      <c r="A168" s="14"/>
      <c r="B168" s="235"/>
      <c r="C168" s="236"/>
      <c r="D168" s="226" t="s">
        <v>146</v>
      </c>
      <c r="E168" s="237" t="s">
        <v>19</v>
      </c>
      <c r="F168" s="238" t="s">
        <v>190</v>
      </c>
      <c r="G168" s="236"/>
      <c r="H168" s="239">
        <v>4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146</v>
      </c>
      <c r="AU168" s="245" t="s">
        <v>83</v>
      </c>
      <c r="AV168" s="14" t="s">
        <v>83</v>
      </c>
      <c r="AW168" s="14" t="s">
        <v>35</v>
      </c>
      <c r="AX168" s="14" t="s">
        <v>81</v>
      </c>
      <c r="AY168" s="245" t="s">
        <v>135</v>
      </c>
    </row>
    <row r="169" spans="1:65" s="2" customFormat="1" ht="16.5" customHeight="1">
      <c r="A169" s="40"/>
      <c r="B169" s="41"/>
      <c r="C169" s="206" t="s">
        <v>231</v>
      </c>
      <c r="D169" s="206" t="s">
        <v>137</v>
      </c>
      <c r="E169" s="207" t="s">
        <v>232</v>
      </c>
      <c r="F169" s="208" t="s">
        <v>233</v>
      </c>
      <c r="G169" s="209" t="s">
        <v>171</v>
      </c>
      <c r="H169" s="210">
        <v>35</v>
      </c>
      <c r="I169" s="211"/>
      <c r="J169" s="212">
        <f>ROUND(I169*H169,2)</f>
        <v>0</v>
      </c>
      <c r="K169" s="208" t="s">
        <v>141</v>
      </c>
      <c r="L169" s="46"/>
      <c r="M169" s="213" t="s">
        <v>19</v>
      </c>
      <c r="N169" s="214" t="s">
        <v>44</v>
      </c>
      <c r="O169" s="86"/>
      <c r="P169" s="215">
        <f>O169*H169</f>
        <v>0</v>
      </c>
      <c r="Q169" s="215">
        <v>9E-05</v>
      </c>
      <c r="R169" s="215">
        <f>Q169*H169</f>
        <v>0.00315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142</v>
      </c>
      <c r="AT169" s="217" t="s">
        <v>137</v>
      </c>
      <c r="AU169" s="217" t="s">
        <v>83</v>
      </c>
      <c r="AY169" s="19" t="s">
        <v>135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81</v>
      </c>
      <c r="BK169" s="218">
        <f>ROUND(I169*H169,2)</f>
        <v>0</v>
      </c>
      <c r="BL169" s="19" t="s">
        <v>142</v>
      </c>
      <c r="BM169" s="217" t="s">
        <v>234</v>
      </c>
    </row>
    <row r="170" spans="1:47" s="2" customFormat="1" ht="12">
      <c r="A170" s="40"/>
      <c r="B170" s="41"/>
      <c r="C170" s="42"/>
      <c r="D170" s="219" t="s">
        <v>144</v>
      </c>
      <c r="E170" s="42"/>
      <c r="F170" s="220" t="s">
        <v>235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144</v>
      </c>
      <c r="AU170" s="19" t="s">
        <v>83</v>
      </c>
    </row>
    <row r="171" spans="1:51" s="13" customFormat="1" ht="12">
      <c r="A171" s="13"/>
      <c r="B171" s="224"/>
      <c r="C171" s="225"/>
      <c r="D171" s="226" t="s">
        <v>146</v>
      </c>
      <c r="E171" s="227" t="s">
        <v>19</v>
      </c>
      <c r="F171" s="228" t="s">
        <v>167</v>
      </c>
      <c r="G171" s="225"/>
      <c r="H171" s="227" t="s">
        <v>19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146</v>
      </c>
      <c r="AU171" s="234" t="s">
        <v>83</v>
      </c>
      <c r="AV171" s="13" t="s">
        <v>81</v>
      </c>
      <c r="AW171" s="13" t="s">
        <v>35</v>
      </c>
      <c r="AX171" s="13" t="s">
        <v>73</v>
      </c>
      <c r="AY171" s="234" t="s">
        <v>135</v>
      </c>
    </row>
    <row r="172" spans="1:51" s="14" customFormat="1" ht="12">
      <c r="A172" s="14"/>
      <c r="B172" s="235"/>
      <c r="C172" s="236"/>
      <c r="D172" s="226" t="s">
        <v>146</v>
      </c>
      <c r="E172" s="237" t="s">
        <v>19</v>
      </c>
      <c r="F172" s="238" t="s">
        <v>174</v>
      </c>
      <c r="G172" s="236"/>
      <c r="H172" s="239">
        <v>35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146</v>
      </c>
      <c r="AU172" s="245" t="s">
        <v>83</v>
      </c>
      <c r="AV172" s="14" t="s">
        <v>83</v>
      </c>
      <c r="AW172" s="14" t="s">
        <v>35</v>
      </c>
      <c r="AX172" s="14" t="s">
        <v>81</v>
      </c>
      <c r="AY172" s="245" t="s">
        <v>135</v>
      </c>
    </row>
    <row r="173" spans="1:65" s="2" customFormat="1" ht="16.5" customHeight="1">
      <c r="A173" s="40"/>
      <c r="B173" s="41"/>
      <c r="C173" s="206" t="s">
        <v>236</v>
      </c>
      <c r="D173" s="206" t="s">
        <v>137</v>
      </c>
      <c r="E173" s="207" t="s">
        <v>237</v>
      </c>
      <c r="F173" s="208" t="s">
        <v>238</v>
      </c>
      <c r="G173" s="209" t="s">
        <v>171</v>
      </c>
      <c r="H173" s="210">
        <v>2</v>
      </c>
      <c r="I173" s="211"/>
      <c r="J173" s="212">
        <f>ROUND(I173*H173,2)</f>
        <v>0</v>
      </c>
      <c r="K173" s="208" t="s">
        <v>141</v>
      </c>
      <c r="L173" s="46"/>
      <c r="M173" s="213" t="s">
        <v>19</v>
      </c>
      <c r="N173" s="214" t="s">
        <v>44</v>
      </c>
      <c r="O173" s="86"/>
      <c r="P173" s="215">
        <f>O173*H173</f>
        <v>0</v>
      </c>
      <c r="Q173" s="215">
        <v>0.00018</v>
      </c>
      <c r="R173" s="215">
        <f>Q173*H173</f>
        <v>0.00036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142</v>
      </c>
      <c r="AT173" s="217" t="s">
        <v>137</v>
      </c>
      <c r="AU173" s="217" t="s">
        <v>83</v>
      </c>
      <c r="AY173" s="19" t="s">
        <v>135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81</v>
      </c>
      <c r="BK173" s="218">
        <f>ROUND(I173*H173,2)</f>
        <v>0</v>
      </c>
      <c r="BL173" s="19" t="s">
        <v>142</v>
      </c>
      <c r="BM173" s="217" t="s">
        <v>239</v>
      </c>
    </row>
    <row r="174" spans="1:47" s="2" customFormat="1" ht="12">
      <c r="A174" s="40"/>
      <c r="B174" s="41"/>
      <c r="C174" s="42"/>
      <c r="D174" s="219" t="s">
        <v>144</v>
      </c>
      <c r="E174" s="42"/>
      <c r="F174" s="220" t="s">
        <v>240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144</v>
      </c>
      <c r="AU174" s="19" t="s">
        <v>83</v>
      </c>
    </row>
    <row r="175" spans="1:51" s="13" customFormat="1" ht="12">
      <c r="A175" s="13"/>
      <c r="B175" s="224"/>
      <c r="C175" s="225"/>
      <c r="D175" s="226" t="s">
        <v>146</v>
      </c>
      <c r="E175" s="227" t="s">
        <v>19</v>
      </c>
      <c r="F175" s="228" t="s">
        <v>167</v>
      </c>
      <c r="G175" s="225"/>
      <c r="H175" s="227" t="s">
        <v>19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146</v>
      </c>
      <c r="AU175" s="234" t="s">
        <v>83</v>
      </c>
      <c r="AV175" s="13" t="s">
        <v>81</v>
      </c>
      <c r="AW175" s="13" t="s">
        <v>35</v>
      </c>
      <c r="AX175" s="13" t="s">
        <v>73</v>
      </c>
      <c r="AY175" s="234" t="s">
        <v>135</v>
      </c>
    </row>
    <row r="176" spans="1:51" s="14" customFormat="1" ht="12">
      <c r="A176" s="14"/>
      <c r="B176" s="235"/>
      <c r="C176" s="236"/>
      <c r="D176" s="226" t="s">
        <v>146</v>
      </c>
      <c r="E176" s="237" t="s">
        <v>19</v>
      </c>
      <c r="F176" s="238" t="s">
        <v>83</v>
      </c>
      <c r="G176" s="236"/>
      <c r="H176" s="239">
        <v>2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146</v>
      </c>
      <c r="AU176" s="245" t="s">
        <v>83</v>
      </c>
      <c r="AV176" s="14" t="s">
        <v>83</v>
      </c>
      <c r="AW176" s="14" t="s">
        <v>35</v>
      </c>
      <c r="AX176" s="14" t="s">
        <v>81</v>
      </c>
      <c r="AY176" s="245" t="s">
        <v>135</v>
      </c>
    </row>
    <row r="177" spans="1:65" s="2" customFormat="1" ht="16.5" customHeight="1">
      <c r="A177" s="40"/>
      <c r="B177" s="41"/>
      <c r="C177" s="206" t="s">
        <v>241</v>
      </c>
      <c r="D177" s="206" t="s">
        <v>137</v>
      </c>
      <c r="E177" s="207" t="s">
        <v>242</v>
      </c>
      <c r="F177" s="208" t="s">
        <v>243</v>
      </c>
      <c r="G177" s="209" t="s">
        <v>171</v>
      </c>
      <c r="H177" s="210">
        <v>4</v>
      </c>
      <c r="I177" s="211"/>
      <c r="J177" s="212">
        <f>ROUND(I177*H177,2)</f>
        <v>0</v>
      </c>
      <c r="K177" s="208" t="s">
        <v>141</v>
      </c>
      <c r="L177" s="46"/>
      <c r="M177" s="213" t="s">
        <v>19</v>
      </c>
      <c r="N177" s="214" t="s">
        <v>44</v>
      </c>
      <c r="O177" s="86"/>
      <c r="P177" s="215">
        <f>O177*H177</f>
        <v>0</v>
      </c>
      <c r="Q177" s="215">
        <v>0.00036</v>
      </c>
      <c r="R177" s="215">
        <f>Q177*H177</f>
        <v>0.00144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142</v>
      </c>
      <c r="AT177" s="217" t="s">
        <v>137</v>
      </c>
      <c r="AU177" s="217" t="s">
        <v>83</v>
      </c>
      <c r="AY177" s="19" t="s">
        <v>135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81</v>
      </c>
      <c r="BK177" s="218">
        <f>ROUND(I177*H177,2)</f>
        <v>0</v>
      </c>
      <c r="BL177" s="19" t="s">
        <v>142</v>
      </c>
      <c r="BM177" s="217" t="s">
        <v>244</v>
      </c>
    </row>
    <row r="178" spans="1:47" s="2" customFormat="1" ht="12">
      <c r="A178" s="40"/>
      <c r="B178" s="41"/>
      <c r="C178" s="42"/>
      <c r="D178" s="219" t="s">
        <v>144</v>
      </c>
      <c r="E178" s="42"/>
      <c r="F178" s="220" t="s">
        <v>245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144</v>
      </c>
      <c r="AU178" s="19" t="s">
        <v>83</v>
      </c>
    </row>
    <row r="179" spans="1:51" s="13" customFormat="1" ht="12">
      <c r="A179" s="13"/>
      <c r="B179" s="224"/>
      <c r="C179" s="225"/>
      <c r="D179" s="226" t="s">
        <v>146</v>
      </c>
      <c r="E179" s="227" t="s">
        <v>19</v>
      </c>
      <c r="F179" s="228" t="s">
        <v>167</v>
      </c>
      <c r="G179" s="225"/>
      <c r="H179" s="227" t="s">
        <v>19</v>
      </c>
      <c r="I179" s="229"/>
      <c r="J179" s="225"/>
      <c r="K179" s="225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146</v>
      </c>
      <c r="AU179" s="234" t="s">
        <v>83</v>
      </c>
      <c r="AV179" s="13" t="s">
        <v>81</v>
      </c>
      <c r="AW179" s="13" t="s">
        <v>35</v>
      </c>
      <c r="AX179" s="13" t="s">
        <v>73</v>
      </c>
      <c r="AY179" s="234" t="s">
        <v>135</v>
      </c>
    </row>
    <row r="180" spans="1:51" s="14" customFormat="1" ht="12">
      <c r="A180" s="14"/>
      <c r="B180" s="235"/>
      <c r="C180" s="236"/>
      <c r="D180" s="226" t="s">
        <v>146</v>
      </c>
      <c r="E180" s="237" t="s">
        <v>19</v>
      </c>
      <c r="F180" s="238" t="s">
        <v>190</v>
      </c>
      <c r="G180" s="236"/>
      <c r="H180" s="239">
        <v>4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146</v>
      </c>
      <c r="AU180" s="245" t="s">
        <v>83</v>
      </c>
      <c r="AV180" s="14" t="s">
        <v>83</v>
      </c>
      <c r="AW180" s="14" t="s">
        <v>35</v>
      </c>
      <c r="AX180" s="14" t="s">
        <v>81</v>
      </c>
      <c r="AY180" s="245" t="s">
        <v>135</v>
      </c>
    </row>
    <row r="181" spans="1:65" s="2" customFormat="1" ht="16.5" customHeight="1">
      <c r="A181" s="40"/>
      <c r="B181" s="41"/>
      <c r="C181" s="206" t="s">
        <v>246</v>
      </c>
      <c r="D181" s="206" t="s">
        <v>137</v>
      </c>
      <c r="E181" s="207" t="s">
        <v>247</v>
      </c>
      <c r="F181" s="208" t="s">
        <v>248</v>
      </c>
      <c r="G181" s="209" t="s">
        <v>140</v>
      </c>
      <c r="H181" s="210">
        <v>2645</v>
      </c>
      <c r="I181" s="211"/>
      <c r="J181" s="212">
        <f>ROUND(I181*H181,2)</f>
        <v>0</v>
      </c>
      <c r="K181" s="208" t="s">
        <v>141</v>
      </c>
      <c r="L181" s="46"/>
      <c r="M181" s="213" t="s">
        <v>19</v>
      </c>
      <c r="N181" s="214" t="s">
        <v>44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142</v>
      </c>
      <c r="AT181" s="217" t="s">
        <v>137</v>
      </c>
      <c r="AU181" s="217" t="s">
        <v>83</v>
      </c>
      <c r="AY181" s="19" t="s">
        <v>135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81</v>
      </c>
      <c r="BK181" s="218">
        <f>ROUND(I181*H181,2)</f>
        <v>0</v>
      </c>
      <c r="BL181" s="19" t="s">
        <v>142</v>
      </c>
      <c r="BM181" s="217" t="s">
        <v>249</v>
      </c>
    </row>
    <row r="182" spans="1:47" s="2" customFormat="1" ht="12">
      <c r="A182" s="40"/>
      <c r="B182" s="41"/>
      <c r="C182" s="42"/>
      <c r="D182" s="219" t="s">
        <v>144</v>
      </c>
      <c r="E182" s="42"/>
      <c r="F182" s="220" t="s">
        <v>250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144</v>
      </c>
      <c r="AU182" s="19" t="s">
        <v>83</v>
      </c>
    </row>
    <row r="183" spans="1:51" s="13" customFormat="1" ht="12">
      <c r="A183" s="13"/>
      <c r="B183" s="224"/>
      <c r="C183" s="225"/>
      <c r="D183" s="226" t="s">
        <v>146</v>
      </c>
      <c r="E183" s="227" t="s">
        <v>19</v>
      </c>
      <c r="F183" s="228" t="s">
        <v>147</v>
      </c>
      <c r="G183" s="225"/>
      <c r="H183" s="227" t="s">
        <v>19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146</v>
      </c>
      <c r="AU183" s="234" t="s">
        <v>83</v>
      </c>
      <c r="AV183" s="13" t="s">
        <v>81</v>
      </c>
      <c r="AW183" s="13" t="s">
        <v>35</v>
      </c>
      <c r="AX183" s="13" t="s">
        <v>73</v>
      </c>
      <c r="AY183" s="234" t="s">
        <v>135</v>
      </c>
    </row>
    <row r="184" spans="1:51" s="13" customFormat="1" ht="12">
      <c r="A184" s="13"/>
      <c r="B184" s="224"/>
      <c r="C184" s="225"/>
      <c r="D184" s="226" t="s">
        <v>146</v>
      </c>
      <c r="E184" s="227" t="s">
        <v>19</v>
      </c>
      <c r="F184" s="228" t="s">
        <v>251</v>
      </c>
      <c r="G184" s="225"/>
      <c r="H184" s="227" t="s">
        <v>19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146</v>
      </c>
      <c r="AU184" s="234" t="s">
        <v>83</v>
      </c>
      <c r="AV184" s="13" t="s">
        <v>81</v>
      </c>
      <c r="AW184" s="13" t="s">
        <v>35</v>
      </c>
      <c r="AX184" s="13" t="s">
        <v>73</v>
      </c>
      <c r="AY184" s="234" t="s">
        <v>135</v>
      </c>
    </row>
    <row r="185" spans="1:51" s="14" customFormat="1" ht="12">
      <c r="A185" s="14"/>
      <c r="B185" s="235"/>
      <c r="C185" s="236"/>
      <c r="D185" s="226" t="s">
        <v>146</v>
      </c>
      <c r="E185" s="237" t="s">
        <v>19</v>
      </c>
      <c r="F185" s="238" t="s">
        <v>252</v>
      </c>
      <c r="G185" s="236"/>
      <c r="H185" s="239">
        <v>2645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146</v>
      </c>
      <c r="AU185" s="245" t="s">
        <v>83</v>
      </c>
      <c r="AV185" s="14" t="s">
        <v>83</v>
      </c>
      <c r="AW185" s="14" t="s">
        <v>35</v>
      </c>
      <c r="AX185" s="14" t="s">
        <v>81</v>
      </c>
      <c r="AY185" s="245" t="s">
        <v>135</v>
      </c>
    </row>
    <row r="186" spans="1:65" s="2" customFormat="1" ht="24.15" customHeight="1">
      <c r="A186" s="40"/>
      <c r="B186" s="41"/>
      <c r="C186" s="206" t="s">
        <v>253</v>
      </c>
      <c r="D186" s="206" t="s">
        <v>137</v>
      </c>
      <c r="E186" s="207" t="s">
        <v>254</v>
      </c>
      <c r="F186" s="208" t="s">
        <v>255</v>
      </c>
      <c r="G186" s="209" t="s">
        <v>256</v>
      </c>
      <c r="H186" s="210">
        <v>183</v>
      </c>
      <c r="I186" s="211"/>
      <c r="J186" s="212">
        <f>ROUND(I186*H186,2)</f>
        <v>0</v>
      </c>
      <c r="K186" s="208" t="s">
        <v>141</v>
      </c>
      <c r="L186" s="46"/>
      <c r="M186" s="213" t="s">
        <v>19</v>
      </c>
      <c r="N186" s="214" t="s">
        <v>44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142</v>
      </c>
      <c r="AT186" s="217" t="s">
        <v>137</v>
      </c>
      <c r="AU186" s="217" t="s">
        <v>83</v>
      </c>
      <c r="AY186" s="19" t="s">
        <v>135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81</v>
      </c>
      <c r="BK186" s="218">
        <f>ROUND(I186*H186,2)</f>
        <v>0</v>
      </c>
      <c r="BL186" s="19" t="s">
        <v>142</v>
      </c>
      <c r="BM186" s="217" t="s">
        <v>257</v>
      </c>
    </row>
    <row r="187" spans="1:47" s="2" customFormat="1" ht="12">
      <c r="A187" s="40"/>
      <c r="B187" s="41"/>
      <c r="C187" s="42"/>
      <c r="D187" s="219" t="s">
        <v>144</v>
      </c>
      <c r="E187" s="42"/>
      <c r="F187" s="220" t="s">
        <v>258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144</v>
      </c>
      <c r="AU187" s="19" t="s">
        <v>83</v>
      </c>
    </row>
    <row r="188" spans="1:51" s="13" customFormat="1" ht="12">
      <c r="A188" s="13"/>
      <c r="B188" s="224"/>
      <c r="C188" s="225"/>
      <c r="D188" s="226" t="s">
        <v>146</v>
      </c>
      <c r="E188" s="227" t="s">
        <v>19</v>
      </c>
      <c r="F188" s="228" t="s">
        <v>147</v>
      </c>
      <c r="G188" s="225"/>
      <c r="H188" s="227" t="s">
        <v>19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146</v>
      </c>
      <c r="AU188" s="234" t="s">
        <v>83</v>
      </c>
      <c r="AV188" s="13" t="s">
        <v>81</v>
      </c>
      <c r="AW188" s="13" t="s">
        <v>35</v>
      </c>
      <c r="AX188" s="13" t="s">
        <v>73</v>
      </c>
      <c r="AY188" s="234" t="s">
        <v>135</v>
      </c>
    </row>
    <row r="189" spans="1:51" s="13" customFormat="1" ht="12">
      <c r="A189" s="13"/>
      <c r="B189" s="224"/>
      <c r="C189" s="225"/>
      <c r="D189" s="226" t="s">
        <v>146</v>
      </c>
      <c r="E189" s="227" t="s">
        <v>19</v>
      </c>
      <c r="F189" s="228" t="s">
        <v>259</v>
      </c>
      <c r="G189" s="225"/>
      <c r="H189" s="227" t="s">
        <v>19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146</v>
      </c>
      <c r="AU189" s="234" t="s">
        <v>83</v>
      </c>
      <c r="AV189" s="13" t="s">
        <v>81</v>
      </c>
      <c r="AW189" s="13" t="s">
        <v>35</v>
      </c>
      <c r="AX189" s="13" t="s">
        <v>73</v>
      </c>
      <c r="AY189" s="234" t="s">
        <v>135</v>
      </c>
    </row>
    <row r="190" spans="1:51" s="14" customFormat="1" ht="12">
      <c r="A190" s="14"/>
      <c r="B190" s="235"/>
      <c r="C190" s="236"/>
      <c r="D190" s="226" t="s">
        <v>146</v>
      </c>
      <c r="E190" s="237" t="s">
        <v>19</v>
      </c>
      <c r="F190" s="238" t="s">
        <v>260</v>
      </c>
      <c r="G190" s="236"/>
      <c r="H190" s="239">
        <v>196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146</v>
      </c>
      <c r="AU190" s="245" t="s">
        <v>83</v>
      </c>
      <c r="AV190" s="14" t="s">
        <v>83</v>
      </c>
      <c r="AW190" s="14" t="s">
        <v>35</v>
      </c>
      <c r="AX190" s="14" t="s">
        <v>73</v>
      </c>
      <c r="AY190" s="245" t="s">
        <v>135</v>
      </c>
    </row>
    <row r="191" spans="1:51" s="13" customFormat="1" ht="12">
      <c r="A191" s="13"/>
      <c r="B191" s="224"/>
      <c r="C191" s="225"/>
      <c r="D191" s="226" t="s">
        <v>146</v>
      </c>
      <c r="E191" s="227" t="s">
        <v>19</v>
      </c>
      <c r="F191" s="228" t="s">
        <v>261</v>
      </c>
      <c r="G191" s="225"/>
      <c r="H191" s="227" t="s">
        <v>19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146</v>
      </c>
      <c r="AU191" s="234" t="s">
        <v>83</v>
      </c>
      <c r="AV191" s="13" t="s">
        <v>81</v>
      </c>
      <c r="AW191" s="13" t="s">
        <v>35</v>
      </c>
      <c r="AX191" s="13" t="s">
        <v>73</v>
      </c>
      <c r="AY191" s="234" t="s">
        <v>135</v>
      </c>
    </row>
    <row r="192" spans="1:51" s="14" customFormat="1" ht="12">
      <c r="A192" s="14"/>
      <c r="B192" s="235"/>
      <c r="C192" s="236"/>
      <c r="D192" s="226" t="s">
        <v>146</v>
      </c>
      <c r="E192" s="237" t="s">
        <v>19</v>
      </c>
      <c r="F192" s="238" t="s">
        <v>262</v>
      </c>
      <c r="G192" s="236"/>
      <c r="H192" s="239">
        <v>-13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146</v>
      </c>
      <c r="AU192" s="245" t="s">
        <v>83</v>
      </c>
      <c r="AV192" s="14" t="s">
        <v>83</v>
      </c>
      <c r="AW192" s="14" t="s">
        <v>35</v>
      </c>
      <c r="AX192" s="14" t="s">
        <v>73</v>
      </c>
      <c r="AY192" s="245" t="s">
        <v>135</v>
      </c>
    </row>
    <row r="193" spans="1:51" s="15" customFormat="1" ht="12">
      <c r="A193" s="15"/>
      <c r="B193" s="246"/>
      <c r="C193" s="247"/>
      <c r="D193" s="226" t="s">
        <v>146</v>
      </c>
      <c r="E193" s="248" t="s">
        <v>19</v>
      </c>
      <c r="F193" s="249" t="s">
        <v>161</v>
      </c>
      <c r="G193" s="247"/>
      <c r="H193" s="250">
        <v>183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6" t="s">
        <v>146</v>
      </c>
      <c r="AU193" s="256" t="s">
        <v>83</v>
      </c>
      <c r="AV193" s="15" t="s">
        <v>142</v>
      </c>
      <c r="AW193" s="15" t="s">
        <v>35</v>
      </c>
      <c r="AX193" s="15" t="s">
        <v>81</v>
      </c>
      <c r="AY193" s="256" t="s">
        <v>135</v>
      </c>
    </row>
    <row r="194" spans="1:65" s="2" customFormat="1" ht="24.15" customHeight="1">
      <c r="A194" s="40"/>
      <c r="B194" s="41"/>
      <c r="C194" s="206" t="s">
        <v>7</v>
      </c>
      <c r="D194" s="206" t="s">
        <v>137</v>
      </c>
      <c r="E194" s="207" t="s">
        <v>263</v>
      </c>
      <c r="F194" s="208" t="s">
        <v>264</v>
      </c>
      <c r="G194" s="209" t="s">
        <v>256</v>
      </c>
      <c r="H194" s="210">
        <v>13</v>
      </c>
      <c r="I194" s="211"/>
      <c r="J194" s="212">
        <f>ROUND(I194*H194,2)</f>
        <v>0</v>
      </c>
      <c r="K194" s="208" t="s">
        <v>141</v>
      </c>
      <c r="L194" s="46"/>
      <c r="M194" s="213" t="s">
        <v>19</v>
      </c>
      <c r="N194" s="214" t="s">
        <v>44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142</v>
      </c>
      <c r="AT194" s="217" t="s">
        <v>137</v>
      </c>
      <c r="AU194" s="217" t="s">
        <v>83</v>
      </c>
      <c r="AY194" s="19" t="s">
        <v>135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81</v>
      </c>
      <c r="BK194" s="218">
        <f>ROUND(I194*H194,2)</f>
        <v>0</v>
      </c>
      <c r="BL194" s="19" t="s">
        <v>142</v>
      </c>
      <c r="BM194" s="217" t="s">
        <v>265</v>
      </c>
    </row>
    <row r="195" spans="1:47" s="2" customFormat="1" ht="12">
      <c r="A195" s="40"/>
      <c r="B195" s="41"/>
      <c r="C195" s="42"/>
      <c r="D195" s="219" t="s">
        <v>144</v>
      </c>
      <c r="E195" s="42"/>
      <c r="F195" s="220" t="s">
        <v>266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144</v>
      </c>
      <c r="AU195" s="19" t="s">
        <v>83</v>
      </c>
    </row>
    <row r="196" spans="1:51" s="13" customFormat="1" ht="12">
      <c r="A196" s="13"/>
      <c r="B196" s="224"/>
      <c r="C196" s="225"/>
      <c r="D196" s="226" t="s">
        <v>146</v>
      </c>
      <c r="E196" s="227" t="s">
        <v>19</v>
      </c>
      <c r="F196" s="228" t="s">
        <v>147</v>
      </c>
      <c r="G196" s="225"/>
      <c r="H196" s="227" t="s">
        <v>19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146</v>
      </c>
      <c r="AU196" s="234" t="s">
        <v>83</v>
      </c>
      <c r="AV196" s="13" t="s">
        <v>81</v>
      </c>
      <c r="AW196" s="13" t="s">
        <v>35</v>
      </c>
      <c r="AX196" s="13" t="s">
        <v>73</v>
      </c>
      <c r="AY196" s="234" t="s">
        <v>135</v>
      </c>
    </row>
    <row r="197" spans="1:51" s="13" customFormat="1" ht="12">
      <c r="A197" s="13"/>
      <c r="B197" s="224"/>
      <c r="C197" s="225"/>
      <c r="D197" s="226" t="s">
        <v>146</v>
      </c>
      <c r="E197" s="227" t="s">
        <v>19</v>
      </c>
      <c r="F197" s="228" t="s">
        <v>267</v>
      </c>
      <c r="G197" s="225"/>
      <c r="H197" s="227" t="s">
        <v>19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146</v>
      </c>
      <c r="AU197" s="234" t="s">
        <v>83</v>
      </c>
      <c r="AV197" s="13" t="s">
        <v>81</v>
      </c>
      <c r="AW197" s="13" t="s">
        <v>35</v>
      </c>
      <c r="AX197" s="13" t="s">
        <v>73</v>
      </c>
      <c r="AY197" s="234" t="s">
        <v>135</v>
      </c>
    </row>
    <row r="198" spans="1:51" s="13" customFormat="1" ht="12">
      <c r="A198" s="13"/>
      <c r="B198" s="224"/>
      <c r="C198" s="225"/>
      <c r="D198" s="226" t="s">
        <v>146</v>
      </c>
      <c r="E198" s="227" t="s">
        <v>19</v>
      </c>
      <c r="F198" s="228" t="s">
        <v>268</v>
      </c>
      <c r="G198" s="225"/>
      <c r="H198" s="227" t="s">
        <v>19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146</v>
      </c>
      <c r="AU198" s="234" t="s">
        <v>83</v>
      </c>
      <c r="AV198" s="13" t="s">
        <v>81</v>
      </c>
      <c r="AW198" s="13" t="s">
        <v>35</v>
      </c>
      <c r="AX198" s="13" t="s">
        <v>73</v>
      </c>
      <c r="AY198" s="234" t="s">
        <v>135</v>
      </c>
    </row>
    <row r="199" spans="1:51" s="14" customFormat="1" ht="12">
      <c r="A199" s="14"/>
      <c r="B199" s="235"/>
      <c r="C199" s="236"/>
      <c r="D199" s="226" t="s">
        <v>146</v>
      </c>
      <c r="E199" s="237" t="s">
        <v>19</v>
      </c>
      <c r="F199" s="238" t="s">
        <v>217</v>
      </c>
      <c r="G199" s="236"/>
      <c r="H199" s="239">
        <v>13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146</v>
      </c>
      <c r="AU199" s="245" t="s">
        <v>83</v>
      </c>
      <c r="AV199" s="14" t="s">
        <v>83</v>
      </c>
      <c r="AW199" s="14" t="s">
        <v>35</v>
      </c>
      <c r="AX199" s="14" t="s">
        <v>81</v>
      </c>
      <c r="AY199" s="245" t="s">
        <v>135</v>
      </c>
    </row>
    <row r="200" spans="1:65" s="2" customFormat="1" ht="24.15" customHeight="1">
      <c r="A200" s="40"/>
      <c r="B200" s="41"/>
      <c r="C200" s="206" t="s">
        <v>269</v>
      </c>
      <c r="D200" s="206" t="s">
        <v>137</v>
      </c>
      <c r="E200" s="207" t="s">
        <v>270</v>
      </c>
      <c r="F200" s="208" t="s">
        <v>271</v>
      </c>
      <c r="G200" s="209" t="s">
        <v>256</v>
      </c>
      <c r="H200" s="210">
        <v>5.64</v>
      </c>
      <c r="I200" s="211"/>
      <c r="J200" s="212">
        <f>ROUND(I200*H200,2)</f>
        <v>0</v>
      </c>
      <c r="K200" s="208" t="s">
        <v>141</v>
      </c>
      <c r="L200" s="46"/>
      <c r="M200" s="213" t="s">
        <v>19</v>
      </c>
      <c r="N200" s="214" t="s">
        <v>44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142</v>
      </c>
      <c r="AT200" s="217" t="s">
        <v>137</v>
      </c>
      <c r="AU200" s="217" t="s">
        <v>83</v>
      </c>
      <c r="AY200" s="19" t="s">
        <v>135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81</v>
      </c>
      <c r="BK200" s="218">
        <f>ROUND(I200*H200,2)</f>
        <v>0</v>
      </c>
      <c r="BL200" s="19" t="s">
        <v>142</v>
      </c>
      <c r="BM200" s="217" t="s">
        <v>272</v>
      </c>
    </row>
    <row r="201" spans="1:47" s="2" customFormat="1" ht="12">
      <c r="A201" s="40"/>
      <c r="B201" s="41"/>
      <c r="C201" s="42"/>
      <c r="D201" s="219" t="s">
        <v>144</v>
      </c>
      <c r="E201" s="42"/>
      <c r="F201" s="220" t="s">
        <v>273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144</v>
      </c>
      <c r="AU201" s="19" t="s">
        <v>83</v>
      </c>
    </row>
    <row r="202" spans="1:51" s="13" customFormat="1" ht="12">
      <c r="A202" s="13"/>
      <c r="B202" s="224"/>
      <c r="C202" s="225"/>
      <c r="D202" s="226" t="s">
        <v>146</v>
      </c>
      <c r="E202" s="227" t="s">
        <v>19</v>
      </c>
      <c r="F202" s="228" t="s">
        <v>274</v>
      </c>
      <c r="G202" s="225"/>
      <c r="H202" s="227" t="s">
        <v>19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146</v>
      </c>
      <c r="AU202" s="234" t="s">
        <v>83</v>
      </c>
      <c r="AV202" s="13" t="s">
        <v>81</v>
      </c>
      <c r="AW202" s="13" t="s">
        <v>35</v>
      </c>
      <c r="AX202" s="13" t="s">
        <v>73</v>
      </c>
      <c r="AY202" s="234" t="s">
        <v>135</v>
      </c>
    </row>
    <row r="203" spans="1:51" s="13" customFormat="1" ht="12">
      <c r="A203" s="13"/>
      <c r="B203" s="224"/>
      <c r="C203" s="225"/>
      <c r="D203" s="226" t="s">
        <v>146</v>
      </c>
      <c r="E203" s="227" t="s">
        <v>19</v>
      </c>
      <c r="F203" s="228" t="s">
        <v>275</v>
      </c>
      <c r="G203" s="225"/>
      <c r="H203" s="227" t="s">
        <v>19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146</v>
      </c>
      <c r="AU203" s="234" t="s">
        <v>83</v>
      </c>
      <c r="AV203" s="13" t="s">
        <v>81</v>
      </c>
      <c r="AW203" s="13" t="s">
        <v>35</v>
      </c>
      <c r="AX203" s="13" t="s">
        <v>73</v>
      </c>
      <c r="AY203" s="234" t="s">
        <v>135</v>
      </c>
    </row>
    <row r="204" spans="1:51" s="14" customFormat="1" ht="12">
      <c r="A204" s="14"/>
      <c r="B204" s="235"/>
      <c r="C204" s="236"/>
      <c r="D204" s="226" t="s">
        <v>146</v>
      </c>
      <c r="E204" s="237" t="s">
        <v>19</v>
      </c>
      <c r="F204" s="238" t="s">
        <v>276</v>
      </c>
      <c r="G204" s="236"/>
      <c r="H204" s="239">
        <v>5.64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146</v>
      </c>
      <c r="AU204" s="245" t="s">
        <v>83</v>
      </c>
      <c r="AV204" s="14" t="s">
        <v>83</v>
      </c>
      <c r="AW204" s="14" t="s">
        <v>35</v>
      </c>
      <c r="AX204" s="14" t="s">
        <v>81</v>
      </c>
      <c r="AY204" s="245" t="s">
        <v>135</v>
      </c>
    </row>
    <row r="205" spans="1:65" s="2" customFormat="1" ht="24.15" customHeight="1">
      <c r="A205" s="40"/>
      <c r="B205" s="41"/>
      <c r="C205" s="206" t="s">
        <v>277</v>
      </c>
      <c r="D205" s="206" t="s">
        <v>137</v>
      </c>
      <c r="E205" s="207" t="s">
        <v>278</v>
      </c>
      <c r="F205" s="208" t="s">
        <v>279</v>
      </c>
      <c r="G205" s="209" t="s">
        <v>256</v>
      </c>
      <c r="H205" s="210">
        <v>179.781</v>
      </c>
      <c r="I205" s="211"/>
      <c r="J205" s="212">
        <f>ROUND(I205*H205,2)</f>
        <v>0</v>
      </c>
      <c r="K205" s="208" t="s">
        <v>141</v>
      </c>
      <c r="L205" s="46"/>
      <c r="M205" s="213" t="s">
        <v>19</v>
      </c>
      <c r="N205" s="214" t="s">
        <v>44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142</v>
      </c>
      <c r="AT205" s="217" t="s">
        <v>137</v>
      </c>
      <c r="AU205" s="217" t="s">
        <v>83</v>
      </c>
      <c r="AY205" s="19" t="s">
        <v>135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81</v>
      </c>
      <c r="BK205" s="218">
        <f>ROUND(I205*H205,2)</f>
        <v>0</v>
      </c>
      <c r="BL205" s="19" t="s">
        <v>142</v>
      </c>
      <c r="BM205" s="217" t="s">
        <v>280</v>
      </c>
    </row>
    <row r="206" spans="1:47" s="2" customFormat="1" ht="12">
      <c r="A206" s="40"/>
      <c r="B206" s="41"/>
      <c r="C206" s="42"/>
      <c r="D206" s="219" t="s">
        <v>144</v>
      </c>
      <c r="E206" s="42"/>
      <c r="F206" s="220" t="s">
        <v>281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144</v>
      </c>
      <c r="AU206" s="19" t="s">
        <v>83</v>
      </c>
    </row>
    <row r="207" spans="1:51" s="13" customFormat="1" ht="12">
      <c r="A207" s="13"/>
      <c r="B207" s="224"/>
      <c r="C207" s="225"/>
      <c r="D207" s="226" t="s">
        <v>146</v>
      </c>
      <c r="E207" s="227" t="s">
        <v>19</v>
      </c>
      <c r="F207" s="228" t="s">
        <v>282</v>
      </c>
      <c r="G207" s="225"/>
      <c r="H207" s="227" t="s">
        <v>19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146</v>
      </c>
      <c r="AU207" s="234" t="s">
        <v>83</v>
      </c>
      <c r="AV207" s="13" t="s">
        <v>81</v>
      </c>
      <c r="AW207" s="13" t="s">
        <v>35</v>
      </c>
      <c r="AX207" s="13" t="s">
        <v>73</v>
      </c>
      <c r="AY207" s="234" t="s">
        <v>135</v>
      </c>
    </row>
    <row r="208" spans="1:51" s="13" customFormat="1" ht="12">
      <c r="A208" s="13"/>
      <c r="B208" s="224"/>
      <c r="C208" s="225"/>
      <c r="D208" s="226" t="s">
        <v>146</v>
      </c>
      <c r="E208" s="227" t="s">
        <v>19</v>
      </c>
      <c r="F208" s="228" t="s">
        <v>283</v>
      </c>
      <c r="G208" s="225"/>
      <c r="H208" s="227" t="s">
        <v>19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146</v>
      </c>
      <c r="AU208" s="234" t="s">
        <v>83</v>
      </c>
      <c r="AV208" s="13" t="s">
        <v>81</v>
      </c>
      <c r="AW208" s="13" t="s">
        <v>35</v>
      </c>
      <c r="AX208" s="13" t="s">
        <v>73</v>
      </c>
      <c r="AY208" s="234" t="s">
        <v>135</v>
      </c>
    </row>
    <row r="209" spans="1:51" s="14" customFormat="1" ht="12">
      <c r="A209" s="14"/>
      <c r="B209" s="235"/>
      <c r="C209" s="236"/>
      <c r="D209" s="226" t="s">
        <v>146</v>
      </c>
      <c r="E209" s="237" t="s">
        <v>19</v>
      </c>
      <c r="F209" s="238" t="s">
        <v>284</v>
      </c>
      <c r="G209" s="236"/>
      <c r="H209" s="239">
        <v>37.35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146</v>
      </c>
      <c r="AU209" s="245" t="s">
        <v>83</v>
      </c>
      <c r="AV209" s="14" t="s">
        <v>83</v>
      </c>
      <c r="AW209" s="14" t="s">
        <v>35</v>
      </c>
      <c r="AX209" s="14" t="s">
        <v>73</v>
      </c>
      <c r="AY209" s="245" t="s">
        <v>135</v>
      </c>
    </row>
    <row r="210" spans="1:51" s="13" customFormat="1" ht="12">
      <c r="A210" s="13"/>
      <c r="B210" s="224"/>
      <c r="C210" s="225"/>
      <c r="D210" s="226" t="s">
        <v>146</v>
      </c>
      <c r="E210" s="227" t="s">
        <v>19</v>
      </c>
      <c r="F210" s="228" t="s">
        <v>285</v>
      </c>
      <c r="G210" s="225"/>
      <c r="H210" s="227" t="s">
        <v>19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146</v>
      </c>
      <c r="AU210" s="234" t="s">
        <v>83</v>
      </c>
      <c r="AV210" s="13" t="s">
        <v>81</v>
      </c>
      <c r="AW210" s="13" t="s">
        <v>35</v>
      </c>
      <c r="AX210" s="13" t="s">
        <v>73</v>
      </c>
      <c r="AY210" s="234" t="s">
        <v>135</v>
      </c>
    </row>
    <row r="211" spans="1:51" s="14" customFormat="1" ht="12">
      <c r="A211" s="14"/>
      <c r="B211" s="235"/>
      <c r="C211" s="236"/>
      <c r="D211" s="226" t="s">
        <v>146</v>
      </c>
      <c r="E211" s="237" t="s">
        <v>19</v>
      </c>
      <c r="F211" s="238" t="s">
        <v>286</v>
      </c>
      <c r="G211" s="236"/>
      <c r="H211" s="239">
        <v>142.431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5" t="s">
        <v>146</v>
      </c>
      <c r="AU211" s="245" t="s">
        <v>83</v>
      </c>
      <c r="AV211" s="14" t="s">
        <v>83</v>
      </c>
      <c r="AW211" s="14" t="s">
        <v>35</v>
      </c>
      <c r="AX211" s="14" t="s">
        <v>73</v>
      </c>
      <c r="AY211" s="245" t="s">
        <v>135</v>
      </c>
    </row>
    <row r="212" spans="1:51" s="15" customFormat="1" ht="12">
      <c r="A212" s="15"/>
      <c r="B212" s="246"/>
      <c r="C212" s="247"/>
      <c r="D212" s="226" t="s">
        <v>146</v>
      </c>
      <c r="E212" s="248" t="s">
        <v>19</v>
      </c>
      <c r="F212" s="249" t="s">
        <v>161</v>
      </c>
      <c r="G212" s="247"/>
      <c r="H212" s="250">
        <v>179.781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6" t="s">
        <v>146</v>
      </c>
      <c r="AU212" s="256" t="s">
        <v>83</v>
      </c>
      <c r="AV212" s="15" t="s">
        <v>142</v>
      </c>
      <c r="AW212" s="15" t="s">
        <v>35</v>
      </c>
      <c r="AX212" s="15" t="s">
        <v>81</v>
      </c>
      <c r="AY212" s="256" t="s">
        <v>135</v>
      </c>
    </row>
    <row r="213" spans="1:65" s="2" customFormat="1" ht="24.15" customHeight="1">
      <c r="A213" s="40"/>
      <c r="B213" s="41"/>
      <c r="C213" s="206" t="s">
        <v>287</v>
      </c>
      <c r="D213" s="206" t="s">
        <v>137</v>
      </c>
      <c r="E213" s="207" t="s">
        <v>288</v>
      </c>
      <c r="F213" s="208" t="s">
        <v>289</v>
      </c>
      <c r="G213" s="209" t="s">
        <v>256</v>
      </c>
      <c r="H213" s="210">
        <v>15</v>
      </c>
      <c r="I213" s="211"/>
      <c r="J213" s="212">
        <f>ROUND(I213*H213,2)</f>
        <v>0</v>
      </c>
      <c r="K213" s="208" t="s">
        <v>141</v>
      </c>
      <c r="L213" s="46"/>
      <c r="M213" s="213" t="s">
        <v>19</v>
      </c>
      <c r="N213" s="214" t="s">
        <v>44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142</v>
      </c>
      <c r="AT213" s="217" t="s">
        <v>137</v>
      </c>
      <c r="AU213" s="217" t="s">
        <v>83</v>
      </c>
      <c r="AY213" s="19" t="s">
        <v>135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81</v>
      </c>
      <c r="BK213" s="218">
        <f>ROUND(I213*H213,2)</f>
        <v>0</v>
      </c>
      <c r="BL213" s="19" t="s">
        <v>142</v>
      </c>
      <c r="BM213" s="217" t="s">
        <v>290</v>
      </c>
    </row>
    <row r="214" spans="1:47" s="2" customFormat="1" ht="12">
      <c r="A214" s="40"/>
      <c r="B214" s="41"/>
      <c r="C214" s="42"/>
      <c r="D214" s="219" t="s">
        <v>144</v>
      </c>
      <c r="E214" s="42"/>
      <c r="F214" s="220" t="s">
        <v>291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144</v>
      </c>
      <c r="AU214" s="19" t="s">
        <v>83</v>
      </c>
    </row>
    <row r="215" spans="1:51" s="13" customFormat="1" ht="12">
      <c r="A215" s="13"/>
      <c r="B215" s="224"/>
      <c r="C215" s="225"/>
      <c r="D215" s="226" t="s">
        <v>146</v>
      </c>
      <c r="E215" s="227" t="s">
        <v>19</v>
      </c>
      <c r="F215" s="228" t="s">
        <v>292</v>
      </c>
      <c r="G215" s="225"/>
      <c r="H215" s="227" t="s">
        <v>19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146</v>
      </c>
      <c r="AU215" s="234" t="s">
        <v>83</v>
      </c>
      <c r="AV215" s="13" t="s">
        <v>81</v>
      </c>
      <c r="AW215" s="13" t="s">
        <v>35</v>
      </c>
      <c r="AX215" s="13" t="s">
        <v>73</v>
      </c>
      <c r="AY215" s="234" t="s">
        <v>135</v>
      </c>
    </row>
    <row r="216" spans="1:51" s="14" customFormat="1" ht="12">
      <c r="A216" s="14"/>
      <c r="B216" s="235"/>
      <c r="C216" s="236"/>
      <c r="D216" s="226" t="s">
        <v>146</v>
      </c>
      <c r="E216" s="237" t="s">
        <v>19</v>
      </c>
      <c r="F216" s="238" t="s">
        <v>293</v>
      </c>
      <c r="G216" s="236"/>
      <c r="H216" s="239">
        <v>15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146</v>
      </c>
      <c r="AU216" s="245" t="s">
        <v>83</v>
      </c>
      <c r="AV216" s="14" t="s">
        <v>83</v>
      </c>
      <c r="AW216" s="14" t="s">
        <v>35</v>
      </c>
      <c r="AX216" s="14" t="s">
        <v>81</v>
      </c>
      <c r="AY216" s="245" t="s">
        <v>135</v>
      </c>
    </row>
    <row r="217" spans="1:65" s="2" customFormat="1" ht="24.15" customHeight="1">
      <c r="A217" s="40"/>
      <c r="B217" s="41"/>
      <c r="C217" s="206" t="s">
        <v>294</v>
      </c>
      <c r="D217" s="206" t="s">
        <v>137</v>
      </c>
      <c r="E217" s="207" t="s">
        <v>295</v>
      </c>
      <c r="F217" s="208" t="s">
        <v>296</v>
      </c>
      <c r="G217" s="209" t="s">
        <v>171</v>
      </c>
      <c r="H217" s="210">
        <v>35</v>
      </c>
      <c r="I217" s="211"/>
      <c r="J217" s="212">
        <f>ROUND(I217*H217,2)</f>
        <v>0</v>
      </c>
      <c r="K217" s="208" t="s">
        <v>141</v>
      </c>
      <c r="L217" s="46"/>
      <c r="M217" s="213" t="s">
        <v>19</v>
      </c>
      <c r="N217" s="214" t="s">
        <v>44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142</v>
      </c>
      <c r="AT217" s="217" t="s">
        <v>137</v>
      </c>
      <c r="AU217" s="217" t="s">
        <v>83</v>
      </c>
      <c r="AY217" s="19" t="s">
        <v>135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81</v>
      </c>
      <c r="BK217" s="218">
        <f>ROUND(I217*H217,2)</f>
        <v>0</v>
      </c>
      <c r="BL217" s="19" t="s">
        <v>142</v>
      </c>
      <c r="BM217" s="217" t="s">
        <v>297</v>
      </c>
    </row>
    <row r="218" spans="1:47" s="2" customFormat="1" ht="12">
      <c r="A218" s="40"/>
      <c r="B218" s="41"/>
      <c r="C218" s="42"/>
      <c r="D218" s="219" t="s">
        <v>144</v>
      </c>
      <c r="E218" s="42"/>
      <c r="F218" s="220" t="s">
        <v>298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144</v>
      </c>
      <c r="AU218" s="19" t="s">
        <v>83</v>
      </c>
    </row>
    <row r="219" spans="1:51" s="13" customFormat="1" ht="12">
      <c r="A219" s="13"/>
      <c r="B219" s="224"/>
      <c r="C219" s="225"/>
      <c r="D219" s="226" t="s">
        <v>146</v>
      </c>
      <c r="E219" s="227" t="s">
        <v>19</v>
      </c>
      <c r="F219" s="228" t="s">
        <v>167</v>
      </c>
      <c r="G219" s="225"/>
      <c r="H219" s="227" t="s">
        <v>19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146</v>
      </c>
      <c r="AU219" s="234" t="s">
        <v>83</v>
      </c>
      <c r="AV219" s="13" t="s">
        <v>81</v>
      </c>
      <c r="AW219" s="13" t="s">
        <v>35</v>
      </c>
      <c r="AX219" s="13" t="s">
        <v>73</v>
      </c>
      <c r="AY219" s="234" t="s">
        <v>135</v>
      </c>
    </row>
    <row r="220" spans="1:51" s="14" customFormat="1" ht="12">
      <c r="A220" s="14"/>
      <c r="B220" s="235"/>
      <c r="C220" s="236"/>
      <c r="D220" s="226" t="s">
        <v>146</v>
      </c>
      <c r="E220" s="237" t="s">
        <v>19</v>
      </c>
      <c r="F220" s="238" t="s">
        <v>174</v>
      </c>
      <c r="G220" s="236"/>
      <c r="H220" s="239">
        <v>35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5" t="s">
        <v>146</v>
      </c>
      <c r="AU220" s="245" t="s">
        <v>83</v>
      </c>
      <c r="AV220" s="14" t="s">
        <v>83</v>
      </c>
      <c r="AW220" s="14" t="s">
        <v>35</v>
      </c>
      <c r="AX220" s="14" t="s">
        <v>81</v>
      </c>
      <c r="AY220" s="245" t="s">
        <v>135</v>
      </c>
    </row>
    <row r="221" spans="1:65" s="2" customFormat="1" ht="24.15" customHeight="1">
      <c r="A221" s="40"/>
      <c r="B221" s="41"/>
      <c r="C221" s="206" t="s">
        <v>299</v>
      </c>
      <c r="D221" s="206" t="s">
        <v>137</v>
      </c>
      <c r="E221" s="207" t="s">
        <v>300</v>
      </c>
      <c r="F221" s="208" t="s">
        <v>301</v>
      </c>
      <c r="G221" s="209" t="s">
        <v>171</v>
      </c>
      <c r="H221" s="210">
        <v>2</v>
      </c>
      <c r="I221" s="211"/>
      <c r="J221" s="212">
        <f>ROUND(I221*H221,2)</f>
        <v>0</v>
      </c>
      <c r="K221" s="208" t="s">
        <v>141</v>
      </c>
      <c r="L221" s="46"/>
      <c r="M221" s="213" t="s">
        <v>19</v>
      </c>
      <c r="N221" s="214" t="s">
        <v>44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142</v>
      </c>
      <c r="AT221" s="217" t="s">
        <v>137</v>
      </c>
      <c r="AU221" s="217" t="s">
        <v>83</v>
      </c>
      <c r="AY221" s="19" t="s">
        <v>135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81</v>
      </c>
      <c r="BK221" s="218">
        <f>ROUND(I221*H221,2)</f>
        <v>0</v>
      </c>
      <c r="BL221" s="19" t="s">
        <v>142</v>
      </c>
      <c r="BM221" s="217" t="s">
        <v>302</v>
      </c>
    </row>
    <row r="222" spans="1:47" s="2" customFormat="1" ht="12">
      <c r="A222" s="40"/>
      <c r="B222" s="41"/>
      <c r="C222" s="42"/>
      <c r="D222" s="219" t="s">
        <v>144</v>
      </c>
      <c r="E222" s="42"/>
      <c r="F222" s="220" t="s">
        <v>303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144</v>
      </c>
      <c r="AU222" s="19" t="s">
        <v>83</v>
      </c>
    </row>
    <row r="223" spans="1:51" s="13" customFormat="1" ht="12">
      <c r="A223" s="13"/>
      <c r="B223" s="224"/>
      <c r="C223" s="225"/>
      <c r="D223" s="226" t="s">
        <v>146</v>
      </c>
      <c r="E223" s="227" t="s">
        <v>19</v>
      </c>
      <c r="F223" s="228" t="s">
        <v>167</v>
      </c>
      <c r="G223" s="225"/>
      <c r="H223" s="227" t="s">
        <v>19</v>
      </c>
      <c r="I223" s="229"/>
      <c r="J223" s="225"/>
      <c r="K223" s="225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146</v>
      </c>
      <c r="AU223" s="234" t="s">
        <v>83</v>
      </c>
      <c r="AV223" s="13" t="s">
        <v>81</v>
      </c>
      <c r="AW223" s="13" t="s">
        <v>35</v>
      </c>
      <c r="AX223" s="13" t="s">
        <v>73</v>
      </c>
      <c r="AY223" s="234" t="s">
        <v>135</v>
      </c>
    </row>
    <row r="224" spans="1:51" s="14" customFormat="1" ht="12">
      <c r="A224" s="14"/>
      <c r="B224" s="235"/>
      <c r="C224" s="236"/>
      <c r="D224" s="226" t="s">
        <v>146</v>
      </c>
      <c r="E224" s="237" t="s">
        <v>19</v>
      </c>
      <c r="F224" s="238" t="s">
        <v>83</v>
      </c>
      <c r="G224" s="236"/>
      <c r="H224" s="239">
        <v>2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5" t="s">
        <v>146</v>
      </c>
      <c r="AU224" s="245" t="s">
        <v>83</v>
      </c>
      <c r="AV224" s="14" t="s">
        <v>83</v>
      </c>
      <c r="AW224" s="14" t="s">
        <v>35</v>
      </c>
      <c r="AX224" s="14" t="s">
        <v>81</v>
      </c>
      <c r="AY224" s="245" t="s">
        <v>135</v>
      </c>
    </row>
    <row r="225" spans="1:65" s="2" customFormat="1" ht="24.15" customHeight="1">
      <c r="A225" s="40"/>
      <c r="B225" s="41"/>
      <c r="C225" s="206" t="s">
        <v>304</v>
      </c>
      <c r="D225" s="206" t="s">
        <v>137</v>
      </c>
      <c r="E225" s="207" t="s">
        <v>305</v>
      </c>
      <c r="F225" s="208" t="s">
        <v>306</v>
      </c>
      <c r="G225" s="209" t="s">
        <v>171</v>
      </c>
      <c r="H225" s="210">
        <v>4</v>
      </c>
      <c r="I225" s="211"/>
      <c r="J225" s="212">
        <f>ROUND(I225*H225,2)</f>
        <v>0</v>
      </c>
      <c r="K225" s="208" t="s">
        <v>141</v>
      </c>
      <c r="L225" s="46"/>
      <c r="M225" s="213" t="s">
        <v>19</v>
      </c>
      <c r="N225" s="214" t="s">
        <v>44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142</v>
      </c>
      <c r="AT225" s="217" t="s">
        <v>137</v>
      </c>
      <c r="AU225" s="217" t="s">
        <v>83</v>
      </c>
      <c r="AY225" s="19" t="s">
        <v>135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81</v>
      </c>
      <c r="BK225" s="218">
        <f>ROUND(I225*H225,2)</f>
        <v>0</v>
      </c>
      <c r="BL225" s="19" t="s">
        <v>142</v>
      </c>
      <c r="BM225" s="217" t="s">
        <v>307</v>
      </c>
    </row>
    <row r="226" spans="1:47" s="2" customFormat="1" ht="12">
      <c r="A226" s="40"/>
      <c r="B226" s="41"/>
      <c r="C226" s="42"/>
      <c r="D226" s="219" t="s">
        <v>144</v>
      </c>
      <c r="E226" s="42"/>
      <c r="F226" s="220" t="s">
        <v>308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144</v>
      </c>
      <c r="AU226" s="19" t="s">
        <v>83</v>
      </c>
    </row>
    <row r="227" spans="1:51" s="13" customFormat="1" ht="12">
      <c r="A227" s="13"/>
      <c r="B227" s="224"/>
      <c r="C227" s="225"/>
      <c r="D227" s="226" t="s">
        <v>146</v>
      </c>
      <c r="E227" s="227" t="s">
        <v>19</v>
      </c>
      <c r="F227" s="228" t="s">
        <v>167</v>
      </c>
      <c r="G227" s="225"/>
      <c r="H227" s="227" t="s">
        <v>19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146</v>
      </c>
      <c r="AU227" s="234" t="s">
        <v>83</v>
      </c>
      <c r="AV227" s="13" t="s">
        <v>81</v>
      </c>
      <c r="AW227" s="13" t="s">
        <v>35</v>
      </c>
      <c r="AX227" s="13" t="s">
        <v>73</v>
      </c>
      <c r="AY227" s="234" t="s">
        <v>135</v>
      </c>
    </row>
    <row r="228" spans="1:51" s="14" customFormat="1" ht="12">
      <c r="A228" s="14"/>
      <c r="B228" s="235"/>
      <c r="C228" s="236"/>
      <c r="D228" s="226" t="s">
        <v>146</v>
      </c>
      <c r="E228" s="237" t="s">
        <v>19</v>
      </c>
      <c r="F228" s="238" t="s">
        <v>190</v>
      </c>
      <c r="G228" s="236"/>
      <c r="H228" s="239">
        <v>4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146</v>
      </c>
      <c r="AU228" s="245" t="s">
        <v>83</v>
      </c>
      <c r="AV228" s="14" t="s">
        <v>83</v>
      </c>
      <c r="AW228" s="14" t="s">
        <v>35</v>
      </c>
      <c r="AX228" s="14" t="s">
        <v>81</v>
      </c>
      <c r="AY228" s="245" t="s">
        <v>135</v>
      </c>
    </row>
    <row r="229" spans="1:65" s="2" customFormat="1" ht="24.15" customHeight="1">
      <c r="A229" s="40"/>
      <c r="B229" s="41"/>
      <c r="C229" s="206" t="s">
        <v>309</v>
      </c>
      <c r="D229" s="206" t="s">
        <v>137</v>
      </c>
      <c r="E229" s="207" t="s">
        <v>310</v>
      </c>
      <c r="F229" s="208" t="s">
        <v>311</v>
      </c>
      <c r="G229" s="209" t="s">
        <v>171</v>
      </c>
      <c r="H229" s="210">
        <v>35</v>
      </c>
      <c r="I229" s="211"/>
      <c r="J229" s="212">
        <f>ROUND(I229*H229,2)</f>
        <v>0</v>
      </c>
      <c r="K229" s="208" t="s">
        <v>141</v>
      </c>
      <c r="L229" s="46"/>
      <c r="M229" s="213" t="s">
        <v>19</v>
      </c>
      <c r="N229" s="214" t="s">
        <v>44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142</v>
      </c>
      <c r="AT229" s="217" t="s">
        <v>137</v>
      </c>
      <c r="AU229" s="217" t="s">
        <v>83</v>
      </c>
      <c r="AY229" s="19" t="s">
        <v>135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81</v>
      </c>
      <c r="BK229" s="218">
        <f>ROUND(I229*H229,2)</f>
        <v>0</v>
      </c>
      <c r="BL229" s="19" t="s">
        <v>142</v>
      </c>
      <c r="BM229" s="217" t="s">
        <v>312</v>
      </c>
    </row>
    <row r="230" spans="1:47" s="2" customFormat="1" ht="12">
      <c r="A230" s="40"/>
      <c r="B230" s="41"/>
      <c r="C230" s="42"/>
      <c r="D230" s="219" t="s">
        <v>144</v>
      </c>
      <c r="E230" s="42"/>
      <c r="F230" s="220" t="s">
        <v>313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144</v>
      </c>
      <c r="AU230" s="19" t="s">
        <v>83</v>
      </c>
    </row>
    <row r="231" spans="1:51" s="13" customFormat="1" ht="12">
      <c r="A231" s="13"/>
      <c r="B231" s="224"/>
      <c r="C231" s="225"/>
      <c r="D231" s="226" t="s">
        <v>146</v>
      </c>
      <c r="E231" s="227" t="s">
        <v>19</v>
      </c>
      <c r="F231" s="228" t="s">
        <v>167</v>
      </c>
      <c r="G231" s="225"/>
      <c r="H231" s="227" t="s">
        <v>19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146</v>
      </c>
      <c r="AU231" s="234" t="s">
        <v>83</v>
      </c>
      <c r="AV231" s="13" t="s">
        <v>81</v>
      </c>
      <c r="AW231" s="13" t="s">
        <v>35</v>
      </c>
      <c r="AX231" s="13" t="s">
        <v>73</v>
      </c>
      <c r="AY231" s="234" t="s">
        <v>135</v>
      </c>
    </row>
    <row r="232" spans="1:51" s="14" customFormat="1" ht="12">
      <c r="A232" s="14"/>
      <c r="B232" s="235"/>
      <c r="C232" s="236"/>
      <c r="D232" s="226" t="s">
        <v>146</v>
      </c>
      <c r="E232" s="237" t="s">
        <v>19</v>
      </c>
      <c r="F232" s="238" t="s">
        <v>174</v>
      </c>
      <c r="G232" s="236"/>
      <c r="H232" s="239">
        <v>35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5" t="s">
        <v>146</v>
      </c>
      <c r="AU232" s="245" t="s">
        <v>83</v>
      </c>
      <c r="AV232" s="14" t="s">
        <v>83</v>
      </c>
      <c r="AW232" s="14" t="s">
        <v>35</v>
      </c>
      <c r="AX232" s="14" t="s">
        <v>81</v>
      </c>
      <c r="AY232" s="245" t="s">
        <v>135</v>
      </c>
    </row>
    <row r="233" spans="1:65" s="2" customFormat="1" ht="24.15" customHeight="1">
      <c r="A233" s="40"/>
      <c r="B233" s="41"/>
      <c r="C233" s="206" t="s">
        <v>314</v>
      </c>
      <c r="D233" s="206" t="s">
        <v>137</v>
      </c>
      <c r="E233" s="207" t="s">
        <v>315</v>
      </c>
      <c r="F233" s="208" t="s">
        <v>316</v>
      </c>
      <c r="G233" s="209" t="s">
        <v>171</v>
      </c>
      <c r="H233" s="210">
        <v>2</v>
      </c>
      <c r="I233" s="211"/>
      <c r="J233" s="212">
        <f>ROUND(I233*H233,2)</f>
        <v>0</v>
      </c>
      <c r="K233" s="208" t="s">
        <v>141</v>
      </c>
      <c r="L233" s="46"/>
      <c r="M233" s="213" t="s">
        <v>19</v>
      </c>
      <c r="N233" s="214" t="s">
        <v>44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142</v>
      </c>
      <c r="AT233" s="217" t="s">
        <v>137</v>
      </c>
      <c r="AU233" s="217" t="s">
        <v>83</v>
      </c>
      <c r="AY233" s="19" t="s">
        <v>135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81</v>
      </c>
      <c r="BK233" s="218">
        <f>ROUND(I233*H233,2)</f>
        <v>0</v>
      </c>
      <c r="BL233" s="19" t="s">
        <v>142</v>
      </c>
      <c r="BM233" s="217" t="s">
        <v>317</v>
      </c>
    </row>
    <row r="234" spans="1:47" s="2" customFormat="1" ht="12">
      <c r="A234" s="40"/>
      <c r="B234" s="41"/>
      <c r="C234" s="42"/>
      <c r="D234" s="219" t="s">
        <v>144</v>
      </c>
      <c r="E234" s="42"/>
      <c r="F234" s="220" t="s">
        <v>318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144</v>
      </c>
      <c r="AU234" s="19" t="s">
        <v>83</v>
      </c>
    </row>
    <row r="235" spans="1:51" s="13" customFormat="1" ht="12">
      <c r="A235" s="13"/>
      <c r="B235" s="224"/>
      <c r="C235" s="225"/>
      <c r="D235" s="226" t="s">
        <v>146</v>
      </c>
      <c r="E235" s="227" t="s">
        <v>19</v>
      </c>
      <c r="F235" s="228" t="s">
        <v>167</v>
      </c>
      <c r="G235" s="225"/>
      <c r="H235" s="227" t="s">
        <v>19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146</v>
      </c>
      <c r="AU235" s="234" t="s">
        <v>83</v>
      </c>
      <c r="AV235" s="13" t="s">
        <v>81</v>
      </c>
      <c r="AW235" s="13" t="s">
        <v>35</v>
      </c>
      <c r="AX235" s="13" t="s">
        <v>73</v>
      </c>
      <c r="AY235" s="234" t="s">
        <v>135</v>
      </c>
    </row>
    <row r="236" spans="1:51" s="14" customFormat="1" ht="12">
      <c r="A236" s="14"/>
      <c r="B236" s="235"/>
      <c r="C236" s="236"/>
      <c r="D236" s="226" t="s">
        <v>146</v>
      </c>
      <c r="E236" s="237" t="s">
        <v>19</v>
      </c>
      <c r="F236" s="238" t="s">
        <v>83</v>
      </c>
      <c r="G236" s="236"/>
      <c r="H236" s="239">
        <v>2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146</v>
      </c>
      <c r="AU236" s="245" t="s">
        <v>83</v>
      </c>
      <c r="AV236" s="14" t="s">
        <v>83</v>
      </c>
      <c r="AW236" s="14" t="s">
        <v>35</v>
      </c>
      <c r="AX236" s="14" t="s">
        <v>81</v>
      </c>
      <c r="AY236" s="245" t="s">
        <v>135</v>
      </c>
    </row>
    <row r="237" spans="1:65" s="2" customFormat="1" ht="24.15" customHeight="1">
      <c r="A237" s="40"/>
      <c r="B237" s="41"/>
      <c r="C237" s="206" t="s">
        <v>319</v>
      </c>
      <c r="D237" s="206" t="s">
        <v>137</v>
      </c>
      <c r="E237" s="207" t="s">
        <v>320</v>
      </c>
      <c r="F237" s="208" t="s">
        <v>321</v>
      </c>
      <c r="G237" s="209" t="s">
        <v>171</v>
      </c>
      <c r="H237" s="210">
        <v>4</v>
      </c>
      <c r="I237" s="211"/>
      <c r="J237" s="212">
        <f>ROUND(I237*H237,2)</f>
        <v>0</v>
      </c>
      <c r="K237" s="208" t="s">
        <v>141</v>
      </c>
      <c r="L237" s="46"/>
      <c r="M237" s="213" t="s">
        <v>19</v>
      </c>
      <c r="N237" s="214" t="s">
        <v>44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142</v>
      </c>
      <c r="AT237" s="217" t="s">
        <v>137</v>
      </c>
      <c r="AU237" s="217" t="s">
        <v>83</v>
      </c>
      <c r="AY237" s="19" t="s">
        <v>135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81</v>
      </c>
      <c r="BK237" s="218">
        <f>ROUND(I237*H237,2)</f>
        <v>0</v>
      </c>
      <c r="BL237" s="19" t="s">
        <v>142</v>
      </c>
      <c r="BM237" s="217" t="s">
        <v>322</v>
      </c>
    </row>
    <row r="238" spans="1:47" s="2" customFormat="1" ht="12">
      <c r="A238" s="40"/>
      <c r="B238" s="41"/>
      <c r="C238" s="42"/>
      <c r="D238" s="219" t="s">
        <v>144</v>
      </c>
      <c r="E238" s="42"/>
      <c r="F238" s="220" t="s">
        <v>323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144</v>
      </c>
      <c r="AU238" s="19" t="s">
        <v>83</v>
      </c>
    </row>
    <row r="239" spans="1:51" s="13" customFormat="1" ht="12">
      <c r="A239" s="13"/>
      <c r="B239" s="224"/>
      <c r="C239" s="225"/>
      <c r="D239" s="226" t="s">
        <v>146</v>
      </c>
      <c r="E239" s="227" t="s">
        <v>19</v>
      </c>
      <c r="F239" s="228" t="s">
        <v>167</v>
      </c>
      <c r="G239" s="225"/>
      <c r="H239" s="227" t="s">
        <v>19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146</v>
      </c>
      <c r="AU239" s="234" t="s">
        <v>83</v>
      </c>
      <c r="AV239" s="13" t="s">
        <v>81</v>
      </c>
      <c r="AW239" s="13" t="s">
        <v>35</v>
      </c>
      <c r="AX239" s="13" t="s">
        <v>73</v>
      </c>
      <c r="AY239" s="234" t="s">
        <v>135</v>
      </c>
    </row>
    <row r="240" spans="1:51" s="14" customFormat="1" ht="12">
      <c r="A240" s="14"/>
      <c r="B240" s="235"/>
      <c r="C240" s="236"/>
      <c r="D240" s="226" t="s">
        <v>146</v>
      </c>
      <c r="E240" s="237" t="s">
        <v>19</v>
      </c>
      <c r="F240" s="238" t="s">
        <v>190</v>
      </c>
      <c r="G240" s="236"/>
      <c r="H240" s="239">
        <v>4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146</v>
      </c>
      <c r="AU240" s="245" t="s">
        <v>83</v>
      </c>
      <c r="AV240" s="14" t="s">
        <v>83</v>
      </c>
      <c r="AW240" s="14" t="s">
        <v>35</v>
      </c>
      <c r="AX240" s="14" t="s">
        <v>81</v>
      </c>
      <c r="AY240" s="245" t="s">
        <v>135</v>
      </c>
    </row>
    <row r="241" spans="1:65" s="2" customFormat="1" ht="33" customHeight="1">
      <c r="A241" s="40"/>
      <c r="B241" s="41"/>
      <c r="C241" s="206" t="s">
        <v>324</v>
      </c>
      <c r="D241" s="206" t="s">
        <v>137</v>
      </c>
      <c r="E241" s="207" t="s">
        <v>325</v>
      </c>
      <c r="F241" s="208" t="s">
        <v>326</v>
      </c>
      <c r="G241" s="209" t="s">
        <v>171</v>
      </c>
      <c r="H241" s="210">
        <v>70</v>
      </c>
      <c r="I241" s="211"/>
      <c r="J241" s="212">
        <f>ROUND(I241*H241,2)</f>
        <v>0</v>
      </c>
      <c r="K241" s="208" t="s">
        <v>141</v>
      </c>
      <c r="L241" s="46"/>
      <c r="M241" s="213" t="s">
        <v>19</v>
      </c>
      <c r="N241" s="214" t="s">
        <v>44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142</v>
      </c>
      <c r="AT241" s="217" t="s">
        <v>137</v>
      </c>
      <c r="AU241" s="217" t="s">
        <v>83</v>
      </c>
      <c r="AY241" s="19" t="s">
        <v>135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81</v>
      </c>
      <c r="BK241" s="218">
        <f>ROUND(I241*H241,2)</f>
        <v>0</v>
      </c>
      <c r="BL241" s="19" t="s">
        <v>142</v>
      </c>
      <c r="BM241" s="217" t="s">
        <v>327</v>
      </c>
    </row>
    <row r="242" spans="1:47" s="2" customFormat="1" ht="12">
      <c r="A242" s="40"/>
      <c r="B242" s="41"/>
      <c r="C242" s="42"/>
      <c r="D242" s="219" t="s">
        <v>144</v>
      </c>
      <c r="E242" s="42"/>
      <c r="F242" s="220" t="s">
        <v>328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144</v>
      </c>
      <c r="AU242" s="19" t="s">
        <v>83</v>
      </c>
    </row>
    <row r="243" spans="1:51" s="13" customFormat="1" ht="12">
      <c r="A243" s="13"/>
      <c r="B243" s="224"/>
      <c r="C243" s="225"/>
      <c r="D243" s="226" t="s">
        <v>146</v>
      </c>
      <c r="E243" s="227" t="s">
        <v>19</v>
      </c>
      <c r="F243" s="228" t="s">
        <v>167</v>
      </c>
      <c r="G243" s="225"/>
      <c r="H243" s="227" t="s">
        <v>19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146</v>
      </c>
      <c r="AU243" s="234" t="s">
        <v>83</v>
      </c>
      <c r="AV243" s="13" t="s">
        <v>81</v>
      </c>
      <c r="AW243" s="13" t="s">
        <v>35</v>
      </c>
      <c r="AX243" s="13" t="s">
        <v>73</v>
      </c>
      <c r="AY243" s="234" t="s">
        <v>135</v>
      </c>
    </row>
    <row r="244" spans="1:51" s="14" customFormat="1" ht="12">
      <c r="A244" s="14"/>
      <c r="B244" s="235"/>
      <c r="C244" s="236"/>
      <c r="D244" s="226" t="s">
        <v>146</v>
      </c>
      <c r="E244" s="237" t="s">
        <v>19</v>
      </c>
      <c r="F244" s="238" t="s">
        <v>329</v>
      </c>
      <c r="G244" s="236"/>
      <c r="H244" s="239">
        <v>70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5" t="s">
        <v>146</v>
      </c>
      <c r="AU244" s="245" t="s">
        <v>83</v>
      </c>
      <c r="AV244" s="14" t="s">
        <v>83</v>
      </c>
      <c r="AW244" s="14" t="s">
        <v>35</v>
      </c>
      <c r="AX244" s="14" t="s">
        <v>81</v>
      </c>
      <c r="AY244" s="245" t="s">
        <v>135</v>
      </c>
    </row>
    <row r="245" spans="1:65" s="2" customFormat="1" ht="33" customHeight="1">
      <c r="A245" s="40"/>
      <c r="B245" s="41"/>
      <c r="C245" s="206" t="s">
        <v>330</v>
      </c>
      <c r="D245" s="206" t="s">
        <v>137</v>
      </c>
      <c r="E245" s="207" t="s">
        <v>331</v>
      </c>
      <c r="F245" s="208" t="s">
        <v>332</v>
      </c>
      <c r="G245" s="209" t="s">
        <v>171</v>
      </c>
      <c r="H245" s="210">
        <v>4</v>
      </c>
      <c r="I245" s="211"/>
      <c r="J245" s="212">
        <f>ROUND(I245*H245,2)</f>
        <v>0</v>
      </c>
      <c r="K245" s="208" t="s">
        <v>141</v>
      </c>
      <c r="L245" s="46"/>
      <c r="M245" s="213" t="s">
        <v>19</v>
      </c>
      <c r="N245" s="214" t="s">
        <v>44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142</v>
      </c>
      <c r="AT245" s="217" t="s">
        <v>137</v>
      </c>
      <c r="AU245" s="217" t="s">
        <v>83</v>
      </c>
      <c r="AY245" s="19" t="s">
        <v>135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81</v>
      </c>
      <c r="BK245" s="218">
        <f>ROUND(I245*H245,2)</f>
        <v>0</v>
      </c>
      <c r="BL245" s="19" t="s">
        <v>142</v>
      </c>
      <c r="BM245" s="217" t="s">
        <v>333</v>
      </c>
    </row>
    <row r="246" spans="1:47" s="2" customFormat="1" ht="12">
      <c r="A246" s="40"/>
      <c r="B246" s="41"/>
      <c r="C246" s="42"/>
      <c r="D246" s="219" t="s">
        <v>144</v>
      </c>
      <c r="E246" s="42"/>
      <c r="F246" s="220" t="s">
        <v>334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144</v>
      </c>
      <c r="AU246" s="19" t="s">
        <v>83</v>
      </c>
    </row>
    <row r="247" spans="1:51" s="13" customFormat="1" ht="12">
      <c r="A247" s="13"/>
      <c r="B247" s="224"/>
      <c r="C247" s="225"/>
      <c r="D247" s="226" t="s">
        <v>146</v>
      </c>
      <c r="E247" s="227" t="s">
        <v>19</v>
      </c>
      <c r="F247" s="228" t="s">
        <v>167</v>
      </c>
      <c r="G247" s="225"/>
      <c r="H247" s="227" t="s">
        <v>19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146</v>
      </c>
      <c r="AU247" s="234" t="s">
        <v>83</v>
      </c>
      <c r="AV247" s="13" t="s">
        <v>81</v>
      </c>
      <c r="AW247" s="13" t="s">
        <v>35</v>
      </c>
      <c r="AX247" s="13" t="s">
        <v>73</v>
      </c>
      <c r="AY247" s="234" t="s">
        <v>135</v>
      </c>
    </row>
    <row r="248" spans="1:51" s="14" customFormat="1" ht="12">
      <c r="A248" s="14"/>
      <c r="B248" s="235"/>
      <c r="C248" s="236"/>
      <c r="D248" s="226" t="s">
        <v>146</v>
      </c>
      <c r="E248" s="237" t="s">
        <v>19</v>
      </c>
      <c r="F248" s="238" t="s">
        <v>335</v>
      </c>
      <c r="G248" s="236"/>
      <c r="H248" s="239">
        <v>4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5" t="s">
        <v>146</v>
      </c>
      <c r="AU248" s="245" t="s">
        <v>83</v>
      </c>
      <c r="AV248" s="14" t="s">
        <v>83</v>
      </c>
      <c r="AW248" s="14" t="s">
        <v>35</v>
      </c>
      <c r="AX248" s="14" t="s">
        <v>81</v>
      </c>
      <c r="AY248" s="245" t="s">
        <v>135</v>
      </c>
    </row>
    <row r="249" spans="1:65" s="2" customFormat="1" ht="33" customHeight="1">
      <c r="A249" s="40"/>
      <c r="B249" s="41"/>
      <c r="C249" s="206" t="s">
        <v>336</v>
      </c>
      <c r="D249" s="206" t="s">
        <v>137</v>
      </c>
      <c r="E249" s="207" t="s">
        <v>337</v>
      </c>
      <c r="F249" s="208" t="s">
        <v>338</v>
      </c>
      <c r="G249" s="209" t="s">
        <v>171</v>
      </c>
      <c r="H249" s="210">
        <v>8</v>
      </c>
      <c r="I249" s="211"/>
      <c r="J249" s="212">
        <f>ROUND(I249*H249,2)</f>
        <v>0</v>
      </c>
      <c r="K249" s="208" t="s">
        <v>141</v>
      </c>
      <c r="L249" s="46"/>
      <c r="M249" s="213" t="s">
        <v>19</v>
      </c>
      <c r="N249" s="214" t="s">
        <v>44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142</v>
      </c>
      <c r="AT249" s="217" t="s">
        <v>137</v>
      </c>
      <c r="AU249" s="217" t="s">
        <v>83</v>
      </c>
      <c r="AY249" s="19" t="s">
        <v>135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81</v>
      </c>
      <c r="BK249" s="218">
        <f>ROUND(I249*H249,2)</f>
        <v>0</v>
      </c>
      <c r="BL249" s="19" t="s">
        <v>142</v>
      </c>
      <c r="BM249" s="217" t="s">
        <v>339</v>
      </c>
    </row>
    <row r="250" spans="1:47" s="2" customFormat="1" ht="12">
      <c r="A250" s="40"/>
      <c r="B250" s="41"/>
      <c r="C250" s="42"/>
      <c r="D250" s="219" t="s">
        <v>144</v>
      </c>
      <c r="E250" s="42"/>
      <c r="F250" s="220" t="s">
        <v>340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144</v>
      </c>
      <c r="AU250" s="19" t="s">
        <v>83</v>
      </c>
    </row>
    <row r="251" spans="1:51" s="13" customFormat="1" ht="12">
      <c r="A251" s="13"/>
      <c r="B251" s="224"/>
      <c r="C251" s="225"/>
      <c r="D251" s="226" t="s">
        <v>146</v>
      </c>
      <c r="E251" s="227" t="s">
        <v>19</v>
      </c>
      <c r="F251" s="228" t="s">
        <v>167</v>
      </c>
      <c r="G251" s="225"/>
      <c r="H251" s="227" t="s">
        <v>19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146</v>
      </c>
      <c r="AU251" s="234" t="s">
        <v>83</v>
      </c>
      <c r="AV251" s="13" t="s">
        <v>81</v>
      </c>
      <c r="AW251" s="13" t="s">
        <v>35</v>
      </c>
      <c r="AX251" s="13" t="s">
        <v>73</v>
      </c>
      <c r="AY251" s="234" t="s">
        <v>135</v>
      </c>
    </row>
    <row r="252" spans="1:51" s="14" customFormat="1" ht="12">
      <c r="A252" s="14"/>
      <c r="B252" s="235"/>
      <c r="C252" s="236"/>
      <c r="D252" s="226" t="s">
        <v>146</v>
      </c>
      <c r="E252" s="237" t="s">
        <v>19</v>
      </c>
      <c r="F252" s="238" t="s">
        <v>341</v>
      </c>
      <c r="G252" s="236"/>
      <c r="H252" s="239">
        <v>8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5" t="s">
        <v>146</v>
      </c>
      <c r="AU252" s="245" t="s">
        <v>83</v>
      </c>
      <c r="AV252" s="14" t="s">
        <v>83</v>
      </c>
      <c r="AW252" s="14" t="s">
        <v>35</v>
      </c>
      <c r="AX252" s="14" t="s">
        <v>81</v>
      </c>
      <c r="AY252" s="245" t="s">
        <v>135</v>
      </c>
    </row>
    <row r="253" spans="1:65" s="2" customFormat="1" ht="33" customHeight="1">
      <c r="A253" s="40"/>
      <c r="B253" s="41"/>
      <c r="C253" s="206" t="s">
        <v>342</v>
      </c>
      <c r="D253" s="206" t="s">
        <v>137</v>
      </c>
      <c r="E253" s="207" t="s">
        <v>343</v>
      </c>
      <c r="F253" s="208" t="s">
        <v>344</v>
      </c>
      <c r="G253" s="209" t="s">
        <v>171</v>
      </c>
      <c r="H253" s="210">
        <v>70</v>
      </c>
      <c r="I253" s="211"/>
      <c r="J253" s="212">
        <f>ROUND(I253*H253,2)</f>
        <v>0</v>
      </c>
      <c r="K253" s="208" t="s">
        <v>141</v>
      </c>
      <c r="L253" s="46"/>
      <c r="M253" s="213" t="s">
        <v>19</v>
      </c>
      <c r="N253" s="214" t="s">
        <v>44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142</v>
      </c>
      <c r="AT253" s="217" t="s">
        <v>137</v>
      </c>
      <c r="AU253" s="217" t="s">
        <v>83</v>
      </c>
      <c r="AY253" s="19" t="s">
        <v>135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81</v>
      </c>
      <c r="BK253" s="218">
        <f>ROUND(I253*H253,2)</f>
        <v>0</v>
      </c>
      <c r="BL253" s="19" t="s">
        <v>142</v>
      </c>
      <c r="BM253" s="217" t="s">
        <v>345</v>
      </c>
    </row>
    <row r="254" spans="1:47" s="2" customFormat="1" ht="12">
      <c r="A254" s="40"/>
      <c r="B254" s="41"/>
      <c r="C254" s="42"/>
      <c r="D254" s="219" t="s">
        <v>144</v>
      </c>
      <c r="E254" s="42"/>
      <c r="F254" s="220" t="s">
        <v>346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144</v>
      </c>
      <c r="AU254" s="19" t="s">
        <v>83</v>
      </c>
    </row>
    <row r="255" spans="1:51" s="13" customFormat="1" ht="12">
      <c r="A255" s="13"/>
      <c r="B255" s="224"/>
      <c r="C255" s="225"/>
      <c r="D255" s="226" t="s">
        <v>146</v>
      </c>
      <c r="E255" s="227" t="s">
        <v>19</v>
      </c>
      <c r="F255" s="228" t="s">
        <v>167</v>
      </c>
      <c r="G255" s="225"/>
      <c r="H255" s="227" t="s">
        <v>19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146</v>
      </c>
      <c r="AU255" s="234" t="s">
        <v>83</v>
      </c>
      <c r="AV255" s="13" t="s">
        <v>81</v>
      </c>
      <c r="AW255" s="13" t="s">
        <v>35</v>
      </c>
      <c r="AX255" s="13" t="s">
        <v>73</v>
      </c>
      <c r="AY255" s="234" t="s">
        <v>135</v>
      </c>
    </row>
    <row r="256" spans="1:51" s="14" customFormat="1" ht="12">
      <c r="A256" s="14"/>
      <c r="B256" s="235"/>
      <c r="C256" s="236"/>
      <c r="D256" s="226" t="s">
        <v>146</v>
      </c>
      <c r="E256" s="237" t="s">
        <v>19</v>
      </c>
      <c r="F256" s="238" t="s">
        <v>329</v>
      </c>
      <c r="G256" s="236"/>
      <c r="H256" s="239">
        <v>70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146</v>
      </c>
      <c r="AU256" s="245" t="s">
        <v>83</v>
      </c>
      <c r="AV256" s="14" t="s">
        <v>83</v>
      </c>
      <c r="AW256" s="14" t="s">
        <v>35</v>
      </c>
      <c r="AX256" s="14" t="s">
        <v>81</v>
      </c>
      <c r="AY256" s="245" t="s">
        <v>135</v>
      </c>
    </row>
    <row r="257" spans="1:65" s="2" customFormat="1" ht="33" customHeight="1">
      <c r="A257" s="40"/>
      <c r="B257" s="41"/>
      <c r="C257" s="206" t="s">
        <v>347</v>
      </c>
      <c r="D257" s="206" t="s">
        <v>137</v>
      </c>
      <c r="E257" s="207" t="s">
        <v>348</v>
      </c>
      <c r="F257" s="208" t="s">
        <v>349</v>
      </c>
      <c r="G257" s="209" t="s">
        <v>171</v>
      </c>
      <c r="H257" s="210">
        <v>4</v>
      </c>
      <c r="I257" s="211"/>
      <c r="J257" s="212">
        <f>ROUND(I257*H257,2)</f>
        <v>0</v>
      </c>
      <c r="K257" s="208" t="s">
        <v>141</v>
      </c>
      <c r="L257" s="46"/>
      <c r="M257" s="213" t="s">
        <v>19</v>
      </c>
      <c r="N257" s="214" t="s">
        <v>44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142</v>
      </c>
      <c r="AT257" s="217" t="s">
        <v>137</v>
      </c>
      <c r="AU257" s="217" t="s">
        <v>83</v>
      </c>
      <c r="AY257" s="19" t="s">
        <v>135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81</v>
      </c>
      <c r="BK257" s="218">
        <f>ROUND(I257*H257,2)</f>
        <v>0</v>
      </c>
      <c r="BL257" s="19" t="s">
        <v>142</v>
      </c>
      <c r="BM257" s="217" t="s">
        <v>350</v>
      </c>
    </row>
    <row r="258" spans="1:47" s="2" customFormat="1" ht="12">
      <c r="A258" s="40"/>
      <c r="B258" s="41"/>
      <c r="C258" s="42"/>
      <c r="D258" s="219" t="s">
        <v>144</v>
      </c>
      <c r="E258" s="42"/>
      <c r="F258" s="220" t="s">
        <v>351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144</v>
      </c>
      <c r="AU258" s="19" t="s">
        <v>83</v>
      </c>
    </row>
    <row r="259" spans="1:51" s="13" customFormat="1" ht="12">
      <c r="A259" s="13"/>
      <c r="B259" s="224"/>
      <c r="C259" s="225"/>
      <c r="D259" s="226" t="s">
        <v>146</v>
      </c>
      <c r="E259" s="227" t="s">
        <v>19</v>
      </c>
      <c r="F259" s="228" t="s">
        <v>167</v>
      </c>
      <c r="G259" s="225"/>
      <c r="H259" s="227" t="s">
        <v>19</v>
      </c>
      <c r="I259" s="229"/>
      <c r="J259" s="225"/>
      <c r="K259" s="225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146</v>
      </c>
      <c r="AU259" s="234" t="s">
        <v>83</v>
      </c>
      <c r="AV259" s="13" t="s">
        <v>81</v>
      </c>
      <c r="AW259" s="13" t="s">
        <v>35</v>
      </c>
      <c r="AX259" s="13" t="s">
        <v>73</v>
      </c>
      <c r="AY259" s="234" t="s">
        <v>135</v>
      </c>
    </row>
    <row r="260" spans="1:51" s="14" customFormat="1" ht="12">
      <c r="A260" s="14"/>
      <c r="B260" s="235"/>
      <c r="C260" s="236"/>
      <c r="D260" s="226" t="s">
        <v>146</v>
      </c>
      <c r="E260" s="237" t="s">
        <v>19</v>
      </c>
      <c r="F260" s="238" t="s">
        <v>335</v>
      </c>
      <c r="G260" s="236"/>
      <c r="H260" s="239">
        <v>4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146</v>
      </c>
      <c r="AU260" s="245" t="s">
        <v>83</v>
      </c>
      <c r="AV260" s="14" t="s">
        <v>83</v>
      </c>
      <c r="AW260" s="14" t="s">
        <v>35</v>
      </c>
      <c r="AX260" s="14" t="s">
        <v>81</v>
      </c>
      <c r="AY260" s="245" t="s">
        <v>135</v>
      </c>
    </row>
    <row r="261" spans="1:65" s="2" customFormat="1" ht="33" customHeight="1">
      <c r="A261" s="40"/>
      <c r="B261" s="41"/>
      <c r="C261" s="206" t="s">
        <v>352</v>
      </c>
      <c r="D261" s="206" t="s">
        <v>137</v>
      </c>
      <c r="E261" s="207" t="s">
        <v>353</v>
      </c>
      <c r="F261" s="208" t="s">
        <v>354</v>
      </c>
      <c r="G261" s="209" t="s">
        <v>171</v>
      </c>
      <c r="H261" s="210">
        <v>8</v>
      </c>
      <c r="I261" s="211"/>
      <c r="J261" s="212">
        <f>ROUND(I261*H261,2)</f>
        <v>0</v>
      </c>
      <c r="K261" s="208" t="s">
        <v>141</v>
      </c>
      <c r="L261" s="46"/>
      <c r="M261" s="213" t="s">
        <v>19</v>
      </c>
      <c r="N261" s="214" t="s">
        <v>44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142</v>
      </c>
      <c r="AT261" s="217" t="s">
        <v>137</v>
      </c>
      <c r="AU261" s="217" t="s">
        <v>83</v>
      </c>
      <c r="AY261" s="19" t="s">
        <v>135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81</v>
      </c>
      <c r="BK261" s="218">
        <f>ROUND(I261*H261,2)</f>
        <v>0</v>
      </c>
      <c r="BL261" s="19" t="s">
        <v>142</v>
      </c>
      <c r="BM261" s="217" t="s">
        <v>355</v>
      </c>
    </row>
    <row r="262" spans="1:47" s="2" customFormat="1" ht="12">
      <c r="A262" s="40"/>
      <c r="B262" s="41"/>
      <c r="C262" s="42"/>
      <c r="D262" s="219" t="s">
        <v>144</v>
      </c>
      <c r="E262" s="42"/>
      <c r="F262" s="220" t="s">
        <v>356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144</v>
      </c>
      <c r="AU262" s="19" t="s">
        <v>83</v>
      </c>
    </row>
    <row r="263" spans="1:51" s="13" customFormat="1" ht="12">
      <c r="A263" s="13"/>
      <c r="B263" s="224"/>
      <c r="C263" s="225"/>
      <c r="D263" s="226" t="s">
        <v>146</v>
      </c>
      <c r="E263" s="227" t="s">
        <v>19</v>
      </c>
      <c r="F263" s="228" t="s">
        <v>167</v>
      </c>
      <c r="G263" s="225"/>
      <c r="H263" s="227" t="s">
        <v>19</v>
      </c>
      <c r="I263" s="229"/>
      <c r="J263" s="225"/>
      <c r="K263" s="225"/>
      <c r="L263" s="230"/>
      <c r="M263" s="231"/>
      <c r="N263" s="232"/>
      <c r="O263" s="232"/>
      <c r="P263" s="232"/>
      <c r="Q263" s="232"/>
      <c r="R263" s="232"/>
      <c r="S263" s="232"/>
      <c r="T263" s="23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4" t="s">
        <v>146</v>
      </c>
      <c r="AU263" s="234" t="s">
        <v>83</v>
      </c>
      <c r="AV263" s="13" t="s">
        <v>81</v>
      </c>
      <c r="AW263" s="13" t="s">
        <v>35</v>
      </c>
      <c r="AX263" s="13" t="s">
        <v>73</v>
      </c>
      <c r="AY263" s="234" t="s">
        <v>135</v>
      </c>
    </row>
    <row r="264" spans="1:51" s="14" customFormat="1" ht="12">
      <c r="A264" s="14"/>
      <c r="B264" s="235"/>
      <c r="C264" s="236"/>
      <c r="D264" s="226" t="s">
        <v>146</v>
      </c>
      <c r="E264" s="237" t="s">
        <v>19</v>
      </c>
      <c r="F264" s="238" t="s">
        <v>341</v>
      </c>
      <c r="G264" s="236"/>
      <c r="H264" s="239">
        <v>8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5" t="s">
        <v>146</v>
      </c>
      <c r="AU264" s="245" t="s">
        <v>83</v>
      </c>
      <c r="AV264" s="14" t="s">
        <v>83</v>
      </c>
      <c r="AW264" s="14" t="s">
        <v>35</v>
      </c>
      <c r="AX264" s="14" t="s">
        <v>81</v>
      </c>
      <c r="AY264" s="245" t="s">
        <v>135</v>
      </c>
    </row>
    <row r="265" spans="1:65" s="2" customFormat="1" ht="37.8" customHeight="1">
      <c r="A265" s="40"/>
      <c r="B265" s="41"/>
      <c r="C265" s="206" t="s">
        <v>174</v>
      </c>
      <c r="D265" s="206" t="s">
        <v>137</v>
      </c>
      <c r="E265" s="207" t="s">
        <v>357</v>
      </c>
      <c r="F265" s="208" t="s">
        <v>358</v>
      </c>
      <c r="G265" s="209" t="s">
        <v>256</v>
      </c>
      <c r="H265" s="210">
        <v>703.2</v>
      </c>
      <c r="I265" s="211"/>
      <c r="J265" s="212">
        <f>ROUND(I265*H265,2)</f>
        <v>0</v>
      </c>
      <c r="K265" s="208" t="s">
        <v>141</v>
      </c>
      <c r="L265" s="46"/>
      <c r="M265" s="213" t="s">
        <v>19</v>
      </c>
      <c r="N265" s="214" t="s">
        <v>44</v>
      </c>
      <c r="O265" s="86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142</v>
      </c>
      <c r="AT265" s="217" t="s">
        <v>137</v>
      </c>
      <c r="AU265" s="217" t="s">
        <v>83</v>
      </c>
      <c r="AY265" s="19" t="s">
        <v>135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81</v>
      </c>
      <c r="BK265" s="218">
        <f>ROUND(I265*H265,2)</f>
        <v>0</v>
      </c>
      <c r="BL265" s="19" t="s">
        <v>142</v>
      </c>
      <c r="BM265" s="217" t="s">
        <v>359</v>
      </c>
    </row>
    <row r="266" spans="1:47" s="2" customFormat="1" ht="12">
      <c r="A266" s="40"/>
      <c r="B266" s="41"/>
      <c r="C266" s="42"/>
      <c r="D266" s="219" t="s">
        <v>144</v>
      </c>
      <c r="E266" s="42"/>
      <c r="F266" s="220" t="s">
        <v>360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144</v>
      </c>
      <c r="AU266" s="19" t="s">
        <v>83</v>
      </c>
    </row>
    <row r="267" spans="1:51" s="13" customFormat="1" ht="12">
      <c r="A267" s="13"/>
      <c r="B267" s="224"/>
      <c r="C267" s="225"/>
      <c r="D267" s="226" t="s">
        <v>146</v>
      </c>
      <c r="E267" s="227" t="s">
        <v>19</v>
      </c>
      <c r="F267" s="228" t="s">
        <v>147</v>
      </c>
      <c r="G267" s="225"/>
      <c r="H267" s="227" t="s">
        <v>19</v>
      </c>
      <c r="I267" s="229"/>
      <c r="J267" s="225"/>
      <c r="K267" s="225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146</v>
      </c>
      <c r="AU267" s="234" t="s">
        <v>83</v>
      </c>
      <c r="AV267" s="13" t="s">
        <v>81</v>
      </c>
      <c r="AW267" s="13" t="s">
        <v>35</v>
      </c>
      <c r="AX267" s="13" t="s">
        <v>73</v>
      </c>
      <c r="AY267" s="234" t="s">
        <v>135</v>
      </c>
    </row>
    <row r="268" spans="1:51" s="13" customFormat="1" ht="12">
      <c r="A268" s="13"/>
      <c r="B268" s="224"/>
      <c r="C268" s="225"/>
      <c r="D268" s="226" t="s">
        <v>146</v>
      </c>
      <c r="E268" s="227" t="s">
        <v>19</v>
      </c>
      <c r="F268" s="228" t="s">
        <v>361</v>
      </c>
      <c r="G268" s="225"/>
      <c r="H268" s="227" t="s">
        <v>19</v>
      </c>
      <c r="I268" s="229"/>
      <c r="J268" s="225"/>
      <c r="K268" s="225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146</v>
      </c>
      <c r="AU268" s="234" t="s">
        <v>83</v>
      </c>
      <c r="AV268" s="13" t="s">
        <v>81</v>
      </c>
      <c r="AW268" s="13" t="s">
        <v>35</v>
      </c>
      <c r="AX268" s="13" t="s">
        <v>73</v>
      </c>
      <c r="AY268" s="234" t="s">
        <v>135</v>
      </c>
    </row>
    <row r="269" spans="1:51" s="13" customFormat="1" ht="12">
      <c r="A269" s="13"/>
      <c r="B269" s="224"/>
      <c r="C269" s="225"/>
      <c r="D269" s="226" t="s">
        <v>146</v>
      </c>
      <c r="E269" s="227" t="s">
        <v>19</v>
      </c>
      <c r="F269" s="228" t="s">
        <v>362</v>
      </c>
      <c r="G269" s="225"/>
      <c r="H269" s="227" t="s">
        <v>19</v>
      </c>
      <c r="I269" s="229"/>
      <c r="J269" s="225"/>
      <c r="K269" s="225"/>
      <c r="L269" s="230"/>
      <c r="M269" s="231"/>
      <c r="N269" s="232"/>
      <c r="O269" s="232"/>
      <c r="P269" s="232"/>
      <c r="Q269" s="232"/>
      <c r="R269" s="232"/>
      <c r="S269" s="232"/>
      <c r="T269" s="23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4" t="s">
        <v>146</v>
      </c>
      <c r="AU269" s="234" t="s">
        <v>83</v>
      </c>
      <c r="AV269" s="13" t="s">
        <v>81</v>
      </c>
      <c r="AW269" s="13" t="s">
        <v>35</v>
      </c>
      <c r="AX269" s="13" t="s">
        <v>73</v>
      </c>
      <c r="AY269" s="234" t="s">
        <v>135</v>
      </c>
    </row>
    <row r="270" spans="1:51" s="14" customFormat="1" ht="12">
      <c r="A270" s="14"/>
      <c r="B270" s="235"/>
      <c r="C270" s="236"/>
      <c r="D270" s="226" t="s">
        <v>146</v>
      </c>
      <c r="E270" s="237" t="s">
        <v>19</v>
      </c>
      <c r="F270" s="238" t="s">
        <v>363</v>
      </c>
      <c r="G270" s="236"/>
      <c r="H270" s="239">
        <v>529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5" t="s">
        <v>146</v>
      </c>
      <c r="AU270" s="245" t="s">
        <v>83</v>
      </c>
      <c r="AV270" s="14" t="s">
        <v>83</v>
      </c>
      <c r="AW270" s="14" t="s">
        <v>35</v>
      </c>
      <c r="AX270" s="14" t="s">
        <v>73</v>
      </c>
      <c r="AY270" s="245" t="s">
        <v>135</v>
      </c>
    </row>
    <row r="271" spans="1:51" s="13" customFormat="1" ht="12">
      <c r="A271" s="13"/>
      <c r="B271" s="224"/>
      <c r="C271" s="225"/>
      <c r="D271" s="226" t="s">
        <v>146</v>
      </c>
      <c r="E271" s="227" t="s">
        <v>19</v>
      </c>
      <c r="F271" s="228" t="s">
        <v>364</v>
      </c>
      <c r="G271" s="225"/>
      <c r="H271" s="227" t="s">
        <v>19</v>
      </c>
      <c r="I271" s="229"/>
      <c r="J271" s="225"/>
      <c r="K271" s="225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146</v>
      </c>
      <c r="AU271" s="234" t="s">
        <v>83</v>
      </c>
      <c r="AV271" s="13" t="s">
        <v>81</v>
      </c>
      <c r="AW271" s="13" t="s">
        <v>35</v>
      </c>
      <c r="AX271" s="13" t="s">
        <v>73</v>
      </c>
      <c r="AY271" s="234" t="s">
        <v>135</v>
      </c>
    </row>
    <row r="272" spans="1:51" s="14" customFormat="1" ht="12">
      <c r="A272" s="14"/>
      <c r="B272" s="235"/>
      <c r="C272" s="236"/>
      <c r="D272" s="226" t="s">
        <v>146</v>
      </c>
      <c r="E272" s="237" t="s">
        <v>19</v>
      </c>
      <c r="F272" s="238" t="s">
        <v>365</v>
      </c>
      <c r="G272" s="236"/>
      <c r="H272" s="239">
        <v>70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5" t="s">
        <v>146</v>
      </c>
      <c r="AU272" s="245" t="s">
        <v>83</v>
      </c>
      <c r="AV272" s="14" t="s">
        <v>83</v>
      </c>
      <c r="AW272" s="14" t="s">
        <v>35</v>
      </c>
      <c r="AX272" s="14" t="s">
        <v>73</v>
      </c>
      <c r="AY272" s="245" t="s">
        <v>135</v>
      </c>
    </row>
    <row r="273" spans="1:51" s="13" customFormat="1" ht="12">
      <c r="A273" s="13"/>
      <c r="B273" s="224"/>
      <c r="C273" s="225"/>
      <c r="D273" s="226" t="s">
        <v>146</v>
      </c>
      <c r="E273" s="227" t="s">
        <v>19</v>
      </c>
      <c r="F273" s="228" t="s">
        <v>366</v>
      </c>
      <c r="G273" s="225"/>
      <c r="H273" s="227" t="s">
        <v>19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146</v>
      </c>
      <c r="AU273" s="234" t="s">
        <v>83</v>
      </c>
      <c r="AV273" s="13" t="s">
        <v>81</v>
      </c>
      <c r="AW273" s="13" t="s">
        <v>35</v>
      </c>
      <c r="AX273" s="13" t="s">
        <v>73</v>
      </c>
      <c r="AY273" s="234" t="s">
        <v>135</v>
      </c>
    </row>
    <row r="274" spans="1:51" s="13" customFormat="1" ht="12">
      <c r="A274" s="13"/>
      <c r="B274" s="224"/>
      <c r="C274" s="225"/>
      <c r="D274" s="226" t="s">
        <v>146</v>
      </c>
      <c r="E274" s="227" t="s">
        <v>19</v>
      </c>
      <c r="F274" s="228" t="s">
        <v>367</v>
      </c>
      <c r="G274" s="225"/>
      <c r="H274" s="227" t="s">
        <v>19</v>
      </c>
      <c r="I274" s="229"/>
      <c r="J274" s="225"/>
      <c r="K274" s="225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146</v>
      </c>
      <c r="AU274" s="234" t="s">
        <v>83</v>
      </c>
      <c r="AV274" s="13" t="s">
        <v>81</v>
      </c>
      <c r="AW274" s="13" t="s">
        <v>35</v>
      </c>
      <c r="AX274" s="13" t="s">
        <v>73</v>
      </c>
      <c r="AY274" s="234" t="s">
        <v>135</v>
      </c>
    </row>
    <row r="275" spans="1:51" s="14" customFormat="1" ht="12">
      <c r="A275" s="14"/>
      <c r="B275" s="235"/>
      <c r="C275" s="236"/>
      <c r="D275" s="226" t="s">
        <v>146</v>
      </c>
      <c r="E275" s="237" t="s">
        <v>19</v>
      </c>
      <c r="F275" s="238" t="s">
        <v>368</v>
      </c>
      <c r="G275" s="236"/>
      <c r="H275" s="239">
        <v>34.2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146</v>
      </c>
      <c r="AU275" s="245" t="s">
        <v>83</v>
      </c>
      <c r="AV275" s="14" t="s">
        <v>83</v>
      </c>
      <c r="AW275" s="14" t="s">
        <v>35</v>
      </c>
      <c r="AX275" s="14" t="s">
        <v>73</v>
      </c>
      <c r="AY275" s="245" t="s">
        <v>135</v>
      </c>
    </row>
    <row r="276" spans="1:51" s="13" customFormat="1" ht="12">
      <c r="A276" s="13"/>
      <c r="B276" s="224"/>
      <c r="C276" s="225"/>
      <c r="D276" s="226" t="s">
        <v>146</v>
      </c>
      <c r="E276" s="227" t="s">
        <v>19</v>
      </c>
      <c r="F276" s="228" t="s">
        <v>364</v>
      </c>
      <c r="G276" s="225"/>
      <c r="H276" s="227" t="s">
        <v>19</v>
      </c>
      <c r="I276" s="229"/>
      <c r="J276" s="225"/>
      <c r="K276" s="225"/>
      <c r="L276" s="230"/>
      <c r="M276" s="231"/>
      <c r="N276" s="232"/>
      <c r="O276" s="232"/>
      <c r="P276" s="232"/>
      <c r="Q276" s="232"/>
      <c r="R276" s="232"/>
      <c r="S276" s="232"/>
      <c r="T276" s="23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4" t="s">
        <v>146</v>
      </c>
      <c r="AU276" s="234" t="s">
        <v>83</v>
      </c>
      <c r="AV276" s="13" t="s">
        <v>81</v>
      </c>
      <c r="AW276" s="13" t="s">
        <v>35</v>
      </c>
      <c r="AX276" s="13" t="s">
        <v>73</v>
      </c>
      <c r="AY276" s="234" t="s">
        <v>135</v>
      </c>
    </row>
    <row r="277" spans="1:51" s="14" customFormat="1" ht="12">
      <c r="A277" s="14"/>
      <c r="B277" s="235"/>
      <c r="C277" s="236"/>
      <c r="D277" s="226" t="s">
        <v>146</v>
      </c>
      <c r="E277" s="237" t="s">
        <v>19</v>
      </c>
      <c r="F277" s="238" t="s">
        <v>365</v>
      </c>
      <c r="G277" s="236"/>
      <c r="H277" s="239">
        <v>70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146</v>
      </c>
      <c r="AU277" s="245" t="s">
        <v>83</v>
      </c>
      <c r="AV277" s="14" t="s">
        <v>83</v>
      </c>
      <c r="AW277" s="14" t="s">
        <v>35</v>
      </c>
      <c r="AX277" s="14" t="s">
        <v>73</v>
      </c>
      <c r="AY277" s="245" t="s">
        <v>135</v>
      </c>
    </row>
    <row r="278" spans="1:51" s="15" customFormat="1" ht="12">
      <c r="A278" s="15"/>
      <c r="B278" s="246"/>
      <c r="C278" s="247"/>
      <c r="D278" s="226" t="s">
        <v>146</v>
      </c>
      <c r="E278" s="248" t="s">
        <v>19</v>
      </c>
      <c r="F278" s="249" t="s">
        <v>161</v>
      </c>
      <c r="G278" s="247"/>
      <c r="H278" s="250">
        <v>703.2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6" t="s">
        <v>146</v>
      </c>
      <c r="AU278" s="256" t="s">
        <v>83</v>
      </c>
      <c r="AV278" s="15" t="s">
        <v>142</v>
      </c>
      <c r="AW278" s="15" t="s">
        <v>35</v>
      </c>
      <c r="AX278" s="15" t="s">
        <v>81</v>
      </c>
      <c r="AY278" s="256" t="s">
        <v>135</v>
      </c>
    </row>
    <row r="279" spans="1:65" s="2" customFormat="1" ht="37.8" customHeight="1">
      <c r="A279" s="40"/>
      <c r="B279" s="41"/>
      <c r="C279" s="206" t="s">
        <v>369</v>
      </c>
      <c r="D279" s="206" t="s">
        <v>137</v>
      </c>
      <c r="E279" s="207" t="s">
        <v>370</v>
      </c>
      <c r="F279" s="208" t="s">
        <v>371</v>
      </c>
      <c r="G279" s="209" t="s">
        <v>256</v>
      </c>
      <c r="H279" s="210">
        <v>327.181</v>
      </c>
      <c r="I279" s="211"/>
      <c r="J279" s="212">
        <f>ROUND(I279*H279,2)</f>
        <v>0</v>
      </c>
      <c r="K279" s="208" t="s">
        <v>141</v>
      </c>
      <c r="L279" s="46"/>
      <c r="M279" s="213" t="s">
        <v>19</v>
      </c>
      <c r="N279" s="214" t="s">
        <v>44</v>
      </c>
      <c r="O279" s="86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142</v>
      </c>
      <c r="AT279" s="217" t="s">
        <v>137</v>
      </c>
      <c r="AU279" s="217" t="s">
        <v>83</v>
      </c>
      <c r="AY279" s="19" t="s">
        <v>135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81</v>
      </c>
      <c r="BK279" s="218">
        <f>ROUND(I279*H279,2)</f>
        <v>0</v>
      </c>
      <c r="BL279" s="19" t="s">
        <v>142</v>
      </c>
      <c r="BM279" s="217" t="s">
        <v>372</v>
      </c>
    </row>
    <row r="280" spans="1:47" s="2" customFormat="1" ht="12">
      <c r="A280" s="40"/>
      <c r="B280" s="41"/>
      <c r="C280" s="42"/>
      <c r="D280" s="219" t="s">
        <v>144</v>
      </c>
      <c r="E280" s="42"/>
      <c r="F280" s="220" t="s">
        <v>373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144</v>
      </c>
      <c r="AU280" s="19" t="s">
        <v>83</v>
      </c>
    </row>
    <row r="281" spans="1:51" s="13" customFormat="1" ht="12">
      <c r="A281" s="13"/>
      <c r="B281" s="224"/>
      <c r="C281" s="225"/>
      <c r="D281" s="226" t="s">
        <v>146</v>
      </c>
      <c r="E281" s="227" t="s">
        <v>19</v>
      </c>
      <c r="F281" s="228" t="s">
        <v>147</v>
      </c>
      <c r="G281" s="225"/>
      <c r="H281" s="227" t="s">
        <v>19</v>
      </c>
      <c r="I281" s="229"/>
      <c r="J281" s="225"/>
      <c r="K281" s="225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146</v>
      </c>
      <c r="AU281" s="234" t="s">
        <v>83</v>
      </c>
      <c r="AV281" s="13" t="s">
        <v>81</v>
      </c>
      <c r="AW281" s="13" t="s">
        <v>35</v>
      </c>
      <c r="AX281" s="13" t="s">
        <v>73</v>
      </c>
      <c r="AY281" s="234" t="s">
        <v>135</v>
      </c>
    </row>
    <row r="282" spans="1:51" s="13" customFormat="1" ht="12">
      <c r="A282" s="13"/>
      <c r="B282" s="224"/>
      <c r="C282" s="225"/>
      <c r="D282" s="226" t="s">
        <v>146</v>
      </c>
      <c r="E282" s="227" t="s">
        <v>19</v>
      </c>
      <c r="F282" s="228" t="s">
        <v>374</v>
      </c>
      <c r="G282" s="225"/>
      <c r="H282" s="227" t="s">
        <v>19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146</v>
      </c>
      <c r="AU282" s="234" t="s">
        <v>83</v>
      </c>
      <c r="AV282" s="13" t="s">
        <v>81</v>
      </c>
      <c r="AW282" s="13" t="s">
        <v>35</v>
      </c>
      <c r="AX282" s="13" t="s">
        <v>73</v>
      </c>
      <c r="AY282" s="234" t="s">
        <v>135</v>
      </c>
    </row>
    <row r="283" spans="1:51" s="13" customFormat="1" ht="12">
      <c r="A283" s="13"/>
      <c r="B283" s="224"/>
      <c r="C283" s="225"/>
      <c r="D283" s="226" t="s">
        <v>146</v>
      </c>
      <c r="E283" s="227" t="s">
        <v>19</v>
      </c>
      <c r="F283" s="228" t="s">
        <v>375</v>
      </c>
      <c r="G283" s="225"/>
      <c r="H283" s="227" t="s">
        <v>19</v>
      </c>
      <c r="I283" s="229"/>
      <c r="J283" s="225"/>
      <c r="K283" s="225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146</v>
      </c>
      <c r="AU283" s="234" t="s">
        <v>83</v>
      </c>
      <c r="AV283" s="13" t="s">
        <v>81</v>
      </c>
      <c r="AW283" s="13" t="s">
        <v>35</v>
      </c>
      <c r="AX283" s="13" t="s">
        <v>73</v>
      </c>
      <c r="AY283" s="234" t="s">
        <v>135</v>
      </c>
    </row>
    <row r="284" spans="1:51" s="14" customFormat="1" ht="12">
      <c r="A284" s="14"/>
      <c r="B284" s="235"/>
      <c r="C284" s="236"/>
      <c r="D284" s="226" t="s">
        <v>146</v>
      </c>
      <c r="E284" s="237" t="s">
        <v>19</v>
      </c>
      <c r="F284" s="238" t="s">
        <v>376</v>
      </c>
      <c r="G284" s="236"/>
      <c r="H284" s="239">
        <v>196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5" t="s">
        <v>146</v>
      </c>
      <c r="AU284" s="245" t="s">
        <v>83</v>
      </c>
      <c r="AV284" s="14" t="s">
        <v>83</v>
      </c>
      <c r="AW284" s="14" t="s">
        <v>35</v>
      </c>
      <c r="AX284" s="14" t="s">
        <v>73</v>
      </c>
      <c r="AY284" s="245" t="s">
        <v>135</v>
      </c>
    </row>
    <row r="285" spans="1:51" s="13" customFormat="1" ht="12">
      <c r="A285" s="13"/>
      <c r="B285" s="224"/>
      <c r="C285" s="225"/>
      <c r="D285" s="226" t="s">
        <v>146</v>
      </c>
      <c r="E285" s="227" t="s">
        <v>19</v>
      </c>
      <c r="F285" s="228" t="s">
        <v>377</v>
      </c>
      <c r="G285" s="225"/>
      <c r="H285" s="227" t="s">
        <v>19</v>
      </c>
      <c r="I285" s="229"/>
      <c r="J285" s="225"/>
      <c r="K285" s="225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146</v>
      </c>
      <c r="AU285" s="234" t="s">
        <v>83</v>
      </c>
      <c r="AV285" s="13" t="s">
        <v>81</v>
      </c>
      <c r="AW285" s="13" t="s">
        <v>35</v>
      </c>
      <c r="AX285" s="13" t="s">
        <v>73</v>
      </c>
      <c r="AY285" s="234" t="s">
        <v>135</v>
      </c>
    </row>
    <row r="286" spans="1:51" s="14" customFormat="1" ht="12">
      <c r="A286" s="14"/>
      <c r="B286" s="235"/>
      <c r="C286" s="236"/>
      <c r="D286" s="226" t="s">
        <v>146</v>
      </c>
      <c r="E286" s="237" t="s">
        <v>19</v>
      </c>
      <c r="F286" s="238" t="s">
        <v>378</v>
      </c>
      <c r="G286" s="236"/>
      <c r="H286" s="239">
        <v>-70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5" t="s">
        <v>146</v>
      </c>
      <c r="AU286" s="245" t="s">
        <v>83</v>
      </c>
      <c r="AV286" s="14" t="s">
        <v>83</v>
      </c>
      <c r="AW286" s="14" t="s">
        <v>35</v>
      </c>
      <c r="AX286" s="14" t="s">
        <v>73</v>
      </c>
      <c r="AY286" s="245" t="s">
        <v>135</v>
      </c>
    </row>
    <row r="287" spans="1:51" s="13" customFormat="1" ht="12">
      <c r="A287" s="13"/>
      <c r="B287" s="224"/>
      <c r="C287" s="225"/>
      <c r="D287" s="226" t="s">
        <v>146</v>
      </c>
      <c r="E287" s="227" t="s">
        <v>19</v>
      </c>
      <c r="F287" s="228" t="s">
        <v>379</v>
      </c>
      <c r="G287" s="225"/>
      <c r="H287" s="227" t="s">
        <v>19</v>
      </c>
      <c r="I287" s="229"/>
      <c r="J287" s="225"/>
      <c r="K287" s="225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146</v>
      </c>
      <c r="AU287" s="234" t="s">
        <v>83</v>
      </c>
      <c r="AV287" s="13" t="s">
        <v>81</v>
      </c>
      <c r="AW287" s="13" t="s">
        <v>35</v>
      </c>
      <c r="AX287" s="13" t="s">
        <v>73</v>
      </c>
      <c r="AY287" s="234" t="s">
        <v>135</v>
      </c>
    </row>
    <row r="288" spans="1:51" s="14" customFormat="1" ht="12">
      <c r="A288" s="14"/>
      <c r="B288" s="235"/>
      <c r="C288" s="236"/>
      <c r="D288" s="226" t="s">
        <v>146</v>
      </c>
      <c r="E288" s="237" t="s">
        <v>19</v>
      </c>
      <c r="F288" s="238" t="s">
        <v>380</v>
      </c>
      <c r="G288" s="236"/>
      <c r="H288" s="239">
        <v>185.421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146</v>
      </c>
      <c r="AU288" s="245" t="s">
        <v>83</v>
      </c>
      <c r="AV288" s="14" t="s">
        <v>83</v>
      </c>
      <c r="AW288" s="14" t="s">
        <v>35</v>
      </c>
      <c r="AX288" s="14" t="s">
        <v>73</v>
      </c>
      <c r="AY288" s="245" t="s">
        <v>135</v>
      </c>
    </row>
    <row r="289" spans="1:51" s="13" customFormat="1" ht="12">
      <c r="A289" s="13"/>
      <c r="B289" s="224"/>
      <c r="C289" s="225"/>
      <c r="D289" s="226" t="s">
        <v>146</v>
      </c>
      <c r="E289" s="227" t="s">
        <v>19</v>
      </c>
      <c r="F289" s="228" t="s">
        <v>381</v>
      </c>
      <c r="G289" s="225"/>
      <c r="H289" s="227" t="s">
        <v>19</v>
      </c>
      <c r="I289" s="229"/>
      <c r="J289" s="225"/>
      <c r="K289" s="225"/>
      <c r="L289" s="230"/>
      <c r="M289" s="231"/>
      <c r="N289" s="232"/>
      <c r="O289" s="232"/>
      <c r="P289" s="232"/>
      <c r="Q289" s="232"/>
      <c r="R289" s="232"/>
      <c r="S289" s="232"/>
      <c r="T289" s="23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4" t="s">
        <v>146</v>
      </c>
      <c r="AU289" s="234" t="s">
        <v>83</v>
      </c>
      <c r="AV289" s="13" t="s">
        <v>81</v>
      </c>
      <c r="AW289" s="13" t="s">
        <v>35</v>
      </c>
      <c r="AX289" s="13" t="s">
        <v>73</v>
      </c>
      <c r="AY289" s="234" t="s">
        <v>135</v>
      </c>
    </row>
    <row r="290" spans="1:51" s="14" customFormat="1" ht="12">
      <c r="A290" s="14"/>
      <c r="B290" s="235"/>
      <c r="C290" s="236"/>
      <c r="D290" s="226" t="s">
        <v>146</v>
      </c>
      <c r="E290" s="237" t="s">
        <v>19</v>
      </c>
      <c r="F290" s="238" t="s">
        <v>8</v>
      </c>
      <c r="G290" s="236"/>
      <c r="H290" s="239">
        <v>15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5" t="s">
        <v>146</v>
      </c>
      <c r="AU290" s="245" t="s">
        <v>83</v>
      </c>
      <c r="AV290" s="14" t="s">
        <v>83</v>
      </c>
      <c r="AW290" s="14" t="s">
        <v>35</v>
      </c>
      <c r="AX290" s="14" t="s">
        <v>73</v>
      </c>
      <c r="AY290" s="245" t="s">
        <v>135</v>
      </c>
    </row>
    <row r="291" spans="1:51" s="13" customFormat="1" ht="12">
      <c r="A291" s="13"/>
      <c r="B291" s="224"/>
      <c r="C291" s="225"/>
      <c r="D291" s="226" t="s">
        <v>146</v>
      </c>
      <c r="E291" s="227" t="s">
        <v>19</v>
      </c>
      <c r="F291" s="228" t="s">
        <v>382</v>
      </c>
      <c r="G291" s="225"/>
      <c r="H291" s="227" t="s">
        <v>19</v>
      </c>
      <c r="I291" s="229"/>
      <c r="J291" s="225"/>
      <c r="K291" s="225"/>
      <c r="L291" s="230"/>
      <c r="M291" s="231"/>
      <c r="N291" s="232"/>
      <c r="O291" s="232"/>
      <c r="P291" s="232"/>
      <c r="Q291" s="232"/>
      <c r="R291" s="232"/>
      <c r="S291" s="232"/>
      <c r="T291" s="23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4" t="s">
        <v>146</v>
      </c>
      <c r="AU291" s="234" t="s">
        <v>83</v>
      </c>
      <c r="AV291" s="13" t="s">
        <v>81</v>
      </c>
      <c r="AW291" s="13" t="s">
        <v>35</v>
      </c>
      <c r="AX291" s="13" t="s">
        <v>73</v>
      </c>
      <c r="AY291" s="234" t="s">
        <v>135</v>
      </c>
    </row>
    <row r="292" spans="1:51" s="14" customFormat="1" ht="12">
      <c r="A292" s="14"/>
      <c r="B292" s="235"/>
      <c r="C292" s="236"/>
      <c r="D292" s="226" t="s">
        <v>146</v>
      </c>
      <c r="E292" s="237" t="s">
        <v>19</v>
      </c>
      <c r="F292" s="238" t="s">
        <v>383</v>
      </c>
      <c r="G292" s="236"/>
      <c r="H292" s="239">
        <v>0.76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5" t="s">
        <v>146</v>
      </c>
      <c r="AU292" s="245" t="s">
        <v>83</v>
      </c>
      <c r="AV292" s="14" t="s">
        <v>83</v>
      </c>
      <c r="AW292" s="14" t="s">
        <v>35</v>
      </c>
      <c r="AX292" s="14" t="s">
        <v>73</v>
      </c>
      <c r="AY292" s="245" t="s">
        <v>135</v>
      </c>
    </row>
    <row r="293" spans="1:51" s="15" customFormat="1" ht="12">
      <c r="A293" s="15"/>
      <c r="B293" s="246"/>
      <c r="C293" s="247"/>
      <c r="D293" s="226" t="s">
        <v>146</v>
      </c>
      <c r="E293" s="248" t="s">
        <v>19</v>
      </c>
      <c r="F293" s="249" t="s">
        <v>161</v>
      </c>
      <c r="G293" s="247"/>
      <c r="H293" s="250">
        <v>327.181</v>
      </c>
      <c r="I293" s="251"/>
      <c r="J293" s="247"/>
      <c r="K293" s="247"/>
      <c r="L293" s="252"/>
      <c r="M293" s="253"/>
      <c r="N293" s="254"/>
      <c r="O293" s="254"/>
      <c r="P293" s="254"/>
      <c r="Q293" s="254"/>
      <c r="R293" s="254"/>
      <c r="S293" s="254"/>
      <c r="T293" s="25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56" t="s">
        <v>146</v>
      </c>
      <c r="AU293" s="256" t="s">
        <v>83</v>
      </c>
      <c r="AV293" s="15" t="s">
        <v>142</v>
      </c>
      <c r="AW293" s="15" t="s">
        <v>35</v>
      </c>
      <c r="AX293" s="15" t="s">
        <v>81</v>
      </c>
      <c r="AY293" s="256" t="s">
        <v>135</v>
      </c>
    </row>
    <row r="294" spans="1:65" s="2" customFormat="1" ht="37.8" customHeight="1">
      <c r="A294" s="40"/>
      <c r="B294" s="41"/>
      <c r="C294" s="206" t="s">
        <v>384</v>
      </c>
      <c r="D294" s="206" t="s">
        <v>137</v>
      </c>
      <c r="E294" s="207" t="s">
        <v>385</v>
      </c>
      <c r="F294" s="208" t="s">
        <v>386</v>
      </c>
      <c r="G294" s="209" t="s">
        <v>256</v>
      </c>
      <c r="H294" s="210">
        <v>2290.267</v>
      </c>
      <c r="I294" s="211"/>
      <c r="J294" s="212">
        <f>ROUND(I294*H294,2)</f>
        <v>0</v>
      </c>
      <c r="K294" s="208" t="s">
        <v>141</v>
      </c>
      <c r="L294" s="46"/>
      <c r="M294" s="213" t="s">
        <v>19</v>
      </c>
      <c r="N294" s="214" t="s">
        <v>44</v>
      </c>
      <c r="O294" s="86"/>
      <c r="P294" s="215">
        <f>O294*H294</f>
        <v>0</v>
      </c>
      <c r="Q294" s="215">
        <v>0</v>
      </c>
      <c r="R294" s="215">
        <f>Q294*H294</f>
        <v>0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142</v>
      </c>
      <c r="AT294" s="217" t="s">
        <v>137</v>
      </c>
      <c r="AU294" s="217" t="s">
        <v>83</v>
      </c>
      <c r="AY294" s="19" t="s">
        <v>135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81</v>
      </c>
      <c r="BK294" s="218">
        <f>ROUND(I294*H294,2)</f>
        <v>0</v>
      </c>
      <c r="BL294" s="19" t="s">
        <v>142</v>
      </c>
      <c r="BM294" s="217" t="s">
        <v>387</v>
      </c>
    </row>
    <row r="295" spans="1:47" s="2" customFormat="1" ht="12">
      <c r="A295" s="40"/>
      <c r="B295" s="41"/>
      <c r="C295" s="42"/>
      <c r="D295" s="219" t="s">
        <v>144</v>
      </c>
      <c r="E295" s="42"/>
      <c r="F295" s="220" t="s">
        <v>388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144</v>
      </c>
      <c r="AU295" s="19" t="s">
        <v>83</v>
      </c>
    </row>
    <row r="296" spans="1:51" s="13" customFormat="1" ht="12">
      <c r="A296" s="13"/>
      <c r="B296" s="224"/>
      <c r="C296" s="225"/>
      <c r="D296" s="226" t="s">
        <v>146</v>
      </c>
      <c r="E296" s="227" t="s">
        <v>19</v>
      </c>
      <c r="F296" s="228" t="s">
        <v>147</v>
      </c>
      <c r="G296" s="225"/>
      <c r="H296" s="227" t="s">
        <v>19</v>
      </c>
      <c r="I296" s="229"/>
      <c r="J296" s="225"/>
      <c r="K296" s="225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146</v>
      </c>
      <c r="AU296" s="234" t="s">
        <v>83</v>
      </c>
      <c r="AV296" s="13" t="s">
        <v>81</v>
      </c>
      <c r="AW296" s="13" t="s">
        <v>35</v>
      </c>
      <c r="AX296" s="13" t="s">
        <v>73</v>
      </c>
      <c r="AY296" s="234" t="s">
        <v>135</v>
      </c>
    </row>
    <row r="297" spans="1:51" s="13" customFormat="1" ht="12">
      <c r="A297" s="13"/>
      <c r="B297" s="224"/>
      <c r="C297" s="225"/>
      <c r="D297" s="226" t="s">
        <v>146</v>
      </c>
      <c r="E297" s="227" t="s">
        <v>19</v>
      </c>
      <c r="F297" s="228" t="s">
        <v>374</v>
      </c>
      <c r="G297" s="225"/>
      <c r="H297" s="227" t="s">
        <v>19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146</v>
      </c>
      <c r="AU297" s="234" t="s">
        <v>83</v>
      </c>
      <c r="AV297" s="13" t="s">
        <v>81</v>
      </c>
      <c r="AW297" s="13" t="s">
        <v>35</v>
      </c>
      <c r="AX297" s="13" t="s">
        <v>73</v>
      </c>
      <c r="AY297" s="234" t="s">
        <v>135</v>
      </c>
    </row>
    <row r="298" spans="1:51" s="13" customFormat="1" ht="12">
      <c r="A298" s="13"/>
      <c r="B298" s="224"/>
      <c r="C298" s="225"/>
      <c r="D298" s="226" t="s">
        <v>146</v>
      </c>
      <c r="E298" s="227" t="s">
        <v>19</v>
      </c>
      <c r="F298" s="228" t="s">
        <v>375</v>
      </c>
      <c r="G298" s="225"/>
      <c r="H298" s="227" t="s">
        <v>19</v>
      </c>
      <c r="I298" s="229"/>
      <c r="J298" s="225"/>
      <c r="K298" s="225"/>
      <c r="L298" s="230"/>
      <c r="M298" s="231"/>
      <c r="N298" s="232"/>
      <c r="O298" s="232"/>
      <c r="P298" s="232"/>
      <c r="Q298" s="232"/>
      <c r="R298" s="232"/>
      <c r="S298" s="232"/>
      <c r="T298" s="23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4" t="s">
        <v>146</v>
      </c>
      <c r="AU298" s="234" t="s">
        <v>83</v>
      </c>
      <c r="AV298" s="13" t="s">
        <v>81</v>
      </c>
      <c r="AW298" s="13" t="s">
        <v>35</v>
      </c>
      <c r="AX298" s="13" t="s">
        <v>73</v>
      </c>
      <c r="AY298" s="234" t="s">
        <v>135</v>
      </c>
    </row>
    <row r="299" spans="1:51" s="14" customFormat="1" ht="12">
      <c r="A299" s="14"/>
      <c r="B299" s="235"/>
      <c r="C299" s="236"/>
      <c r="D299" s="226" t="s">
        <v>146</v>
      </c>
      <c r="E299" s="237" t="s">
        <v>19</v>
      </c>
      <c r="F299" s="238" t="s">
        <v>389</v>
      </c>
      <c r="G299" s="236"/>
      <c r="H299" s="239">
        <v>1372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5" t="s">
        <v>146</v>
      </c>
      <c r="AU299" s="245" t="s">
        <v>83</v>
      </c>
      <c r="AV299" s="14" t="s">
        <v>83</v>
      </c>
      <c r="AW299" s="14" t="s">
        <v>35</v>
      </c>
      <c r="AX299" s="14" t="s">
        <v>73</v>
      </c>
      <c r="AY299" s="245" t="s">
        <v>135</v>
      </c>
    </row>
    <row r="300" spans="1:51" s="13" customFormat="1" ht="12">
      <c r="A300" s="13"/>
      <c r="B300" s="224"/>
      <c r="C300" s="225"/>
      <c r="D300" s="226" t="s">
        <v>146</v>
      </c>
      <c r="E300" s="227" t="s">
        <v>19</v>
      </c>
      <c r="F300" s="228" t="s">
        <v>377</v>
      </c>
      <c r="G300" s="225"/>
      <c r="H300" s="227" t="s">
        <v>19</v>
      </c>
      <c r="I300" s="229"/>
      <c r="J300" s="225"/>
      <c r="K300" s="225"/>
      <c r="L300" s="230"/>
      <c r="M300" s="231"/>
      <c r="N300" s="232"/>
      <c r="O300" s="232"/>
      <c r="P300" s="232"/>
      <c r="Q300" s="232"/>
      <c r="R300" s="232"/>
      <c r="S300" s="232"/>
      <c r="T300" s="23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4" t="s">
        <v>146</v>
      </c>
      <c r="AU300" s="234" t="s">
        <v>83</v>
      </c>
      <c r="AV300" s="13" t="s">
        <v>81</v>
      </c>
      <c r="AW300" s="13" t="s">
        <v>35</v>
      </c>
      <c r="AX300" s="13" t="s">
        <v>73</v>
      </c>
      <c r="AY300" s="234" t="s">
        <v>135</v>
      </c>
    </row>
    <row r="301" spans="1:51" s="14" customFormat="1" ht="12">
      <c r="A301" s="14"/>
      <c r="B301" s="235"/>
      <c r="C301" s="236"/>
      <c r="D301" s="226" t="s">
        <v>146</v>
      </c>
      <c r="E301" s="237" t="s">
        <v>19</v>
      </c>
      <c r="F301" s="238" t="s">
        <v>390</v>
      </c>
      <c r="G301" s="236"/>
      <c r="H301" s="239">
        <v>-490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5" t="s">
        <v>146</v>
      </c>
      <c r="AU301" s="245" t="s">
        <v>83</v>
      </c>
      <c r="AV301" s="14" t="s">
        <v>83</v>
      </c>
      <c r="AW301" s="14" t="s">
        <v>35</v>
      </c>
      <c r="AX301" s="14" t="s">
        <v>73</v>
      </c>
      <c r="AY301" s="245" t="s">
        <v>135</v>
      </c>
    </row>
    <row r="302" spans="1:51" s="13" customFormat="1" ht="12">
      <c r="A302" s="13"/>
      <c r="B302" s="224"/>
      <c r="C302" s="225"/>
      <c r="D302" s="226" t="s">
        <v>146</v>
      </c>
      <c r="E302" s="227" t="s">
        <v>19</v>
      </c>
      <c r="F302" s="228" t="s">
        <v>379</v>
      </c>
      <c r="G302" s="225"/>
      <c r="H302" s="227" t="s">
        <v>19</v>
      </c>
      <c r="I302" s="229"/>
      <c r="J302" s="225"/>
      <c r="K302" s="225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146</v>
      </c>
      <c r="AU302" s="234" t="s">
        <v>83</v>
      </c>
      <c r="AV302" s="13" t="s">
        <v>81</v>
      </c>
      <c r="AW302" s="13" t="s">
        <v>35</v>
      </c>
      <c r="AX302" s="13" t="s">
        <v>73</v>
      </c>
      <c r="AY302" s="234" t="s">
        <v>135</v>
      </c>
    </row>
    <row r="303" spans="1:51" s="14" customFormat="1" ht="12">
      <c r="A303" s="14"/>
      <c r="B303" s="235"/>
      <c r="C303" s="236"/>
      <c r="D303" s="226" t="s">
        <v>146</v>
      </c>
      <c r="E303" s="237" t="s">
        <v>19</v>
      </c>
      <c r="F303" s="238" t="s">
        <v>391</v>
      </c>
      <c r="G303" s="236"/>
      <c r="H303" s="239">
        <v>1297.947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5" t="s">
        <v>146</v>
      </c>
      <c r="AU303" s="245" t="s">
        <v>83</v>
      </c>
      <c r="AV303" s="14" t="s">
        <v>83</v>
      </c>
      <c r="AW303" s="14" t="s">
        <v>35</v>
      </c>
      <c r="AX303" s="14" t="s">
        <v>73</v>
      </c>
      <c r="AY303" s="245" t="s">
        <v>135</v>
      </c>
    </row>
    <row r="304" spans="1:51" s="13" customFormat="1" ht="12">
      <c r="A304" s="13"/>
      <c r="B304" s="224"/>
      <c r="C304" s="225"/>
      <c r="D304" s="226" t="s">
        <v>146</v>
      </c>
      <c r="E304" s="227" t="s">
        <v>19</v>
      </c>
      <c r="F304" s="228" t="s">
        <v>381</v>
      </c>
      <c r="G304" s="225"/>
      <c r="H304" s="227" t="s">
        <v>19</v>
      </c>
      <c r="I304" s="229"/>
      <c r="J304" s="225"/>
      <c r="K304" s="225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146</v>
      </c>
      <c r="AU304" s="234" t="s">
        <v>83</v>
      </c>
      <c r="AV304" s="13" t="s">
        <v>81</v>
      </c>
      <c r="AW304" s="13" t="s">
        <v>35</v>
      </c>
      <c r="AX304" s="13" t="s">
        <v>73</v>
      </c>
      <c r="AY304" s="234" t="s">
        <v>135</v>
      </c>
    </row>
    <row r="305" spans="1:51" s="14" customFormat="1" ht="12">
      <c r="A305" s="14"/>
      <c r="B305" s="235"/>
      <c r="C305" s="236"/>
      <c r="D305" s="226" t="s">
        <v>146</v>
      </c>
      <c r="E305" s="237" t="s">
        <v>19</v>
      </c>
      <c r="F305" s="238" t="s">
        <v>392</v>
      </c>
      <c r="G305" s="236"/>
      <c r="H305" s="239">
        <v>105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5" t="s">
        <v>146</v>
      </c>
      <c r="AU305" s="245" t="s">
        <v>83</v>
      </c>
      <c r="AV305" s="14" t="s">
        <v>83</v>
      </c>
      <c r="AW305" s="14" t="s">
        <v>35</v>
      </c>
      <c r="AX305" s="14" t="s">
        <v>73</v>
      </c>
      <c r="AY305" s="245" t="s">
        <v>135</v>
      </c>
    </row>
    <row r="306" spans="1:51" s="13" customFormat="1" ht="12">
      <c r="A306" s="13"/>
      <c r="B306" s="224"/>
      <c r="C306" s="225"/>
      <c r="D306" s="226" t="s">
        <v>146</v>
      </c>
      <c r="E306" s="227" t="s">
        <v>19</v>
      </c>
      <c r="F306" s="228" t="s">
        <v>382</v>
      </c>
      <c r="G306" s="225"/>
      <c r="H306" s="227" t="s">
        <v>19</v>
      </c>
      <c r="I306" s="229"/>
      <c r="J306" s="225"/>
      <c r="K306" s="225"/>
      <c r="L306" s="230"/>
      <c r="M306" s="231"/>
      <c r="N306" s="232"/>
      <c r="O306" s="232"/>
      <c r="P306" s="232"/>
      <c r="Q306" s="232"/>
      <c r="R306" s="232"/>
      <c r="S306" s="232"/>
      <c r="T306" s="23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4" t="s">
        <v>146</v>
      </c>
      <c r="AU306" s="234" t="s">
        <v>83</v>
      </c>
      <c r="AV306" s="13" t="s">
        <v>81</v>
      </c>
      <c r="AW306" s="13" t="s">
        <v>35</v>
      </c>
      <c r="AX306" s="13" t="s">
        <v>73</v>
      </c>
      <c r="AY306" s="234" t="s">
        <v>135</v>
      </c>
    </row>
    <row r="307" spans="1:51" s="14" customFormat="1" ht="12">
      <c r="A307" s="14"/>
      <c r="B307" s="235"/>
      <c r="C307" s="236"/>
      <c r="D307" s="226" t="s">
        <v>146</v>
      </c>
      <c r="E307" s="237" t="s">
        <v>19</v>
      </c>
      <c r="F307" s="238" t="s">
        <v>393</v>
      </c>
      <c r="G307" s="236"/>
      <c r="H307" s="239">
        <v>5.32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5" t="s">
        <v>146</v>
      </c>
      <c r="AU307" s="245" t="s">
        <v>83</v>
      </c>
      <c r="AV307" s="14" t="s">
        <v>83</v>
      </c>
      <c r="AW307" s="14" t="s">
        <v>35</v>
      </c>
      <c r="AX307" s="14" t="s">
        <v>73</v>
      </c>
      <c r="AY307" s="245" t="s">
        <v>135</v>
      </c>
    </row>
    <row r="308" spans="1:51" s="15" customFormat="1" ht="12">
      <c r="A308" s="15"/>
      <c r="B308" s="246"/>
      <c r="C308" s="247"/>
      <c r="D308" s="226" t="s">
        <v>146</v>
      </c>
      <c r="E308" s="248" t="s">
        <v>19</v>
      </c>
      <c r="F308" s="249" t="s">
        <v>161</v>
      </c>
      <c r="G308" s="247"/>
      <c r="H308" s="250">
        <v>2290.267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6" t="s">
        <v>146</v>
      </c>
      <c r="AU308" s="256" t="s">
        <v>83</v>
      </c>
      <c r="AV308" s="15" t="s">
        <v>142</v>
      </c>
      <c r="AW308" s="15" t="s">
        <v>35</v>
      </c>
      <c r="AX308" s="15" t="s">
        <v>81</v>
      </c>
      <c r="AY308" s="256" t="s">
        <v>135</v>
      </c>
    </row>
    <row r="309" spans="1:65" s="2" customFormat="1" ht="24.15" customHeight="1">
      <c r="A309" s="40"/>
      <c r="B309" s="41"/>
      <c r="C309" s="206" t="s">
        <v>394</v>
      </c>
      <c r="D309" s="206" t="s">
        <v>137</v>
      </c>
      <c r="E309" s="207" t="s">
        <v>395</v>
      </c>
      <c r="F309" s="208" t="s">
        <v>396</v>
      </c>
      <c r="G309" s="209" t="s">
        <v>256</v>
      </c>
      <c r="H309" s="210">
        <v>300.2</v>
      </c>
      <c r="I309" s="211"/>
      <c r="J309" s="212">
        <f>ROUND(I309*H309,2)</f>
        <v>0</v>
      </c>
      <c r="K309" s="208" t="s">
        <v>141</v>
      </c>
      <c r="L309" s="46"/>
      <c r="M309" s="213" t="s">
        <v>19</v>
      </c>
      <c r="N309" s="214" t="s">
        <v>44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142</v>
      </c>
      <c r="AT309" s="217" t="s">
        <v>137</v>
      </c>
      <c r="AU309" s="217" t="s">
        <v>83</v>
      </c>
      <c r="AY309" s="19" t="s">
        <v>135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81</v>
      </c>
      <c r="BK309" s="218">
        <f>ROUND(I309*H309,2)</f>
        <v>0</v>
      </c>
      <c r="BL309" s="19" t="s">
        <v>142</v>
      </c>
      <c r="BM309" s="217" t="s">
        <v>397</v>
      </c>
    </row>
    <row r="310" spans="1:47" s="2" customFormat="1" ht="12">
      <c r="A310" s="40"/>
      <c r="B310" s="41"/>
      <c r="C310" s="42"/>
      <c r="D310" s="219" t="s">
        <v>144</v>
      </c>
      <c r="E310" s="42"/>
      <c r="F310" s="220" t="s">
        <v>398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144</v>
      </c>
      <c r="AU310" s="19" t="s">
        <v>83</v>
      </c>
    </row>
    <row r="311" spans="1:51" s="13" customFormat="1" ht="12">
      <c r="A311" s="13"/>
      <c r="B311" s="224"/>
      <c r="C311" s="225"/>
      <c r="D311" s="226" t="s">
        <v>146</v>
      </c>
      <c r="E311" s="227" t="s">
        <v>19</v>
      </c>
      <c r="F311" s="228" t="s">
        <v>147</v>
      </c>
      <c r="G311" s="225"/>
      <c r="H311" s="227" t="s">
        <v>19</v>
      </c>
      <c r="I311" s="229"/>
      <c r="J311" s="225"/>
      <c r="K311" s="225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146</v>
      </c>
      <c r="AU311" s="234" t="s">
        <v>83</v>
      </c>
      <c r="AV311" s="13" t="s">
        <v>81</v>
      </c>
      <c r="AW311" s="13" t="s">
        <v>35</v>
      </c>
      <c r="AX311" s="13" t="s">
        <v>73</v>
      </c>
      <c r="AY311" s="234" t="s">
        <v>135</v>
      </c>
    </row>
    <row r="312" spans="1:51" s="13" customFormat="1" ht="12">
      <c r="A312" s="13"/>
      <c r="B312" s="224"/>
      <c r="C312" s="225"/>
      <c r="D312" s="226" t="s">
        <v>146</v>
      </c>
      <c r="E312" s="227" t="s">
        <v>19</v>
      </c>
      <c r="F312" s="228" t="s">
        <v>375</v>
      </c>
      <c r="G312" s="225"/>
      <c r="H312" s="227" t="s">
        <v>19</v>
      </c>
      <c r="I312" s="229"/>
      <c r="J312" s="225"/>
      <c r="K312" s="225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146</v>
      </c>
      <c r="AU312" s="234" t="s">
        <v>83</v>
      </c>
      <c r="AV312" s="13" t="s">
        <v>81</v>
      </c>
      <c r="AW312" s="13" t="s">
        <v>35</v>
      </c>
      <c r="AX312" s="13" t="s">
        <v>73</v>
      </c>
      <c r="AY312" s="234" t="s">
        <v>135</v>
      </c>
    </row>
    <row r="313" spans="1:51" s="14" customFormat="1" ht="12">
      <c r="A313" s="14"/>
      <c r="B313" s="235"/>
      <c r="C313" s="236"/>
      <c r="D313" s="226" t="s">
        <v>146</v>
      </c>
      <c r="E313" s="237" t="s">
        <v>19</v>
      </c>
      <c r="F313" s="238" t="s">
        <v>376</v>
      </c>
      <c r="G313" s="236"/>
      <c r="H313" s="239">
        <v>196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5" t="s">
        <v>146</v>
      </c>
      <c r="AU313" s="245" t="s">
        <v>83</v>
      </c>
      <c r="AV313" s="14" t="s">
        <v>83</v>
      </c>
      <c r="AW313" s="14" t="s">
        <v>35</v>
      </c>
      <c r="AX313" s="14" t="s">
        <v>73</v>
      </c>
      <c r="AY313" s="245" t="s">
        <v>135</v>
      </c>
    </row>
    <row r="314" spans="1:51" s="13" customFormat="1" ht="12">
      <c r="A314" s="13"/>
      <c r="B314" s="224"/>
      <c r="C314" s="225"/>
      <c r="D314" s="226" t="s">
        <v>146</v>
      </c>
      <c r="E314" s="227" t="s">
        <v>19</v>
      </c>
      <c r="F314" s="228" t="s">
        <v>399</v>
      </c>
      <c r="G314" s="225"/>
      <c r="H314" s="227" t="s">
        <v>19</v>
      </c>
      <c r="I314" s="229"/>
      <c r="J314" s="225"/>
      <c r="K314" s="225"/>
      <c r="L314" s="230"/>
      <c r="M314" s="231"/>
      <c r="N314" s="232"/>
      <c r="O314" s="232"/>
      <c r="P314" s="232"/>
      <c r="Q314" s="232"/>
      <c r="R314" s="232"/>
      <c r="S314" s="232"/>
      <c r="T314" s="23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4" t="s">
        <v>146</v>
      </c>
      <c r="AU314" s="234" t="s">
        <v>83</v>
      </c>
      <c r="AV314" s="13" t="s">
        <v>81</v>
      </c>
      <c r="AW314" s="13" t="s">
        <v>35</v>
      </c>
      <c r="AX314" s="13" t="s">
        <v>73</v>
      </c>
      <c r="AY314" s="234" t="s">
        <v>135</v>
      </c>
    </row>
    <row r="315" spans="1:51" s="14" customFormat="1" ht="12">
      <c r="A315" s="14"/>
      <c r="B315" s="235"/>
      <c r="C315" s="236"/>
      <c r="D315" s="226" t="s">
        <v>146</v>
      </c>
      <c r="E315" s="237" t="s">
        <v>19</v>
      </c>
      <c r="F315" s="238" t="s">
        <v>400</v>
      </c>
      <c r="G315" s="236"/>
      <c r="H315" s="239">
        <v>60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5" t="s">
        <v>146</v>
      </c>
      <c r="AU315" s="245" t="s">
        <v>83</v>
      </c>
      <c r="AV315" s="14" t="s">
        <v>83</v>
      </c>
      <c r="AW315" s="14" t="s">
        <v>35</v>
      </c>
      <c r="AX315" s="14" t="s">
        <v>73</v>
      </c>
      <c r="AY315" s="245" t="s">
        <v>135</v>
      </c>
    </row>
    <row r="316" spans="1:51" s="13" customFormat="1" ht="12">
      <c r="A316" s="13"/>
      <c r="B316" s="224"/>
      <c r="C316" s="225"/>
      <c r="D316" s="226" t="s">
        <v>146</v>
      </c>
      <c r="E316" s="227" t="s">
        <v>19</v>
      </c>
      <c r="F316" s="228" t="s">
        <v>401</v>
      </c>
      <c r="G316" s="225"/>
      <c r="H316" s="227" t="s">
        <v>19</v>
      </c>
      <c r="I316" s="229"/>
      <c r="J316" s="225"/>
      <c r="K316" s="225"/>
      <c r="L316" s="230"/>
      <c r="M316" s="231"/>
      <c r="N316" s="232"/>
      <c r="O316" s="232"/>
      <c r="P316" s="232"/>
      <c r="Q316" s="232"/>
      <c r="R316" s="232"/>
      <c r="S316" s="232"/>
      <c r="T316" s="23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4" t="s">
        <v>146</v>
      </c>
      <c r="AU316" s="234" t="s">
        <v>83</v>
      </c>
      <c r="AV316" s="13" t="s">
        <v>81</v>
      </c>
      <c r="AW316" s="13" t="s">
        <v>35</v>
      </c>
      <c r="AX316" s="13" t="s">
        <v>73</v>
      </c>
      <c r="AY316" s="234" t="s">
        <v>135</v>
      </c>
    </row>
    <row r="317" spans="1:51" s="14" customFormat="1" ht="12">
      <c r="A317" s="14"/>
      <c r="B317" s="235"/>
      <c r="C317" s="236"/>
      <c r="D317" s="226" t="s">
        <v>146</v>
      </c>
      <c r="E317" s="237" t="s">
        <v>19</v>
      </c>
      <c r="F317" s="238" t="s">
        <v>201</v>
      </c>
      <c r="G317" s="236"/>
      <c r="H317" s="239">
        <v>10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5" t="s">
        <v>146</v>
      </c>
      <c r="AU317" s="245" t="s">
        <v>83</v>
      </c>
      <c r="AV317" s="14" t="s">
        <v>83</v>
      </c>
      <c r="AW317" s="14" t="s">
        <v>35</v>
      </c>
      <c r="AX317" s="14" t="s">
        <v>73</v>
      </c>
      <c r="AY317" s="245" t="s">
        <v>135</v>
      </c>
    </row>
    <row r="318" spans="1:51" s="13" customFormat="1" ht="12">
      <c r="A318" s="13"/>
      <c r="B318" s="224"/>
      <c r="C318" s="225"/>
      <c r="D318" s="226" t="s">
        <v>146</v>
      </c>
      <c r="E318" s="227" t="s">
        <v>19</v>
      </c>
      <c r="F318" s="228" t="s">
        <v>402</v>
      </c>
      <c r="G318" s="225"/>
      <c r="H318" s="227" t="s">
        <v>19</v>
      </c>
      <c r="I318" s="229"/>
      <c r="J318" s="225"/>
      <c r="K318" s="225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146</v>
      </c>
      <c r="AU318" s="234" t="s">
        <v>83</v>
      </c>
      <c r="AV318" s="13" t="s">
        <v>81</v>
      </c>
      <c r="AW318" s="13" t="s">
        <v>35</v>
      </c>
      <c r="AX318" s="13" t="s">
        <v>73</v>
      </c>
      <c r="AY318" s="234" t="s">
        <v>135</v>
      </c>
    </row>
    <row r="319" spans="1:51" s="14" customFormat="1" ht="12">
      <c r="A319" s="14"/>
      <c r="B319" s="235"/>
      <c r="C319" s="236"/>
      <c r="D319" s="226" t="s">
        <v>146</v>
      </c>
      <c r="E319" s="237" t="s">
        <v>19</v>
      </c>
      <c r="F319" s="238" t="s">
        <v>368</v>
      </c>
      <c r="G319" s="236"/>
      <c r="H319" s="239">
        <v>34.2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5" t="s">
        <v>146</v>
      </c>
      <c r="AU319" s="245" t="s">
        <v>83</v>
      </c>
      <c r="AV319" s="14" t="s">
        <v>83</v>
      </c>
      <c r="AW319" s="14" t="s">
        <v>35</v>
      </c>
      <c r="AX319" s="14" t="s">
        <v>73</v>
      </c>
      <c r="AY319" s="245" t="s">
        <v>135</v>
      </c>
    </row>
    <row r="320" spans="1:51" s="13" customFormat="1" ht="12">
      <c r="A320" s="13"/>
      <c r="B320" s="224"/>
      <c r="C320" s="225"/>
      <c r="D320" s="226" t="s">
        <v>146</v>
      </c>
      <c r="E320" s="227" t="s">
        <v>19</v>
      </c>
      <c r="F320" s="228" t="s">
        <v>403</v>
      </c>
      <c r="G320" s="225"/>
      <c r="H320" s="227" t="s">
        <v>19</v>
      </c>
      <c r="I320" s="229"/>
      <c r="J320" s="225"/>
      <c r="K320" s="225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146</v>
      </c>
      <c r="AU320" s="234" t="s">
        <v>83</v>
      </c>
      <c r="AV320" s="13" t="s">
        <v>81</v>
      </c>
      <c r="AW320" s="13" t="s">
        <v>35</v>
      </c>
      <c r="AX320" s="13" t="s">
        <v>73</v>
      </c>
      <c r="AY320" s="234" t="s">
        <v>135</v>
      </c>
    </row>
    <row r="321" spans="1:51" s="15" customFormat="1" ht="12">
      <c r="A321" s="15"/>
      <c r="B321" s="246"/>
      <c r="C321" s="247"/>
      <c r="D321" s="226" t="s">
        <v>146</v>
      </c>
      <c r="E321" s="248" t="s">
        <v>19</v>
      </c>
      <c r="F321" s="249" t="s">
        <v>161</v>
      </c>
      <c r="G321" s="247"/>
      <c r="H321" s="250">
        <v>300.2</v>
      </c>
      <c r="I321" s="251"/>
      <c r="J321" s="247"/>
      <c r="K321" s="247"/>
      <c r="L321" s="252"/>
      <c r="M321" s="253"/>
      <c r="N321" s="254"/>
      <c r="O321" s="254"/>
      <c r="P321" s="254"/>
      <c r="Q321" s="254"/>
      <c r="R321" s="254"/>
      <c r="S321" s="254"/>
      <c r="T321" s="25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6" t="s">
        <v>146</v>
      </c>
      <c r="AU321" s="256" t="s">
        <v>83</v>
      </c>
      <c r="AV321" s="15" t="s">
        <v>142</v>
      </c>
      <c r="AW321" s="15" t="s">
        <v>35</v>
      </c>
      <c r="AX321" s="15" t="s">
        <v>81</v>
      </c>
      <c r="AY321" s="256" t="s">
        <v>135</v>
      </c>
    </row>
    <row r="322" spans="1:65" s="2" customFormat="1" ht="33" customHeight="1">
      <c r="A322" s="40"/>
      <c r="B322" s="41"/>
      <c r="C322" s="206" t="s">
        <v>404</v>
      </c>
      <c r="D322" s="206" t="s">
        <v>137</v>
      </c>
      <c r="E322" s="207" t="s">
        <v>405</v>
      </c>
      <c r="F322" s="208" t="s">
        <v>406</v>
      </c>
      <c r="G322" s="209" t="s">
        <v>256</v>
      </c>
      <c r="H322" s="210">
        <v>10</v>
      </c>
      <c r="I322" s="211"/>
      <c r="J322" s="212">
        <f>ROUND(I322*H322,2)</f>
        <v>0</v>
      </c>
      <c r="K322" s="208" t="s">
        <v>141</v>
      </c>
      <c r="L322" s="46"/>
      <c r="M322" s="213" t="s">
        <v>19</v>
      </c>
      <c r="N322" s="214" t="s">
        <v>44</v>
      </c>
      <c r="O322" s="86"/>
      <c r="P322" s="215">
        <f>O322*H322</f>
        <v>0</v>
      </c>
      <c r="Q322" s="215">
        <v>0</v>
      </c>
      <c r="R322" s="215">
        <f>Q322*H322</f>
        <v>0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142</v>
      </c>
      <c r="AT322" s="217" t="s">
        <v>137</v>
      </c>
      <c r="AU322" s="217" t="s">
        <v>83</v>
      </c>
      <c r="AY322" s="19" t="s">
        <v>135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81</v>
      </c>
      <c r="BK322" s="218">
        <f>ROUND(I322*H322,2)</f>
        <v>0</v>
      </c>
      <c r="BL322" s="19" t="s">
        <v>142</v>
      </c>
      <c r="BM322" s="217" t="s">
        <v>407</v>
      </c>
    </row>
    <row r="323" spans="1:47" s="2" customFormat="1" ht="12">
      <c r="A323" s="40"/>
      <c r="B323" s="41"/>
      <c r="C323" s="42"/>
      <c r="D323" s="219" t="s">
        <v>144</v>
      </c>
      <c r="E323" s="42"/>
      <c r="F323" s="220" t="s">
        <v>408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144</v>
      </c>
      <c r="AU323" s="19" t="s">
        <v>83</v>
      </c>
    </row>
    <row r="324" spans="1:51" s="13" customFormat="1" ht="12">
      <c r="A324" s="13"/>
      <c r="B324" s="224"/>
      <c r="C324" s="225"/>
      <c r="D324" s="226" t="s">
        <v>146</v>
      </c>
      <c r="E324" s="227" t="s">
        <v>19</v>
      </c>
      <c r="F324" s="228" t="s">
        <v>147</v>
      </c>
      <c r="G324" s="225"/>
      <c r="H324" s="227" t="s">
        <v>19</v>
      </c>
      <c r="I324" s="229"/>
      <c r="J324" s="225"/>
      <c r="K324" s="225"/>
      <c r="L324" s="230"/>
      <c r="M324" s="231"/>
      <c r="N324" s="232"/>
      <c r="O324" s="232"/>
      <c r="P324" s="232"/>
      <c r="Q324" s="232"/>
      <c r="R324" s="232"/>
      <c r="S324" s="232"/>
      <c r="T324" s="23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146</v>
      </c>
      <c r="AU324" s="234" t="s">
        <v>83</v>
      </c>
      <c r="AV324" s="13" t="s">
        <v>81</v>
      </c>
      <c r="AW324" s="13" t="s">
        <v>35</v>
      </c>
      <c r="AX324" s="13" t="s">
        <v>73</v>
      </c>
      <c r="AY324" s="234" t="s">
        <v>135</v>
      </c>
    </row>
    <row r="325" spans="1:51" s="13" customFormat="1" ht="12">
      <c r="A325" s="13"/>
      <c r="B325" s="224"/>
      <c r="C325" s="225"/>
      <c r="D325" s="226" t="s">
        <v>146</v>
      </c>
      <c r="E325" s="227" t="s">
        <v>19</v>
      </c>
      <c r="F325" s="228" t="s">
        <v>409</v>
      </c>
      <c r="G325" s="225"/>
      <c r="H325" s="227" t="s">
        <v>19</v>
      </c>
      <c r="I325" s="229"/>
      <c r="J325" s="225"/>
      <c r="K325" s="225"/>
      <c r="L325" s="230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4" t="s">
        <v>146</v>
      </c>
      <c r="AU325" s="234" t="s">
        <v>83</v>
      </c>
      <c r="AV325" s="13" t="s">
        <v>81</v>
      </c>
      <c r="AW325" s="13" t="s">
        <v>35</v>
      </c>
      <c r="AX325" s="13" t="s">
        <v>73</v>
      </c>
      <c r="AY325" s="234" t="s">
        <v>135</v>
      </c>
    </row>
    <row r="326" spans="1:51" s="14" customFormat="1" ht="12">
      <c r="A326" s="14"/>
      <c r="B326" s="235"/>
      <c r="C326" s="236"/>
      <c r="D326" s="226" t="s">
        <v>146</v>
      </c>
      <c r="E326" s="237" t="s">
        <v>19</v>
      </c>
      <c r="F326" s="238" t="s">
        <v>201</v>
      </c>
      <c r="G326" s="236"/>
      <c r="H326" s="239">
        <v>10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5" t="s">
        <v>146</v>
      </c>
      <c r="AU326" s="245" t="s">
        <v>83</v>
      </c>
      <c r="AV326" s="14" t="s">
        <v>83</v>
      </c>
      <c r="AW326" s="14" t="s">
        <v>35</v>
      </c>
      <c r="AX326" s="14" t="s">
        <v>81</v>
      </c>
      <c r="AY326" s="245" t="s">
        <v>135</v>
      </c>
    </row>
    <row r="327" spans="1:65" s="2" customFormat="1" ht="24.15" customHeight="1">
      <c r="A327" s="40"/>
      <c r="B327" s="41"/>
      <c r="C327" s="206" t="s">
        <v>410</v>
      </c>
      <c r="D327" s="206" t="s">
        <v>137</v>
      </c>
      <c r="E327" s="207" t="s">
        <v>411</v>
      </c>
      <c r="F327" s="208" t="s">
        <v>412</v>
      </c>
      <c r="G327" s="209" t="s">
        <v>413</v>
      </c>
      <c r="H327" s="210">
        <v>588.926</v>
      </c>
      <c r="I327" s="211"/>
      <c r="J327" s="212">
        <f>ROUND(I327*H327,2)</f>
        <v>0</v>
      </c>
      <c r="K327" s="208" t="s">
        <v>141</v>
      </c>
      <c r="L327" s="46"/>
      <c r="M327" s="213" t="s">
        <v>19</v>
      </c>
      <c r="N327" s="214" t="s">
        <v>44</v>
      </c>
      <c r="O327" s="86"/>
      <c r="P327" s="215">
        <f>O327*H327</f>
        <v>0</v>
      </c>
      <c r="Q327" s="215">
        <v>0</v>
      </c>
      <c r="R327" s="215">
        <f>Q327*H327</f>
        <v>0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142</v>
      </c>
      <c r="AT327" s="217" t="s">
        <v>137</v>
      </c>
      <c r="AU327" s="217" t="s">
        <v>83</v>
      </c>
      <c r="AY327" s="19" t="s">
        <v>135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81</v>
      </c>
      <c r="BK327" s="218">
        <f>ROUND(I327*H327,2)</f>
        <v>0</v>
      </c>
      <c r="BL327" s="19" t="s">
        <v>142</v>
      </c>
      <c r="BM327" s="217" t="s">
        <v>414</v>
      </c>
    </row>
    <row r="328" spans="1:47" s="2" customFormat="1" ht="12">
      <c r="A328" s="40"/>
      <c r="B328" s="41"/>
      <c r="C328" s="42"/>
      <c r="D328" s="219" t="s">
        <v>144</v>
      </c>
      <c r="E328" s="42"/>
      <c r="F328" s="220" t="s">
        <v>415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144</v>
      </c>
      <c r="AU328" s="19" t="s">
        <v>83</v>
      </c>
    </row>
    <row r="329" spans="1:51" s="13" customFormat="1" ht="12">
      <c r="A329" s="13"/>
      <c r="B329" s="224"/>
      <c r="C329" s="225"/>
      <c r="D329" s="226" t="s">
        <v>146</v>
      </c>
      <c r="E329" s="227" t="s">
        <v>19</v>
      </c>
      <c r="F329" s="228" t="s">
        <v>147</v>
      </c>
      <c r="G329" s="225"/>
      <c r="H329" s="227" t="s">
        <v>19</v>
      </c>
      <c r="I329" s="229"/>
      <c r="J329" s="225"/>
      <c r="K329" s="225"/>
      <c r="L329" s="230"/>
      <c r="M329" s="231"/>
      <c r="N329" s="232"/>
      <c r="O329" s="232"/>
      <c r="P329" s="232"/>
      <c r="Q329" s="232"/>
      <c r="R329" s="232"/>
      <c r="S329" s="232"/>
      <c r="T329" s="23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4" t="s">
        <v>146</v>
      </c>
      <c r="AU329" s="234" t="s">
        <v>83</v>
      </c>
      <c r="AV329" s="13" t="s">
        <v>81</v>
      </c>
      <c r="AW329" s="13" t="s">
        <v>35</v>
      </c>
      <c r="AX329" s="13" t="s">
        <v>73</v>
      </c>
      <c r="AY329" s="234" t="s">
        <v>135</v>
      </c>
    </row>
    <row r="330" spans="1:51" s="13" customFormat="1" ht="12">
      <c r="A330" s="13"/>
      <c r="B330" s="224"/>
      <c r="C330" s="225"/>
      <c r="D330" s="226" t="s">
        <v>146</v>
      </c>
      <c r="E330" s="227" t="s">
        <v>19</v>
      </c>
      <c r="F330" s="228" t="s">
        <v>416</v>
      </c>
      <c r="G330" s="225"/>
      <c r="H330" s="227" t="s">
        <v>19</v>
      </c>
      <c r="I330" s="229"/>
      <c r="J330" s="225"/>
      <c r="K330" s="225"/>
      <c r="L330" s="230"/>
      <c r="M330" s="231"/>
      <c r="N330" s="232"/>
      <c r="O330" s="232"/>
      <c r="P330" s="232"/>
      <c r="Q330" s="232"/>
      <c r="R330" s="232"/>
      <c r="S330" s="232"/>
      <c r="T330" s="23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4" t="s">
        <v>146</v>
      </c>
      <c r="AU330" s="234" t="s">
        <v>83</v>
      </c>
      <c r="AV330" s="13" t="s">
        <v>81</v>
      </c>
      <c r="AW330" s="13" t="s">
        <v>35</v>
      </c>
      <c r="AX330" s="13" t="s">
        <v>73</v>
      </c>
      <c r="AY330" s="234" t="s">
        <v>135</v>
      </c>
    </row>
    <row r="331" spans="1:51" s="13" customFormat="1" ht="12">
      <c r="A331" s="13"/>
      <c r="B331" s="224"/>
      <c r="C331" s="225"/>
      <c r="D331" s="226" t="s">
        <v>146</v>
      </c>
      <c r="E331" s="227" t="s">
        <v>19</v>
      </c>
      <c r="F331" s="228" t="s">
        <v>375</v>
      </c>
      <c r="G331" s="225"/>
      <c r="H331" s="227" t="s">
        <v>19</v>
      </c>
      <c r="I331" s="229"/>
      <c r="J331" s="225"/>
      <c r="K331" s="225"/>
      <c r="L331" s="230"/>
      <c r="M331" s="231"/>
      <c r="N331" s="232"/>
      <c r="O331" s="232"/>
      <c r="P331" s="232"/>
      <c r="Q331" s="232"/>
      <c r="R331" s="232"/>
      <c r="S331" s="232"/>
      <c r="T331" s="23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4" t="s">
        <v>146</v>
      </c>
      <c r="AU331" s="234" t="s">
        <v>83</v>
      </c>
      <c r="AV331" s="13" t="s">
        <v>81</v>
      </c>
      <c r="AW331" s="13" t="s">
        <v>35</v>
      </c>
      <c r="AX331" s="13" t="s">
        <v>73</v>
      </c>
      <c r="AY331" s="234" t="s">
        <v>135</v>
      </c>
    </row>
    <row r="332" spans="1:51" s="14" customFormat="1" ht="12">
      <c r="A332" s="14"/>
      <c r="B332" s="235"/>
      <c r="C332" s="236"/>
      <c r="D332" s="226" t="s">
        <v>146</v>
      </c>
      <c r="E332" s="237" t="s">
        <v>19</v>
      </c>
      <c r="F332" s="238" t="s">
        <v>417</v>
      </c>
      <c r="G332" s="236"/>
      <c r="H332" s="239">
        <v>352.8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5" t="s">
        <v>146</v>
      </c>
      <c r="AU332" s="245" t="s">
        <v>83</v>
      </c>
      <c r="AV332" s="14" t="s">
        <v>83</v>
      </c>
      <c r="AW332" s="14" t="s">
        <v>35</v>
      </c>
      <c r="AX332" s="14" t="s">
        <v>73</v>
      </c>
      <c r="AY332" s="245" t="s">
        <v>135</v>
      </c>
    </row>
    <row r="333" spans="1:51" s="13" customFormat="1" ht="12">
      <c r="A333" s="13"/>
      <c r="B333" s="224"/>
      <c r="C333" s="225"/>
      <c r="D333" s="226" t="s">
        <v>146</v>
      </c>
      <c r="E333" s="227" t="s">
        <v>19</v>
      </c>
      <c r="F333" s="228" t="s">
        <v>377</v>
      </c>
      <c r="G333" s="225"/>
      <c r="H333" s="227" t="s">
        <v>19</v>
      </c>
      <c r="I333" s="229"/>
      <c r="J333" s="225"/>
      <c r="K333" s="225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146</v>
      </c>
      <c r="AU333" s="234" t="s">
        <v>83</v>
      </c>
      <c r="AV333" s="13" t="s">
        <v>81</v>
      </c>
      <c r="AW333" s="13" t="s">
        <v>35</v>
      </c>
      <c r="AX333" s="13" t="s">
        <v>73</v>
      </c>
      <c r="AY333" s="234" t="s">
        <v>135</v>
      </c>
    </row>
    <row r="334" spans="1:51" s="14" customFormat="1" ht="12">
      <c r="A334" s="14"/>
      <c r="B334" s="235"/>
      <c r="C334" s="236"/>
      <c r="D334" s="226" t="s">
        <v>146</v>
      </c>
      <c r="E334" s="237" t="s">
        <v>19</v>
      </c>
      <c r="F334" s="238" t="s">
        <v>418</v>
      </c>
      <c r="G334" s="236"/>
      <c r="H334" s="239">
        <v>-126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5" t="s">
        <v>146</v>
      </c>
      <c r="AU334" s="245" t="s">
        <v>83</v>
      </c>
      <c r="AV334" s="14" t="s">
        <v>83</v>
      </c>
      <c r="AW334" s="14" t="s">
        <v>35</v>
      </c>
      <c r="AX334" s="14" t="s">
        <v>73</v>
      </c>
      <c r="AY334" s="245" t="s">
        <v>135</v>
      </c>
    </row>
    <row r="335" spans="1:51" s="13" customFormat="1" ht="12">
      <c r="A335" s="13"/>
      <c r="B335" s="224"/>
      <c r="C335" s="225"/>
      <c r="D335" s="226" t="s">
        <v>146</v>
      </c>
      <c r="E335" s="227" t="s">
        <v>19</v>
      </c>
      <c r="F335" s="228" t="s">
        <v>379</v>
      </c>
      <c r="G335" s="225"/>
      <c r="H335" s="227" t="s">
        <v>19</v>
      </c>
      <c r="I335" s="229"/>
      <c r="J335" s="225"/>
      <c r="K335" s="225"/>
      <c r="L335" s="230"/>
      <c r="M335" s="231"/>
      <c r="N335" s="232"/>
      <c r="O335" s="232"/>
      <c r="P335" s="232"/>
      <c r="Q335" s="232"/>
      <c r="R335" s="232"/>
      <c r="S335" s="232"/>
      <c r="T335" s="23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4" t="s">
        <v>146</v>
      </c>
      <c r="AU335" s="234" t="s">
        <v>83</v>
      </c>
      <c r="AV335" s="13" t="s">
        <v>81</v>
      </c>
      <c r="AW335" s="13" t="s">
        <v>35</v>
      </c>
      <c r="AX335" s="13" t="s">
        <v>73</v>
      </c>
      <c r="AY335" s="234" t="s">
        <v>135</v>
      </c>
    </row>
    <row r="336" spans="1:51" s="14" customFormat="1" ht="12">
      <c r="A336" s="14"/>
      <c r="B336" s="235"/>
      <c r="C336" s="236"/>
      <c r="D336" s="226" t="s">
        <v>146</v>
      </c>
      <c r="E336" s="237" t="s">
        <v>19</v>
      </c>
      <c r="F336" s="238" t="s">
        <v>419</v>
      </c>
      <c r="G336" s="236"/>
      <c r="H336" s="239">
        <v>333.758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5" t="s">
        <v>146</v>
      </c>
      <c r="AU336" s="245" t="s">
        <v>83</v>
      </c>
      <c r="AV336" s="14" t="s">
        <v>83</v>
      </c>
      <c r="AW336" s="14" t="s">
        <v>35</v>
      </c>
      <c r="AX336" s="14" t="s">
        <v>73</v>
      </c>
      <c r="AY336" s="245" t="s">
        <v>135</v>
      </c>
    </row>
    <row r="337" spans="1:51" s="13" customFormat="1" ht="12">
      <c r="A337" s="13"/>
      <c r="B337" s="224"/>
      <c r="C337" s="225"/>
      <c r="D337" s="226" t="s">
        <v>146</v>
      </c>
      <c r="E337" s="227" t="s">
        <v>19</v>
      </c>
      <c r="F337" s="228" t="s">
        <v>381</v>
      </c>
      <c r="G337" s="225"/>
      <c r="H337" s="227" t="s">
        <v>19</v>
      </c>
      <c r="I337" s="229"/>
      <c r="J337" s="225"/>
      <c r="K337" s="225"/>
      <c r="L337" s="230"/>
      <c r="M337" s="231"/>
      <c r="N337" s="232"/>
      <c r="O337" s="232"/>
      <c r="P337" s="232"/>
      <c r="Q337" s="232"/>
      <c r="R337" s="232"/>
      <c r="S337" s="232"/>
      <c r="T337" s="23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4" t="s">
        <v>146</v>
      </c>
      <c r="AU337" s="234" t="s">
        <v>83</v>
      </c>
      <c r="AV337" s="13" t="s">
        <v>81</v>
      </c>
      <c r="AW337" s="13" t="s">
        <v>35</v>
      </c>
      <c r="AX337" s="13" t="s">
        <v>73</v>
      </c>
      <c r="AY337" s="234" t="s">
        <v>135</v>
      </c>
    </row>
    <row r="338" spans="1:51" s="14" customFormat="1" ht="12">
      <c r="A338" s="14"/>
      <c r="B338" s="235"/>
      <c r="C338" s="236"/>
      <c r="D338" s="226" t="s">
        <v>146</v>
      </c>
      <c r="E338" s="237" t="s">
        <v>19</v>
      </c>
      <c r="F338" s="238" t="s">
        <v>420</v>
      </c>
      <c r="G338" s="236"/>
      <c r="H338" s="239">
        <v>27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5" t="s">
        <v>146</v>
      </c>
      <c r="AU338" s="245" t="s">
        <v>83</v>
      </c>
      <c r="AV338" s="14" t="s">
        <v>83</v>
      </c>
      <c r="AW338" s="14" t="s">
        <v>35</v>
      </c>
      <c r="AX338" s="14" t="s">
        <v>73</v>
      </c>
      <c r="AY338" s="245" t="s">
        <v>135</v>
      </c>
    </row>
    <row r="339" spans="1:51" s="13" customFormat="1" ht="12">
      <c r="A339" s="13"/>
      <c r="B339" s="224"/>
      <c r="C339" s="225"/>
      <c r="D339" s="226" t="s">
        <v>146</v>
      </c>
      <c r="E339" s="227" t="s">
        <v>19</v>
      </c>
      <c r="F339" s="228" t="s">
        <v>382</v>
      </c>
      <c r="G339" s="225"/>
      <c r="H339" s="227" t="s">
        <v>19</v>
      </c>
      <c r="I339" s="229"/>
      <c r="J339" s="225"/>
      <c r="K339" s="225"/>
      <c r="L339" s="230"/>
      <c r="M339" s="231"/>
      <c r="N339" s="232"/>
      <c r="O339" s="232"/>
      <c r="P339" s="232"/>
      <c r="Q339" s="232"/>
      <c r="R339" s="232"/>
      <c r="S339" s="232"/>
      <c r="T339" s="23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4" t="s">
        <v>146</v>
      </c>
      <c r="AU339" s="234" t="s">
        <v>83</v>
      </c>
      <c r="AV339" s="13" t="s">
        <v>81</v>
      </c>
      <c r="AW339" s="13" t="s">
        <v>35</v>
      </c>
      <c r="AX339" s="13" t="s">
        <v>73</v>
      </c>
      <c r="AY339" s="234" t="s">
        <v>135</v>
      </c>
    </row>
    <row r="340" spans="1:51" s="14" customFormat="1" ht="12">
      <c r="A340" s="14"/>
      <c r="B340" s="235"/>
      <c r="C340" s="236"/>
      <c r="D340" s="226" t="s">
        <v>146</v>
      </c>
      <c r="E340" s="237" t="s">
        <v>19</v>
      </c>
      <c r="F340" s="238" t="s">
        <v>421</v>
      </c>
      <c r="G340" s="236"/>
      <c r="H340" s="239">
        <v>1.368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5" t="s">
        <v>146</v>
      </c>
      <c r="AU340" s="245" t="s">
        <v>83</v>
      </c>
      <c r="AV340" s="14" t="s">
        <v>83</v>
      </c>
      <c r="AW340" s="14" t="s">
        <v>35</v>
      </c>
      <c r="AX340" s="14" t="s">
        <v>73</v>
      </c>
      <c r="AY340" s="245" t="s">
        <v>135</v>
      </c>
    </row>
    <row r="341" spans="1:51" s="15" customFormat="1" ht="12">
      <c r="A341" s="15"/>
      <c r="B341" s="246"/>
      <c r="C341" s="247"/>
      <c r="D341" s="226" t="s">
        <v>146</v>
      </c>
      <c r="E341" s="248" t="s">
        <v>19</v>
      </c>
      <c r="F341" s="249" t="s">
        <v>161</v>
      </c>
      <c r="G341" s="247"/>
      <c r="H341" s="250">
        <v>588.926</v>
      </c>
      <c r="I341" s="251"/>
      <c r="J341" s="247"/>
      <c r="K341" s="247"/>
      <c r="L341" s="252"/>
      <c r="M341" s="253"/>
      <c r="N341" s="254"/>
      <c r="O341" s="254"/>
      <c r="P341" s="254"/>
      <c r="Q341" s="254"/>
      <c r="R341" s="254"/>
      <c r="S341" s="254"/>
      <c r="T341" s="25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6" t="s">
        <v>146</v>
      </c>
      <c r="AU341" s="256" t="s">
        <v>83</v>
      </c>
      <c r="AV341" s="15" t="s">
        <v>142</v>
      </c>
      <c r="AW341" s="15" t="s">
        <v>35</v>
      </c>
      <c r="AX341" s="15" t="s">
        <v>81</v>
      </c>
      <c r="AY341" s="256" t="s">
        <v>135</v>
      </c>
    </row>
    <row r="342" spans="1:65" s="2" customFormat="1" ht="24.15" customHeight="1">
      <c r="A342" s="40"/>
      <c r="B342" s="41"/>
      <c r="C342" s="206" t="s">
        <v>422</v>
      </c>
      <c r="D342" s="206" t="s">
        <v>137</v>
      </c>
      <c r="E342" s="207" t="s">
        <v>423</v>
      </c>
      <c r="F342" s="208" t="s">
        <v>424</v>
      </c>
      <c r="G342" s="209" t="s">
        <v>256</v>
      </c>
      <c r="H342" s="210">
        <v>919.781</v>
      </c>
      <c r="I342" s="211"/>
      <c r="J342" s="212">
        <f>ROUND(I342*H342,2)</f>
        <v>0</v>
      </c>
      <c r="K342" s="208" t="s">
        <v>141</v>
      </c>
      <c r="L342" s="46"/>
      <c r="M342" s="213" t="s">
        <v>19</v>
      </c>
      <c r="N342" s="214" t="s">
        <v>44</v>
      </c>
      <c r="O342" s="86"/>
      <c r="P342" s="215">
        <f>O342*H342</f>
        <v>0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142</v>
      </c>
      <c r="AT342" s="217" t="s">
        <v>137</v>
      </c>
      <c r="AU342" s="217" t="s">
        <v>83</v>
      </c>
      <c r="AY342" s="19" t="s">
        <v>135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81</v>
      </c>
      <c r="BK342" s="218">
        <f>ROUND(I342*H342,2)</f>
        <v>0</v>
      </c>
      <c r="BL342" s="19" t="s">
        <v>142</v>
      </c>
      <c r="BM342" s="217" t="s">
        <v>425</v>
      </c>
    </row>
    <row r="343" spans="1:47" s="2" customFormat="1" ht="12">
      <c r="A343" s="40"/>
      <c r="B343" s="41"/>
      <c r="C343" s="42"/>
      <c r="D343" s="219" t="s">
        <v>144</v>
      </c>
      <c r="E343" s="42"/>
      <c r="F343" s="220" t="s">
        <v>426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144</v>
      </c>
      <c r="AU343" s="19" t="s">
        <v>83</v>
      </c>
    </row>
    <row r="344" spans="1:51" s="13" customFormat="1" ht="12">
      <c r="A344" s="13"/>
      <c r="B344" s="224"/>
      <c r="C344" s="225"/>
      <c r="D344" s="226" t="s">
        <v>146</v>
      </c>
      <c r="E344" s="227" t="s">
        <v>19</v>
      </c>
      <c r="F344" s="228" t="s">
        <v>147</v>
      </c>
      <c r="G344" s="225"/>
      <c r="H344" s="227" t="s">
        <v>19</v>
      </c>
      <c r="I344" s="229"/>
      <c r="J344" s="225"/>
      <c r="K344" s="225"/>
      <c r="L344" s="230"/>
      <c r="M344" s="231"/>
      <c r="N344" s="232"/>
      <c r="O344" s="232"/>
      <c r="P344" s="232"/>
      <c r="Q344" s="232"/>
      <c r="R344" s="232"/>
      <c r="S344" s="232"/>
      <c r="T344" s="23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4" t="s">
        <v>146</v>
      </c>
      <c r="AU344" s="234" t="s">
        <v>83</v>
      </c>
      <c r="AV344" s="13" t="s">
        <v>81</v>
      </c>
      <c r="AW344" s="13" t="s">
        <v>35</v>
      </c>
      <c r="AX344" s="13" t="s">
        <v>73</v>
      </c>
      <c r="AY344" s="234" t="s">
        <v>135</v>
      </c>
    </row>
    <row r="345" spans="1:51" s="13" customFormat="1" ht="12">
      <c r="A345" s="13"/>
      <c r="B345" s="224"/>
      <c r="C345" s="225"/>
      <c r="D345" s="226" t="s">
        <v>146</v>
      </c>
      <c r="E345" s="227" t="s">
        <v>19</v>
      </c>
      <c r="F345" s="228" t="s">
        <v>427</v>
      </c>
      <c r="G345" s="225"/>
      <c r="H345" s="227" t="s">
        <v>19</v>
      </c>
      <c r="I345" s="229"/>
      <c r="J345" s="225"/>
      <c r="K345" s="225"/>
      <c r="L345" s="230"/>
      <c r="M345" s="231"/>
      <c r="N345" s="232"/>
      <c r="O345" s="232"/>
      <c r="P345" s="232"/>
      <c r="Q345" s="232"/>
      <c r="R345" s="232"/>
      <c r="S345" s="232"/>
      <c r="T345" s="23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4" t="s">
        <v>146</v>
      </c>
      <c r="AU345" s="234" t="s">
        <v>83</v>
      </c>
      <c r="AV345" s="13" t="s">
        <v>81</v>
      </c>
      <c r="AW345" s="13" t="s">
        <v>35</v>
      </c>
      <c r="AX345" s="13" t="s">
        <v>73</v>
      </c>
      <c r="AY345" s="234" t="s">
        <v>135</v>
      </c>
    </row>
    <row r="346" spans="1:51" s="13" customFormat="1" ht="12">
      <c r="A346" s="13"/>
      <c r="B346" s="224"/>
      <c r="C346" s="225"/>
      <c r="D346" s="226" t="s">
        <v>146</v>
      </c>
      <c r="E346" s="227" t="s">
        <v>19</v>
      </c>
      <c r="F346" s="228" t="s">
        <v>375</v>
      </c>
      <c r="G346" s="225"/>
      <c r="H346" s="227" t="s">
        <v>19</v>
      </c>
      <c r="I346" s="229"/>
      <c r="J346" s="225"/>
      <c r="K346" s="225"/>
      <c r="L346" s="230"/>
      <c r="M346" s="231"/>
      <c r="N346" s="232"/>
      <c r="O346" s="232"/>
      <c r="P346" s="232"/>
      <c r="Q346" s="232"/>
      <c r="R346" s="232"/>
      <c r="S346" s="232"/>
      <c r="T346" s="23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4" t="s">
        <v>146</v>
      </c>
      <c r="AU346" s="234" t="s">
        <v>83</v>
      </c>
      <c r="AV346" s="13" t="s">
        <v>81</v>
      </c>
      <c r="AW346" s="13" t="s">
        <v>35</v>
      </c>
      <c r="AX346" s="13" t="s">
        <v>73</v>
      </c>
      <c r="AY346" s="234" t="s">
        <v>135</v>
      </c>
    </row>
    <row r="347" spans="1:51" s="14" customFormat="1" ht="12">
      <c r="A347" s="14"/>
      <c r="B347" s="235"/>
      <c r="C347" s="236"/>
      <c r="D347" s="226" t="s">
        <v>146</v>
      </c>
      <c r="E347" s="237" t="s">
        <v>19</v>
      </c>
      <c r="F347" s="238" t="s">
        <v>376</v>
      </c>
      <c r="G347" s="236"/>
      <c r="H347" s="239">
        <v>196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5" t="s">
        <v>146</v>
      </c>
      <c r="AU347" s="245" t="s">
        <v>83</v>
      </c>
      <c r="AV347" s="14" t="s">
        <v>83</v>
      </c>
      <c r="AW347" s="14" t="s">
        <v>35</v>
      </c>
      <c r="AX347" s="14" t="s">
        <v>73</v>
      </c>
      <c r="AY347" s="245" t="s">
        <v>135</v>
      </c>
    </row>
    <row r="348" spans="1:51" s="13" customFormat="1" ht="12">
      <c r="A348" s="13"/>
      <c r="B348" s="224"/>
      <c r="C348" s="225"/>
      <c r="D348" s="226" t="s">
        <v>146</v>
      </c>
      <c r="E348" s="227" t="s">
        <v>19</v>
      </c>
      <c r="F348" s="228" t="s">
        <v>428</v>
      </c>
      <c r="G348" s="225"/>
      <c r="H348" s="227" t="s">
        <v>19</v>
      </c>
      <c r="I348" s="229"/>
      <c r="J348" s="225"/>
      <c r="K348" s="225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146</v>
      </c>
      <c r="AU348" s="234" t="s">
        <v>83</v>
      </c>
      <c r="AV348" s="13" t="s">
        <v>81</v>
      </c>
      <c r="AW348" s="13" t="s">
        <v>35</v>
      </c>
      <c r="AX348" s="13" t="s">
        <v>73</v>
      </c>
      <c r="AY348" s="234" t="s">
        <v>135</v>
      </c>
    </row>
    <row r="349" spans="1:51" s="14" customFormat="1" ht="12">
      <c r="A349" s="14"/>
      <c r="B349" s="235"/>
      <c r="C349" s="236"/>
      <c r="D349" s="226" t="s">
        <v>146</v>
      </c>
      <c r="E349" s="237" t="s">
        <v>19</v>
      </c>
      <c r="F349" s="238" t="s">
        <v>429</v>
      </c>
      <c r="G349" s="236"/>
      <c r="H349" s="239">
        <v>194.781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146</v>
      </c>
      <c r="AU349" s="245" t="s">
        <v>83</v>
      </c>
      <c r="AV349" s="14" t="s">
        <v>83</v>
      </c>
      <c r="AW349" s="14" t="s">
        <v>35</v>
      </c>
      <c r="AX349" s="14" t="s">
        <v>73</v>
      </c>
      <c r="AY349" s="245" t="s">
        <v>135</v>
      </c>
    </row>
    <row r="350" spans="1:51" s="13" customFormat="1" ht="12">
      <c r="A350" s="13"/>
      <c r="B350" s="224"/>
      <c r="C350" s="225"/>
      <c r="D350" s="226" t="s">
        <v>146</v>
      </c>
      <c r="E350" s="227" t="s">
        <v>19</v>
      </c>
      <c r="F350" s="228" t="s">
        <v>430</v>
      </c>
      <c r="G350" s="225"/>
      <c r="H350" s="227" t="s">
        <v>19</v>
      </c>
      <c r="I350" s="229"/>
      <c r="J350" s="225"/>
      <c r="K350" s="225"/>
      <c r="L350" s="230"/>
      <c r="M350" s="231"/>
      <c r="N350" s="232"/>
      <c r="O350" s="232"/>
      <c r="P350" s="232"/>
      <c r="Q350" s="232"/>
      <c r="R350" s="232"/>
      <c r="S350" s="232"/>
      <c r="T350" s="23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4" t="s">
        <v>146</v>
      </c>
      <c r="AU350" s="234" t="s">
        <v>83</v>
      </c>
      <c r="AV350" s="13" t="s">
        <v>81</v>
      </c>
      <c r="AW350" s="13" t="s">
        <v>35</v>
      </c>
      <c r="AX350" s="13" t="s">
        <v>73</v>
      </c>
      <c r="AY350" s="234" t="s">
        <v>135</v>
      </c>
    </row>
    <row r="351" spans="1:51" s="14" customFormat="1" ht="12">
      <c r="A351" s="14"/>
      <c r="B351" s="235"/>
      <c r="C351" s="236"/>
      <c r="D351" s="226" t="s">
        <v>146</v>
      </c>
      <c r="E351" s="237" t="s">
        <v>19</v>
      </c>
      <c r="F351" s="238" t="s">
        <v>378</v>
      </c>
      <c r="G351" s="236"/>
      <c r="H351" s="239">
        <v>-70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5" t="s">
        <v>146</v>
      </c>
      <c r="AU351" s="245" t="s">
        <v>83</v>
      </c>
      <c r="AV351" s="14" t="s">
        <v>83</v>
      </c>
      <c r="AW351" s="14" t="s">
        <v>35</v>
      </c>
      <c r="AX351" s="14" t="s">
        <v>73</v>
      </c>
      <c r="AY351" s="245" t="s">
        <v>135</v>
      </c>
    </row>
    <row r="352" spans="1:51" s="13" customFormat="1" ht="12">
      <c r="A352" s="13"/>
      <c r="B352" s="224"/>
      <c r="C352" s="225"/>
      <c r="D352" s="226" t="s">
        <v>146</v>
      </c>
      <c r="E352" s="227" t="s">
        <v>19</v>
      </c>
      <c r="F352" s="228" t="s">
        <v>431</v>
      </c>
      <c r="G352" s="225"/>
      <c r="H352" s="227" t="s">
        <v>19</v>
      </c>
      <c r="I352" s="229"/>
      <c r="J352" s="225"/>
      <c r="K352" s="225"/>
      <c r="L352" s="230"/>
      <c r="M352" s="231"/>
      <c r="N352" s="232"/>
      <c r="O352" s="232"/>
      <c r="P352" s="232"/>
      <c r="Q352" s="232"/>
      <c r="R352" s="232"/>
      <c r="S352" s="232"/>
      <c r="T352" s="23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4" t="s">
        <v>146</v>
      </c>
      <c r="AU352" s="234" t="s">
        <v>83</v>
      </c>
      <c r="AV352" s="13" t="s">
        <v>81</v>
      </c>
      <c r="AW352" s="13" t="s">
        <v>35</v>
      </c>
      <c r="AX352" s="13" t="s">
        <v>73</v>
      </c>
      <c r="AY352" s="234" t="s">
        <v>135</v>
      </c>
    </row>
    <row r="353" spans="1:51" s="13" customFormat="1" ht="12">
      <c r="A353" s="13"/>
      <c r="B353" s="224"/>
      <c r="C353" s="225"/>
      <c r="D353" s="226" t="s">
        <v>146</v>
      </c>
      <c r="E353" s="227" t="s">
        <v>19</v>
      </c>
      <c r="F353" s="228" t="s">
        <v>362</v>
      </c>
      <c r="G353" s="225"/>
      <c r="H353" s="227" t="s">
        <v>19</v>
      </c>
      <c r="I353" s="229"/>
      <c r="J353" s="225"/>
      <c r="K353" s="225"/>
      <c r="L353" s="230"/>
      <c r="M353" s="231"/>
      <c r="N353" s="232"/>
      <c r="O353" s="232"/>
      <c r="P353" s="232"/>
      <c r="Q353" s="232"/>
      <c r="R353" s="232"/>
      <c r="S353" s="232"/>
      <c r="T353" s="23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4" t="s">
        <v>146</v>
      </c>
      <c r="AU353" s="234" t="s">
        <v>83</v>
      </c>
      <c r="AV353" s="13" t="s">
        <v>81</v>
      </c>
      <c r="AW353" s="13" t="s">
        <v>35</v>
      </c>
      <c r="AX353" s="13" t="s">
        <v>73</v>
      </c>
      <c r="AY353" s="234" t="s">
        <v>135</v>
      </c>
    </row>
    <row r="354" spans="1:51" s="14" customFormat="1" ht="12">
      <c r="A354" s="14"/>
      <c r="B354" s="235"/>
      <c r="C354" s="236"/>
      <c r="D354" s="226" t="s">
        <v>146</v>
      </c>
      <c r="E354" s="237" t="s">
        <v>19</v>
      </c>
      <c r="F354" s="238" t="s">
        <v>363</v>
      </c>
      <c r="G354" s="236"/>
      <c r="H354" s="239">
        <v>529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5" t="s">
        <v>146</v>
      </c>
      <c r="AU354" s="245" t="s">
        <v>83</v>
      </c>
      <c r="AV354" s="14" t="s">
        <v>83</v>
      </c>
      <c r="AW354" s="14" t="s">
        <v>35</v>
      </c>
      <c r="AX354" s="14" t="s">
        <v>73</v>
      </c>
      <c r="AY354" s="245" t="s">
        <v>135</v>
      </c>
    </row>
    <row r="355" spans="1:51" s="13" customFormat="1" ht="12">
      <c r="A355" s="13"/>
      <c r="B355" s="224"/>
      <c r="C355" s="225"/>
      <c r="D355" s="226" t="s">
        <v>146</v>
      </c>
      <c r="E355" s="227" t="s">
        <v>19</v>
      </c>
      <c r="F355" s="228" t="s">
        <v>364</v>
      </c>
      <c r="G355" s="225"/>
      <c r="H355" s="227" t="s">
        <v>19</v>
      </c>
      <c r="I355" s="229"/>
      <c r="J355" s="225"/>
      <c r="K355" s="225"/>
      <c r="L355" s="230"/>
      <c r="M355" s="231"/>
      <c r="N355" s="232"/>
      <c r="O355" s="232"/>
      <c r="P355" s="232"/>
      <c r="Q355" s="232"/>
      <c r="R355" s="232"/>
      <c r="S355" s="232"/>
      <c r="T355" s="23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4" t="s">
        <v>146</v>
      </c>
      <c r="AU355" s="234" t="s">
        <v>83</v>
      </c>
      <c r="AV355" s="13" t="s">
        <v>81</v>
      </c>
      <c r="AW355" s="13" t="s">
        <v>35</v>
      </c>
      <c r="AX355" s="13" t="s">
        <v>73</v>
      </c>
      <c r="AY355" s="234" t="s">
        <v>135</v>
      </c>
    </row>
    <row r="356" spans="1:51" s="14" customFormat="1" ht="12">
      <c r="A356" s="14"/>
      <c r="B356" s="235"/>
      <c r="C356" s="236"/>
      <c r="D356" s="226" t="s">
        <v>146</v>
      </c>
      <c r="E356" s="237" t="s">
        <v>19</v>
      </c>
      <c r="F356" s="238" t="s">
        <v>365</v>
      </c>
      <c r="G356" s="236"/>
      <c r="H356" s="239">
        <v>70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5" t="s">
        <v>146</v>
      </c>
      <c r="AU356" s="245" t="s">
        <v>83</v>
      </c>
      <c r="AV356" s="14" t="s">
        <v>83</v>
      </c>
      <c r="AW356" s="14" t="s">
        <v>35</v>
      </c>
      <c r="AX356" s="14" t="s">
        <v>73</v>
      </c>
      <c r="AY356" s="245" t="s">
        <v>135</v>
      </c>
    </row>
    <row r="357" spans="1:51" s="15" customFormat="1" ht="12">
      <c r="A357" s="15"/>
      <c r="B357" s="246"/>
      <c r="C357" s="247"/>
      <c r="D357" s="226" t="s">
        <v>146</v>
      </c>
      <c r="E357" s="248" t="s">
        <v>19</v>
      </c>
      <c r="F357" s="249" t="s">
        <v>161</v>
      </c>
      <c r="G357" s="247"/>
      <c r="H357" s="250">
        <v>919.781</v>
      </c>
      <c r="I357" s="251"/>
      <c r="J357" s="247"/>
      <c r="K357" s="247"/>
      <c r="L357" s="252"/>
      <c r="M357" s="253"/>
      <c r="N357" s="254"/>
      <c r="O357" s="254"/>
      <c r="P357" s="254"/>
      <c r="Q357" s="254"/>
      <c r="R357" s="254"/>
      <c r="S357" s="254"/>
      <c r="T357" s="25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6" t="s">
        <v>146</v>
      </c>
      <c r="AU357" s="256" t="s">
        <v>83</v>
      </c>
      <c r="AV357" s="15" t="s">
        <v>142</v>
      </c>
      <c r="AW357" s="15" t="s">
        <v>35</v>
      </c>
      <c r="AX357" s="15" t="s">
        <v>81</v>
      </c>
      <c r="AY357" s="256" t="s">
        <v>135</v>
      </c>
    </row>
    <row r="358" spans="1:65" s="2" customFormat="1" ht="24.15" customHeight="1">
      <c r="A358" s="40"/>
      <c r="B358" s="41"/>
      <c r="C358" s="206" t="s">
        <v>432</v>
      </c>
      <c r="D358" s="206" t="s">
        <v>137</v>
      </c>
      <c r="E358" s="207" t="s">
        <v>433</v>
      </c>
      <c r="F358" s="208" t="s">
        <v>434</v>
      </c>
      <c r="G358" s="209" t="s">
        <v>256</v>
      </c>
      <c r="H358" s="210">
        <v>60</v>
      </c>
      <c r="I358" s="211"/>
      <c r="J358" s="212">
        <f>ROUND(I358*H358,2)</f>
        <v>0</v>
      </c>
      <c r="K358" s="208" t="s">
        <v>141</v>
      </c>
      <c r="L358" s="46"/>
      <c r="M358" s="213" t="s">
        <v>19</v>
      </c>
      <c r="N358" s="214" t="s">
        <v>44</v>
      </c>
      <c r="O358" s="86"/>
      <c r="P358" s="215">
        <f>O358*H358</f>
        <v>0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142</v>
      </c>
      <c r="AT358" s="217" t="s">
        <v>137</v>
      </c>
      <c r="AU358" s="217" t="s">
        <v>83</v>
      </c>
      <c r="AY358" s="19" t="s">
        <v>135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81</v>
      </c>
      <c r="BK358" s="218">
        <f>ROUND(I358*H358,2)</f>
        <v>0</v>
      </c>
      <c r="BL358" s="19" t="s">
        <v>142</v>
      </c>
      <c r="BM358" s="217" t="s">
        <v>435</v>
      </c>
    </row>
    <row r="359" spans="1:47" s="2" customFormat="1" ht="12">
      <c r="A359" s="40"/>
      <c r="B359" s="41"/>
      <c r="C359" s="42"/>
      <c r="D359" s="219" t="s">
        <v>144</v>
      </c>
      <c r="E359" s="42"/>
      <c r="F359" s="220" t="s">
        <v>436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144</v>
      </c>
      <c r="AU359" s="19" t="s">
        <v>83</v>
      </c>
    </row>
    <row r="360" spans="1:51" s="13" customFormat="1" ht="12">
      <c r="A360" s="13"/>
      <c r="B360" s="224"/>
      <c r="C360" s="225"/>
      <c r="D360" s="226" t="s">
        <v>146</v>
      </c>
      <c r="E360" s="227" t="s">
        <v>19</v>
      </c>
      <c r="F360" s="228" t="s">
        <v>147</v>
      </c>
      <c r="G360" s="225"/>
      <c r="H360" s="227" t="s">
        <v>19</v>
      </c>
      <c r="I360" s="229"/>
      <c r="J360" s="225"/>
      <c r="K360" s="225"/>
      <c r="L360" s="230"/>
      <c r="M360" s="231"/>
      <c r="N360" s="232"/>
      <c r="O360" s="232"/>
      <c r="P360" s="232"/>
      <c r="Q360" s="232"/>
      <c r="R360" s="232"/>
      <c r="S360" s="232"/>
      <c r="T360" s="23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4" t="s">
        <v>146</v>
      </c>
      <c r="AU360" s="234" t="s">
        <v>83</v>
      </c>
      <c r="AV360" s="13" t="s">
        <v>81</v>
      </c>
      <c r="AW360" s="13" t="s">
        <v>35</v>
      </c>
      <c r="AX360" s="13" t="s">
        <v>73</v>
      </c>
      <c r="AY360" s="234" t="s">
        <v>135</v>
      </c>
    </row>
    <row r="361" spans="1:51" s="13" customFormat="1" ht="12">
      <c r="A361" s="13"/>
      <c r="B361" s="224"/>
      <c r="C361" s="225"/>
      <c r="D361" s="226" t="s">
        <v>146</v>
      </c>
      <c r="E361" s="227" t="s">
        <v>19</v>
      </c>
      <c r="F361" s="228" t="s">
        <v>437</v>
      </c>
      <c r="G361" s="225"/>
      <c r="H361" s="227" t="s">
        <v>19</v>
      </c>
      <c r="I361" s="229"/>
      <c r="J361" s="225"/>
      <c r="K361" s="225"/>
      <c r="L361" s="230"/>
      <c r="M361" s="231"/>
      <c r="N361" s="232"/>
      <c r="O361" s="232"/>
      <c r="P361" s="232"/>
      <c r="Q361" s="232"/>
      <c r="R361" s="232"/>
      <c r="S361" s="232"/>
      <c r="T361" s="23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4" t="s">
        <v>146</v>
      </c>
      <c r="AU361" s="234" t="s">
        <v>83</v>
      </c>
      <c r="AV361" s="13" t="s">
        <v>81</v>
      </c>
      <c r="AW361" s="13" t="s">
        <v>35</v>
      </c>
      <c r="AX361" s="13" t="s">
        <v>73</v>
      </c>
      <c r="AY361" s="234" t="s">
        <v>135</v>
      </c>
    </row>
    <row r="362" spans="1:51" s="14" customFormat="1" ht="12">
      <c r="A362" s="14"/>
      <c r="B362" s="235"/>
      <c r="C362" s="236"/>
      <c r="D362" s="226" t="s">
        <v>146</v>
      </c>
      <c r="E362" s="237" t="s">
        <v>19</v>
      </c>
      <c r="F362" s="238" t="s">
        <v>400</v>
      </c>
      <c r="G362" s="236"/>
      <c r="H362" s="239">
        <v>60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5" t="s">
        <v>146</v>
      </c>
      <c r="AU362" s="245" t="s">
        <v>83</v>
      </c>
      <c r="AV362" s="14" t="s">
        <v>83</v>
      </c>
      <c r="AW362" s="14" t="s">
        <v>35</v>
      </c>
      <c r="AX362" s="14" t="s">
        <v>81</v>
      </c>
      <c r="AY362" s="245" t="s">
        <v>135</v>
      </c>
    </row>
    <row r="363" spans="1:65" s="2" customFormat="1" ht="33" customHeight="1">
      <c r="A363" s="40"/>
      <c r="B363" s="41"/>
      <c r="C363" s="206" t="s">
        <v>438</v>
      </c>
      <c r="D363" s="206" t="s">
        <v>137</v>
      </c>
      <c r="E363" s="207" t="s">
        <v>439</v>
      </c>
      <c r="F363" s="208" t="s">
        <v>440</v>
      </c>
      <c r="G363" s="209" t="s">
        <v>140</v>
      </c>
      <c r="H363" s="210">
        <v>3358</v>
      </c>
      <c r="I363" s="211"/>
      <c r="J363" s="212">
        <f>ROUND(I363*H363,2)</f>
        <v>0</v>
      </c>
      <c r="K363" s="208" t="s">
        <v>141</v>
      </c>
      <c r="L363" s="46"/>
      <c r="M363" s="213" t="s">
        <v>19</v>
      </c>
      <c r="N363" s="214" t="s">
        <v>44</v>
      </c>
      <c r="O363" s="86"/>
      <c r="P363" s="215">
        <f>O363*H363</f>
        <v>0</v>
      </c>
      <c r="Q363" s="215">
        <v>0</v>
      </c>
      <c r="R363" s="215">
        <f>Q363*H363</f>
        <v>0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142</v>
      </c>
      <c r="AT363" s="217" t="s">
        <v>137</v>
      </c>
      <c r="AU363" s="217" t="s">
        <v>83</v>
      </c>
      <c r="AY363" s="19" t="s">
        <v>135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81</v>
      </c>
      <c r="BK363" s="218">
        <f>ROUND(I363*H363,2)</f>
        <v>0</v>
      </c>
      <c r="BL363" s="19" t="s">
        <v>142</v>
      </c>
      <c r="BM363" s="217" t="s">
        <v>441</v>
      </c>
    </row>
    <row r="364" spans="1:47" s="2" customFormat="1" ht="12">
      <c r="A364" s="40"/>
      <c r="B364" s="41"/>
      <c r="C364" s="42"/>
      <c r="D364" s="219" t="s">
        <v>144</v>
      </c>
      <c r="E364" s="42"/>
      <c r="F364" s="220" t="s">
        <v>442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144</v>
      </c>
      <c r="AU364" s="19" t="s">
        <v>83</v>
      </c>
    </row>
    <row r="365" spans="1:51" s="13" customFormat="1" ht="12">
      <c r="A365" s="13"/>
      <c r="B365" s="224"/>
      <c r="C365" s="225"/>
      <c r="D365" s="226" t="s">
        <v>146</v>
      </c>
      <c r="E365" s="227" t="s">
        <v>19</v>
      </c>
      <c r="F365" s="228" t="s">
        <v>147</v>
      </c>
      <c r="G365" s="225"/>
      <c r="H365" s="227" t="s">
        <v>19</v>
      </c>
      <c r="I365" s="229"/>
      <c r="J365" s="225"/>
      <c r="K365" s="225"/>
      <c r="L365" s="230"/>
      <c r="M365" s="231"/>
      <c r="N365" s="232"/>
      <c r="O365" s="232"/>
      <c r="P365" s="232"/>
      <c r="Q365" s="232"/>
      <c r="R365" s="232"/>
      <c r="S365" s="232"/>
      <c r="T365" s="23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4" t="s">
        <v>146</v>
      </c>
      <c r="AU365" s="234" t="s">
        <v>83</v>
      </c>
      <c r="AV365" s="13" t="s">
        <v>81</v>
      </c>
      <c r="AW365" s="13" t="s">
        <v>35</v>
      </c>
      <c r="AX365" s="13" t="s">
        <v>73</v>
      </c>
      <c r="AY365" s="234" t="s">
        <v>135</v>
      </c>
    </row>
    <row r="366" spans="1:51" s="13" customFormat="1" ht="12">
      <c r="A366" s="13"/>
      <c r="B366" s="224"/>
      <c r="C366" s="225"/>
      <c r="D366" s="226" t="s">
        <v>146</v>
      </c>
      <c r="E366" s="227" t="s">
        <v>19</v>
      </c>
      <c r="F366" s="228" t="s">
        <v>443</v>
      </c>
      <c r="G366" s="225"/>
      <c r="H366" s="227" t="s">
        <v>19</v>
      </c>
      <c r="I366" s="229"/>
      <c r="J366" s="225"/>
      <c r="K366" s="225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146</v>
      </c>
      <c r="AU366" s="234" t="s">
        <v>83</v>
      </c>
      <c r="AV366" s="13" t="s">
        <v>81</v>
      </c>
      <c r="AW366" s="13" t="s">
        <v>35</v>
      </c>
      <c r="AX366" s="13" t="s">
        <v>73</v>
      </c>
      <c r="AY366" s="234" t="s">
        <v>135</v>
      </c>
    </row>
    <row r="367" spans="1:51" s="13" customFormat="1" ht="12">
      <c r="A367" s="13"/>
      <c r="B367" s="224"/>
      <c r="C367" s="225"/>
      <c r="D367" s="226" t="s">
        <v>146</v>
      </c>
      <c r="E367" s="227" t="s">
        <v>19</v>
      </c>
      <c r="F367" s="228" t="s">
        <v>158</v>
      </c>
      <c r="G367" s="225"/>
      <c r="H367" s="227" t="s">
        <v>19</v>
      </c>
      <c r="I367" s="229"/>
      <c r="J367" s="225"/>
      <c r="K367" s="225"/>
      <c r="L367" s="230"/>
      <c r="M367" s="231"/>
      <c r="N367" s="232"/>
      <c r="O367" s="232"/>
      <c r="P367" s="232"/>
      <c r="Q367" s="232"/>
      <c r="R367" s="232"/>
      <c r="S367" s="232"/>
      <c r="T367" s="23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4" t="s">
        <v>146</v>
      </c>
      <c r="AU367" s="234" t="s">
        <v>83</v>
      </c>
      <c r="AV367" s="13" t="s">
        <v>81</v>
      </c>
      <c r="AW367" s="13" t="s">
        <v>35</v>
      </c>
      <c r="AX367" s="13" t="s">
        <v>73</v>
      </c>
      <c r="AY367" s="234" t="s">
        <v>135</v>
      </c>
    </row>
    <row r="368" spans="1:51" s="14" customFormat="1" ht="12">
      <c r="A368" s="14"/>
      <c r="B368" s="235"/>
      <c r="C368" s="236"/>
      <c r="D368" s="226" t="s">
        <v>146</v>
      </c>
      <c r="E368" s="237" t="s">
        <v>19</v>
      </c>
      <c r="F368" s="238" t="s">
        <v>444</v>
      </c>
      <c r="G368" s="236"/>
      <c r="H368" s="239">
        <v>3358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5" t="s">
        <v>146</v>
      </c>
      <c r="AU368" s="245" t="s">
        <v>83</v>
      </c>
      <c r="AV368" s="14" t="s">
        <v>83</v>
      </c>
      <c r="AW368" s="14" t="s">
        <v>35</v>
      </c>
      <c r="AX368" s="14" t="s">
        <v>81</v>
      </c>
      <c r="AY368" s="245" t="s">
        <v>135</v>
      </c>
    </row>
    <row r="369" spans="1:65" s="2" customFormat="1" ht="16.5" customHeight="1">
      <c r="A369" s="40"/>
      <c r="B369" s="41"/>
      <c r="C369" s="206" t="s">
        <v>445</v>
      </c>
      <c r="D369" s="206" t="s">
        <v>137</v>
      </c>
      <c r="E369" s="207" t="s">
        <v>446</v>
      </c>
      <c r="F369" s="208" t="s">
        <v>447</v>
      </c>
      <c r="G369" s="209" t="s">
        <v>140</v>
      </c>
      <c r="H369" s="210">
        <v>2645</v>
      </c>
      <c r="I369" s="211"/>
      <c r="J369" s="212">
        <f>ROUND(I369*H369,2)</f>
        <v>0</v>
      </c>
      <c r="K369" s="208" t="s">
        <v>141</v>
      </c>
      <c r="L369" s="46"/>
      <c r="M369" s="213" t="s">
        <v>19</v>
      </c>
      <c r="N369" s="214" t="s">
        <v>44</v>
      </c>
      <c r="O369" s="86"/>
      <c r="P369" s="215">
        <f>O369*H369</f>
        <v>0</v>
      </c>
      <c r="Q369" s="215">
        <v>0</v>
      </c>
      <c r="R369" s="215">
        <f>Q369*H369</f>
        <v>0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142</v>
      </c>
      <c r="AT369" s="217" t="s">
        <v>137</v>
      </c>
      <c r="AU369" s="217" t="s">
        <v>83</v>
      </c>
      <c r="AY369" s="19" t="s">
        <v>135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81</v>
      </c>
      <c r="BK369" s="218">
        <f>ROUND(I369*H369,2)</f>
        <v>0</v>
      </c>
      <c r="BL369" s="19" t="s">
        <v>142</v>
      </c>
      <c r="BM369" s="217" t="s">
        <v>448</v>
      </c>
    </row>
    <row r="370" spans="1:47" s="2" customFormat="1" ht="12">
      <c r="A370" s="40"/>
      <c r="B370" s="41"/>
      <c r="C370" s="42"/>
      <c r="D370" s="219" t="s">
        <v>144</v>
      </c>
      <c r="E370" s="42"/>
      <c r="F370" s="220" t="s">
        <v>449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144</v>
      </c>
      <c r="AU370" s="19" t="s">
        <v>83</v>
      </c>
    </row>
    <row r="371" spans="1:51" s="13" customFormat="1" ht="12">
      <c r="A371" s="13"/>
      <c r="B371" s="224"/>
      <c r="C371" s="225"/>
      <c r="D371" s="226" t="s">
        <v>146</v>
      </c>
      <c r="E371" s="227" t="s">
        <v>19</v>
      </c>
      <c r="F371" s="228" t="s">
        <v>147</v>
      </c>
      <c r="G371" s="225"/>
      <c r="H371" s="227" t="s">
        <v>19</v>
      </c>
      <c r="I371" s="229"/>
      <c r="J371" s="225"/>
      <c r="K371" s="225"/>
      <c r="L371" s="230"/>
      <c r="M371" s="231"/>
      <c r="N371" s="232"/>
      <c r="O371" s="232"/>
      <c r="P371" s="232"/>
      <c r="Q371" s="232"/>
      <c r="R371" s="232"/>
      <c r="S371" s="232"/>
      <c r="T371" s="23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4" t="s">
        <v>146</v>
      </c>
      <c r="AU371" s="234" t="s">
        <v>83</v>
      </c>
      <c r="AV371" s="13" t="s">
        <v>81</v>
      </c>
      <c r="AW371" s="13" t="s">
        <v>35</v>
      </c>
      <c r="AX371" s="13" t="s">
        <v>73</v>
      </c>
      <c r="AY371" s="234" t="s">
        <v>135</v>
      </c>
    </row>
    <row r="372" spans="1:51" s="13" customFormat="1" ht="12">
      <c r="A372" s="13"/>
      <c r="B372" s="224"/>
      <c r="C372" s="225"/>
      <c r="D372" s="226" t="s">
        <v>146</v>
      </c>
      <c r="E372" s="227" t="s">
        <v>19</v>
      </c>
      <c r="F372" s="228" t="s">
        <v>450</v>
      </c>
      <c r="G372" s="225"/>
      <c r="H372" s="227" t="s">
        <v>19</v>
      </c>
      <c r="I372" s="229"/>
      <c r="J372" s="225"/>
      <c r="K372" s="225"/>
      <c r="L372" s="230"/>
      <c r="M372" s="231"/>
      <c r="N372" s="232"/>
      <c r="O372" s="232"/>
      <c r="P372" s="232"/>
      <c r="Q372" s="232"/>
      <c r="R372" s="232"/>
      <c r="S372" s="232"/>
      <c r="T372" s="23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4" t="s">
        <v>146</v>
      </c>
      <c r="AU372" s="234" t="s">
        <v>83</v>
      </c>
      <c r="AV372" s="13" t="s">
        <v>81</v>
      </c>
      <c r="AW372" s="13" t="s">
        <v>35</v>
      </c>
      <c r="AX372" s="13" t="s">
        <v>73</v>
      </c>
      <c r="AY372" s="234" t="s">
        <v>135</v>
      </c>
    </row>
    <row r="373" spans="1:51" s="14" customFormat="1" ht="12">
      <c r="A373" s="14"/>
      <c r="B373" s="235"/>
      <c r="C373" s="236"/>
      <c r="D373" s="226" t="s">
        <v>146</v>
      </c>
      <c r="E373" s="237" t="s">
        <v>19</v>
      </c>
      <c r="F373" s="238" t="s">
        <v>252</v>
      </c>
      <c r="G373" s="236"/>
      <c r="H373" s="239">
        <v>2645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5" t="s">
        <v>146</v>
      </c>
      <c r="AU373" s="245" t="s">
        <v>83</v>
      </c>
      <c r="AV373" s="14" t="s">
        <v>83</v>
      </c>
      <c r="AW373" s="14" t="s">
        <v>35</v>
      </c>
      <c r="AX373" s="14" t="s">
        <v>81</v>
      </c>
      <c r="AY373" s="245" t="s">
        <v>135</v>
      </c>
    </row>
    <row r="374" spans="1:65" s="2" customFormat="1" ht="24.15" customHeight="1">
      <c r="A374" s="40"/>
      <c r="B374" s="41"/>
      <c r="C374" s="206" t="s">
        <v>451</v>
      </c>
      <c r="D374" s="206" t="s">
        <v>137</v>
      </c>
      <c r="E374" s="207" t="s">
        <v>452</v>
      </c>
      <c r="F374" s="208" t="s">
        <v>453</v>
      </c>
      <c r="G374" s="209" t="s">
        <v>140</v>
      </c>
      <c r="H374" s="210">
        <v>342</v>
      </c>
      <c r="I374" s="211"/>
      <c r="J374" s="212">
        <f>ROUND(I374*H374,2)</f>
        <v>0</v>
      </c>
      <c r="K374" s="208" t="s">
        <v>141</v>
      </c>
      <c r="L374" s="46"/>
      <c r="M374" s="213" t="s">
        <v>19</v>
      </c>
      <c r="N374" s="214" t="s">
        <v>44</v>
      </c>
      <c r="O374" s="86"/>
      <c r="P374" s="215">
        <f>O374*H374</f>
        <v>0</v>
      </c>
      <c r="Q374" s="215">
        <v>0</v>
      </c>
      <c r="R374" s="215">
        <f>Q374*H374</f>
        <v>0</v>
      </c>
      <c r="S374" s="215">
        <v>0</v>
      </c>
      <c r="T374" s="21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142</v>
      </c>
      <c r="AT374" s="217" t="s">
        <v>137</v>
      </c>
      <c r="AU374" s="217" t="s">
        <v>83</v>
      </c>
      <c r="AY374" s="19" t="s">
        <v>135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81</v>
      </c>
      <c r="BK374" s="218">
        <f>ROUND(I374*H374,2)</f>
        <v>0</v>
      </c>
      <c r="BL374" s="19" t="s">
        <v>142</v>
      </c>
      <c r="BM374" s="217" t="s">
        <v>454</v>
      </c>
    </row>
    <row r="375" spans="1:47" s="2" customFormat="1" ht="12">
      <c r="A375" s="40"/>
      <c r="B375" s="41"/>
      <c r="C375" s="42"/>
      <c r="D375" s="219" t="s">
        <v>144</v>
      </c>
      <c r="E375" s="42"/>
      <c r="F375" s="220" t="s">
        <v>455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144</v>
      </c>
      <c r="AU375" s="19" t="s">
        <v>83</v>
      </c>
    </row>
    <row r="376" spans="1:51" s="13" customFormat="1" ht="12">
      <c r="A376" s="13"/>
      <c r="B376" s="224"/>
      <c r="C376" s="225"/>
      <c r="D376" s="226" t="s">
        <v>146</v>
      </c>
      <c r="E376" s="227" t="s">
        <v>19</v>
      </c>
      <c r="F376" s="228" t="s">
        <v>147</v>
      </c>
      <c r="G376" s="225"/>
      <c r="H376" s="227" t="s">
        <v>19</v>
      </c>
      <c r="I376" s="229"/>
      <c r="J376" s="225"/>
      <c r="K376" s="225"/>
      <c r="L376" s="230"/>
      <c r="M376" s="231"/>
      <c r="N376" s="232"/>
      <c r="O376" s="232"/>
      <c r="P376" s="232"/>
      <c r="Q376" s="232"/>
      <c r="R376" s="232"/>
      <c r="S376" s="232"/>
      <c r="T376" s="23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4" t="s">
        <v>146</v>
      </c>
      <c r="AU376" s="234" t="s">
        <v>83</v>
      </c>
      <c r="AV376" s="13" t="s">
        <v>81</v>
      </c>
      <c r="AW376" s="13" t="s">
        <v>35</v>
      </c>
      <c r="AX376" s="13" t="s">
        <v>73</v>
      </c>
      <c r="AY376" s="234" t="s">
        <v>135</v>
      </c>
    </row>
    <row r="377" spans="1:51" s="13" customFormat="1" ht="12">
      <c r="A377" s="13"/>
      <c r="B377" s="224"/>
      <c r="C377" s="225"/>
      <c r="D377" s="226" t="s">
        <v>146</v>
      </c>
      <c r="E377" s="227" t="s">
        <v>19</v>
      </c>
      <c r="F377" s="228" t="s">
        <v>149</v>
      </c>
      <c r="G377" s="225"/>
      <c r="H377" s="227" t="s">
        <v>19</v>
      </c>
      <c r="I377" s="229"/>
      <c r="J377" s="225"/>
      <c r="K377" s="225"/>
      <c r="L377" s="230"/>
      <c r="M377" s="231"/>
      <c r="N377" s="232"/>
      <c r="O377" s="232"/>
      <c r="P377" s="232"/>
      <c r="Q377" s="232"/>
      <c r="R377" s="232"/>
      <c r="S377" s="232"/>
      <c r="T377" s="23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4" t="s">
        <v>146</v>
      </c>
      <c r="AU377" s="234" t="s">
        <v>83</v>
      </c>
      <c r="AV377" s="13" t="s">
        <v>81</v>
      </c>
      <c r="AW377" s="13" t="s">
        <v>35</v>
      </c>
      <c r="AX377" s="13" t="s">
        <v>73</v>
      </c>
      <c r="AY377" s="234" t="s">
        <v>135</v>
      </c>
    </row>
    <row r="378" spans="1:51" s="14" customFormat="1" ht="12">
      <c r="A378" s="14"/>
      <c r="B378" s="235"/>
      <c r="C378" s="236"/>
      <c r="D378" s="226" t="s">
        <v>146</v>
      </c>
      <c r="E378" s="237" t="s">
        <v>19</v>
      </c>
      <c r="F378" s="238" t="s">
        <v>456</v>
      </c>
      <c r="G378" s="236"/>
      <c r="H378" s="239">
        <v>342</v>
      </c>
      <c r="I378" s="240"/>
      <c r="J378" s="236"/>
      <c r="K378" s="236"/>
      <c r="L378" s="241"/>
      <c r="M378" s="242"/>
      <c r="N378" s="243"/>
      <c r="O378" s="243"/>
      <c r="P378" s="243"/>
      <c r="Q378" s="243"/>
      <c r="R378" s="243"/>
      <c r="S378" s="243"/>
      <c r="T378" s="24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5" t="s">
        <v>146</v>
      </c>
      <c r="AU378" s="245" t="s">
        <v>83</v>
      </c>
      <c r="AV378" s="14" t="s">
        <v>83</v>
      </c>
      <c r="AW378" s="14" t="s">
        <v>35</v>
      </c>
      <c r="AX378" s="14" t="s">
        <v>81</v>
      </c>
      <c r="AY378" s="245" t="s">
        <v>135</v>
      </c>
    </row>
    <row r="379" spans="1:65" s="2" customFormat="1" ht="16.5" customHeight="1">
      <c r="A379" s="40"/>
      <c r="B379" s="41"/>
      <c r="C379" s="257" t="s">
        <v>457</v>
      </c>
      <c r="D379" s="257" t="s">
        <v>458</v>
      </c>
      <c r="E379" s="258" t="s">
        <v>459</v>
      </c>
      <c r="F379" s="259" t="s">
        <v>460</v>
      </c>
      <c r="G379" s="260" t="s">
        <v>461</v>
      </c>
      <c r="H379" s="261">
        <v>5.13</v>
      </c>
      <c r="I379" s="262"/>
      <c r="J379" s="263">
        <f>ROUND(I379*H379,2)</f>
        <v>0</v>
      </c>
      <c r="K379" s="259" t="s">
        <v>141</v>
      </c>
      <c r="L379" s="264"/>
      <c r="M379" s="265" t="s">
        <v>19</v>
      </c>
      <c r="N379" s="266" t="s">
        <v>44</v>
      </c>
      <c r="O379" s="86"/>
      <c r="P379" s="215">
        <f>O379*H379</f>
        <v>0</v>
      </c>
      <c r="Q379" s="215">
        <v>0.001</v>
      </c>
      <c r="R379" s="215">
        <f>Q379*H379</f>
        <v>0.00513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191</v>
      </c>
      <c r="AT379" s="217" t="s">
        <v>458</v>
      </c>
      <c r="AU379" s="217" t="s">
        <v>83</v>
      </c>
      <c r="AY379" s="19" t="s">
        <v>135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81</v>
      </c>
      <c r="BK379" s="218">
        <f>ROUND(I379*H379,2)</f>
        <v>0</v>
      </c>
      <c r="BL379" s="19" t="s">
        <v>142</v>
      </c>
      <c r="BM379" s="217" t="s">
        <v>462</v>
      </c>
    </row>
    <row r="380" spans="1:51" s="14" customFormat="1" ht="12">
      <c r="A380" s="14"/>
      <c r="B380" s="235"/>
      <c r="C380" s="236"/>
      <c r="D380" s="226" t="s">
        <v>146</v>
      </c>
      <c r="E380" s="236"/>
      <c r="F380" s="238" t="s">
        <v>463</v>
      </c>
      <c r="G380" s="236"/>
      <c r="H380" s="239">
        <v>5.13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5" t="s">
        <v>146</v>
      </c>
      <c r="AU380" s="245" t="s">
        <v>83</v>
      </c>
      <c r="AV380" s="14" t="s">
        <v>83</v>
      </c>
      <c r="AW380" s="14" t="s">
        <v>4</v>
      </c>
      <c r="AX380" s="14" t="s">
        <v>81</v>
      </c>
      <c r="AY380" s="245" t="s">
        <v>135</v>
      </c>
    </row>
    <row r="381" spans="1:65" s="2" customFormat="1" ht="24.15" customHeight="1">
      <c r="A381" s="40"/>
      <c r="B381" s="41"/>
      <c r="C381" s="206" t="s">
        <v>464</v>
      </c>
      <c r="D381" s="206" t="s">
        <v>137</v>
      </c>
      <c r="E381" s="207" t="s">
        <v>465</v>
      </c>
      <c r="F381" s="208" t="s">
        <v>466</v>
      </c>
      <c r="G381" s="209" t="s">
        <v>140</v>
      </c>
      <c r="H381" s="210">
        <v>3358</v>
      </c>
      <c r="I381" s="211"/>
      <c r="J381" s="212">
        <f>ROUND(I381*H381,2)</f>
        <v>0</v>
      </c>
      <c r="K381" s="208" t="s">
        <v>141</v>
      </c>
      <c r="L381" s="46"/>
      <c r="M381" s="213" t="s">
        <v>19</v>
      </c>
      <c r="N381" s="214" t="s">
        <v>44</v>
      </c>
      <c r="O381" s="86"/>
      <c r="P381" s="215">
        <f>O381*H381</f>
        <v>0</v>
      </c>
      <c r="Q381" s="215">
        <v>0</v>
      </c>
      <c r="R381" s="215">
        <f>Q381*H381</f>
        <v>0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142</v>
      </c>
      <c r="AT381" s="217" t="s">
        <v>137</v>
      </c>
      <c r="AU381" s="217" t="s">
        <v>83</v>
      </c>
      <c r="AY381" s="19" t="s">
        <v>135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81</v>
      </c>
      <c r="BK381" s="218">
        <f>ROUND(I381*H381,2)</f>
        <v>0</v>
      </c>
      <c r="BL381" s="19" t="s">
        <v>142</v>
      </c>
      <c r="BM381" s="217" t="s">
        <v>467</v>
      </c>
    </row>
    <row r="382" spans="1:47" s="2" customFormat="1" ht="12">
      <c r="A382" s="40"/>
      <c r="B382" s="41"/>
      <c r="C382" s="42"/>
      <c r="D382" s="219" t="s">
        <v>144</v>
      </c>
      <c r="E382" s="42"/>
      <c r="F382" s="220" t="s">
        <v>468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144</v>
      </c>
      <c r="AU382" s="19" t="s">
        <v>83</v>
      </c>
    </row>
    <row r="383" spans="1:51" s="13" customFormat="1" ht="12">
      <c r="A383" s="13"/>
      <c r="B383" s="224"/>
      <c r="C383" s="225"/>
      <c r="D383" s="226" t="s">
        <v>146</v>
      </c>
      <c r="E383" s="227" t="s">
        <v>19</v>
      </c>
      <c r="F383" s="228" t="s">
        <v>147</v>
      </c>
      <c r="G383" s="225"/>
      <c r="H383" s="227" t="s">
        <v>19</v>
      </c>
      <c r="I383" s="229"/>
      <c r="J383" s="225"/>
      <c r="K383" s="225"/>
      <c r="L383" s="230"/>
      <c r="M383" s="231"/>
      <c r="N383" s="232"/>
      <c r="O383" s="232"/>
      <c r="P383" s="232"/>
      <c r="Q383" s="232"/>
      <c r="R383" s="232"/>
      <c r="S383" s="232"/>
      <c r="T383" s="23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4" t="s">
        <v>146</v>
      </c>
      <c r="AU383" s="234" t="s">
        <v>83</v>
      </c>
      <c r="AV383" s="13" t="s">
        <v>81</v>
      </c>
      <c r="AW383" s="13" t="s">
        <v>35</v>
      </c>
      <c r="AX383" s="13" t="s">
        <v>73</v>
      </c>
      <c r="AY383" s="234" t="s">
        <v>135</v>
      </c>
    </row>
    <row r="384" spans="1:51" s="13" customFormat="1" ht="12">
      <c r="A384" s="13"/>
      <c r="B384" s="224"/>
      <c r="C384" s="225"/>
      <c r="D384" s="226" t="s">
        <v>146</v>
      </c>
      <c r="E384" s="227" t="s">
        <v>19</v>
      </c>
      <c r="F384" s="228" t="s">
        <v>158</v>
      </c>
      <c r="G384" s="225"/>
      <c r="H384" s="227" t="s">
        <v>19</v>
      </c>
      <c r="I384" s="229"/>
      <c r="J384" s="225"/>
      <c r="K384" s="225"/>
      <c r="L384" s="230"/>
      <c r="M384" s="231"/>
      <c r="N384" s="232"/>
      <c r="O384" s="232"/>
      <c r="P384" s="232"/>
      <c r="Q384" s="232"/>
      <c r="R384" s="232"/>
      <c r="S384" s="232"/>
      <c r="T384" s="23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4" t="s">
        <v>146</v>
      </c>
      <c r="AU384" s="234" t="s">
        <v>83</v>
      </c>
      <c r="AV384" s="13" t="s">
        <v>81</v>
      </c>
      <c r="AW384" s="13" t="s">
        <v>35</v>
      </c>
      <c r="AX384" s="13" t="s">
        <v>73</v>
      </c>
      <c r="AY384" s="234" t="s">
        <v>135</v>
      </c>
    </row>
    <row r="385" spans="1:51" s="14" customFormat="1" ht="12">
      <c r="A385" s="14"/>
      <c r="B385" s="235"/>
      <c r="C385" s="236"/>
      <c r="D385" s="226" t="s">
        <v>146</v>
      </c>
      <c r="E385" s="237" t="s">
        <v>19</v>
      </c>
      <c r="F385" s="238" t="s">
        <v>444</v>
      </c>
      <c r="G385" s="236"/>
      <c r="H385" s="239">
        <v>3358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5" t="s">
        <v>146</v>
      </c>
      <c r="AU385" s="245" t="s">
        <v>83</v>
      </c>
      <c r="AV385" s="14" t="s">
        <v>83</v>
      </c>
      <c r="AW385" s="14" t="s">
        <v>35</v>
      </c>
      <c r="AX385" s="14" t="s">
        <v>81</v>
      </c>
      <c r="AY385" s="245" t="s">
        <v>135</v>
      </c>
    </row>
    <row r="386" spans="1:65" s="2" customFormat="1" ht="16.5" customHeight="1">
      <c r="A386" s="40"/>
      <c r="B386" s="41"/>
      <c r="C386" s="257" t="s">
        <v>469</v>
      </c>
      <c r="D386" s="257" t="s">
        <v>458</v>
      </c>
      <c r="E386" s="258" t="s">
        <v>470</v>
      </c>
      <c r="F386" s="259" t="s">
        <v>471</v>
      </c>
      <c r="G386" s="260" t="s">
        <v>461</v>
      </c>
      <c r="H386" s="261">
        <v>50.37</v>
      </c>
      <c r="I386" s="262"/>
      <c r="J386" s="263">
        <f>ROUND(I386*H386,2)</f>
        <v>0</v>
      </c>
      <c r="K386" s="259" t="s">
        <v>141</v>
      </c>
      <c r="L386" s="264"/>
      <c r="M386" s="265" t="s">
        <v>19</v>
      </c>
      <c r="N386" s="266" t="s">
        <v>44</v>
      </c>
      <c r="O386" s="86"/>
      <c r="P386" s="215">
        <f>O386*H386</f>
        <v>0</v>
      </c>
      <c r="Q386" s="215">
        <v>0.001</v>
      </c>
      <c r="R386" s="215">
        <f>Q386*H386</f>
        <v>0.05037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191</v>
      </c>
      <c r="AT386" s="217" t="s">
        <v>458</v>
      </c>
      <c r="AU386" s="217" t="s">
        <v>83</v>
      </c>
      <c r="AY386" s="19" t="s">
        <v>135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81</v>
      </c>
      <c r="BK386" s="218">
        <f>ROUND(I386*H386,2)</f>
        <v>0</v>
      </c>
      <c r="BL386" s="19" t="s">
        <v>142</v>
      </c>
      <c r="BM386" s="217" t="s">
        <v>472</v>
      </c>
    </row>
    <row r="387" spans="1:51" s="14" customFormat="1" ht="12">
      <c r="A387" s="14"/>
      <c r="B387" s="235"/>
      <c r="C387" s="236"/>
      <c r="D387" s="226" t="s">
        <v>146</v>
      </c>
      <c r="E387" s="236"/>
      <c r="F387" s="238" t="s">
        <v>473</v>
      </c>
      <c r="G387" s="236"/>
      <c r="H387" s="239">
        <v>50.37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5" t="s">
        <v>146</v>
      </c>
      <c r="AU387" s="245" t="s">
        <v>83</v>
      </c>
      <c r="AV387" s="14" t="s">
        <v>83</v>
      </c>
      <c r="AW387" s="14" t="s">
        <v>4</v>
      </c>
      <c r="AX387" s="14" t="s">
        <v>81</v>
      </c>
      <c r="AY387" s="245" t="s">
        <v>135</v>
      </c>
    </row>
    <row r="388" spans="1:65" s="2" customFormat="1" ht="24.15" customHeight="1">
      <c r="A388" s="40"/>
      <c r="B388" s="41"/>
      <c r="C388" s="206" t="s">
        <v>474</v>
      </c>
      <c r="D388" s="206" t="s">
        <v>137</v>
      </c>
      <c r="E388" s="207" t="s">
        <v>475</v>
      </c>
      <c r="F388" s="208" t="s">
        <v>476</v>
      </c>
      <c r="G388" s="209" t="s">
        <v>140</v>
      </c>
      <c r="H388" s="210">
        <v>117</v>
      </c>
      <c r="I388" s="211"/>
      <c r="J388" s="212">
        <f>ROUND(I388*H388,2)</f>
        <v>0</v>
      </c>
      <c r="K388" s="208" t="s">
        <v>141</v>
      </c>
      <c r="L388" s="46"/>
      <c r="M388" s="213" t="s">
        <v>19</v>
      </c>
      <c r="N388" s="214" t="s">
        <v>44</v>
      </c>
      <c r="O388" s="86"/>
      <c r="P388" s="215">
        <f>O388*H388</f>
        <v>0</v>
      </c>
      <c r="Q388" s="215">
        <v>0</v>
      </c>
      <c r="R388" s="215">
        <f>Q388*H388</f>
        <v>0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142</v>
      </c>
      <c r="AT388" s="217" t="s">
        <v>137</v>
      </c>
      <c r="AU388" s="217" t="s">
        <v>83</v>
      </c>
      <c r="AY388" s="19" t="s">
        <v>135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81</v>
      </c>
      <c r="BK388" s="218">
        <f>ROUND(I388*H388,2)</f>
        <v>0</v>
      </c>
      <c r="BL388" s="19" t="s">
        <v>142</v>
      </c>
      <c r="BM388" s="217" t="s">
        <v>477</v>
      </c>
    </row>
    <row r="389" spans="1:47" s="2" customFormat="1" ht="12">
      <c r="A389" s="40"/>
      <c r="B389" s="41"/>
      <c r="C389" s="42"/>
      <c r="D389" s="219" t="s">
        <v>144</v>
      </c>
      <c r="E389" s="42"/>
      <c r="F389" s="220" t="s">
        <v>478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144</v>
      </c>
      <c r="AU389" s="19" t="s">
        <v>83</v>
      </c>
    </row>
    <row r="390" spans="1:51" s="13" customFormat="1" ht="12">
      <c r="A390" s="13"/>
      <c r="B390" s="224"/>
      <c r="C390" s="225"/>
      <c r="D390" s="226" t="s">
        <v>146</v>
      </c>
      <c r="E390" s="227" t="s">
        <v>19</v>
      </c>
      <c r="F390" s="228" t="s">
        <v>147</v>
      </c>
      <c r="G390" s="225"/>
      <c r="H390" s="227" t="s">
        <v>19</v>
      </c>
      <c r="I390" s="229"/>
      <c r="J390" s="225"/>
      <c r="K390" s="225"/>
      <c r="L390" s="230"/>
      <c r="M390" s="231"/>
      <c r="N390" s="232"/>
      <c r="O390" s="232"/>
      <c r="P390" s="232"/>
      <c r="Q390" s="232"/>
      <c r="R390" s="232"/>
      <c r="S390" s="232"/>
      <c r="T390" s="23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4" t="s">
        <v>146</v>
      </c>
      <c r="AU390" s="234" t="s">
        <v>83</v>
      </c>
      <c r="AV390" s="13" t="s">
        <v>81</v>
      </c>
      <c r="AW390" s="13" t="s">
        <v>35</v>
      </c>
      <c r="AX390" s="13" t="s">
        <v>73</v>
      </c>
      <c r="AY390" s="234" t="s">
        <v>135</v>
      </c>
    </row>
    <row r="391" spans="1:51" s="13" customFormat="1" ht="12">
      <c r="A391" s="13"/>
      <c r="B391" s="224"/>
      <c r="C391" s="225"/>
      <c r="D391" s="226" t="s">
        <v>146</v>
      </c>
      <c r="E391" s="227" t="s">
        <v>19</v>
      </c>
      <c r="F391" s="228" t="s">
        <v>479</v>
      </c>
      <c r="G391" s="225"/>
      <c r="H391" s="227" t="s">
        <v>19</v>
      </c>
      <c r="I391" s="229"/>
      <c r="J391" s="225"/>
      <c r="K391" s="225"/>
      <c r="L391" s="230"/>
      <c r="M391" s="231"/>
      <c r="N391" s="232"/>
      <c r="O391" s="232"/>
      <c r="P391" s="232"/>
      <c r="Q391" s="232"/>
      <c r="R391" s="232"/>
      <c r="S391" s="232"/>
      <c r="T391" s="23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4" t="s">
        <v>146</v>
      </c>
      <c r="AU391" s="234" t="s">
        <v>83</v>
      </c>
      <c r="AV391" s="13" t="s">
        <v>81</v>
      </c>
      <c r="AW391" s="13" t="s">
        <v>35</v>
      </c>
      <c r="AX391" s="13" t="s">
        <v>73</v>
      </c>
      <c r="AY391" s="234" t="s">
        <v>135</v>
      </c>
    </row>
    <row r="392" spans="1:51" s="14" customFormat="1" ht="12">
      <c r="A392" s="14"/>
      <c r="B392" s="235"/>
      <c r="C392" s="236"/>
      <c r="D392" s="226" t="s">
        <v>146</v>
      </c>
      <c r="E392" s="237" t="s">
        <v>19</v>
      </c>
      <c r="F392" s="238" t="s">
        <v>480</v>
      </c>
      <c r="G392" s="236"/>
      <c r="H392" s="239">
        <v>117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5" t="s">
        <v>146</v>
      </c>
      <c r="AU392" s="245" t="s">
        <v>83</v>
      </c>
      <c r="AV392" s="14" t="s">
        <v>83</v>
      </c>
      <c r="AW392" s="14" t="s">
        <v>35</v>
      </c>
      <c r="AX392" s="14" t="s">
        <v>81</v>
      </c>
      <c r="AY392" s="245" t="s">
        <v>135</v>
      </c>
    </row>
    <row r="393" spans="1:65" s="2" customFormat="1" ht="24.15" customHeight="1">
      <c r="A393" s="40"/>
      <c r="B393" s="41"/>
      <c r="C393" s="206" t="s">
        <v>481</v>
      </c>
      <c r="D393" s="206" t="s">
        <v>137</v>
      </c>
      <c r="E393" s="207" t="s">
        <v>482</v>
      </c>
      <c r="F393" s="208" t="s">
        <v>483</v>
      </c>
      <c r="G393" s="209" t="s">
        <v>140</v>
      </c>
      <c r="H393" s="210">
        <v>225</v>
      </c>
      <c r="I393" s="211"/>
      <c r="J393" s="212">
        <f>ROUND(I393*H393,2)</f>
        <v>0</v>
      </c>
      <c r="K393" s="208" t="s">
        <v>141</v>
      </c>
      <c r="L393" s="46"/>
      <c r="M393" s="213" t="s">
        <v>19</v>
      </c>
      <c r="N393" s="214" t="s">
        <v>44</v>
      </c>
      <c r="O393" s="86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142</v>
      </c>
      <c r="AT393" s="217" t="s">
        <v>137</v>
      </c>
      <c r="AU393" s="217" t="s">
        <v>83</v>
      </c>
      <c r="AY393" s="19" t="s">
        <v>135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81</v>
      </c>
      <c r="BK393" s="218">
        <f>ROUND(I393*H393,2)</f>
        <v>0</v>
      </c>
      <c r="BL393" s="19" t="s">
        <v>142</v>
      </c>
      <c r="BM393" s="217" t="s">
        <v>484</v>
      </c>
    </row>
    <row r="394" spans="1:47" s="2" customFormat="1" ht="12">
      <c r="A394" s="40"/>
      <c r="B394" s="41"/>
      <c r="C394" s="42"/>
      <c r="D394" s="219" t="s">
        <v>144</v>
      </c>
      <c r="E394" s="42"/>
      <c r="F394" s="220" t="s">
        <v>485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144</v>
      </c>
      <c r="AU394" s="19" t="s">
        <v>83</v>
      </c>
    </row>
    <row r="395" spans="1:51" s="13" customFormat="1" ht="12">
      <c r="A395" s="13"/>
      <c r="B395" s="224"/>
      <c r="C395" s="225"/>
      <c r="D395" s="226" t="s">
        <v>146</v>
      </c>
      <c r="E395" s="227" t="s">
        <v>19</v>
      </c>
      <c r="F395" s="228" t="s">
        <v>147</v>
      </c>
      <c r="G395" s="225"/>
      <c r="H395" s="227" t="s">
        <v>19</v>
      </c>
      <c r="I395" s="229"/>
      <c r="J395" s="225"/>
      <c r="K395" s="225"/>
      <c r="L395" s="230"/>
      <c r="M395" s="231"/>
      <c r="N395" s="232"/>
      <c r="O395" s="232"/>
      <c r="P395" s="232"/>
      <c r="Q395" s="232"/>
      <c r="R395" s="232"/>
      <c r="S395" s="232"/>
      <c r="T395" s="23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4" t="s">
        <v>146</v>
      </c>
      <c r="AU395" s="234" t="s">
        <v>83</v>
      </c>
      <c r="AV395" s="13" t="s">
        <v>81</v>
      </c>
      <c r="AW395" s="13" t="s">
        <v>35</v>
      </c>
      <c r="AX395" s="13" t="s">
        <v>73</v>
      </c>
      <c r="AY395" s="234" t="s">
        <v>135</v>
      </c>
    </row>
    <row r="396" spans="1:51" s="13" customFormat="1" ht="12">
      <c r="A396" s="13"/>
      <c r="B396" s="224"/>
      <c r="C396" s="225"/>
      <c r="D396" s="226" t="s">
        <v>146</v>
      </c>
      <c r="E396" s="227" t="s">
        <v>19</v>
      </c>
      <c r="F396" s="228" t="s">
        <v>479</v>
      </c>
      <c r="G396" s="225"/>
      <c r="H396" s="227" t="s">
        <v>19</v>
      </c>
      <c r="I396" s="229"/>
      <c r="J396" s="225"/>
      <c r="K396" s="225"/>
      <c r="L396" s="230"/>
      <c r="M396" s="231"/>
      <c r="N396" s="232"/>
      <c r="O396" s="232"/>
      <c r="P396" s="232"/>
      <c r="Q396" s="232"/>
      <c r="R396" s="232"/>
      <c r="S396" s="232"/>
      <c r="T396" s="23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4" t="s">
        <v>146</v>
      </c>
      <c r="AU396" s="234" t="s">
        <v>83</v>
      </c>
      <c r="AV396" s="13" t="s">
        <v>81</v>
      </c>
      <c r="AW396" s="13" t="s">
        <v>35</v>
      </c>
      <c r="AX396" s="13" t="s">
        <v>73</v>
      </c>
      <c r="AY396" s="234" t="s">
        <v>135</v>
      </c>
    </row>
    <row r="397" spans="1:51" s="14" customFormat="1" ht="12">
      <c r="A397" s="14"/>
      <c r="B397" s="235"/>
      <c r="C397" s="236"/>
      <c r="D397" s="226" t="s">
        <v>146</v>
      </c>
      <c r="E397" s="237" t="s">
        <v>19</v>
      </c>
      <c r="F397" s="238" t="s">
        <v>486</v>
      </c>
      <c r="G397" s="236"/>
      <c r="H397" s="239">
        <v>225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5" t="s">
        <v>146</v>
      </c>
      <c r="AU397" s="245" t="s">
        <v>83</v>
      </c>
      <c r="AV397" s="14" t="s">
        <v>83</v>
      </c>
      <c r="AW397" s="14" t="s">
        <v>35</v>
      </c>
      <c r="AX397" s="14" t="s">
        <v>81</v>
      </c>
      <c r="AY397" s="245" t="s">
        <v>135</v>
      </c>
    </row>
    <row r="398" spans="1:65" s="2" customFormat="1" ht="24.15" customHeight="1">
      <c r="A398" s="40"/>
      <c r="B398" s="41"/>
      <c r="C398" s="206" t="s">
        <v>487</v>
      </c>
      <c r="D398" s="206" t="s">
        <v>137</v>
      </c>
      <c r="E398" s="207" t="s">
        <v>488</v>
      </c>
      <c r="F398" s="208" t="s">
        <v>489</v>
      </c>
      <c r="G398" s="209" t="s">
        <v>140</v>
      </c>
      <c r="H398" s="210">
        <v>342</v>
      </c>
      <c r="I398" s="211"/>
      <c r="J398" s="212">
        <f>ROUND(I398*H398,2)</f>
        <v>0</v>
      </c>
      <c r="K398" s="208" t="s">
        <v>141</v>
      </c>
      <c r="L398" s="46"/>
      <c r="M398" s="213" t="s">
        <v>19</v>
      </c>
      <c r="N398" s="214" t="s">
        <v>44</v>
      </c>
      <c r="O398" s="86"/>
      <c r="P398" s="215">
        <f>O398*H398</f>
        <v>0</v>
      </c>
      <c r="Q398" s="215">
        <v>0</v>
      </c>
      <c r="R398" s="215">
        <f>Q398*H398</f>
        <v>0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142</v>
      </c>
      <c r="AT398" s="217" t="s">
        <v>137</v>
      </c>
      <c r="AU398" s="217" t="s">
        <v>83</v>
      </c>
      <c r="AY398" s="19" t="s">
        <v>135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81</v>
      </c>
      <c r="BK398" s="218">
        <f>ROUND(I398*H398,2)</f>
        <v>0</v>
      </c>
      <c r="BL398" s="19" t="s">
        <v>142</v>
      </c>
      <c r="BM398" s="217" t="s">
        <v>490</v>
      </c>
    </row>
    <row r="399" spans="1:47" s="2" customFormat="1" ht="12">
      <c r="A399" s="40"/>
      <c r="B399" s="41"/>
      <c r="C399" s="42"/>
      <c r="D399" s="219" t="s">
        <v>144</v>
      </c>
      <c r="E399" s="42"/>
      <c r="F399" s="220" t="s">
        <v>491</v>
      </c>
      <c r="G399" s="42"/>
      <c r="H399" s="42"/>
      <c r="I399" s="221"/>
      <c r="J399" s="42"/>
      <c r="K399" s="42"/>
      <c r="L399" s="46"/>
      <c r="M399" s="222"/>
      <c r="N399" s="22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144</v>
      </c>
      <c r="AU399" s="19" t="s">
        <v>83</v>
      </c>
    </row>
    <row r="400" spans="1:51" s="13" customFormat="1" ht="12">
      <c r="A400" s="13"/>
      <c r="B400" s="224"/>
      <c r="C400" s="225"/>
      <c r="D400" s="226" t="s">
        <v>146</v>
      </c>
      <c r="E400" s="227" t="s">
        <v>19</v>
      </c>
      <c r="F400" s="228" t="s">
        <v>147</v>
      </c>
      <c r="G400" s="225"/>
      <c r="H400" s="227" t="s">
        <v>19</v>
      </c>
      <c r="I400" s="229"/>
      <c r="J400" s="225"/>
      <c r="K400" s="225"/>
      <c r="L400" s="230"/>
      <c r="M400" s="231"/>
      <c r="N400" s="232"/>
      <c r="O400" s="232"/>
      <c r="P400" s="232"/>
      <c r="Q400" s="232"/>
      <c r="R400" s="232"/>
      <c r="S400" s="232"/>
      <c r="T400" s="23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4" t="s">
        <v>146</v>
      </c>
      <c r="AU400" s="234" t="s">
        <v>83</v>
      </c>
      <c r="AV400" s="13" t="s">
        <v>81</v>
      </c>
      <c r="AW400" s="13" t="s">
        <v>35</v>
      </c>
      <c r="AX400" s="13" t="s">
        <v>73</v>
      </c>
      <c r="AY400" s="234" t="s">
        <v>135</v>
      </c>
    </row>
    <row r="401" spans="1:51" s="13" customFormat="1" ht="12">
      <c r="A401" s="13"/>
      <c r="B401" s="224"/>
      <c r="C401" s="225"/>
      <c r="D401" s="226" t="s">
        <v>146</v>
      </c>
      <c r="E401" s="227" t="s">
        <v>19</v>
      </c>
      <c r="F401" s="228" t="s">
        <v>149</v>
      </c>
      <c r="G401" s="225"/>
      <c r="H401" s="227" t="s">
        <v>19</v>
      </c>
      <c r="I401" s="229"/>
      <c r="J401" s="225"/>
      <c r="K401" s="225"/>
      <c r="L401" s="230"/>
      <c r="M401" s="231"/>
      <c r="N401" s="232"/>
      <c r="O401" s="232"/>
      <c r="P401" s="232"/>
      <c r="Q401" s="232"/>
      <c r="R401" s="232"/>
      <c r="S401" s="232"/>
      <c r="T401" s="23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4" t="s">
        <v>146</v>
      </c>
      <c r="AU401" s="234" t="s">
        <v>83</v>
      </c>
      <c r="AV401" s="13" t="s">
        <v>81</v>
      </c>
      <c r="AW401" s="13" t="s">
        <v>35</v>
      </c>
      <c r="AX401" s="13" t="s">
        <v>73</v>
      </c>
      <c r="AY401" s="234" t="s">
        <v>135</v>
      </c>
    </row>
    <row r="402" spans="1:51" s="14" customFormat="1" ht="12">
      <c r="A402" s="14"/>
      <c r="B402" s="235"/>
      <c r="C402" s="236"/>
      <c r="D402" s="226" t="s">
        <v>146</v>
      </c>
      <c r="E402" s="237" t="s">
        <v>19</v>
      </c>
      <c r="F402" s="238" t="s">
        <v>456</v>
      </c>
      <c r="G402" s="236"/>
      <c r="H402" s="239">
        <v>342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146</v>
      </c>
      <c r="AU402" s="245" t="s">
        <v>83</v>
      </c>
      <c r="AV402" s="14" t="s">
        <v>83</v>
      </c>
      <c r="AW402" s="14" t="s">
        <v>35</v>
      </c>
      <c r="AX402" s="14" t="s">
        <v>73</v>
      </c>
      <c r="AY402" s="245" t="s">
        <v>135</v>
      </c>
    </row>
    <row r="403" spans="1:51" s="15" customFormat="1" ht="12">
      <c r="A403" s="15"/>
      <c r="B403" s="246"/>
      <c r="C403" s="247"/>
      <c r="D403" s="226" t="s">
        <v>146</v>
      </c>
      <c r="E403" s="248" t="s">
        <v>19</v>
      </c>
      <c r="F403" s="249" t="s">
        <v>161</v>
      </c>
      <c r="G403" s="247"/>
      <c r="H403" s="250">
        <v>342</v>
      </c>
      <c r="I403" s="251"/>
      <c r="J403" s="247"/>
      <c r="K403" s="247"/>
      <c r="L403" s="252"/>
      <c r="M403" s="253"/>
      <c r="N403" s="254"/>
      <c r="O403" s="254"/>
      <c r="P403" s="254"/>
      <c r="Q403" s="254"/>
      <c r="R403" s="254"/>
      <c r="S403" s="254"/>
      <c r="T403" s="25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56" t="s">
        <v>146</v>
      </c>
      <c r="AU403" s="256" t="s">
        <v>83</v>
      </c>
      <c r="AV403" s="15" t="s">
        <v>142</v>
      </c>
      <c r="AW403" s="15" t="s">
        <v>35</v>
      </c>
      <c r="AX403" s="15" t="s">
        <v>81</v>
      </c>
      <c r="AY403" s="256" t="s">
        <v>135</v>
      </c>
    </row>
    <row r="404" spans="1:65" s="2" customFormat="1" ht="24.15" customHeight="1">
      <c r="A404" s="40"/>
      <c r="B404" s="41"/>
      <c r="C404" s="206" t="s">
        <v>492</v>
      </c>
      <c r="D404" s="206" t="s">
        <v>137</v>
      </c>
      <c r="E404" s="207" t="s">
        <v>493</v>
      </c>
      <c r="F404" s="208" t="s">
        <v>494</v>
      </c>
      <c r="G404" s="209" t="s">
        <v>495</v>
      </c>
      <c r="H404" s="210">
        <v>53</v>
      </c>
      <c r="I404" s="211"/>
      <c r="J404" s="212">
        <f>ROUND(I404*H404,2)</f>
        <v>0</v>
      </c>
      <c r="K404" s="208" t="s">
        <v>141</v>
      </c>
      <c r="L404" s="46"/>
      <c r="M404" s="213" t="s">
        <v>19</v>
      </c>
      <c r="N404" s="214" t="s">
        <v>44</v>
      </c>
      <c r="O404" s="86"/>
      <c r="P404" s="215">
        <f>O404*H404</f>
        <v>0</v>
      </c>
      <c r="Q404" s="215">
        <v>0</v>
      </c>
      <c r="R404" s="215">
        <f>Q404*H404</f>
        <v>0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142</v>
      </c>
      <c r="AT404" s="217" t="s">
        <v>137</v>
      </c>
      <c r="AU404" s="217" t="s">
        <v>83</v>
      </c>
      <c r="AY404" s="19" t="s">
        <v>135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81</v>
      </c>
      <c r="BK404" s="218">
        <f>ROUND(I404*H404,2)</f>
        <v>0</v>
      </c>
      <c r="BL404" s="19" t="s">
        <v>142</v>
      </c>
      <c r="BM404" s="217" t="s">
        <v>496</v>
      </c>
    </row>
    <row r="405" spans="1:47" s="2" customFormat="1" ht="12">
      <c r="A405" s="40"/>
      <c r="B405" s="41"/>
      <c r="C405" s="42"/>
      <c r="D405" s="219" t="s">
        <v>144</v>
      </c>
      <c r="E405" s="42"/>
      <c r="F405" s="220" t="s">
        <v>497</v>
      </c>
      <c r="G405" s="42"/>
      <c r="H405" s="42"/>
      <c r="I405" s="221"/>
      <c r="J405" s="42"/>
      <c r="K405" s="42"/>
      <c r="L405" s="46"/>
      <c r="M405" s="222"/>
      <c r="N405" s="22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144</v>
      </c>
      <c r="AU405" s="19" t="s">
        <v>83</v>
      </c>
    </row>
    <row r="406" spans="1:51" s="13" customFormat="1" ht="12">
      <c r="A406" s="13"/>
      <c r="B406" s="224"/>
      <c r="C406" s="225"/>
      <c r="D406" s="226" t="s">
        <v>146</v>
      </c>
      <c r="E406" s="227" t="s">
        <v>19</v>
      </c>
      <c r="F406" s="228" t="s">
        <v>147</v>
      </c>
      <c r="G406" s="225"/>
      <c r="H406" s="227" t="s">
        <v>19</v>
      </c>
      <c r="I406" s="229"/>
      <c r="J406" s="225"/>
      <c r="K406" s="225"/>
      <c r="L406" s="230"/>
      <c r="M406" s="231"/>
      <c r="N406" s="232"/>
      <c r="O406" s="232"/>
      <c r="P406" s="232"/>
      <c r="Q406" s="232"/>
      <c r="R406" s="232"/>
      <c r="S406" s="232"/>
      <c r="T406" s="23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4" t="s">
        <v>146</v>
      </c>
      <c r="AU406" s="234" t="s">
        <v>83</v>
      </c>
      <c r="AV406" s="13" t="s">
        <v>81</v>
      </c>
      <c r="AW406" s="13" t="s">
        <v>35</v>
      </c>
      <c r="AX406" s="13" t="s">
        <v>73</v>
      </c>
      <c r="AY406" s="234" t="s">
        <v>135</v>
      </c>
    </row>
    <row r="407" spans="1:51" s="13" customFormat="1" ht="12">
      <c r="A407" s="13"/>
      <c r="B407" s="224"/>
      <c r="C407" s="225"/>
      <c r="D407" s="226" t="s">
        <v>146</v>
      </c>
      <c r="E407" s="227" t="s">
        <v>19</v>
      </c>
      <c r="F407" s="228" t="s">
        <v>498</v>
      </c>
      <c r="G407" s="225"/>
      <c r="H407" s="227" t="s">
        <v>19</v>
      </c>
      <c r="I407" s="229"/>
      <c r="J407" s="225"/>
      <c r="K407" s="225"/>
      <c r="L407" s="230"/>
      <c r="M407" s="231"/>
      <c r="N407" s="232"/>
      <c r="O407" s="232"/>
      <c r="P407" s="232"/>
      <c r="Q407" s="232"/>
      <c r="R407" s="232"/>
      <c r="S407" s="232"/>
      <c r="T407" s="23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4" t="s">
        <v>146</v>
      </c>
      <c r="AU407" s="234" t="s">
        <v>83</v>
      </c>
      <c r="AV407" s="13" t="s">
        <v>81</v>
      </c>
      <c r="AW407" s="13" t="s">
        <v>35</v>
      </c>
      <c r="AX407" s="13" t="s">
        <v>73</v>
      </c>
      <c r="AY407" s="234" t="s">
        <v>135</v>
      </c>
    </row>
    <row r="408" spans="1:51" s="13" customFormat="1" ht="12">
      <c r="A408" s="13"/>
      <c r="B408" s="224"/>
      <c r="C408" s="225"/>
      <c r="D408" s="226" t="s">
        <v>146</v>
      </c>
      <c r="E408" s="227" t="s">
        <v>19</v>
      </c>
      <c r="F408" s="228" t="s">
        <v>499</v>
      </c>
      <c r="G408" s="225"/>
      <c r="H408" s="227" t="s">
        <v>19</v>
      </c>
      <c r="I408" s="229"/>
      <c r="J408" s="225"/>
      <c r="K408" s="225"/>
      <c r="L408" s="230"/>
      <c r="M408" s="231"/>
      <c r="N408" s="232"/>
      <c r="O408" s="232"/>
      <c r="P408" s="232"/>
      <c r="Q408" s="232"/>
      <c r="R408" s="232"/>
      <c r="S408" s="232"/>
      <c r="T408" s="23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4" t="s">
        <v>146</v>
      </c>
      <c r="AU408" s="234" t="s">
        <v>83</v>
      </c>
      <c r="AV408" s="13" t="s">
        <v>81</v>
      </c>
      <c r="AW408" s="13" t="s">
        <v>35</v>
      </c>
      <c r="AX408" s="13" t="s">
        <v>73</v>
      </c>
      <c r="AY408" s="234" t="s">
        <v>135</v>
      </c>
    </row>
    <row r="409" spans="1:51" s="14" customFormat="1" ht="12">
      <c r="A409" s="14"/>
      <c r="B409" s="235"/>
      <c r="C409" s="236"/>
      <c r="D409" s="226" t="s">
        <v>146</v>
      </c>
      <c r="E409" s="237" t="s">
        <v>19</v>
      </c>
      <c r="F409" s="238" t="s">
        <v>500</v>
      </c>
      <c r="G409" s="236"/>
      <c r="H409" s="239">
        <v>10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5" t="s">
        <v>146</v>
      </c>
      <c r="AU409" s="245" t="s">
        <v>83</v>
      </c>
      <c r="AV409" s="14" t="s">
        <v>83</v>
      </c>
      <c r="AW409" s="14" t="s">
        <v>35</v>
      </c>
      <c r="AX409" s="14" t="s">
        <v>73</v>
      </c>
      <c r="AY409" s="245" t="s">
        <v>135</v>
      </c>
    </row>
    <row r="410" spans="1:51" s="13" customFormat="1" ht="12">
      <c r="A410" s="13"/>
      <c r="B410" s="224"/>
      <c r="C410" s="225"/>
      <c r="D410" s="226" t="s">
        <v>146</v>
      </c>
      <c r="E410" s="227" t="s">
        <v>19</v>
      </c>
      <c r="F410" s="228" t="s">
        <v>501</v>
      </c>
      <c r="G410" s="225"/>
      <c r="H410" s="227" t="s">
        <v>19</v>
      </c>
      <c r="I410" s="229"/>
      <c r="J410" s="225"/>
      <c r="K410" s="225"/>
      <c r="L410" s="230"/>
      <c r="M410" s="231"/>
      <c r="N410" s="232"/>
      <c r="O410" s="232"/>
      <c r="P410" s="232"/>
      <c r="Q410" s="232"/>
      <c r="R410" s="232"/>
      <c r="S410" s="232"/>
      <c r="T410" s="23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4" t="s">
        <v>146</v>
      </c>
      <c r="AU410" s="234" t="s">
        <v>83</v>
      </c>
      <c r="AV410" s="13" t="s">
        <v>81</v>
      </c>
      <c r="AW410" s="13" t="s">
        <v>35</v>
      </c>
      <c r="AX410" s="13" t="s">
        <v>73</v>
      </c>
      <c r="AY410" s="234" t="s">
        <v>135</v>
      </c>
    </row>
    <row r="411" spans="1:51" s="14" customFormat="1" ht="12">
      <c r="A411" s="14"/>
      <c r="B411" s="235"/>
      <c r="C411" s="236"/>
      <c r="D411" s="226" t="s">
        <v>146</v>
      </c>
      <c r="E411" s="237" t="s">
        <v>19</v>
      </c>
      <c r="F411" s="238" t="s">
        <v>502</v>
      </c>
      <c r="G411" s="236"/>
      <c r="H411" s="239">
        <v>10</v>
      </c>
      <c r="I411" s="240"/>
      <c r="J411" s="236"/>
      <c r="K411" s="236"/>
      <c r="L411" s="241"/>
      <c r="M411" s="242"/>
      <c r="N411" s="243"/>
      <c r="O411" s="243"/>
      <c r="P411" s="243"/>
      <c r="Q411" s="243"/>
      <c r="R411" s="243"/>
      <c r="S411" s="243"/>
      <c r="T411" s="24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5" t="s">
        <v>146</v>
      </c>
      <c r="AU411" s="245" t="s">
        <v>83</v>
      </c>
      <c r="AV411" s="14" t="s">
        <v>83</v>
      </c>
      <c r="AW411" s="14" t="s">
        <v>35</v>
      </c>
      <c r="AX411" s="14" t="s">
        <v>73</v>
      </c>
      <c r="AY411" s="245" t="s">
        <v>135</v>
      </c>
    </row>
    <row r="412" spans="1:51" s="13" customFormat="1" ht="12">
      <c r="A412" s="13"/>
      <c r="B412" s="224"/>
      <c r="C412" s="225"/>
      <c r="D412" s="226" t="s">
        <v>146</v>
      </c>
      <c r="E412" s="227" t="s">
        <v>19</v>
      </c>
      <c r="F412" s="228" t="s">
        <v>503</v>
      </c>
      <c r="G412" s="225"/>
      <c r="H412" s="227" t="s">
        <v>19</v>
      </c>
      <c r="I412" s="229"/>
      <c r="J412" s="225"/>
      <c r="K412" s="225"/>
      <c r="L412" s="230"/>
      <c r="M412" s="231"/>
      <c r="N412" s="232"/>
      <c r="O412" s="232"/>
      <c r="P412" s="232"/>
      <c r="Q412" s="232"/>
      <c r="R412" s="232"/>
      <c r="S412" s="232"/>
      <c r="T412" s="23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4" t="s">
        <v>146</v>
      </c>
      <c r="AU412" s="234" t="s">
        <v>83</v>
      </c>
      <c r="AV412" s="13" t="s">
        <v>81</v>
      </c>
      <c r="AW412" s="13" t="s">
        <v>35</v>
      </c>
      <c r="AX412" s="13" t="s">
        <v>73</v>
      </c>
      <c r="AY412" s="234" t="s">
        <v>135</v>
      </c>
    </row>
    <row r="413" spans="1:51" s="14" customFormat="1" ht="12">
      <c r="A413" s="14"/>
      <c r="B413" s="235"/>
      <c r="C413" s="236"/>
      <c r="D413" s="226" t="s">
        <v>146</v>
      </c>
      <c r="E413" s="237" t="s">
        <v>19</v>
      </c>
      <c r="F413" s="238" t="s">
        <v>504</v>
      </c>
      <c r="G413" s="236"/>
      <c r="H413" s="239">
        <v>10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5" t="s">
        <v>146</v>
      </c>
      <c r="AU413" s="245" t="s">
        <v>83</v>
      </c>
      <c r="AV413" s="14" t="s">
        <v>83</v>
      </c>
      <c r="AW413" s="14" t="s">
        <v>35</v>
      </c>
      <c r="AX413" s="14" t="s">
        <v>73</v>
      </c>
      <c r="AY413" s="245" t="s">
        <v>135</v>
      </c>
    </row>
    <row r="414" spans="1:51" s="13" customFormat="1" ht="12">
      <c r="A414" s="13"/>
      <c r="B414" s="224"/>
      <c r="C414" s="225"/>
      <c r="D414" s="226" t="s">
        <v>146</v>
      </c>
      <c r="E414" s="227" t="s">
        <v>19</v>
      </c>
      <c r="F414" s="228" t="s">
        <v>268</v>
      </c>
      <c r="G414" s="225"/>
      <c r="H414" s="227" t="s">
        <v>19</v>
      </c>
      <c r="I414" s="229"/>
      <c r="J414" s="225"/>
      <c r="K414" s="225"/>
      <c r="L414" s="230"/>
      <c r="M414" s="231"/>
      <c r="N414" s="232"/>
      <c r="O414" s="232"/>
      <c r="P414" s="232"/>
      <c r="Q414" s="232"/>
      <c r="R414" s="232"/>
      <c r="S414" s="232"/>
      <c r="T414" s="23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4" t="s">
        <v>146</v>
      </c>
      <c r="AU414" s="234" t="s">
        <v>83</v>
      </c>
      <c r="AV414" s="13" t="s">
        <v>81</v>
      </c>
      <c r="AW414" s="13" t="s">
        <v>35</v>
      </c>
      <c r="AX414" s="13" t="s">
        <v>73</v>
      </c>
      <c r="AY414" s="234" t="s">
        <v>135</v>
      </c>
    </row>
    <row r="415" spans="1:51" s="14" customFormat="1" ht="12">
      <c r="A415" s="14"/>
      <c r="B415" s="235"/>
      <c r="C415" s="236"/>
      <c r="D415" s="226" t="s">
        <v>146</v>
      </c>
      <c r="E415" s="237" t="s">
        <v>19</v>
      </c>
      <c r="F415" s="238" t="s">
        <v>505</v>
      </c>
      <c r="G415" s="236"/>
      <c r="H415" s="239">
        <v>13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5" t="s">
        <v>146</v>
      </c>
      <c r="AU415" s="245" t="s">
        <v>83</v>
      </c>
      <c r="AV415" s="14" t="s">
        <v>83</v>
      </c>
      <c r="AW415" s="14" t="s">
        <v>35</v>
      </c>
      <c r="AX415" s="14" t="s">
        <v>73</v>
      </c>
      <c r="AY415" s="245" t="s">
        <v>135</v>
      </c>
    </row>
    <row r="416" spans="1:51" s="13" customFormat="1" ht="12">
      <c r="A416" s="13"/>
      <c r="B416" s="224"/>
      <c r="C416" s="225"/>
      <c r="D416" s="226" t="s">
        <v>146</v>
      </c>
      <c r="E416" s="227" t="s">
        <v>19</v>
      </c>
      <c r="F416" s="228" t="s">
        <v>506</v>
      </c>
      <c r="G416" s="225"/>
      <c r="H416" s="227" t="s">
        <v>19</v>
      </c>
      <c r="I416" s="229"/>
      <c r="J416" s="225"/>
      <c r="K416" s="225"/>
      <c r="L416" s="230"/>
      <c r="M416" s="231"/>
      <c r="N416" s="232"/>
      <c r="O416" s="232"/>
      <c r="P416" s="232"/>
      <c r="Q416" s="232"/>
      <c r="R416" s="232"/>
      <c r="S416" s="232"/>
      <c r="T416" s="23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4" t="s">
        <v>146</v>
      </c>
      <c r="AU416" s="234" t="s">
        <v>83</v>
      </c>
      <c r="AV416" s="13" t="s">
        <v>81</v>
      </c>
      <c r="AW416" s="13" t="s">
        <v>35</v>
      </c>
      <c r="AX416" s="13" t="s">
        <v>73</v>
      </c>
      <c r="AY416" s="234" t="s">
        <v>135</v>
      </c>
    </row>
    <row r="417" spans="1:51" s="14" customFormat="1" ht="12">
      <c r="A417" s="14"/>
      <c r="B417" s="235"/>
      <c r="C417" s="236"/>
      <c r="D417" s="226" t="s">
        <v>146</v>
      </c>
      <c r="E417" s="237" t="s">
        <v>19</v>
      </c>
      <c r="F417" s="238" t="s">
        <v>507</v>
      </c>
      <c r="G417" s="236"/>
      <c r="H417" s="239">
        <v>10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5" t="s">
        <v>146</v>
      </c>
      <c r="AU417" s="245" t="s">
        <v>83</v>
      </c>
      <c r="AV417" s="14" t="s">
        <v>83</v>
      </c>
      <c r="AW417" s="14" t="s">
        <v>35</v>
      </c>
      <c r="AX417" s="14" t="s">
        <v>73</v>
      </c>
      <c r="AY417" s="245" t="s">
        <v>135</v>
      </c>
    </row>
    <row r="418" spans="1:51" s="15" customFormat="1" ht="12">
      <c r="A418" s="15"/>
      <c r="B418" s="246"/>
      <c r="C418" s="247"/>
      <c r="D418" s="226" t="s">
        <v>146</v>
      </c>
      <c r="E418" s="248" t="s">
        <v>19</v>
      </c>
      <c r="F418" s="249" t="s">
        <v>161</v>
      </c>
      <c r="G418" s="247"/>
      <c r="H418" s="250">
        <v>53</v>
      </c>
      <c r="I418" s="251"/>
      <c r="J418" s="247"/>
      <c r="K418" s="247"/>
      <c r="L418" s="252"/>
      <c r="M418" s="253"/>
      <c r="N418" s="254"/>
      <c r="O418" s="254"/>
      <c r="P418" s="254"/>
      <c r="Q418" s="254"/>
      <c r="R418" s="254"/>
      <c r="S418" s="254"/>
      <c r="T418" s="25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6" t="s">
        <v>146</v>
      </c>
      <c r="AU418" s="256" t="s">
        <v>83</v>
      </c>
      <c r="AV418" s="15" t="s">
        <v>142</v>
      </c>
      <c r="AW418" s="15" t="s">
        <v>35</v>
      </c>
      <c r="AX418" s="15" t="s">
        <v>81</v>
      </c>
      <c r="AY418" s="256" t="s">
        <v>135</v>
      </c>
    </row>
    <row r="419" spans="1:65" s="2" customFormat="1" ht="16.5" customHeight="1">
      <c r="A419" s="40"/>
      <c r="B419" s="41"/>
      <c r="C419" s="206" t="s">
        <v>508</v>
      </c>
      <c r="D419" s="206" t="s">
        <v>137</v>
      </c>
      <c r="E419" s="207" t="s">
        <v>509</v>
      </c>
      <c r="F419" s="208" t="s">
        <v>510</v>
      </c>
      <c r="G419" s="209" t="s">
        <v>140</v>
      </c>
      <c r="H419" s="210">
        <v>342</v>
      </c>
      <c r="I419" s="211"/>
      <c r="J419" s="212">
        <f>ROUND(I419*H419,2)</f>
        <v>0</v>
      </c>
      <c r="K419" s="208" t="s">
        <v>141</v>
      </c>
      <c r="L419" s="46"/>
      <c r="M419" s="213" t="s">
        <v>19</v>
      </c>
      <c r="N419" s="214" t="s">
        <v>44</v>
      </c>
      <c r="O419" s="86"/>
      <c r="P419" s="215">
        <f>O419*H419</f>
        <v>0</v>
      </c>
      <c r="Q419" s="215">
        <v>0</v>
      </c>
      <c r="R419" s="215">
        <f>Q419*H419</f>
        <v>0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142</v>
      </c>
      <c r="AT419" s="217" t="s">
        <v>137</v>
      </c>
      <c r="AU419" s="217" t="s">
        <v>83</v>
      </c>
      <c r="AY419" s="19" t="s">
        <v>135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81</v>
      </c>
      <c r="BK419" s="218">
        <f>ROUND(I419*H419,2)</f>
        <v>0</v>
      </c>
      <c r="BL419" s="19" t="s">
        <v>142</v>
      </c>
      <c r="BM419" s="217" t="s">
        <v>511</v>
      </c>
    </row>
    <row r="420" spans="1:47" s="2" customFormat="1" ht="12">
      <c r="A420" s="40"/>
      <c r="B420" s="41"/>
      <c r="C420" s="42"/>
      <c r="D420" s="219" t="s">
        <v>144</v>
      </c>
      <c r="E420" s="42"/>
      <c r="F420" s="220" t="s">
        <v>512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144</v>
      </c>
      <c r="AU420" s="19" t="s">
        <v>83</v>
      </c>
    </row>
    <row r="421" spans="1:51" s="13" customFormat="1" ht="12">
      <c r="A421" s="13"/>
      <c r="B421" s="224"/>
      <c r="C421" s="225"/>
      <c r="D421" s="226" t="s">
        <v>146</v>
      </c>
      <c r="E421" s="227" t="s">
        <v>19</v>
      </c>
      <c r="F421" s="228" t="s">
        <v>147</v>
      </c>
      <c r="G421" s="225"/>
      <c r="H421" s="227" t="s">
        <v>19</v>
      </c>
      <c r="I421" s="229"/>
      <c r="J421" s="225"/>
      <c r="K421" s="225"/>
      <c r="L421" s="230"/>
      <c r="M421" s="231"/>
      <c r="N421" s="232"/>
      <c r="O421" s="232"/>
      <c r="P421" s="232"/>
      <c r="Q421" s="232"/>
      <c r="R421" s="232"/>
      <c r="S421" s="232"/>
      <c r="T421" s="23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4" t="s">
        <v>146</v>
      </c>
      <c r="AU421" s="234" t="s">
        <v>83</v>
      </c>
      <c r="AV421" s="13" t="s">
        <v>81</v>
      </c>
      <c r="AW421" s="13" t="s">
        <v>35</v>
      </c>
      <c r="AX421" s="13" t="s">
        <v>73</v>
      </c>
      <c r="AY421" s="234" t="s">
        <v>135</v>
      </c>
    </row>
    <row r="422" spans="1:51" s="13" customFormat="1" ht="12">
      <c r="A422" s="13"/>
      <c r="B422" s="224"/>
      <c r="C422" s="225"/>
      <c r="D422" s="226" t="s">
        <v>146</v>
      </c>
      <c r="E422" s="227" t="s">
        <v>19</v>
      </c>
      <c r="F422" s="228" t="s">
        <v>149</v>
      </c>
      <c r="G422" s="225"/>
      <c r="H422" s="227" t="s">
        <v>19</v>
      </c>
      <c r="I422" s="229"/>
      <c r="J422" s="225"/>
      <c r="K422" s="225"/>
      <c r="L422" s="230"/>
      <c r="M422" s="231"/>
      <c r="N422" s="232"/>
      <c r="O422" s="232"/>
      <c r="P422" s="232"/>
      <c r="Q422" s="232"/>
      <c r="R422" s="232"/>
      <c r="S422" s="232"/>
      <c r="T422" s="23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4" t="s">
        <v>146</v>
      </c>
      <c r="AU422" s="234" t="s">
        <v>83</v>
      </c>
      <c r="AV422" s="13" t="s">
        <v>81</v>
      </c>
      <c r="AW422" s="13" t="s">
        <v>35</v>
      </c>
      <c r="AX422" s="13" t="s">
        <v>73</v>
      </c>
      <c r="AY422" s="234" t="s">
        <v>135</v>
      </c>
    </row>
    <row r="423" spans="1:51" s="14" customFormat="1" ht="12">
      <c r="A423" s="14"/>
      <c r="B423" s="235"/>
      <c r="C423" s="236"/>
      <c r="D423" s="226" t="s">
        <v>146</v>
      </c>
      <c r="E423" s="237" t="s">
        <v>19</v>
      </c>
      <c r="F423" s="238" t="s">
        <v>456</v>
      </c>
      <c r="G423" s="236"/>
      <c r="H423" s="239">
        <v>342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5" t="s">
        <v>146</v>
      </c>
      <c r="AU423" s="245" t="s">
        <v>83</v>
      </c>
      <c r="AV423" s="14" t="s">
        <v>83</v>
      </c>
      <c r="AW423" s="14" t="s">
        <v>35</v>
      </c>
      <c r="AX423" s="14" t="s">
        <v>73</v>
      </c>
      <c r="AY423" s="245" t="s">
        <v>135</v>
      </c>
    </row>
    <row r="424" spans="1:51" s="15" customFormat="1" ht="12">
      <c r="A424" s="15"/>
      <c r="B424" s="246"/>
      <c r="C424" s="247"/>
      <c r="D424" s="226" t="s">
        <v>146</v>
      </c>
      <c r="E424" s="248" t="s">
        <v>19</v>
      </c>
      <c r="F424" s="249" t="s">
        <v>161</v>
      </c>
      <c r="G424" s="247"/>
      <c r="H424" s="250">
        <v>342</v>
      </c>
      <c r="I424" s="251"/>
      <c r="J424" s="247"/>
      <c r="K424" s="247"/>
      <c r="L424" s="252"/>
      <c r="M424" s="253"/>
      <c r="N424" s="254"/>
      <c r="O424" s="254"/>
      <c r="P424" s="254"/>
      <c r="Q424" s="254"/>
      <c r="R424" s="254"/>
      <c r="S424" s="254"/>
      <c r="T424" s="25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56" t="s">
        <v>146</v>
      </c>
      <c r="AU424" s="256" t="s">
        <v>83</v>
      </c>
      <c r="AV424" s="15" t="s">
        <v>142</v>
      </c>
      <c r="AW424" s="15" t="s">
        <v>35</v>
      </c>
      <c r="AX424" s="15" t="s">
        <v>81</v>
      </c>
      <c r="AY424" s="256" t="s">
        <v>135</v>
      </c>
    </row>
    <row r="425" spans="1:65" s="2" customFormat="1" ht="16.5" customHeight="1">
      <c r="A425" s="40"/>
      <c r="B425" s="41"/>
      <c r="C425" s="206" t="s">
        <v>513</v>
      </c>
      <c r="D425" s="206" t="s">
        <v>137</v>
      </c>
      <c r="E425" s="207" t="s">
        <v>514</v>
      </c>
      <c r="F425" s="208" t="s">
        <v>515</v>
      </c>
      <c r="G425" s="209" t="s">
        <v>140</v>
      </c>
      <c r="H425" s="210">
        <v>3358</v>
      </c>
      <c r="I425" s="211"/>
      <c r="J425" s="212">
        <f>ROUND(I425*H425,2)</f>
        <v>0</v>
      </c>
      <c r="K425" s="208" t="s">
        <v>141</v>
      </c>
      <c r="L425" s="46"/>
      <c r="M425" s="213" t="s">
        <v>19</v>
      </c>
      <c r="N425" s="214" t="s">
        <v>44</v>
      </c>
      <c r="O425" s="86"/>
      <c r="P425" s="215">
        <f>O425*H425</f>
        <v>0</v>
      </c>
      <c r="Q425" s="215">
        <v>0</v>
      </c>
      <c r="R425" s="215">
        <f>Q425*H425</f>
        <v>0</v>
      </c>
      <c r="S425" s="215">
        <v>0</v>
      </c>
      <c r="T425" s="21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7" t="s">
        <v>142</v>
      </c>
      <c r="AT425" s="217" t="s">
        <v>137</v>
      </c>
      <c r="AU425" s="217" t="s">
        <v>83</v>
      </c>
      <c r="AY425" s="19" t="s">
        <v>135</v>
      </c>
      <c r="BE425" s="218">
        <f>IF(N425="základní",J425,0)</f>
        <v>0</v>
      </c>
      <c r="BF425" s="218">
        <f>IF(N425="snížená",J425,0)</f>
        <v>0</v>
      </c>
      <c r="BG425" s="218">
        <f>IF(N425="zákl. přenesená",J425,0)</f>
        <v>0</v>
      </c>
      <c r="BH425" s="218">
        <f>IF(N425="sníž. přenesená",J425,0)</f>
        <v>0</v>
      </c>
      <c r="BI425" s="218">
        <f>IF(N425="nulová",J425,0)</f>
        <v>0</v>
      </c>
      <c r="BJ425" s="19" t="s">
        <v>81</v>
      </c>
      <c r="BK425" s="218">
        <f>ROUND(I425*H425,2)</f>
        <v>0</v>
      </c>
      <c r="BL425" s="19" t="s">
        <v>142</v>
      </c>
      <c r="BM425" s="217" t="s">
        <v>516</v>
      </c>
    </row>
    <row r="426" spans="1:47" s="2" customFormat="1" ht="12">
      <c r="A426" s="40"/>
      <c r="B426" s="41"/>
      <c r="C426" s="42"/>
      <c r="D426" s="219" t="s">
        <v>144</v>
      </c>
      <c r="E426" s="42"/>
      <c r="F426" s="220" t="s">
        <v>517</v>
      </c>
      <c r="G426" s="42"/>
      <c r="H426" s="42"/>
      <c r="I426" s="221"/>
      <c r="J426" s="42"/>
      <c r="K426" s="42"/>
      <c r="L426" s="46"/>
      <c r="M426" s="222"/>
      <c r="N426" s="223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144</v>
      </c>
      <c r="AU426" s="19" t="s">
        <v>83</v>
      </c>
    </row>
    <row r="427" spans="1:51" s="13" customFormat="1" ht="12">
      <c r="A427" s="13"/>
      <c r="B427" s="224"/>
      <c r="C427" s="225"/>
      <c r="D427" s="226" t="s">
        <v>146</v>
      </c>
      <c r="E427" s="227" t="s">
        <v>19</v>
      </c>
      <c r="F427" s="228" t="s">
        <v>147</v>
      </c>
      <c r="G427" s="225"/>
      <c r="H427" s="227" t="s">
        <v>19</v>
      </c>
      <c r="I427" s="229"/>
      <c r="J427" s="225"/>
      <c r="K427" s="225"/>
      <c r="L427" s="230"/>
      <c r="M427" s="231"/>
      <c r="N427" s="232"/>
      <c r="O427" s="232"/>
      <c r="P427" s="232"/>
      <c r="Q427" s="232"/>
      <c r="R427" s="232"/>
      <c r="S427" s="232"/>
      <c r="T427" s="23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4" t="s">
        <v>146</v>
      </c>
      <c r="AU427" s="234" t="s">
        <v>83</v>
      </c>
      <c r="AV427" s="13" t="s">
        <v>81</v>
      </c>
      <c r="AW427" s="13" t="s">
        <v>35</v>
      </c>
      <c r="AX427" s="13" t="s">
        <v>73</v>
      </c>
      <c r="AY427" s="234" t="s">
        <v>135</v>
      </c>
    </row>
    <row r="428" spans="1:51" s="13" customFormat="1" ht="12">
      <c r="A428" s="13"/>
      <c r="B428" s="224"/>
      <c r="C428" s="225"/>
      <c r="D428" s="226" t="s">
        <v>146</v>
      </c>
      <c r="E428" s="227" t="s">
        <v>19</v>
      </c>
      <c r="F428" s="228" t="s">
        <v>443</v>
      </c>
      <c r="G428" s="225"/>
      <c r="H428" s="227" t="s">
        <v>19</v>
      </c>
      <c r="I428" s="229"/>
      <c r="J428" s="225"/>
      <c r="K428" s="225"/>
      <c r="L428" s="230"/>
      <c r="M428" s="231"/>
      <c r="N428" s="232"/>
      <c r="O428" s="232"/>
      <c r="P428" s="232"/>
      <c r="Q428" s="232"/>
      <c r="R428" s="232"/>
      <c r="S428" s="232"/>
      <c r="T428" s="23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4" t="s">
        <v>146</v>
      </c>
      <c r="AU428" s="234" t="s">
        <v>83</v>
      </c>
      <c r="AV428" s="13" t="s">
        <v>81</v>
      </c>
      <c r="AW428" s="13" t="s">
        <v>35</v>
      </c>
      <c r="AX428" s="13" t="s">
        <v>73</v>
      </c>
      <c r="AY428" s="234" t="s">
        <v>135</v>
      </c>
    </row>
    <row r="429" spans="1:51" s="13" customFormat="1" ht="12">
      <c r="A429" s="13"/>
      <c r="B429" s="224"/>
      <c r="C429" s="225"/>
      <c r="D429" s="226" t="s">
        <v>146</v>
      </c>
      <c r="E429" s="227" t="s">
        <v>19</v>
      </c>
      <c r="F429" s="228" t="s">
        <v>158</v>
      </c>
      <c r="G429" s="225"/>
      <c r="H429" s="227" t="s">
        <v>19</v>
      </c>
      <c r="I429" s="229"/>
      <c r="J429" s="225"/>
      <c r="K429" s="225"/>
      <c r="L429" s="230"/>
      <c r="M429" s="231"/>
      <c r="N429" s="232"/>
      <c r="O429" s="232"/>
      <c r="P429" s="232"/>
      <c r="Q429" s="232"/>
      <c r="R429" s="232"/>
      <c r="S429" s="232"/>
      <c r="T429" s="23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4" t="s">
        <v>146</v>
      </c>
      <c r="AU429" s="234" t="s">
        <v>83</v>
      </c>
      <c r="AV429" s="13" t="s">
        <v>81</v>
      </c>
      <c r="AW429" s="13" t="s">
        <v>35</v>
      </c>
      <c r="AX429" s="13" t="s">
        <v>73</v>
      </c>
      <c r="AY429" s="234" t="s">
        <v>135</v>
      </c>
    </row>
    <row r="430" spans="1:51" s="14" customFormat="1" ht="12">
      <c r="A430" s="14"/>
      <c r="B430" s="235"/>
      <c r="C430" s="236"/>
      <c r="D430" s="226" t="s">
        <v>146</v>
      </c>
      <c r="E430" s="237" t="s">
        <v>19</v>
      </c>
      <c r="F430" s="238" t="s">
        <v>444</v>
      </c>
      <c r="G430" s="236"/>
      <c r="H430" s="239">
        <v>3358</v>
      </c>
      <c r="I430" s="240"/>
      <c r="J430" s="236"/>
      <c r="K430" s="236"/>
      <c r="L430" s="241"/>
      <c r="M430" s="242"/>
      <c r="N430" s="243"/>
      <c r="O430" s="243"/>
      <c r="P430" s="243"/>
      <c r="Q430" s="243"/>
      <c r="R430" s="243"/>
      <c r="S430" s="243"/>
      <c r="T430" s="24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5" t="s">
        <v>146</v>
      </c>
      <c r="AU430" s="245" t="s">
        <v>83</v>
      </c>
      <c r="AV430" s="14" t="s">
        <v>83</v>
      </c>
      <c r="AW430" s="14" t="s">
        <v>35</v>
      </c>
      <c r="AX430" s="14" t="s">
        <v>81</v>
      </c>
      <c r="AY430" s="245" t="s">
        <v>135</v>
      </c>
    </row>
    <row r="431" spans="1:65" s="2" customFormat="1" ht="21.75" customHeight="1">
      <c r="A431" s="40"/>
      <c r="B431" s="41"/>
      <c r="C431" s="206" t="s">
        <v>518</v>
      </c>
      <c r="D431" s="206" t="s">
        <v>137</v>
      </c>
      <c r="E431" s="207" t="s">
        <v>519</v>
      </c>
      <c r="F431" s="208" t="s">
        <v>520</v>
      </c>
      <c r="G431" s="209" t="s">
        <v>521</v>
      </c>
      <c r="H431" s="210">
        <v>0.336</v>
      </c>
      <c r="I431" s="211"/>
      <c r="J431" s="212">
        <f>ROUND(I431*H431,2)</f>
        <v>0</v>
      </c>
      <c r="K431" s="208" t="s">
        <v>141</v>
      </c>
      <c r="L431" s="46"/>
      <c r="M431" s="213" t="s">
        <v>19</v>
      </c>
      <c r="N431" s="214" t="s">
        <v>44</v>
      </c>
      <c r="O431" s="86"/>
      <c r="P431" s="215">
        <f>O431*H431</f>
        <v>0</v>
      </c>
      <c r="Q431" s="215">
        <v>0</v>
      </c>
      <c r="R431" s="215">
        <f>Q431*H431</f>
        <v>0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142</v>
      </c>
      <c r="AT431" s="217" t="s">
        <v>137</v>
      </c>
      <c r="AU431" s="217" t="s">
        <v>83</v>
      </c>
      <c r="AY431" s="19" t="s">
        <v>135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81</v>
      </c>
      <c r="BK431" s="218">
        <f>ROUND(I431*H431,2)</f>
        <v>0</v>
      </c>
      <c r="BL431" s="19" t="s">
        <v>142</v>
      </c>
      <c r="BM431" s="217" t="s">
        <v>522</v>
      </c>
    </row>
    <row r="432" spans="1:47" s="2" customFormat="1" ht="12">
      <c r="A432" s="40"/>
      <c r="B432" s="41"/>
      <c r="C432" s="42"/>
      <c r="D432" s="219" t="s">
        <v>144</v>
      </c>
      <c r="E432" s="42"/>
      <c r="F432" s="220" t="s">
        <v>523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144</v>
      </c>
      <c r="AU432" s="19" t="s">
        <v>83</v>
      </c>
    </row>
    <row r="433" spans="1:51" s="13" customFormat="1" ht="12">
      <c r="A433" s="13"/>
      <c r="B433" s="224"/>
      <c r="C433" s="225"/>
      <c r="D433" s="226" t="s">
        <v>146</v>
      </c>
      <c r="E433" s="227" t="s">
        <v>19</v>
      </c>
      <c r="F433" s="228" t="s">
        <v>147</v>
      </c>
      <c r="G433" s="225"/>
      <c r="H433" s="227" t="s">
        <v>19</v>
      </c>
      <c r="I433" s="229"/>
      <c r="J433" s="225"/>
      <c r="K433" s="225"/>
      <c r="L433" s="230"/>
      <c r="M433" s="231"/>
      <c r="N433" s="232"/>
      <c r="O433" s="232"/>
      <c r="P433" s="232"/>
      <c r="Q433" s="232"/>
      <c r="R433" s="232"/>
      <c r="S433" s="232"/>
      <c r="T433" s="23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4" t="s">
        <v>146</v>
      </c>
      <c r="AU433" s="234" t="s">
        <v>83</v>
      </c>
      <c r="AV433" s="13" t="s">
        <v>81</v>
      </c>
      <c r="AW433" s="13" t="s">
        <v>35</v>
      </c>
      <c r="AX433" s="13" t="s">
        <v>73</v>
      </c>
      <c r="AY433" s="234" t="s">
        <v>135</v>
      </c>
    </row>
    <row r="434" spans="1:51" s="13" customFormat="1" ht="12">
      <c r="A434" s="13"/>
      <c r="B434" s="224"/>
      <c r="C434" s="225"/>
      <c r="D434" s="226" t="s">
        <v>146</v>
      </c>
      <c r="E434" s="227" t="s">
        <v>19</v>
      </c>
      <c r="F434" s="228" t="s">
        <v>443</v>
      </c>
      <c r="G434" s="225"/>
      <c r="H434" s="227" t="s">
        <v>19</v>
      </c>
      <c r="I434" s="229"/>
      <c r="J434" s="225"/>
      <c r="K434" s="225"/>
      <c r="L434" s="230"/>
      <c r="M434" s="231"/>
      <c r="N434" s="232"/>
      <c r="O434" s="232"/>
      <c r="P434" s="232"/>
      <c r="Q434" s="232"/>
      <c r="R434" s="232"/>
      <c r="S434" s="232"/>
      <c r="T434" s="23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4" t="s">
        <v>146</v>
      </c>
      <c r="AU434" s="234" t="s">
        <v>83</v>
      </c>
      <c r="AV434" s="13" t="s">
        <v>81</v>
      </c>
      <c r="AW434" s="13" t="s">
        <v>35</v>
      </c>
      <c r="AX434" s="13" t="s">
        <v>73</v>
      </c>
      <c r="AY434" s="234" t="s">
        <v>135</v>
      </c>
    </row>
    <row r="435" spans="1:51" s="13" customFormat="1" ht="12">
      <c r="A435" s="13"/>
      <c r="B435" s="224"/>
      <c r="C435" s="225"/>
      <c r="D435" s="226" t="s">
        <v>146</v>
      </c>
      <c r="E435" s="227" t="s">
        <v>19</v>
      </c>
      <c r="F435" s="228" t="s">
        <v>158</v>
      </c>
      <c r="G435" s="225"/>
      <c r="H435" s="227" t="s">
        <v>19</v>
      </c>
      <c r="I435" s="229"/>
      <c r="J435" s="225"/>
      <c r="K435" s="225"/>
      <c r="L435" s="230"/>
      <c r="M435" s="231"/>
      <c r="N435" s="232"/>
      <c r="O435" s="232"/>
      <c r="P435" s="232"/>
      <c r="Q435" s="232"/>
      <c r="R435" s="232"/>
      <c r="S435" s="232"/>
      <c r="T435" s="23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4" t="s">
        <v>146</v>
      </c>
      <c r="AU435" s="234" t="s">
        <v>83</v>
      </c>
      <c r="AV435" s="13" t="s">
        <v>81</v>
      </c>
      <c r="AW435" s="13" t="s">
        <v>35</v>
      </c>
      <c r="AX435" s="13" t="s">
        <v>73</v>
      </c>
      <c r="AY435" s="234" t="s">
        <v>135</v>
      </c>
    </row>
    <row r="436" spans="1:51" s="14" customFormat="1" ht="12">
      <c r="A436" s="14"/>
      <c r="B436" s="235"/>
      <c r="C436" s="236"/>
      <c r="D436" s="226" t="s">
        <v>146</v>
      </c>
      <c r="E436" s="237" t="s">
        <v>19</v>
      </c>
      <c r="F436" s="238" t="s">
        <v>524</v>
      </c>
      <c r="G436" s="236"/>
      <c r="H436" s="239">
        <v>0.336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5" t="s">
        <v>146</v>
      </c>
      <c r="AU436" s="245" t="s">
        <v>83</v>
      </c>
      <c r="AV436" s="14" t="s">
        <v>83</v>
      </c>
      <c r="AW436" s="14" t="s">
        <v>35</v>
      </c>
      <c r="AX436" s="14" t="s">
        <v>81</v>
      </c>
      <c r="AY436" s="245" t="s">
        <v>135</v>
      </c>
    </row>
    <row r="437" spans="1:65" s="2" customFormat="1" ht="24.15" customHeight="1">
      <c r="A437" s="40"/>
      <c r="B437" s="41"/>
      <c r="C437" s="206" t="s">
        <v>525</v>
      </c>
      <c r="D437" s="206" t="s">
        <v>137</v>
      </c>
      <c r="E437" s="207" t="s">
        <v>526</v>
      </c>
      <c r="F437" s="208" t="s">
        <v>527</v>
      </c>
      <c r="G437" s="209" t="s">
        <v>140</v>
      </c>
      <c r="H437" s="210">
        <v>3537</v>
      </c>
      <c r="I437" s="211"/>
      <c r="J437" s="212">
        <f>ROUND(I437*H437,2)</f>
        <v>0</v>
      </c>
      <c r="K437" s="208" t="s">
        <v>141</v>
      </c>
      <c r="L437" s="46"/>
      <c r="M437" s="213" t="s">
        <v>19</v>
      </c>
      <c r="N437" s="214" t="s">
        <v>44</v>
      </c>
      <c r="O437" s="86"/>
      <c r="P437" s="215">
        <f>O437*H437</f>
        <v>0</v>
      </c>
      <c r="Q437" s="215">
        <v>0</v>
      </c>
      <c r="R437" s="215">
        <f>Q437*H437</f>
        <v>0</v>
      </c>
      <c r="S437" s="215">
        <v>0</v>
      </c>
      <c r="T437" s="216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7" t="s">
        <v>142</v>
      </c>
      <c r="AT437" s="217" t="s">
        <v>137</v>
      </c>
      <c r="AU437" s="217" t="s">
        <v>83</v>
      </c>
      <c r="AY437" s="19" t="s">
        <v>135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9" t="s">
        <v>81</v>
      </c>
      <c r="BK437" s="218">
        <f>ROUND(I437*H437,2)</f>
        <v>0</v>
      </c>
      <c r="BL437" s="19" t="s">
        <v>142</v>
      </c>
      <c r="BM437" s="217" t="s">
        <v>528</v>
      </c>
    </row>
    <row r="438" spans="1:47" s="2" customFormat="1" ht="12">
      <c r="A438" s="40"/>
      <c r="B438" s="41"/>
      <c r="C438" s="42"/>
      <c r="D438" s="219" t="s">
        <v>144</v>
      </c>
      <c r="E438" s="42"/>
      <c r="F438" s="220" t="s">
        <v>529</v>
      </c>
      <c r="G438" s="42"/>
      <c r="H438" s="42"/>
      <c r="I438" s="221"/>
      <c r="J438" s="42"/>
      <c r="K438" s="42"/>
      <c r="L438" s="46"/>
      <c r="M438" s="222"/>
      <c r="N438" s="223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144</v>
      </c>
      <c r="AU438" s="19" t="s">
        <v>83</v>
      </c>
    </row>
    <row r="439" spans="1:51" s="13" customFormat="1" ht="12">
      <c r="A439" s="13"/>
      <c r="B439" s="224"/>
      <c r="C439" s="225"/>
      <c r="D439" s="226" t="s">
        <v>146</v>
      </c>
      <c r="E439" s="227" t="s">
        <v>19</v>
      </c>
      <c r="F439" s="228" t="s">
        <v>147</v>
      </c>
      <c r="G439" s="225"/>
      <c r="H439" s="227" t="s">
        <v>19</v>
      </c>
      <c r="I439" s="229"/>
      <c r="J439" s="225"/>
      <c r="K439" s="225"/>
      <c r="L439" s="230"/>
      <c r="M439" s="231"/>
      <c r="N439" s="232"/>
      <c r="O439" s="232"/>
      <c r="P439" s="232"/>
      <c r="Q439" s="232"/>
      <c r="R439" s="232"/>
      <c r="S439" s="232"/>
      <c r="T439" s="23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4" t="s">
        <v>146</v>
      </c>
      <c r="AU439" s="234" t="s">
        <v>83</v>
      </c>
      <c r="AV439" s="13" t="s">
        <v>81</v>
      </c>
      <c r="AW439" s="13" t="s">
        <v>35</v>
      </c>
      <c r="AX439" s="13" t="s">
        <v>73</v>
      </c>
      <c r="AY439" s="234" t="s">
        <v>135</v>
      </c>
    </row>
    <row r="440" spans="1:51" s="13" customFormat="1" ht="12">
      <c r="A440" s="13"/>
      <c r="B440" s="224"/>
      <c r="C440" s="225"/>
      <c r="D440" s="226" t="s">
        <v>146</v>
      </c>
      <c r="E440" s="227" t="s">
        <v>19</v>
      </c>
      <c r="F440" s="228" t="s">
        <v>530</v>
      </c>
      <c r="G440" s="225"/>
      <c r="H440" s="227" t="s">
        <v>19</v>
      </c>
      <c r="I440" s="229"/>
      <c r="J440" s="225"/>
      <c r="K440" s="225"/>
      <c r="L440" s="230"/>
      <c r="M440" s="231"/>
      <c r="N440" s="232"/>
      <c r="O440" s="232"/>
      <c r="P440" s="232"/>
      <c r="Q440" s="232"/>
      <c r="R440" s="232"/>
      <c r="S440" s="232"/>
      <c r="T440" s="23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4" t="s">
        <v>146</v>
      </c>
      <c r="AU440" s="234" t="s">
        <v>83</v>
      </c>
      <c r="AV440" s="13" t="s">
        <v>81</v>
      </c>
      <c r="AW440" s="13" t="s">
        <v>35</v>
      </c>
      <c r="AX440" s="13" t="s">
        <v>73</v>
      </c>
      <c r="AY440" s="234" t="s">
        <v>135</v>
      </c>
    </row>
    <row r="441" spans="1:51" s="14" customFormat="1" ht="12">
      <c r="A441" s="14"/>
      <c r="B441" s="235"/>
      <c r="C441" s="236"/>
      <c r="D441" s="226" t="s">
        <v>146</v>
      </c>
      <c r="E441" s="237" t="s">
        <v>19</v>
      </c>
      <c r="F441" s="238" t="s">
        <v>156</v>
      </c>
      <c r="G441" s="236"/>
      <c r="H441" s="239">
        <v>3537</v>
      </c>
      <c r="I441" s="240"/>
      <c r="J441" s="236"/>
      <c r="K441" s="236"/>
      <c r="L441" s="241"/>
      <c r="M441" s="242"/>
      <c r="N441" s="243"/>
      <c r="O441" s="243"/>
      <c r="P441" s="243"/>
      <c r="Q441" s="243"/>
      <c r="R441" s="243"/>
      <c r="S441" s="243"/>
      <c r="T441" s="24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5" t="s">
        <v>146</v>
      </c>
      <c r="AU441" s="245" t="s">
        <v>83</v>
      </c>
      <c r="AV441" s="14" t="s">
        <v>83</v>
      </c>
      <c r="AW441" s="14" t="s">
        <v>35</v>
      </c>
      <c r="AX441" s="14" t="s">
        <v>81</v>
      </c>
      <c r="AY441" s="245" t="s">
        <v>135</v>
      </c>
    </row>
    <row r="442" spans="1:65" s="2" customFormat="1" ht="16.5" customHeight="1">
      <c r="A442" s="40"/>
      <c r="B442" s="41"/>
      <c r="C442" s="257" t="s">
        <v>531</v>
      </c>
      <c r="D442" s="257" t="s">
        <v>458</v>
      </c>
      <c r="E442" s="258" t="s">
        <v>532</v>
      </c>
      <c r="F442" s="259" t="s">
        <v>533</v>
      </c>
      <c r="G442" s="260" t="s">
        <v>534</v>
      </c>
      <c r="H442" s="261">
        <v>2</v>
      </c>
      <c r="I442" s="262"/>
      <c r="J442" s="263">
        <f>ROUND(I442*H442,2)</f>
        <v>0</v>
      </c>
      <c r="K442" s="259" t="s">
        <v>141</v>
      </c>
      <c r="L442" s="264"/>
      <c r="M442" s="265" t="s">
        <v>19</v>
      </c>
      <c r="N442" s="266" t="s">
        <v>44</v>
      </c>
      <c r="O442" s="86"/>
      <c r="P442" s="215">
        <f>O442*H442</f>
        <v>0</v>
      </c>
      <c r="Q442" s="215">
        <v>0.001</v>
      </c>
      <c r="R442" s="215">
        <f>Q442*H442</f>
        <v>0.002</v>
      </c>
      <c r="S442" s="215">
        <v>0</v>
      </c>
      <c r="T442" s="216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7" t="s">
        <v>191</v>
      </c>
      <c r="AT442" s="217" t="s">
        <v>458</v>
      </c>
      <c r="AU442" s="217" t="s">
        <v>83</v>
      </c>
      <c r="AY442" s="19" t="s">
        <v>135</v>
      </c>
      <c r="BE442" s="218">
        <f>IF(N442="základní",J442,0)</f>
        <v>0</v>
      </c>
      <c r="BF442" s="218">
        <f>IF(N442="snížená",J442,0)</f>
        <v>0</v>
      </c>
      <c r="BG442" s="218">
        <f>IF(N442="zákl. přenesená",J442,0)</f>
        <v>0</v>
      </c>
      <c r="BH442" s="218">
        <f>IF(N442="sníž. přenesená",J442,0)</f>
        <v>0</v>
      </c>
      <c r="BI442" s="218">
        <f>IF(N442="nulová",J442,0)</f>
        <v>0</v>
      </c>
      <c r="BJ442" s="19" t="s">
        <v>81</v>
      </c>
      <c r="BK442" s="218">
        <f>ROUND(I442*H442,2)</f>
        <v>0</v>
      </c>
      <c r="BL442" s="19" t="s">
        <v>142</v>
      </c>
      <c r="BM442" s="217" t="s">
        <v>535</v>
      </c>
    </row>
    <row r="443" spans="1:51" s="13" customFormat="1" ht="12">
      <c r="A443" s="13"/>
      <c r="B443" s="224"/>
      <c r="C443" s="225"/>
      <c r="D443" s="226" t="s">
        <v>146</v>
      </c>
      <c r="E443" s="227" t="s">
        <v>19</v>
      </c>
      <c r="F443" s="228" t="s">
        <v>147</v>
      </c>
      <c r="G443" s="225"/>
      <c r="H443" s="227" t="s">
        <v>19</v>
      </c>
      <c r="I443" s="229"/>
      <c r="J443" s="225"/>
      <c r="K443" s="225"/>
      <c r="L443" s="230"/>
      <c r="M443" s="231"/>
      <c r="N443" s="232"/>
      <c r="O443" s="232"/>
      <c r="P443" s="232"/>
      <c r="Q443" s="232"/>
      <c r="R443" s="232"/>
      <c r="S443" s="232"/>
      <c r="T443" s="23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4" t="s">
        <v>146</v>
      </c>
      <c r="AU443" s="234" t="s">
        <v>83</v>
      </c>
      <c r="AV443" s="13" t="s">
        <v>81</v>
      </c>
      <c r="AW443" s="13" t="s">
        <v>35</v>
      </c>
      <c r="AX443" s="13" t="s">
        <v>73</v>
      </c>
      <c r="AY443" s="234" t="s">
        <v>135</v>
      </c>
    </row>
    <row r="444" spans="1:51" s="14" customFormat="1" ht="12">
      <c r="A444" s="14"/>
      <c r="B444" s="235"/>
      <c r="C444" s="236"/>
      <c r="D444" s="226" t="s">
        <v>146</v>
      </c>
      <c r="E444" s="237" t="s">
        <v>19</v>
      </c>
      <c r="F444" s="238" t="s">
        <v>536</v>
      </c>
      <c r="G444" s="236"/>
      <c r="H444" s="239">
        <v>1.769</v>
      </c>
      <c r="I444" s="240"/>
      <c r="J444" s="236"/>
      <c r="K444" s="236"/>
      <c r="L444" s="241"/>
      <c r="M444" s="242"/>
      <c r="N444" s="243"/>
      <c r="O444" s="243"/>
      <c r="P444" s="243"/>
      <c r="Q444" s="243"/>
      <c r="R444" s="243"/>
      <c r="S444" s="243"/>
      <c r="T444" s="24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5" t="s">
        <v>146</v>
      </c>
      <c r="AU444" s="245" t="s">
        <v>83</v>
      </c>
      <c r="AV444" s="14" t="s">
        <v>83</v>
      </c>
      <c r="AW444" s="14" t="s">
        <v>35</v>
      </c>
      <c r="AX444" s="14" t="s">
        <v>73</v>
      </c>
      <c r="AY444" s="245" t="s">
        <v>135</v>
      </c>
    </row>
    <row r="445" spans="1:51" s="13" customFormat="1" ht="12">
      <c r="A445" s="13"/>
      <c r="B445" s="224"/>
      <c r="C445" s="225"/>
      <c r="D445" s="226" t="s">
        <v>146</v>
      </c>
      <c r="E445" s="227" t="s">
        <v>19</v>
      </c>
      <c r="F445" s="228" t="s">
        <v>537</v>
      </c>
      <c r="G445" s="225"/>
      <c r="H445" s="227" t="s">
        <v>19</v>
      </c>
      <c r="I445" s="229"/>
      <c r="J445" s="225"/>
      <c r="K445" s="225"/>
      <c r="L445" s="230"/>
      <c r="M445" s="231"/>
      <c r="N445" s="232"/>
      <c r="O445" s="232"/>
      <c r="P445" s="232"/>
      <c r="Q445" s="232"/>
      <c r="R445" s="232"/>
      <c r="S445" s="232"/>
      <c r="T445" s="23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4" t="s">
        <v>146</v>
      </c>
      <c r="AU445" s="234" t="s">
        <v>83</v>
      </c>
      <c r="AV445" s="13" t="s">
        <v>81</v>
      </c>
      <c r="AW445" s="13" t="s">
        <v>35</v>
      </c>
      <c r="AX445" s="13" t="s">
        <v>73</v>
      </c>
      <c r="AY445" s="234" t="s">
        <v>135</v>
      </c>
    </row>
    <row r="446" spans="1:51" s="14" customFormat="1" ht="12">
      <c r="A446" s="14"/>
      <c r="B446" s="235"/>
      <c r="C446" s="236"/>
      <c r="D446" s="226" t="s">
        <v>146</v>
      </c>
      <c r="E446" s="237" t="s">
        <v>19</v>
      </c>
      <c r="F446" s="238" t="s">
        <v>538</v>
      </c>
      <c r="G446" s="236"/>
      <c r="H446" s="239">
        <v>0.231</v>
      </c>
      <c r="I446" s="240"/>
      <c r="J446" s="236"/>
      <c r="K446" s="236"/>
      <c r="L446" s="241"/>
      <c r="M446" s="242"/>
      <c r="N446" s="243"/>
      <c r="O446" s="243"/>
      <c r="P446" s="243"/>
      <c r="Q446" s="243"/>
      <c r="R446" s="243"/>
      <c r="S446" s="243"/>
      <c r="T446" s="24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5" t="s">
        <v>146</v>
      </c>
      <c r="AU446" s="245" t="s">
        <v>83</v>
      </c>
      <c r="AV446" s="14" t="s">
        <v>83</v>
      </c>
      <c r="AW446" s="14" t="s">
        <v>35</v>
      </c>
      <c r="AX446" s="14" t="s">
        <v>73</v>
      </c>
      <c r="AY446" s="245" t="s">
        <v>135</v>
      </c>
    </row>
    <row r="447" spans="1:51" s="15" customFormat="1" ht="12">
      <c r="A447" s="15"/>
      <c r="B447" s="246"/>
      <c r="C447" s="247"/>
      <c r="D447" s="226" t="s">
        <v>146</v>
      </c>
      <c r="E447" s="248" t="s">
        <v>19</v>
      </c>
      <c r="F447" s="249" t="s">
        <v>161</v>
      </c>
      <c r="G447" s="247"/>
      <c r="H447" s="250">
        <v>2</v>
      </c>
      <c r="I447" s="251"/>
      <c r="J447" s="247"/>
      <c r="K447" s="247"/>
      <c r="L447" s="252"/>
      <c r="M447" s="253"/>
      <c r="N447" s="254"/>
      <c r="O447" s="254"/>
      <c r="P447" s="254"/>
      <c r="Q447" s="254"/>
      <c r="R447" s="254"/>
      <c r="S447" s="254"/>
      <c r="T447" s="25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6" t="s">
        <v>146</v>
      </c>
      <c r="AU447" s="256" t="s">
        <v>83</v>
      </c>
      <c r="AV447" s="15" t="s">
        <v>142</v>
      </c>
      <c r="AW447" s="15" t="s">
        <v>35</v>
      </c>
      <c r="AX447" s="15" t="s">
        <v>81</v>
      </c>
      <c r="AY447" s="256" t="s">
        <v>135</v>
      </c>
    </row>
    <row r="448" spans="1:63" s="12" customFormat="1" ht="22.8" customHeight="1">
      <c r="A448" s="12"/>
      <c r="B448" s="190"/>
      <c r="C448" s="191"/>
      <c r="D448" s="192" t="s">
        <v>72</v>
      </c>
      <c r="E448" s="204" t="s">
        <v>83</v>
      </c>
      <c r="F448" s="204" t="s">
        <v>539</v>
      </c>
      <c r="G448" s="191"/>
      <c r="H448" s="191"/>
      <c r="I448" s="194"/>
      <c r="J448" s="205">
        <f>BK448</f>
        <v>0</v>
      </c>
      <c r="K448" s="191"/>
      <c r="L448" s="196"/>
      <c r="M448" s="197"/>
      <c r="N448" s="198"/>
      <c r="O448" s="198"/>
      <c r="P448" s="199">
        <f>SUM(P449:P468)</f>
        <v>0</v>
      </c>
      <c r="Q448" s="198"/>
      <c r="R448" s="199">
        <f>SUM(R449:R468)</f>
        <v>332.8886423</v>
      </c>
      <c r="S448" s="198"/>
      <c r="T448" s="200">
        <f>SUM(T449:T468)</f>
        <v>0</v>
      </c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R448" s="201" t="s">
        <v>81</v>
      </c>
      <c r="AT448" s="202" t="s">
        <v>72</v>
      </c>
      <c r="AU448" s="202" t="s">
        <v>81</v>
      </c>
      <c r="AY448" s="201" t="s">
        <v>135</v>
      </c>
      <c r="BK448" s="203">
        <f>SUM(BK449:BK468)</f>
        <v>0</v>
      </c>
    </row>
    <row r="449" spans="1:65" s="2" customFormat="1" ht="16.5" customHeight="1">
      <c r="A449" s="40"/>
      <c r="B449" s="41"/>
      <c r="C449" s="206" t="s">
        <v>540</v>
      </c>
      <c r="D449" s="206" t="s">
        <v>137</v>
      </c>
      <c r="E449" s="207" t="s">
        <v>541</v>
      </c>
      <c r="F449" s="208" t="s">
        <v>542</v>
      </c>
      <c r="G449" s="209" t="s">
        <v>495</v>
      </c>
      <c r="H449" s="210">
        <v>599.27</v>
      </c>
      <c r="I449" s="211"/>
      <c r="J449" s="212">
        <f>ROUND(I449*H449,2)</f>
        <v>0</v>
      </c>
      <c r="K449" s="208" t="s">
        <v>141</v>
      </c>
      <c r="L449" s="46"/>
      <c r="M449" s="213" t="s">
        <v>19</v>
      </c>
      <c r="N449" s="214" t="s">
        <v>44</v>
      </c>
      <c r="O449" s="86"/>
      <c r="P449" s="215">
        <f>O449*H449</f>
        <v>0</v>
      </c>
      <c r="Q449" s="215">
        <v>0.00049</v>
      </c>
      <c r="R449" s="215">
        <f>Q449*H449</f>
        <v>0.29364229999999997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142</v>
      </c>
      <c r="AT449" s="217" t="s">
        <v>137</v>
      </c>
      <c r="AU449" s="217" t="s">
        <v>83</v>
      </c>
      <c r="AY449" s="19" t="s">
        <v>135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9" t="s">
        <v>81</v>
      </c>
      <c r="BK449" s="218">
        <f>ROUND(I449*H449,2)</f>
        <v>0</v>
      </c>
      <c r="BL449" s="19" t="s">
        <v>142</v>
      </c>
      <c r="BM449" s="217" t="s">
        <v>543</v>
      </c>
    </row>
    <row r="450" spans="1:47" s="2" customFormat="1" ht="12">
      <c r="A450" s="40"/>
      <c r="B450" s="41"/>
      <c r="C450" s="42"/>
      <c r="D450" s="219" t="s">
        <v>144</v>
      </c>
      <c r="E450" s="42"/>
      <c r="F450" s="220" t="s">
        <v>544</v>
      </c>
      <c r="G450" s="42"/>
      <c r="H450" s="42"/>
      <c r="I450" s="221"/>
      <c r="J450" s="42"/>
      <c r="K450" s="42"/>
      <c r="L450" s="46"/>
      <c r="M450" s="222"/>
      <c r="N450" s="223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144</v>
      </c>
      <c r="AU450" s="19" t="s">
        <v>83</v>
      </c>
    </row>
    <row r="451" spans="1:51" s="13" customFormat="1" ht="12">
      <c r="A451" s="13"/>
      <c r="B451" s="224"/>
      <c r="C451" s="225"/>
      <c r="D451" s="226" t="s">
        <v>146</v>
      </c>
      <c r="E451" s="227" t="s">
        <v>19</v>
      </c>
      <c r="F451" s="228" t="s">
        <v>283</v>
      </c>
      <c r="G451" s="225"/>
      <c r="H451" s="227" t="s">
        <v>19</v>
      </c>
      <c r="I451" s="229"/>
      <c r="J451" s="225"/>
      <c r="K451" s="225"/>
      <c r="L451" s="230"/>
      <c r="M451" s="231"/>
      <c r="N451" s="232"/>
      <c r="O451" s="232"/>
      <c r="P451" s="232"/>
      <c r="Q451" s="232"/>
      <c r="R451" s="232"/>
      <c r="S451" s="232"/>
      <c r="T451" s="23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4" t="s">
        <v>146</v>
      </c>
      <c r="AU451" s="234" t="s">
        <v>83</v>
      </c>
      <c r="AV451" s="13" t="s">
        <v>81</v>
      </c>
      <c r="AW451" s="13" t="s">
        <v>35</v>
      </c>
      <c r="AX451" s="13" t="s">
        <v>73</v>
      </c>
      <c r="AY451" s="234" t="s">
        <v>135</v>
      </c>
    </row>
    <row r="452" spans="1:51" s="14" customFormat="1" ht="12">
      <c r="A452" s="14"/>
      <c r="B452" s="235"/>
      <c r="C452" s="236"/>
      <c r="D452" s="226" t="s">
        <v>146</v>
      </c>
      <c r="E452" s="237" t="s">
        <v>19</v>
      </c>
      <c r="F452" s="238" t="s">
        <v>545</v>
      </c>
      <c r="G452" s="236"/>
      <c r="H452" s="239">
        <v>124.5</v>
      </c>
      <c r="I452" s="240"/>
      <c r="J452" s="236"/>
      <c r="K452" s="236"/>
      <c r="L452" s="241"/>
      <c r="M452" s="242"/>
      <c r="N452" s="243"/>
      <c r="O452" s="243"/>
      <c r="P452" s="243"/>
      <c r="Q452" s="243"/>
      <c r="R452" s="243"/>
      <c r="S452" s="243"/>
      <c r="T452" s="24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5" t="s">
        <v>146</v>
      </c>
      <c r="AU452" s="245" t="s">
        <v>83</v>
      </c>
      <c r="AV452" s="14" t="s">
        <v>83</v>
      </c>
      <c r="AW452" s="14" t="s">
        <v>35</v>
      </c>
      <c r="AX452" s="14" t="s">
        <v>73</v>
      </c>
      <c r="AY452" s="245" t="s">
        <v>135</v>
      </c>
    </row>
    <row r="453" spans="1:51" s="13" customFormat="1" ht="12">
      <c r="A453" s="13"/>
      <c r="B453" s="224"/>
      <c r="C453" s="225"/>
      <c r="D453" s="226" t="s">
        <v>146</v>
      </c>
      <c r="E453" s="227" t="s">
        <v>19</v>
      </c>
      <c r="F453" s="228" t="s">
        <v>285</v>
      </c>
      <c r="G453" s="225"/>
      <c r="H453" s="227" t="s">
        <v>19</v>
      </c>
      <c r="I453" s="229"/>
      <c r="J453" s="225"/>
      <c r="K453" s="225"/>
      <c r="L453" s="230"/>
      <c r="M453" s="231"/>
      <c r="N453" s="232"/>
      <c r="O453" s="232"/>
      <c r="P453" s="232"/>
      <c r="Q453" s="232"/>
      <c r="R453" s="232"/>
      <c r="S453" s="232"/>
      <c r="T453" s="23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4" t="s">
        <v>146</v>
      </c>
      <c r="AU453" s="234" t="s">
        <v>83</v>
      </c>
      <c r="AV453" s="13" t="s">
        <v>81</v>
      </c>
      <c r="AW453" s="13" t="s">
        <v>35</v>
      </c>
      <c r="AX453" s="13" t="s">
        <v>73</v>
      </c>
      <c r="AY453" s="234" t="s">
        <v>135</v>
      </c>
    </row>
    <row r="454" spans="1:51" s="14" customFormat="1" ht="12">
      <c r="A454" s="14"/>
      <c r="B454" s="235"/>
      <c r="C454" s="236"/>
      <c r="D454" s="226" t="s">
        <v>146</v>
      </c>
      <c r="E454" s="237" t="s">
        <v>19</v>
      </c>
      <c r="F454" s="238" t="s">
        <v>546</v>
      </c>
      <c r="G454" s="236"/>
      <c r="H454" s="239">
        <v>474.77</v>
      </c>
      <c r="I454" s="240"/>
      <c r="J454" s="236"/>
      <c r="K454" s="236"/>
      <c r="L454" s="241"/>
      <c r="M454" s="242"/>
      <c r="N454" s="243"/>
      <c r="O454" s="243"/>
      <c r="P454" s="243"/>
      <c r="Q454" s="243"/>
      <c r="R454" s="243"/>
      <c r="S454" s="243"/>
      <c r="T454" s="24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5" t="s">
        <v>146</v>
      </c>
      <c r="AU454" s="245" t="s">
        <v>83</v>
      </c>
      <c r="AV454" s="14" t="s">
        <v>83</v>
      </c>
      <c r="AW454" s="14" t="s">
        <v>35</v>
      </c>
      <c r="AX454" s="14" t="s">
        <v>73</v>
      </c>
      <c r="AY454" s="245" t="s">
        <v>135</v>
      </c>
    </row>
    <row r="455" spans="1:51" s="15" customFormat="1" ht="12">
      <c r="A455" s="15"/>
      <c r="B455" s="246"/>
      <c r="C455" s="247"/>
      <c r="D455" s="226" t="s">
        <v>146</v>
      </c>
      <c r="E455" s="248" t="s">
        <v>19</v>
      </c>
      <c r="F455" s="249" t="s">
        <v>161</v>
      </c>
      <c r="G455" s="247"/>
      <c r="H455" s="250">
        <v>599.27</v>
      </c>
      <c r="I455" s="251"/>
      <c r="J455" s="247"/>
      <c r="K455" s="247"/>
      <c r="L455" s="252"/>
      <c r="M455" s="253"/>
      <c r="N455" s="254"/>
      <c r="O455" s="254"/>
      <c r="P455" s="254"/>
      <c r="Q455" s="254"/>
      <c r="R455" s="254"/>
      <c r="S455" s="254"/>
      <c r="T455" s="25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56" t="s">
        <v>146</v>
      </c>
      <c r="AU455" s="256" t="s">
        <v>83</v>
      </c>
      <c r="AV455" s="15" t="s">
        <v>142</v>
      </c>
      <c r="AW455" s="15" t="s">
        <v>35</v>
      </c>
      <c r="AX455" s="15" t="s">
        <v>81</v>
      </c>
      <c r="AY455" s="256" t="s">
        <v>135</v>
      </c>
    </row>
    <row r="456" spans="1:65" s="2" customFormat="1" ht="24.15" customHeight="1">
      <c r="A456" s="40"/>
      <c r="B456" s="41"/>
      <c r="C456" s="206" t="s">
        <v>547</v>
      </c>
      <c r="D456" s="206" t="s">
        <v>137</v>
      </c>
      <c r="E456" s="207" t="s">
        <v>548</v>
      </c>
      <c r="F456" s="208" t="s">
        <v>549</v>
      </c>
      <c r="G456" s="209" t="s">
        <v>495</v>
      </c>
      <c r="H456" s="210">
        <v>599.27</v>
      </c>
      <c r="I456" s="211"/>
      <c r="J456" s="212">
        <f>ROUND(I456*H456,2)</f>
        <v>0</v>
      </c>
      <c r="K456" s="208" t="s">
        <v>141</v>
      </c>
      <c r="L456" s="46"/>
      <c r="M456" s="213" t="s">
        <v>19</v>
      </c>
      <c r="N456" s="214" t="s">
        <v>44</v>
      </c>
      <c r="O456" s="86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142</v>
      </c>
      <c r="AT456" s="217" t="s">
        <v>137</v>
      </c>
      <c r="AU456" s="217" t="s">
        <v>83</v>
      </c>
      <c r="AY456" s="19" t="s">
        <v>135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81</v>
      </c>
      <c r="BK456" s="218">
        <f>ROUND(I456*H456,2)</f>
        <v>0</v>
      </c>
      <c r="BL456" s="19" t="s">
        <v>142</v>
      </c>
      <c r="BM456" s="217" t="s">
        <v>550</v>
      </c>
    </row>
    <row r="457" spans="1:47" s="2" customFormat="1" ht="12">
      <c r="A457" s="40"/>
      <c r="B457" s="41"/>
      <c r="C457" s="42"/>
      <c r="D457" s="219" t="s">
        <v>144</v>
      </c>
      <c r="E457" s="42"/>
      <c r="F457" s="220" t="s">
        <v>551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144</v>
      </c>
      <c r="AU457" s="19" t="s">
        <v>83</v>
      </c>
    </row>
    <row r="458" spans="1:51" s="13" customFormat="1" ht="12">
      <c r="A458" s="13"/>
      <c r="B458" s="224"/>
      <c r="C458" s="225"/>
      <c r="D458" s="226" t="s">
        <v>146</v>
      </c>
      <c r="E458" s="227" t="s">
        <v>19</v>
      </c>
      <c r="F458" s="228" t="s">
        <v>283</v>
      </c>
      <c r="G458" s="225"/>
      <c r="H458" s="227" t="s">
        <v>19</v>
      </c>
      <c r="I458" s="229"/>
      <c r="J458" s="225"/>
      <c r="K458" s="225"/>
      <c r="L458" s="230"/>
      <c r="M458" s="231"/>
      <c r="N458" s="232"/>
      <c r="O458" s="232"/>
      <c r="P458" s="232"/>
      <c r="Q458" s="232"/>
      <c r="R458" s="232"/>
      <c r="S458" s="232"/>
      <c r="T458" s="23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4" t="s">
        <v>146</v>
      </c>
      <c r="AU458" s="234" t="s">
        <v>83</v>
      </c>
      <c r="AV458" s="13" t="s">
        <v>81</v>
      </c>
      <c r="AW458" s="13" t="s">
        <v>35</v>
      </c>
      <c r="AX458" s="13" t="s">
        <v>73</v>
      </c>
      <c r="AY458" s="234" t="s">
        <v>135</v>
      </c>
    </row>
    <row r="459" spans="1:51" s="14" customFormat="1" ht="12">
      <c r="A459" s="14"/>
      <c r="B459" s="235"/>
      <c r="C459" s="236"/>
      <c r="D459" s="226" t="s">
        <v>146</v>
      </c>
      <c r="E459" s="237" t="s">
        <v>19</v>
      </c>
      <c r="F459" s="238" t="s">
        <v>545</v>
      </c>
      <c r="G459" s="236"/>
      <c r="H459" s="239">
        <v>124.5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5" t="s">
        <v>146</v>
      </c>
      <c r="AU459" s="245" t="s">
        <v>83</v>
      </c>
      <c r="AV459" s="14" t="s">
        <v>83</v>
      </c>
      <c r="AW459" s="14" t="s">
        <v>35</v>
      </c>
      <c r="AX459" s="14" t="s">
        <v>73</v>
      </c>
      <c r="AY459" s="245" t="s">
        <v>135</v>
      </c>
    </row>
    <row r="460" spans="1:51" s="13" customFormat="1" ht="12">
      <c r="A460" s="13"/>
      <c r="B460" s="224"/>
      <c r="C460" s="225"/>
      <c r="D460" s="226" t="s">
        <v>146</v>
      </c>
      <c r="E460" s="227" t="s">
        <v>19</v>
      </c>
      <c r="F460" s="228" t="s">
        <v>285</v>
      </c>
      <c r="G460" s="225"/>
      <c r="H460" s="227" t="s">
        <v>19</v>
      </c>
      <c r="I460" s="229"/>
      <c r="J460" s="225"/>
      <c r="K460" s="225"/>
      <c r="L460" s="230"/>
      <c r="M460" s="231"/>
      <c r="N460" s="232"/>
      <c r="O460" s="232"/>
      <c r="P460" s="232"/>
      <c r="Q460" s="232"/>
      <c r="R460" s="232"/>
      <c r="S460" s="232"/>
      <c r="T460" s="23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4" t="s">
        <v>146</v>
      </c>
      <c r="AU460" s="234" t="s">
        <v>83</v>
      </c>
      <c r="AV460" s="13" t="s">
        <v>81</v>
      </c>
      <c r="AW460" s="13" t="s">
        <v>35</v>
      </c>
      <c r="AX460" s="13" t="s">
        <v>73</v>
      </c>
      <c r="AY460" s="234" t="s">
        <v>135</v>
      </c>
    </row>
    <row r="461" spans="1:51" s="14" customFormat="1" ht="12">
      <c r="A461" s="14"/>
      <c r="B461" s="235"/>
      <c r="C461" s="236"/>
      <c r="D461" s="226" t="s">
        <v>146</v>
      </c>
      <c r="E461" s="237" t="s">
        <v>19</v>
      </c>
      <c r="F461" s="238" t="s">
        <v>546</v>
      </c>
      <c r="G461" s="236"/>
      <c r="H461" s="239">
        <v>474.77</v>
      </c>
      <c r="I461" s="240"/>
      <c r="J461" s="236"/>
      <c r="K461" s="236"/>
      <c r="L461" s="241"/>
      <c r="M461" s="242"/>
      <c r="N461" s="243"/>
      <c r="O461" s="243"/>
      <c r="P461" s="243"/>
      <c r="Q461" s="243"/>
      <c r="R461" s="243"/>
      <c r="S461" s="243"/>
      <c r="T461" s="24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5" t="s">
        <v>146</v>
      </c>
      <c r="AU461" s="245" t="s">
        <v>83</v>
      </c>
      <c r="AV461" s="14" t="s">
        <v>83</v>
      </c>
      <c r="AW461" s="14" t="s">
        <v>35</v>
      </c>
      <c r="AX461" s="14" t="s">
        <v>73</v>
      </c>
      <c r="AY461" s="245" t="s">
        <v>135</v>
      </c>
    </row>
    <row r="462" spans="1:51" s="15" customFormat="1" ht="12">
      <c r="A462" s="15"/>
      <c r="B462" s="246"/>
      <c r="C462" s="247"/>
      <c r="D462" s="226" t="s">
        <v>146</v>
      </c>
      <c r="E462" s="248" t="s">
        <v>19</v>
      </c>
      <c r="F462" s="249" t="s">
        <v>161</v>
      </c>
      <c r="G462" s="247"/>
      <c r="H462" s="250">
        <v>599.27</v>
      </c>
      <c r="I462" s="251"/>
      <c r="J462" s="247"/>
      <c r="K462" s="247"/>
      <c r="L462" s="252"/>
      <c r="M462" s="253"/>
      <c r="N462" s="254"/>
      <c r="O462" s="254"/>
      <c r="P462" s="254"/>
      <c r="Q462" s="254"/>
      <c r="R462" s="254"/>
      <c r="S462" s="254"/>
      <c r="T462" s="25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56" t="s">
        <v>146</v>
      </c>
      <c r="AU462" s="256" t="s">
        <v>83</v>
      </c>
      <c r="AV462" s="15" t="s">
        <v>142</v>
      </c>
      <c r="AW462" s="15" t="s">
        <v>35</v>
      </c>
      <c r="AX462" s="15" t="s">
        <v>81</v>
      </c>
      <c r="AY462" s="256" t="s">
        <v>135</v>
      </c>
    </row>
    <row r="463" spans="1:65" s="2" customFormat="1" ht="16.5" customHeight="1">
      <c r="A463" s="40"/>
      <c r="B463" s="41"/>
      <c r="C463" s="257" t="s">
        <v>552</v>
      </c>
      <c r="D463" s="257" t="s">
        <v>458</v>
      </c>
      <c r="E463" s="258" t="s">
        <v>553</v>
      </c>
      <c r="F463" s="259" t="s">
        <v>554</v>
      </c>
      <c r="G463" s="260" t="s">
        <v>413</v>
      </c>
      <c r="H463" s="261">
        <v>332.595</v>
      </c>
      <c r="I463" s="262"/>
      <c r="J463" s="263">
        <f>ROUND(I463*H463,2)</f>
        <v>0</v>
      </c>
      <c r="K463" s="259" t="s">
        <v>141</v>
      </c>
      <c r="L463" s="264"/>
      <c r="M463" s="265" t="s">
        <v>19</v>
      </c>
      <c r="N463" s="266" t="s">
        <v>44</v>
      </c>
      <c r="O463" s="86"/>
      <c r="P463" s="215">
        <f>O463*H463</f>
        <v>0</v>
      </c>
      <c r="Q463" s="215">
        <v>1</v>
      </c>
      <c r="R463" s="215">
        <f>Q463*H463</f>
        <v>332.595</v>
      </c>
      <c r="S463" s="215">
        <v>0</v>
      </c>
      <c r="T463" s="216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7" t="s">
        <v>191</v>
      </c>
      <c r="AT463" s="217" t="s">
        <v>458</v>
      </c>
      <c r="AU463" s="217" t="s">
        <v>83</v>
      </c>
      <c r="AY463" s="19" t="s">
        <v>135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9" t="s">
        <v>81</v>
      </c>
      <c r="BK463" s="218">
        <f>ROUND(I463*H463,2)</f>
        <v>0</v>
      </c>
      <c r="BL463" s="19" t="s">
        <v>142</v>
      </c>
      <c r="BM463" s="217" t="s">
        <v>555</v>
      </c>
    </row>
    <row r="464" spans="1:51" s="13" customFormat="1" ht="12">
      <c r="A464" s="13"/>
      <c r="B464" s="224"/>
      <c r="C464" s="225"/>
      <c r="D464" s="226" t="s">
        <v>146</v>
      </c>
      <c r="E464" s="227" t="s">
        <v>19</v>
      </c>
      <c r="F464" s="228" t="s">
        <v>283</v>
      </c>
      <c r="G464" s="225"/>
      <c r="H464" s="227" t="s">
        <v>19</v>
      </c>
      <c r="I464" s="229"/>
      <c r="J464" s="225"/>
      <c r="K464" s="225"/>
      <c r="L464" s="230"/>
      <c r="M464" s="231"/>
      <c r="N464" s="232"/>
      <c r="O464" s="232"/>
      <c r="P464" s="232"/>
      <c r="Q464" s="232"/>
      <c r="R464" s="232"/>
      <c r="S464" s="232"/>
      <c r="T464" s="23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4" t="s">
        <v>146</v>
      </c>
      <c r="AU464" s="234" t="s">
        <v>83</v>
      </c>
      <c r="AV464" s="13" t="s">
        <v>81</v>
      </c>
      <c r="AW464" s="13" t="s">
        <v>35</v>
      </c>
      <c r="AX464" s="13" t="s">
        <v>73</v>
      </c>
      <c r="AY464" s="234" t="s">
        <v>135</v>
      </c>
    </row>
    <row r="465" spans="1:51" s="14" customFormat="1" ht="12">
      <c r="A465" s="14"/>
      <c r="B465" s="235"/>
      <c r="C465" s="236"/>
      <c r="D465" s="226" t="s">
        <v>146</v>
      </c>
      <c r="E465" s="237" t="s">
        <v>19</v>
      </c>
      <c r="F465" s="238" t="s">
        <v>556</v>
      </c>
      <c r="G465" s="236"/>
      <c r="H465" s="239">
        <v>69.098</v>
      </c>
      <c r="I465" s="240"/>
      <c r="J465" s="236"/>
      <c r="K465" s="236"/>
      <c r="L465" s="241"/>
      <c r="M465" s="242"/>
      <c r="N465" s="243"/>
      <c r="O465" s="243"/>
      <c r="P465" s="243"/>
      <c r="Q465" s="243"/>
      <c r="R465" s="243"/>
      <c r="S465" s="243"/>
      <c r="T465" s="24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5" t="s">
        <v>146</v>
      </c>
      <c r="AU465" s="245" t="s">
        <v>83</v>
      </c>
      <c r="AV465" s="14" t="s">
        <v>83</v>
      </c>
      <c r="AW465" s="14" t="s">
        <v>35</v>
      </c>
      <c r="AX465" s="14" t="s">
        <v>73</v>
      </c>
      <c r="AY465" s="245" t="s">
        <v>135</v>
      </c>
    </row>
    <row r="466" spans="1:51" s="13" customFormat="1" ht="12">
      <c r="A466" s="13"/>
      <c r="B466" s="224"/>
      <c r="C466" s="225"/>
      <c r="D466" s="226" t="s">
        <v>146</v>
      </c>
      <c r="E466" s="227" t="s">
        <v>19</v>
      </c>
      <c r="F466" s="228" t="s">
        <v>285</v>
      </c>
      <c r="G466" s="225"/>
      <c r="H466" s="227" t="s">
        <v>19</v>
      </c>
      <c r="I466" s="229"/>
      <c r="J466" s="225"/>
      <c r="K466" s="225"/>
      <c r="L466" s="230"/>
      <c r="M466" s="231"/>
      <c r="N466" s="232"/>
      <c r="O466" s="232"/>
      <c r="P466" s="232"/>
      <c r="Q466" s="232"/>
      <c r="R466" s="232"/>
      <c r="S466" s="232"/>
      <c r="T466" s="23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4" t="s">
        <v>146</v>
      </c>
      <c r="AU466" s="234" t="s">
        <v>83</v>
      </c>
      <c r="AV466" s="13" t="s">
        <v>81</v>
      </c>
      <c r="AW466" s="13" t="s">
        <v>35</v>
      </c>
      <c r="AX466" s="13" t="s">
        <v>73</v>
      </c>
      <c r="AY466" s="234" t="s">
        <v>135</v>
      </c>
    </row>
    <row r="467" spans="1:51" s="14" customFormat="1" ht="12">
      <c r="A467" s="14"/>
      <c r="B467" s="235"/>
      <c r="C467" s="236"/>
      <c r="D467" s="226" t="s">
        <v>146</v>
      </c>
      <c r="E467" s="237" t="s">
        <v>19</v>
      </c>
      <c r="F467" s="238" t="s">
        <v>557</v>
      </c>
      <c r="G467" s="236"/>
      <c r="H467" s="239">
        <v>263.497</v>
      </c>
      <c r="I467" s="240"/>
      <c r="J467" s="236"/>
      <c r="K467" s="236"/>
      <c r="L467" s="241"/>
      <c r="M467" s="242"/>
      <c r="N467" s="243"/>
      <c r="O467" s="243"/>
      <c r="P467" s="243"/>
      <c r="Q467" s="243"/>
      <c r="R467" s="243"/>
      <c r="S467" s="243"/>
      <c r="T467" s="24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5" t="s">
        <v>146</v>
      </c>
      <c r="AU467" s="245" t="s">
        <v>83</v>
      </c>
      <c r="AV467" s="14" t="s">
        <v>83</v>
      </c>
      <c r="AW467" s="14" t="s">
        <v>35</v>
      </c>
      <c r="AX467" s="14" t="s">
        <v>73</v>
      </c>
      <c r="AY467" s="245" t="s">
        <v>135</v>
      </c>
    </row>
    <row r="468" spans="1:51" s="15" customFormat="1" ht="12">
      <c r="A468" s="15"/>
      <c r="B468" s="246"/>
      <c r="C468" s="247"/>
      <c r="D468" s="226" t="s">
        <v>146</v>
      </c>
      <c r="E468" s="248" t="s">
        <v>19</v>
      </c>
      <c r="F468" s="249" t="s">
        <v>161</v>
      </c>
      <c r="G468" s="247"/>
      <c r="H468" s="250">
        <v>332.595</v>
      </c>
      <c r="I468" s="251"/>
      <c r="J468" s="247"/>
      <c r="K468" s="247"/>
      <c r="L468" s="252"/>
      <c r="M468" s="253"/>
      <c r="N468" s="254"/>
      <c r="O468" s="254"/>
      <c r="P468" s="254"/>
      <c r="Q468" s="254"/>
      <c r="R468" s="254"/>
      <c r="S468" s="254"/>
      <c r="T468" s="25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56" t="s">
        <v>146</v>
      </c>
      <c r="AU468" s="256" t="s">
        <v>83</v>
      </c>
      <c r="AV468" s="15" t="s">
        <v>142</v>
      </c>
      <c r="AW468" s="15" t="s">
        <v>35</v>
      </c>
      <c r="AX468" s="15" t="s">
        <v>81</v>
      </c>
      <c r="AY468" s="256" t="s">
        <v>135</v>
      </c>
    </row>
    <row r="469" spans="1:63" s="12" customFormat="1" ht="22.8" customHeight="1">
      <c r="A469" s="12"/>
      <c r="B469" s="190"/>
      <c r="C469" s="191"/>
      <c r="D469" s="192" t="s">
        <v>72</v>
      </c>
      <c r="E469" s="204" t="s">
        <v>162</v>
      </c>
      <c r="F469" s="204" t="s">
        <v>558</v>
      </c>
      <c r="G469" s="191"/>
      <c r="H469" s="191"/>
      <c r="I469" s="194"/>
      <c r="J469" s="205">
        <f>BK469</f>
        <v>0</v>
      </c>
      <c r="K469" s="191"/>
      <c r="L469" s="196"/>
      <c r="M469" s="197"/>
      <c r="N469" s="198"/>
      <c r="O469" s="198"/>
      <c r="P469" s="199">
        <f>SUM(P470:P484)</f>
        <v>0</v>
      </c>
      <c r="Q469" s="198"/>
      <c r="R469" s="199">
        <f>SUM(R470:R484)</f>
        <v>16.2880492</v>
      </c>
      <c r="S469" s="198"/>
      <c r="T469" s="200">
        <f>SUM(T470:T484)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01" t="s">
        <v>81</v>
      </c>
      <c r="AT469" s="202" t="s">
        <v>72</v>
      </c>
      <c r="AU469" s="202" t="s">
        <v>81</v>
      </c>
      <c r="AY469" s="201" t="s">
        <v>135</v>
      </c>
      <c r="BK469" s="203">
        <f>SUM(BK470:BK484)</f>
        <v>0</v>
      </c>
    </row>
    <row r="470" spans="1:65" s="2" customFormat="1" ht="37.8" customHeight="1">
      <c r="A470" s="40"/>
      <c r="B470" s="41"/>
      <c r="C470" s="206" t="s">
        <v>559</v>
      </c>
      <c r="D470" s="206" t="s">
        <v>137</v>
      </c>
      <c r="E470" s="207" t="s">
        <v>560</v>
      </c>
      <c r="F470" s="208" t="s">
        <v>561</v>
      </c>
      <c r="G470" s="209" t="s">
        <v>256</v>
      </c>
      <c r="H470" s="210">
        <v>5.64</v>
      </c>
      <c r="I470" s="211"/>
      <c r="J470" s="212">
        <f>ROUND(I470*H470,2)</f>
        <v>0</v>
      </c>
      <c r="K470" s="208" t="s">
        <v>141</v>
      </c>
      <c r="L470" s="46"/>
      <c r="M470" s="213" t="s">
        <v>19</v>
      </c>
      <c r="N470" s="214" t="s">
        <v>44</v>
      </c>
      <c r="O470" s="86"/>
      <c r="P470" s="215">
        <f>O470*H470</f>
        <v>0</v>
      </c>
      <c r="Q470" s="215">
        <v>2.83323</v>
      </c>
      <c r="R470" s="215">
        <f>Q470*H470</f>
        <v>15.979417199999999</v>
      </c>
      <c r="S470" s="215">
        <v>0</v>
      </c>
      <c r="T470" s="216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7" t="s">
        <v>142</v>
      </c>
      <c r="AT470" s="217" t="s">
        <v>137</v>
      </c>
      <c r="AU470" s="217" t="s">
        <v>83</v>
      </c>
      <c r="AY470" s="19" t="s">
        <v>135</v>
      </c>
      <c r="BE470" s="218">
        <f>IF(N470="základní",J470,0)</f>
        <v>0</v>
      </c>
      <c r="BF470" s="218">
        <f>IF(N470="snížená",J470,0)</f>
        <v>0</v>
      </c>
      <c r="BG470" s="218">
        <f>IF(N470="zákl. přenesená",J470,0)</f>
        <v>0</v>
      </c>
      <c r="BH470" s="218">
        <f>IF(N470="sníž. přenesená",J470,0)</f>
        <v>0</v>
      </c>
      <c r="BI470" s="218">
        <f>IF(N470="nulová",J470,0)</f>
        <v>0</v>
      </c>
      <c r="BJ470" s="19" t="s">
        <v>81</v>
      </c>
      <c r="BK470" s="218">
        <f>ROUND(I470*H470,2)</f>
        <v>0</v>
      </c>
      <c r="BL470" s="19" t="s">
        <v>142</v>
      </c>
      <c r="BM470" s="217" t="s">
        <v>562</v>
      </c>
    </row>
    <row r="471" spans="1:47" s="2" customFormat="1" ht="12">
      <c r="A471" s="40"/>
      <c r="B471" s="41"/>
      <c r="C471" s="42"/>
      <c r="D471" s="219" t="s">
        <v>144</v>
      </c>
      <c r="E471" s="42"/>
      <c r="F471" s="220" t="s">
        <v>563</v>
      </c>
      <c r="G471" s="42"/>
      <c r="H471" s="42"/>
      <c r="I471" s="221"/>
      <c r="J471" s="42"/>
      <c r="K471" s="42"/>
      <c r="L471" s="46"/>
      <c r="M471" s="222"/>
      <c r="N471" s="223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144</v>
      </c>
      <c r="AU471" s="19" t="s">
        <v>83</v>
      </c>
    </row>
    <row r="472" spans="1:51" s="13" customFormat="1" ht="12">
      <c r="A472" s="13"/>
      <c r="B472" s="224"/>
      <c r="C472" s="225"/>
      <c r="D472" s="226" t="s">
        <v>146</v>
      </c>
      <c r="E472" s="227" t="s">
        <v>19</v>
      </c>
      <c r="F472" s="228" t="s">
        <v>274</v>
      </c>
      <c r="G472" s="225"/>
      <c r="H472" s="227" t="s">
        <v>19</v>
      </c>
      <c r="I472" s="229"/>
      <c r="J472" s="225"/>
      <c r="K472" s="225"/>
      <c r="L472" s="230"/>
      <c r="M472" s="231"/>
      <c r="N472" s="232"/>
      <c r="O472" s="232"/>
      <c r="P472" s="232"/>
      <c r="Q472" s="232"/>
      <c r="R472" s="232"/>
      <c r="S472" s="232"/>
      <c r="T472" s="23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4" t="s">
        <v>146</v>
      </c>
      <c r="AU472" s="234" t="s">
        <v>83</v>
      </c>
      <c r="AV472" s="13" t="s">
        <v>81</v>
      </c>
      <c r="AW472" s="13" t="s">
        <v>35</v>
      </c>
      <c r="AX472" s="13" t="s">
        <v>73</v>
      </c>
      <c r="AY472" s="234" t="s">
        <v>135</v>
      </c>
    </row>
    <row r="473" spans="1:51" s="13" customFormat="1" ht="12">
      <c r="A473" s="13"/>
      <c r="B473" s="224"/>
      <c r="C473" s="225"/>
      <c r="D473" s="226" t="s">
        <v>146</v>
      </c>
      <c r="E473" s="227" t="s">
        <v>19</v>
      </c>
      <c r="F473" s="228" t="s">
        <v>564</v>
      </c>
      <c r="G473" s="225"/>
      <c r="H473" s="227" t="s">
        <v>19</v>
      </c>
      <c r="I473" s="229"/>
      <c r="J473" s="225"/>
      <c r="K473" s="225"/>
      <c r="L473" s="230"/>
      <c r="M473" s="231"/>
      <c r="N473" s="232"/>
      <c r="O473" s="232"/>
      <c r="P473" s="232"/>
      <c r="Q473" s="232"/>
      <c r="R473" s="232"/>
      <c r="S473" s="232"/>
      <c r="T473" s="23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4" t="s">
        <v>146</v>
      </c>
      <c r="AU473" s="234" t="s">
        <v>83</v>
      </c>
      <c r="AV473" s="13" t="s">
        <v>81</v>
      </c>
      <c r="AW473" s="13" t="s">
        <v>35</v>
      </c>
      <c r="AX473" s="13" t="s">
        <v>73</v>
      </c>
      <c r="AY473" s="234" t="s">
        <v>135</v>
      </c>
    </row>
    <row r="474" spans="1:51" s="14" customFormat="1" ht="12">
      <c r="A474" s="14"/>
      <c r="B474" s="235"/>
      <c r="C474" s="236"/>
      <c r="D474" s="226" t="s">
        <v>146</v>
      </c>
      <c r="E474" s="237" t="s">
        <v>19</v>
      </c>
      <c r="F474" s="238" t="s">
        <v>276</v>
      </c>
      <c r="G474" s="236"/>
      <c r="H474" s="239">
        <v>5.64</v>
      </c>
      <c r="I474" s="240"/>
      <c r="J474" s="236"/>
      <c r="K474" s="236"/>
      <c r="L474" s="241"/>
      <c r="M474" s="242"/>
      <c r="N474" s="243"/>
      <c r="O474" s="243"/>
      <c r="P474" s="243"/>
      <c r="Q474" s="243"/>
      <c r="R474" s="243"/>
      <c r="S474" s="243"/>
      <c r="T474" s="24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5" t="s">
        <v>146</v>
      </c>
      <c r="AU474" s="245" t="s">
        <v>83</v>
      </c>
      <c r="AV474" s="14" t="s">
        <v>83</v>
      </c>
      <c r="AW474" s="14" t="s">
        <v>35</v>
      </c>
      <c r="AX474" s="14" t="s">
        <v>81</v>
      </c>
      <c r="AY474" s="245" t="s">
        <v>135</v>
      </c>
    </row>
    <row r="475" spans="1:65" s="2" customFormat="1" ht="37.8" customHeight="1">
      <c r="A475" s="40"/>
      <c r="B475" s="41"/>
      <c r="C475" s="206" t="s">
        <v>565</v>
      </c>
      <c r="D475" s="206" t="s">
        <v>137</v>
      </c>
      <c r="E475" s="207" t="s">
        <v>566</v>
      </c>
      <c r="F475" s="208" t="s">
        <v>567</v>
      </c>
      <c r="G475" s="209" t="s">
        <v>140</v>
      </c>
      <c r="H475" s="210">
        <v>35.68</v>
      </c>
      <c r="I475" s="211"/>
      <c r="J475" s="212">
        <f>ROUND(I475*H475,2)</f>
        <v>0</v>
      </c>
      <c r="K475" s="208" t="s">
        <v>141</v>
      </c>
      <c r="L475" s="46"/>
      <c r="M475" s="213" t="s">
        <v>19</v>
      </c>
      <c r="N475" s="214" t="s">
        <v>44</v>
      </c>
      <c r="O475" s="86"/>
      <c r="P475" s="215">
        <f>O475*H475</f>
        <v>0</v>
      </c>
      <c r="Q475" s="215">
        <v>0.00865</v>
      </c>
      <c r="R475" s="215">
        <f>Q475*H475</f>
        <v>0.30863199999999996</v>
      </c>
      <c r="S475" s="215">
        <v>0</v>
      </c>
      <c r="T475" s="216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7" t="s">
        <v>142</v>
      </c>
      <c r="AT475" s="217" t="s">
        <v>137</v>
      </c>
      <c r="AU475" s="217" t="s">
        <v>83</v>
      </c>
      <c r="AY475" s="19" t="s">
        <v>135</v>
      </c>
      <c r="BE475" s="218">
        <f>IF(N475="základní",J475,0)</f>
        <v>0</v>
      </c>
      <c r="BF475" s="218">
        <f>IF(N475="snížená",J475,0)</f>
        <v>0</v>
      </c>
      <c r="BG475" s="218">
        <f>IF(N475="zákl. přenesená",J475,0)</f>
        <v>0</v>
      </c>
      <c r="BH475" s="218">
        <f>IF(N475="sníž. přenesená",J475,0)</f>
        <v>0</v>
      </c>
      <c r="BI475" s="218">
        <f>IF(N475="nulová",J475,0)</f>
        <v>0</v>
      </c>
      <c r="BJ475" s="19" t="s">
        <v>81</v>
      </c>
      <c r="BK475" s="218">
        <f>ROUND(I475*H475,2)</f>
        <v>0</v>
      </c>
      <c r="BL475" s="19" t="s">
        <v>142</v>
      </c>
      <c r="BM475" s="217" t="s">
        <v>568</v>
      </c>
    </row>
    <row r="476" spans="1:47" s="2" customFormat="1" ht="12">
      <c r="A476" s="40"/>
      <c r="B476" s="41"/>
      <c r="C476" s="42"/>
      <c r="D476" s="219" t="s">
        <v>144</v>
      </c>
      <c r="E476" s="42"/>
      <c r="F476" s="220" t="s">
        <v>569</v>
      </c>
      <c r="G476" s="42"/>
      <c r="H476" s="42"/>
      <c r="I476" s="221"/>
      <c r="J476" s="42"/>
      <c r="K476" s="42"/>
      <c r="L476" s="46"/>
      <c r="M476" s="222"/>
      <c r="N476" s="223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144</v>
      </c>
      <c r="AU476" s="19" t="s">
        <v>83</v>
      </c>
    </row>
    <row r="477" spans="1:51" s="13" customFormat="1" ht="12">
      <c r="A477" s="13"/>
      <c r="B477" s="224"/>
      <c r="C477" s="225"/>
      <c r="D477" s="226" t="s">
        <v>146</v>
      </c>
      <c r="E477" s="227" t="s">
        <v>19</v>
      </c>
      <c r="F477" s="228" t="s">
        <v>274</v>
      </c>
      <c r="G477" s="225"/>
      <c r="H477" s="227" t="s">
        <v>19</v>
      </c>
      <c r="I477" s="229"/>
      <c r="J477" s="225"/>
      <c r="K477" s="225"/>
      <c r="L477" s="230"/>
      <c r="M477" s="231"/>
      <c r="N477" s="232"/>
      <c r="O477" s="232"/>
      <c r="P477" s="232"/>
      <c r="Q477" s="232"/>
      <c r="R477" s="232"/>
      <c r="S477" s="232"/>
      <c r="T477" s="23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4" t="s">
        <v>146</v>
      </c>
      <c r="AU477" s="234" t="s">
        <v>83</v>
      </c>
      <c r="AV477" s="13" t="s">
        <v>81</v>
      </c>
      <c r="AW477" s="13" t="s">
        <v>35</v>
      </c>
      <c r="AX477" s="13" t="s">
        <v>73</v>
      </c>
      <c r="AY477" s="234" t="s">
        <v>135</v>
      </c>
    </row>
    <row r="478" spans="1:51" s="13" customFormat="1" ht="12">
      <c r="A478" s="13"/>
      <c r="B478" s="224"/>
      <c r="C478" s="225"/>
      <c r="D478" s="226" t="s">
        <v>146</v>
      </c>
      <c r="E478" s="227" t="s">
        <v>19</v>
      </c>
      <c r="F478" s="228" t="s">
        <v>564</v>
      </c>
      <c r="G478" s="225"/>
      <c r="H478" s="227" t="s">
        <v>19</v>
      </c>
      <c r="I478" s="229"/>
      <c r="J478" s="225"/>
      <c r="K478" s="225"/>
      <c r="L478" s="230"/>
      <c r="M478" s="231"/>
      <c r="N478" s="232"/>
      <c r="O478" s="232"/>
      <c r="P478" s="232"/>
      <c r="Q478" s="232"/>
      <c r="R478" s="232"/>
      <c r="S478" s="232"/>
      <c r="T478" s="23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4" t="s">
        <v>146</v>
      </c>
      <c r="AU478" s="234" t="s">
        <v>83</v>
      </c>
      <c r="AV478" s="13" t="s">
        <v>81</v>
      </c>
      <c r="AW478" s="13" t="s">
        <v>35</v>
      </c>
      <c r="AX478" s="13" t="s">
        <v>73</v>
      </c>
      <c r="AY478" s="234" t="s">
        <v>135</v>
      </c>
    </row>
    <row r="479" spans="1:51" s="14" customFormat="1" ht="12">
      <c r="A479" s="14"/>
      <c r="B479" s="235"/>
      <c r="C479" s="236"/>
      <c r="D479" s="226" t="s">
        <v>146</v>
      </c>
      <c r="E479" s="237" t="s">
        <v>19</v>
      </c>
      <c r="F479" s="238" t="s">
        <v>570</v>
      </c>
      <c r="G479" s="236"/>
      <c r="H479" s="239">
        <v>35.68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5" t="s">
        <v>146</v>
      </c>
      <c r="AU479" s="245" t="s">
        <v>83</v>
      </c>
      <c r="AV479" s="14" t="s">
        <v>83</v>
      </c>
      <c r="AW479" s="14" t="s">
        <v>35</v>
      </c>
      <c r="AX479" s="14" t="s">
        <v>81</v>
      </c>
      <c r="AY479" s="245" t="s">
        <v>135</v>
      </c>
    </row>
    <row r="480" spans="1:65" s="2" customFormat="1" ht="37.8" customHeight="1">
      <c r="A480" s="40"/>
      <c r="B480" s="41"/>
      <c r="C480" s="206" t="s">
        <v>400</v>
      </c>
      <c r="D480" s="206" t="s">
        <v>137</v>
      </c>
      <c r="E480" s="207" t="s">
        <v>571</v>
      </c>
      <c r="F480" s="208" t="s">
        <v>572</v>
      </c>
      <c r="G480" s="209" t="s">
        <v>140</v>
      </c>
      <c r="H480" s="210">
        <v>35.68</v>
      </c>
      <c r="I480" s="211"/>
      <c r="J480" s="212">
        <f>ROUND(I480*H480,2)</f>
        <v>0</v>
      </c>
      <c r="K480" s="208" t="s">
        <v>141</v>
      </c>
      <c r="L480" s="46"/>
      <c r="M480" s="213" t="s">
        <v>19</v>
      </c>
      <c r="N480" s="214" t="s">
        <v>44</v>
      </c>
      <c r="O480" s="86"/>
      <c r="P480" s="215">
        <f>O480*H480</f>
        <v>0</v>
      </c>
      <c r="Q480" s="215">
        <v>0</v>
      </c>
      <c r="R480" s="215">
        <f>Q480*H480</f>
        <v>0</v>
      </c>
      <c r="S480" s="215">
        <v>0</v>
      </c>
      <c r="T480" s="216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7" t="s">
        <v>142</v>
      </c>
      <c r="AT480" s="217" t="s">
        <v>137</v>
      </c>
      <c r="AU480" s="217" t="s">
        <v>83</v>
      </c>
      <c r="AY480" s="19" t="s">
        <v>135</v>
      </c>
      <c r="BE480" s="218">
        <f>IF(N480="základní",J480,0)</f>
        <v>0</v>
      </c>
      <c r="BF480" s="218">
        <f>IF(N480="snížená",J480,0)</f>
        <v>0</v>
      </c>
      <c r="BG480" s="218">
        <f>IF(N480="zákl. přenesená",J480,0)</f>
        <v>0</v>
      </c>
      <c r="BH480" s="218">
        <f>IF(N480="sníž. přenesená",J480,0)</f>
        <v>0</v>
      </c>
      <c r="BI480" s="218">
        <f>IF(N480="nulová",J480,0)</f>
        <v>0</v>
      </c>
      <c r="BJ480" s="19" t="s">
        <v>81</v>
      </c>
      <c r="BK480" s="218">
        <f>ROUND(I480*H480,2)</f>
        <v>0</v>
      </c>
      <c r="BL480" s="19" t="s">
        <v>142</v>
      </c>
      <c r="BM480" s="217" t="s">
        <v>573</v>
      </c>
    </row>
    <row r="481" spans="1:47" s="2" customFormat="1" ht="12">
      <c r="A481" s="40"/>
      <c r="B481" s="41"/>
      <c r="C481" s="42"/>
      <c r="D481" s="219" t="s">
        <v>144</v>
      </c>
      <c r="E481" s="42"/>
      <c r="F481" s="220" t="s">
        <v>574</v>
      </c>
      <c r="G481" s="42"/>
      <c r="H481" s="42"/>
      <c r="I481" s="221"/>
      <c r="J481" s="42"/>
      <c r="K481" s="42"/>
      <c r="L481" s="46"/>
      <c r="M481" s="222"/>
      <c r="N481" s="223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144</v>
      </c>
      <c r="AU481" s="19" t="s">
        <v>83</v>
      </c>
    </row>
    <row r="482" spans="1:51" s="13" customFormat="1" ht="12">
      <c r="A482" s="13"/>
      <c r="B482" s="224"/>
      <c r="C482" s="225"/>
      <c r="D482" s="226" t="s">
        <v>146</v>
      </c>
      <c r="E482" s="227" t="s">
        <v>19</v>
      </c>
      <c r="F482" s="228" t="s">
        <v>274</v>
      </c>
      <c r="G482" s="225"/>
      <c r="H482" s="227" t="s">
        <v>19</v>
      </c>
      <c r="I482" s="229"/>
      <c r="J482" s="225"/>
      <c r="K482" s="225"/>
      <c r="L482" s="230"/>
      <c r="M482" s="231"/>
      <c r="N482" s="232"/>
      <c r="O482" s="232"/>
      <c r="P482" s="232"/>
      <c r="Q482" s="232"/>
      <c r="R482" s="232"/>
      <c r="S482" s="232"/>
      <c r="T482" s="23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4" t="s">
        <v>146</v>
      </c>
      <c r="AU482" s="234" t="s">
        <v>83</v>
      </c>
      <c r="AV482" s="13" t="s">
        <v>81</v>
      </c>
      <c r="AW482" s="13" t="s">
        <v>35</v>
      </c>
      <c r="AX482" s="13" t="s">
        <v>73</v>
      </c>
      <c r="AY482" s="234" t="s">
        <v>135</v>
      </c>
    </row>
    <row r="483" spans="1:51" s="13" customFormat="1" ht="12">
      <c r="A483" s="13"/>
      <c r="B483" s="224"/>
      <c r="C483" s="225"/>
      <c r="D483" s="226" t="s">
        <v>146</v>
      </c>
      <c r="E483" s="227" t="s">
        <v>19</v>
      </c>
      <c r="F483" s="228" t="s">
        <v>564</v>
      </c>
      <c r="G483" s="225"/>
      <c r="H483" s="227" t="s">
        <v>19</v>
      </c>
      <c r="I483" s="229"/>
      <c r="J483" s="225"/>
      <c r="K483" s="225"/>
      <c r="L483" s="230"/>
      <c r="M483" s="231"/>
      <c r="N483" s="232"/>
      <c r="O483" s="232"/>
      <c r="P483" s="232"/>
      <c r="Q483" s="232"/>
      <c r="R483" s="232"/>
      <c r="S483" s="232"/>
      <c r="T483" s="23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4" t="s">
        <v>146</v>
      </c>
      <c r="AU483" s="234" t="s">
        <v>83</v>
      </c>
      <c r="AV483" s="13" t="s">
        <v>81</v>
      </c>
      <c r="AW483" s="13" t="s">
        <v>35</v>
      </c>
      <c r="AX483" s="13" t="s">
        <v>73</v>
      </c>
      <c r="AY483" s="234" t="s">
        <v>135</v>
      </c>
    </row>
    <row r="484" spans="1:51" s="14" customFormat="1" ht="12">
      <c r="A484" s="14"/>
      <c r="B484" s="235"/>
      <c r="C484" s="236"/>
      <c r="D484" s="226" t="s">
        <v>146</v>
      </c>
      <c r="E484" s="237" t="s">
        <v>19</v>
      </c>
      <c r="F484" s="238" t="s">
        <v>570</v>
      </c>
      <c r="G484" s="236"/>
      <c r="H484" s="239">
        <v>35.68</v>
      </c>
      <c r="I484" s="240"/>
      <c r="J484" s="236"/>
      <c r="K484" s="236"/>
      <c r="L484" s="241"/>
      <c r="M484" s="242"/>
      <c r="N484" s="243"/>
      <c r="O484" s="243"/>
      <c r="P484" s="243"/>
      <c r="Q484" s="243"/>
      <c r="R484" s="243"/>
      <c r="S484" s="243"/>
      <c r="T484" s="24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5" t="s">
        <v>146</v>
      </c>
      <c r="AU484" s="245" t="s">
        <v>83</v>
      </c>
      <c r="AV484" s="14" t="s">
        <v>83</v>
      </c>
      <c r="AW484" s="14" t="s">
        <v>35</v>
      </c>
      <c r="AX484" s="14" t="s">
        <v>81</v>
      </c>
      <c r="AY484" s="245" t="s">
        <v>135</v>
      </c>
    </row>
    <row r="485" spans="1:63" s="12" customFormat="1" ht="22.8" customHeight="1">
      <c r="A485" s="12"/>
      <c r="B485" s="190"/>
      <c r="C485" s="191"/>
      <c r="D485" s="192" t="s">
        <v>72</v>
      </c>
      <c r="E485" s="204" t="s">
        <v>142</v>
      </c>
      <c r="F485" s="204" t="s">
        <v>575</v>
      </c>
      <c r="G485" s="191"/>
      <c r="H485" s="191"/>
      <c r="I485" s="194"/>
      <c r="J485" s="205">
        <f>BK485</f>
        <v>0</v>
      </c>
      <c r="K485" s="191"/>
      <c r="L485" s="196"/>
      <c r="M485" s="197"/>
      <c r="N485" s="198"/>
      <c r="O485" s="198"/>
      <c r="P485" s="199">
        <f>SUM(P486:P499)</f>
        <v>0</v>
      </c>
      <c r="Q485" s="198"/>
      <c r="R485" s="199">
        <f>SUM(R486:R499)</f>
        <v>49.394999999999996</v>
      </c>
      <c r="S485" s="198"/>
      <c r="T485" s="200">
        <f>SUM(T486:T499)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01" t="s">
        <v>81</v>
      </c>
      <c r="AT485" s="202" t="s">
        <v>72</v>
      </c>
      <c r="AU485" s="202" t="s">
        <v>81</v>
      </c>
      <c r="AY485" s="201" t="s">
        <v>135</v>
      </c>
      <c r="BK485" s="203">
        <f>SUM(BK486:BK499)</f>
        <v>0</v>
      </c>
    </row>
    <row r="486" spans="1:65" s="2" customFormat="1" ht="16.5" customHeight="1">
      <c r="A486" s="40"/>
      <c r="B486" s="41"/>
      <c r="C486" s="206" t="s">
        <v>576</v>
      </c>
      <c r="D486" s="206" t="s">
        <v>137</v>
      </c>
      <c r="E486" s="207" t="s">
        <v>577</v>
      </c>
      <c r="F486" s="208" t="s">
        <v>578</v>
      </c>
      <c r="G486" s="209" t="s">
        <v>140</v>
      </c>
      <c r="H486" s="210">
        <v>25</v>
      </c>
      <c r="I486" s="211"/>
      <c r="J486" s="212">
        <f>ROUND(I486*H486,2)</f>
        <v>0</v>
      </c>
      <c r="K486" s="208" t="s">
        <v>141</v>
      </c>
      <c r="L486" s="46"/>
      <c r="M486" s="213" t="s">
        <v>19</v>
      </c>
      <c r="N486" s="214" t="s">
        <v>44</v>
      </c>
      <c r="O486" s="86"/>
      <c r="P486" s="215">
        <f>O486*H486</f>
        <v>0</v>
      </c>
      <c r="Q486" s="215">
        <v>0.24533</v>
      </c>
      <c r="R486" s="215">
        <f>Q486*H486</f>
        <v>6.133249999999999</v>
      </c>
      <c r="S486" s="215">
        <v>0</v>
      </c>
      <c r="T486" s="21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7" t="s">
        <v>142</v>
      </c>
      <c r="AT486" s="217" t="s">
        <v>137</v>
      </c>
      <c r="AU486" s="217" t="s">
        <v>83</v>
      </c>
      <c r="AY486" s="19" t="s">
        <v>135</v>
      </c>
      <c r="BE486" s="218">
        <f>IF(N486="základní",J486,0)</f>
        <v>0</v>
      </c>
      <c r="BF486" s="218">
        <f>IF(N486="snížená",J486,0)</f>
        <v>0</v>
      </c>
      <c r="BG486" s="218">
        <f>IF(N486="zákl. přenesená",J486,0)</f>
        <v>0</v>
      </c>
      <c r="BH486" s="218">
        <f>IF(N486="sníž. přenesená",J486,0)</f>
        <v>0</v>
      </c>
      <c r="BI486" s="218">
        <f>IF(N486="nulová",J486,0)</f>
        <v>0</v>
      </c>
      <c r="BJ486" s="19" t="s">
        <v>81</v>
      </c>
      <c r="BK486" s="218">
        <f>ROUND(I486*H486,2)</f>
        <v>0</v>
      </c>
      <c r="BL486" s="19" t="s">
        <v>142</v>
      </c>
      <c r="BM486" s="217" t="s">
        <v>579</v>
      </c>
    </row>
    <row r="487" spans="1:47" s="2" customFormat="1" ht="12">
      <c r="A487" s="40"/>
      <c r="B487" s="41"/>
      <c r="C487" s="42"/>
      <c r="D487" s="219" t="s">
        <v>144</v>
      </c>
      <c r="E487" s="42"/>
      <c r="F487" s="220" t="s">
        <v>580</v>
      </c>
      <c r="G487" s="42"/>
      <c r="H487" s="42"/>
      <c r="I487" s="221"/>
      <c r="J487" s="42"/>
      <c r="K487" s="42"/>
      <c r="L487" s="46"/>
      <c r="M487" s="222"/>
      <c r="N487" s="223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144</v>
      </c>
      <c r="AU487" s="19" t="s">
        <v>83</v>
      </c>
    </row>
    <row r="488" spans="1:51" s="13" customFormat="1" ht="12">
      <c r="A488" s="13"/>
      <c r="B488" s="224"/>
      <c r="C488" s="225"/>
      <c r="D488" s="226" t="s">
        <v>146</v>
      </c>
      <c r="E488" s="227" t="s">
        <v>19</v>
      </c>
      <c r="F488" s="228" t="s">
        <v>274</v>
      </c>
      <c r="G488" s="225"/>
      <c r="H488" s="227" t="s">
        <v>19</v>
      </c>
      <c r="I488" s="229"/>
      <c r="J488" s="225"/>
      <c r="K488" s="225"/>
      <c r="L488" s="230"/>
      <c r="M488" s="231"/>
      <c r="N488" s="232"/>
      <c r="O488" s="232"/>
      <c r="P488" s="232"/>
      <c r="Q488" s="232"/>
      <c r="R488" s="232"/>
      <c r="S488" s="232"/>
      <c r="T488" s="23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4" t="s">
        <v>146</v>
      </c>
      <c r="AU488" s="234" t="s">
        <v>83</v>
      </c>
      <c r="AV488" s="13" t="s">
        <v>81</v>
      </c>
      <c r="AW488" s="13" t="s">
        <v>35</v>
      </c>
      <c r="AX488" s="13" t="s">
        <v>73</v>
      </c>
      <c r="AY488" s="234" t="s">
        <v>135</v>
      </c>
    </row>
    <row r="489" spans="1:51" s="13" customFormat="1" ht="12">
      <c r="A489" s="13"/>
      <c r="B489" s="224"/>
      <c r="C489" s="225"/>
      <c r="D489" s="226" t="s">
        <v>146</v>
      </c>
      <c r="E489" s="227" t="s">
        <v>19</v>
      </c>
      <c r="F489" s="228" t="s">
        <v>581</v>
      </c>
      <c r="G489" s="225"/>
      <c r="H489" s="227" t="s">
        <v>19</v>
      </c>
      <c r="I489" s="229"/>
      <c r="J489" s="225"/>
      <c r="K489" s="225"/>
      <c r="L489" s="230"/>
      <c r="M489" s="231"/>
      <c r="N489" s="232"/>
      <c r="O489" s="232"/>
      <c r="P489" s="232"/>
      <c r="Q489" s="232"/>
      <c r="R489" s="232"/>
      <c r="S489" s="232"/>
      <c r="T489" s="23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4" t="s">
        <v>146</v>
      </c>
      <c r="AU489" s="234" t="s">
        <v>83</v>
      </c>
      <c r="AV489" s="13" t="s">
        <v>81</v>
      </c>
      <c r="AW489" s="13" t="s">
        <v>35</v>
      </c>
      <c r="AX489" s="13" t="s">
        <v>73</v>
      </c>
      <c r="AY489" s="234" t="s">
        <v>135</v>
      </c>
    </row>
    <row r="490" spans="1:51" s="14" customFormat="1" ht="12">
      <c r="A490" s="14"/>
      <c r="B490" s="235"/>
      <c r="C490" s="236"/>
      <c r="D490" s="226" t="s">
        <v>146</v>
      </c>
      <c r="E490" s="237" t="s">
        <v>19</v>
      </c>
      <c r="F490" s="238" t="s">
        <v>304</v>
      </c>
      <c r="G490" s="236"/>
      <c r="H490" s="239">
        <v>25</v>
      </c>
      <c r="I490" s="240"/>
      <c r="J490" s="236"/>
      <c r="K490" s="236"/>
      <c r="L490" s="241"/>
      <c r="M490" s="242"/>
      <c r="N490" s="243"/>
      <c r="O490" s="243"/>
      <c r="P490" s="243"/>
      <c r="Q490" s="243"/>
      <c r="R490" s="243"/>
      <c r="S490" s="243"/>
      <c r="T490" s="24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5" t="s">
        <v>146</v>
      </c>
      <c r="AU490" s="245" t="s">
        <v>83</v>
      </c>
      <c r="AV490" s="14" t="s">
        <v>83</v>
      </c>
      <c r="AW490" s="14" t="s">
        <v>35</v>
      </c>
      <c r="AX490" s="14" t="s">
        <v>81</v>
      </c>
      <c r="AY490" s="245" t="s">
        <v>135</v>
      </c>
    </row>
    <row r="491" spans="1:65" s="2" customFormat="1" ht="24.15" customHeight="1">
      <c r="A491" s="40"/>
      <c r="B491" s="41"/>
      <c r="C491" s="206" t="s">
        <v>582</v>
      </c>
      <c r="D491" s="206" t="s">
        <v>137</v>
      </c>
      <c r="E491" s="207" t="s">
        <v>583</v>
      </c>
      <c r="F491" s="208" t="s">
        <v>584</v>
      </c>
      <c r="G491" s="209" t="s">
        <v>256</v>
      </c>
      <c r="H491" s="210">
        <v>12</v>
      </c>
      <c r="I491" s="211"/>
      <c r="J491" s="212">
        <f>ROUND(I491*H491,2)</f>
        <v>0</v>
      </c>
      <c r="K491" s="208" t="s">
        <v>141</v>
      </c>
      <c r="L491" s="46"/>
      <c r="M491" s="213" t="s">
        <v>19</v>
      </c>
      <c r="N491" s="214" t="s">
        <v>44</v>
      </c>
      <c r="O491" s="86"/>
      <c r="P491" s="215">
        <f>O491*H491</f>
        <v>0</v>
      </c>
      <c r="Q491" s="215">
        <v>1.89</v>
      </c>
      <c r="R491" s="215">
        <f>Q491*H491</f>
        <v>22.68</v>
      </c>
      <c r="S491" s="215">
        <v>0</v>
      </c>
      <c r="T491" s="216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17" t="s">
        <v>142</v>
      </c>
      <c r="AT491" s="217" t="s">
        <v>137</v>
      </c>
      <c r="AU491" s="217" t="s">
        <v>83</v>
      </c>
      <c r="AY491" s="19" t="s">
        <v>135</v>
      </c>
      <c r="BE491" s="218">
        <f>IF(N491="základní",J491,0)</f>
        <v>0</v>
      </c>
      <c r="BF491" s="218">
        <f>IF(N491="snížená",J491,0)</f>
        <v>0</v>
      </c>
      <c r="BG491" s="218">
        <f>IF(N491="zákl. přenesená",J491,0)</f>
        <v>0</v>
      </c>
      <c r="BH491" s="218">
        <f>IF(N491="sníž. přenesená",J491,0)</f>
        <v>0</v>
      </c>
      <c r="BI491" s="218">
        <f>IF(N491="nulová",J491,0)</f>
        <v>0</v>
      </c>
      <c r="BJ491" s="19" t="s">
        <v>81</v>
      </c>
      <c r="BK491" s="218">
        <f>ROUND(I491*H491,2)</f>
        <v>0</v>
      </c>
      <c r="BL491" s="19" t="s">
        <v>142</v>
      </c>
      <c r="BM491" s="217" t="s">
        <v>585</v>
      </c>
    </row>
    <row r="492" spans="1:47" s="2" customFormat="1" ht="12">
      <c r="A492" s="40"/>
      <c r="B492" s="41"/>
      <c r="C492" s="42"/>
      <c r="D492" s="219" t="s">
        <v>144</v>
      </c>
      <c r="E492" s="42"/>
      <c r="F492" s="220" t="s">
        <v>586</v>
      </c>
      <c r="G492" s="42"/>
      <c r="H492" s="42"/>
      <c r="I492" s="221"/>
      <c r="J492" s="42"/>
      <c r="K492" s="42"/>
      <c r="L492" s="46"/>
      <c r="M492" s="222"/>
      <c r="N492" s="223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144</v>
      </c>
      <c r="AU492" s="19" t="s">
        <v>83</v>
      </c>
    </row>
    <row r="493" spans="1:51" s="13" customFormat="1" ht="12">
      <c r="A493" s="13"/>
      <c r="B493" s="224"/>
      <c r="C493" s="225"/>
      <c r="D493" s="226" t="s">
        <v>146</v>
      </c>
      <c r="E493" s="227" t="s">
        <v>19</v>
      </c>
      <c r="F493" s="228" t="s">
        <v>292</v>
      </c>
      <c r="G493" s="225"/>
      <c r="H493" s="227" t="s">
        <v>19</v>
      </c>
      <c r="I493" s="229"/>
      <c r="J493" s="225"/>
      <c r="K493" s="225"/>
      <c r="L493" s="230"/>
      <c r="M493" s="231"/>
      <c r="N493" s="232"/>
      <c r="O493" s="232"/>
      <c r="P493" s="232"/>
      <c r="Q493" s="232"/>
      <c r="R493" s="232"/>
      <c r="S493" s="232"/>
      <c r="T493" s="23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4" t="s">
        <v>146</v>
      </c>
      <c r="AU493" s="234" t="s">
        <v>83</v>
      </c>
      <c r="AV493" s="13" t="s">
        <v>81</v>
      </c>
      <c r="AW493" s="13" t="s">
        <v>35</v>
      </c>
      <c r="AX493" s="13" t="s">
        <v>73</v>
      </c>
      <c r="AY493" s="234" t="s">
        <v>135</v>
      </c>
    </row>
    <row r="494" spans="1:51" s="14" customFormat="1" ht="12">
      <c r="A494" s="14"/>
      <c r="B494" s="235"/>
      <c r="C494" s="236"/>
      <c r="D494" s="226" t="s">
        <v>146</v>
      </c>
      <c r="E494" s="237" t="s">
        <v>19</v>
      </c>
      <c r="F494" s="238" t="s">
        <v>587</v>
      </c>
      <c r="G494" s="236"/>
      <c r="H494" s="239">
        <v>12</v>
      </c>
      <c r="I494" s="240"/>
      <c r="J494" s="236"/>
      <c r="K494" s="236"/>
      <c r="L494" s="241"/>
      <c r="M494" s="242"/>
      <c r="N494" s="243"/>
      <c r="O494" s="243"/>
      <c r="P494" s="243"/>
      <c r="Q494" s="243"/>
      <c r="R494" s="243"/>
      <c r="S494" s="243"/>
      <c r="T494" s="24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5" t="s">
        <v>146</v>
      </c>
      <c r="AU494" s="245" t="s">
        <v>83</v>
      </c>
      <c r="AV494" s="14" t="s">
        <v>83</v>
      </c>
      <c r="AW494" s="14" t="s">
        <v>35</v>
      </c>
      <c r="AX494" s="14" t="s">
        <v>81</v>
      </c>
      <c r="AY494" s="245" t="s">
        <v>135</v>
      </c>
    </row>
    <row r="495" spans="1:65" s="2" customFormat="1" ht="24.15" customHeight="1">
      <c r="A495" s="40"/>
      <c r="B495" s="41"/>
      <c r="C495" s="206" t="s">
        <v>588</v>
      </c>
      <c r="D495" s="206" t="s">
        <v>137</v>
      </c>
      <c r="E495" s="207" t="s">
        <v>589</v>
      </c>
      <c r="F495" s="208" t="s">
        <v>590</v>
      </c>
      <c r="G495" s="209" t="s">
        <v>140</v>
      </c>
      <c r="H495" s="210">
        <v>25</v>
      </c>
      <c r="I495" s="211"/>
      <c r="J495" s="212">
        <f>ROUND(I495*H495,2)</f>
        <v>0</v>
      </c>
      <c r="K495" s="208" t="s">
        <v>141</v>
      </c>
      <c r="L495" s="46"/>
      <c r="M495" s="213" t="s">
        <v>19</v>
      </c>
      <c r="N495" s="214" t="s">
        <v>44</v>
      </c>
      <c r="O495" s="86"/>
      <c r="P495" s="215">
        <f>O495*H495</f>
        <v>0</v>
      </c>
      <c r="Q495" s="215">
        <v>0.82327</v>
      </c>
      <c r="R495" s="215">
        <f>Q495*H495</f>
        <v>20.58175</v>
      </c>
      <c r="S495" s="215">
        <v>0</v>
      </c>
      <c r="T495" s="216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7" t="s">
        <v>142</v>
      </c>
      <c r="AT495" s="217" t="s">
        <v>137</v>
      </c>
      <c r="AU495" s="217" t="s">
        <v>83</v>
      </c>
      <c r="AY495" s="19" t="s">
        <v>135</v>
      </c>
      <c r="BE495" s="218">
        <f>IF(N495="základní",J495,0)</f>
        <v>0</v>
      </c>
      <c r="BF495" s="218">
        <f>IF(N495="snížená",J495,0)</f>
        <v>0</v>
      </c>
      <c r="BG495" s="218">
        <f>IF(N495="zákl. přenesená",J495,0)</f>
        <v>0</v>
      </c>
      <c r="BH495" s="218">
        <f>IF(N495="sníž. přenesená",J495,0)</f>
        <v>0</v>
      </c>
      <c r="BI495" s="218">
        <f>IF(N495="nulová",J495,0)</f>
        <v>0</v>
      </c>
      <c r="BJ495" s="19" t="s">
        <v>81</v>
      </c>
      <c r="BK495" s="218">
        <f>ROUND(I495*H495,2)</f>
        <v>0</v>
      </c>
      <c r="BL495" s="19" t="s">
        <v>142</v>
      </c>
      <c r="BM495" s="217" t="s">
        <v>591</v>
      </c>
    </row>
    <row r="496" spans="1:47" s="2" customFormat="1" ht="12">
      <c r="A496" s="40"/>
      <c r="B496" s="41"/>
      <c r="C496" s="42"/>
      <c r="D496" s="219" t="s">
        <v>144</v>
      </c>
      <c r="E496" s="42"/>
      <c r="F496" s="220" t="s">
        <v>592</v>
      </c>
      <c r="G496" s="42"/>
      <c r="H496" s="42"/>
      <c r="I496" s="221"/>
      <c r="J496" s="42"/>
      <c r="K496" s="42"/>
      <c r="L496" s="46"/>
      <c r="M496" s="222"/>
      <c r="N496" s="223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144</v>
      </c>
      <c r="AU496" s="19" t="s">
        <v>83</v>
      </c>
    </row>
    <row r="497" spans="1:51" s="13" customFormat="1" ht="12">
      <c r="A497" s="13"/>
      <c r="B497" s="224"/>
      <c r="C497" s="225"/>
      <c r="D497" s="226" t="s">
        <v>146</v>
      </c>
      <c r="E497" s="227" t="s">
        <v>19</v>
      </c>
      <c r="F497" s="228" t="s">
        <v>274</v>
      </c>
      <c r="G497" s="225"/>
      <c r="H497" s="227" t="s">
        <v>19</v>
      </c>
      <c r="I497" s="229"/>
      <c r="J497" s="225"/>
      <c r="K497" s="225"/>
      <c r="L497" s="230"/>
      <c r="M497" s="231"/>
      <c r="N497" s="232"/>
      <c r="O497" s="232"/>
      <c r="P497" s="232"/>
      <c r="Q497" s="232"/>
      <c r="R497" s="232"/>
      <c r="S497" s="232"/>
      <c r="T497" s="23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4" t="s">
        <v>146</v>
      </c>
      <c r="AU497" s="234" t="s">
        <v>83</v>
      </c>
      <c r="AV497" s="13" t="s">
        <v>81</v>
      </c>
      <c r="AW497" s="13" t="s">
        <v>35</v>
      </c>
      <c r="AX497" s="13" t="s">
        <v>73</v>
      </c>
      <c r="AY497" s="234" t="s">
        <v>135</v>
      </c>
    </row>
    <row r="498" spans="1:51" s="13" customFormat="1" ht="12">
      <c r="A498" s="13"/>
      <c r="B498" s="224"/>
      <c r="C498" s="225"/>
      <c r="D498" s="226" t="s">
        <v>146</v>
      </c>
      <c r="E498" s="227" t="s">
        <v>19</v>
      </c>
      <c r="F498" s="228" t="s">
        <v>581</v>
      </c>
      <c r="G498" s="225"/>
      <c r="H498" s="227" t="s">
        <v>19</v>
      </c>
      <c r="I498" s="229"/>
      <c r="J498" s="225"/>
      <c r="K498" s="225"/>
      <c r="L498" s="230"/>
      <c r="M498" s="231"/>
      <c r="N498" s="232"/>
      <c r="O498" s="232"/>
      <c r="P498" s="232"/>
      <c r="Q498" s="232"/>
      <c r="R498" s="232"/>
      <c r="S498" s="232"/>
      <c r="T498" s="23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4" t="s">
        <v>146</v>
      </c>
      <c r="AU498" s="234" t="s">
        <v>83</v>
      </c>
      <c r="AV498" s="13" t="s">
        <v>81</v>
      </c>
      <c r="AW498" s="13" t="s">
        <v>35</v>
      </c>
      <c r="AX498" s="13" t="s">
        <v>73</v>
      </c>
      <c r="AY498" s="234" t="s">
        <v>135</v>
      </c>
    </row>
    <row r="499" spans="1:51" s="14" customFormat="1" ht="12">
      <c r="A499" s="14"/>
      <c r="B499" s="235"/>
      <c r="C499" s="236"/>
      <c r="D499" s="226" t="s">
        <v>146</v>
      </c>
      <c r="E499" s="237" t="s">
        <v>19</v>
      </c>
      <c r="F499" s="238" t="s">
        <v>304</v>
      </c>
      <c r="G499" s="236"/>
      <c r="H499" s="239">
        <v>25</v>
      </c>
      <c r="I499" s="240"/>
      <c r="J499" s="236"/>
      <c r="K499" s="236"/>
      <c r="L499" s="241"/>
      <c r="M499" s="242"/>
      <c r="N499" s="243"/>
      <c r="O499" s="243"/>
      <c r="P499" s="243"/>
      <c r="Q499" s="243"/>
      <c r="R499" s="243"/>
      <c r="S499" s="243"/>
      <c r="T499" s="24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5" t="s">
        <v>146</v>
      </c>
      <c r="AU499" s="245" t="s">
        <v>83</v>
      </c>
      <c r="AV499" s="14" t="s">
        <v>83</v>
      </c>
      <c r="AW499" s="14" t="s">
        <v>35</v>
      </c>
      <c r="AX499" s="14" t="s">
        <v>81</v>
      </c>
      <c r="AY499" s="245" t="s">
        <v>135</v>
      </c>
    </row>
    <row r="500" spans="1:63" s="12" customFormat="1" ht="22.8" customHeight="1">
      <c r="A500" s="12"/>
      <c r="B500" s="190"/>
      <c r="C500" s="191"/>
      <c r="D500" s="192" t="s">
        <v>72</v>
      </c>
      <c r="E500" s="204" t="s">
        <v>175</v>
      </c>
      <c r="F500" s="204" t="s">
        <v>593</v>
      </c>
      <c r="G500" s="191"/>
      <c r="H500" s="191"/>
      <c r="I500" s="194"/>
      <c r="J500" s="205">
        <f>BK500</f>
        <v>0</v>
      </c>
      <c r="K500" s="191"/>
      <c r="L500" s="196"/>
      <c r="M500" s="197"/>
      <c r="N500" s="198"/>
      <c r="O500" s="198"/>
      <c r="P500" s="199">
        <f>SUM(P501:P542)</f>
        <v>0</v>
      </c>
      <c r="Q500" s="198"/>
      <c r="R500" s="199">
        <f>SUM(R501:R542)</f>
        <v>1914.72712</v>
      </c>
      <c r="S500" s="198"/>
      <c r="T500" s="200">
        <f>SUM(T501:T542)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01" t="s">
        <v>81</v>
      </c>
      <c r="AT500" s="202" t="s">
        <v>72</v>
      </c>
      <c r="AU500" s="202" t="s">
        <v>81</v>
      </c>
      <c r="AY500" s="201" t="s">
        <v>135</v>
      </c>
      <c r="BK500" s="203">
        <f>SUM(BK501:BK542)</f>
        <v>0</v>
      </c>
    </row>
    <row r="501" spans="1:65" s="2" customFormat="1" ht="37.8" customHeight="1">
      <c r="A501" s="40"/>
      <c r="B501" s="41"/>
      <c r="C501" s="206" t="s">
        <v>594</v>
      </c>
      <c r="D501" s="206" t="s">
        <v>137</v>
      </c>
      <c r="E501" s="207" t="s">
        <v>595</v>
      </c>
      <c r="F501" s="208" t="s">
        <v>596</v>
      </c>
      <c r="G501" s="209" t="s">
        <v>140</v>
      </c>
      <c r="H501" s="210">
        <v>2345.365</v>
      </c>
      <c r="I501" s="211"/>
      <c r="J501" s="212">
        <f>ROUND(I501*H501,2)</f>
        <v>0</v>
      </c>
      <c r="K501" s="208" t="s">
        <v>141</v>
      </c>
      <c r="L501" s="46"/>
      <c r="M501" s="213" t="s">
        <v>19</v>
      </c>
      <c r="N501" s="214" t="s">
        <v>44</v>
      </c>
      <c r="O501" s="86"/>
      <c r="P501" s="215">
        <f>O501*H501</f>
        <v>0</v>
      </c>
      <c r="Q501" s="215">
        <v>0</v>
      </c>
      <c r="R501" s="215">
        <f>Q501*H501</f>
        <v>0</v>
      </c>
      <c r="S501" s="215">
        <v>0</v>
      </c>
      <c r="T501" s="21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7" t="s">
        <v>142</v>
      </c>
      <c r="AT501" s="217" t="s">
        <v>137</v>
      </c>
      <c r="AU501" s="217" t="s">
        <v>83</v>
      </c>
      <c r="AY501" s="19" t="s">
        <v>135</v>
      </c>
      <c r="BE501" s="218">
        <f>IF(N501="základní",J501,0)</f>
        <v>0</v>
      </c>
      <c r="BF501" s="218">
        <f>IF(N501="snížená",J501,0)</f>
        <v>0</v>
      </c>
      <c r="BG501" s="218">
        <f>IF(N501="zákl. přenesená",J501,0)</f>
        <v>0</v>
      </c>
      <c r="BH501" s="218">
        <f>IF(N501="sníž. přenesená",J501,0)</f>
        <v>0</v>
      </c>
      <c r="BI501" s="218">
        <f>IF(N501="nulová",J501,0)</f>
        <v>0</v>
      </c>
      <c r="BJ501" s="19" t="s">
        <v>81</v>
      </c>
      <c r="BK501" s="218">
        <f>ROUND(I501*H501,2)</f>
        <v>0</v>
      </c>
      <c r="BL501" s="19" t="s">
        <v>142</v>
      </c>
      <c r="BM501" s="217" t="s">
        <v>597</v>
      </c>
    </row>
    <row r="502" spans="1:47" s="2" customFormat="1" ht="12">
      <c r="A502" s="40"/>
      <c r="B502" s="41"/>
      <c r="C502" s="42"/>
      <c r="D502" s="219" t="s">
        <v>144</v>
      </c>
      <c r="E502" s="42"/>
      <c r="F502" s="220" t="s">
        <v>598</v>
      </c>
      <c r="G502" s="42"/>
      <c r="H502" s="42"/>
      <c r="I502" s="221"/>
      <c r="J502" s="42"/>
      <c r="K502" s="42"/>
      <c r="L502" s="46"/>
      <c r="M502" s="222"/>
      <c r="N502" s="223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144</v>
      </c>
      <c r="AU502" s="19" t="s">
        <v>83</v>
      </c>
    </row>
    <row r="503" spans="1:51" s="13" customFormat="1" ht="12">
      <c r="A503" s="13"/>
      <c r="B503" s="224"/>
      <c r="C503" s="225"/>
      <c r="D503" s="226" t="s">
        <v>146</v>
      </c>
      <c r="E503" s="227" t="s">
        <v>19</v>
      </c>
      <c r="F503" s="228" t="s">
        <v>147</v>
      </c>
      <c r="G503" s="225"/>
      <c r="H503" s="227" t="s">
        <v>19</v>
      </c>
      <c r="I503" s="229"/>
      <c r="J503" s="225"/>
      <c r="K503" s="225"/>
      <c r="L503" s="230"/>
      <c r="M503" s="231"/>
      <c r="N503" s="232"/>
      <c r="O503" s="232"/>
      <c r="P503" s="232"/>
      <c r="Q503" s="232"/>
      <c r="R503" s="232"/>
      <c r="S503" s="232"/>
      <c r="T503" s="23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4" t="s">
        <v>146</v>
      </c>
      <c r="AU503" s="234" t="s">
        <v>83</v>
      </c>
      <c r="AV503" s="13" t="s">
        <v>81</v>
      </c>
      <c r="AW503" s="13" t="s">
        <v>35</v>
      </c>
      <c r="AX503" s="13" t="s">
        <v>73</v>
      </c>
      <c r="AY503" s="234" t="s">
        <v>135</v>
      </c>
    </row>
    <row r="504" spans="1:51" s="13" customFormat="1" ht="12">
      <c r="A504" s="13"/>
      <c r="B504" s="224"/>
      <c r="C504" s="225"/>
      <c r="D504" s="226" t="s">
        <v>146</v>
      </c>
      <c r="E504" s="227" t="s">
        <v>19</v>
      </c>
      <c r="F504" s="228" t="s">
        <v>599</v>
      </c>
      <c r="G504" s="225"/>
      <c r="H504" s="227" t="s">
        <v>19</v>
      </c>
      <c r="I504" s="229"/>
      <c r="J504" s="225"/>
      <c r="K504" s="225"/>
      <c r="L504" s="230"/>
      <c r="M504" s="231"/>
      <c r="N504" s="232"/>
      <c r="O504" s="232"/>
      <c r="P504" s="232"/>
      <c r="Q504" s="232"/>
      <c r="R504" s="232"/>
      <c r="S504" s="232"/>
      <c r="T504" s="23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4" t="s">
        <v>146</v>
      </c>
      <c r="AU504" s="234" t="s">
        <v>83</v>
      </c>
      <c r="AV504" s="13" t="s">
        <v>81</v>
      </c>
      <c r="AW504" s="13" t="s">
        <v>35</v>
      </c>
      <c r="AX504" s="13" t="s">
        <v>73</v>
      </c>
      <c r="AY504" s="234" t="s">
        <v>135</v>
      </c>
    </row>
    <row r="505" spans="1:51" s="13" customFormat="1" ht="12">
      <c r="A505" s="13"/>
      <c r="B505" s="224"/>
      <c r="C505" s="225"/>
      <c r="D505" s="226" t="s">
        <v>146</v>
      </c>
      <c r="E505" s="227" t="s">
        <v>19</v>
      </c>
      <c r="F505" s="228" t="s">
        <v>600</v>
      </c>
      <c r="G505" s="225"/>
      <c r="H505" s="227" t="s">
        <v>19</v>
      </c>
      <c r="I505" s="229"/>
      <c r="J505" s="225"/>
      <c r="K505" s="225"/>
      <c r="L505" s="230"/>
      <c r="M505" s="231"/>
      <c r="N505" s="232"/>
      <c r="O505" s="232"/>
      <c r="P505" s="232"/>
      <c r="Q505" s="232"/>
      <c r="R505" s="232"/>
      <c r="S505" s="232"/>
      <c r="T505" s="23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4" t="s">
        <v>146</v>
      </c>
      <c r="AU505" s="234" t="s">
        <v>83</v>
      </c>
      <c r="AV505" s="13" t="s">
        <v>81</v>
      </c>
      <c r="AW505" s="13" t="s">
        <v>35</v>
      </c>
      <c r="AX505" s="13" t="s">
        <v>73</v>
      </c>
      <c r="AY505" s="234" t="s">
        <v>135</v>
      </c>
    </row>
    <row r="506" spans="1:51" s="14" customFormat="1" ht="12">
      <c r="A506" s="14"/>
      <c r="B506" s="235"/>
      <c r="C506" s="236"/>
      <c r="D506" s="226" t="s">
        <v>146</v>
      </c>
      <c r="E506" s="237" t="s">
        <v>19</v>
      </c>
      <c r="F506" s="238" t="s">
        <v>252</v>
      </c>
      <c r="G506" s="236"/>
      <c r="H506" s="239">
        <v>2645</v>
      </c>
      <c r="I506" s="240"/>
      <c r="J506" s="236"/>
      <c r="K506" s="236"/>
      <c r="L506" s="241"/>
      <c r="M506" s="242"/>
      <c r="N506" s="243"/>
      <c r="O506" s="243"/>
      <c r="P506" s="243"/>
      <c r="Q506" s="243"/>
      <c r="R506" s="243"/>
      <c r="S506" s="243"/>
      <c r="T506" s="24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5" t="s">
        <v>146</v>
      </c>
      <c r="AU506" s="245" t="s">
        <v>83</v>
      </c>
      <c r="AV506" s="14" t="s">
        <v>83</v>
      </c>
      <c r="AW506" s="14" t="s">
        <v>35</v>
      </c>
      <c r="AX506" s="14" t="s">
        <v>73</v>
      </c>
      <c r="AY506" s="245" t="s">
        <v>135</v>
      </c>
    </row>
    <row r="507" spans="1:51" s="13" customFormat="1" ht="12">
      <c r="A507" s="13"/>
      <c r="B507" s="224"/>
      <c r="C507" s="225"/>
      <c r="D507" s="226" t="s">
        <v>146</v>
      </c>
      <c r="E507" s="227" t="s">
        <v>19</v>
      </c>
      <c r="F507" s="228" t="s">
        <v>601</v>
      </c>
      <c r="G507" s="225"/>
      <c r="H507" s="227" t="s">
        <v>19</v>
      </c>
      <c r="I507" s="229"/>
      <c r="J507" s="225"/>
      <c r="K507" s="225"/>
      <c r="L507" s="230"/>
      <c r="M507" s="231"/>
      <c r="N507" s="232"/>
      <c r="O507" s="232"/>
      <c r="P507" s="232"/>
      <c r="Q507" s="232"/>
      <c r="R507" s="232"/>
      <c r="S507" s="232"/>
      <c r="T507" s="23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4" t="s">
        <v>146</v>
      </c>
      <c r="AU507" s="234" t="s">
        <v>83</v>
      </c>
      <c r="AV507" s="13" t="s">
        <v>81</v>
      </c>
      <c r="AW507" s="13" t="s">
        <v>35</v>
      </c>
      <c r="AX507" s="13" t="s">
        <v>73</v>
      </c>
      <c r="AY507" s="234" t="s">
        <v>135</v>
      </c>
    </row>
    <row r="508" spans="1:51" s="14" customFormat="1" ht="12">
      <c r="A508" s="14"/>
      <c r="B508" s="235"/>
      <c r="C508" s="236"/>
      <c r="D508" s="226" t="s">
        <v>146</v>
      </c>
      <c r="E508" s="237" t="s">
        <v>19</v>
      </c>
      <c r="F508" s="238" t="s">
        <v>602</v>
      </c>
      <c r="G508" s="236"/>
      <c r="H508" s="239">
        <v>-299.635</v>
      </c>
      <c r="I508" s="240"/>
      <c r="J508" s="236"/>
      <c r="K508" s="236"/>
      <c r="L508" s="241"/>
      <c r="M508" s="242"/>
      <c r="N508" s="243"/>
      <c r="O508" s="243"/>
      <c r="P508" s="243"/>
      <c r="Q508" s="243"/>
      <c r="R508" s="243"/>
      <c r="S508" s="243"/>
      <c r="T508" s="24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5" t="s">
        <v>146</v>
      </c>
      <c r="AU508" s="245" t="s">
        <v>83</v>
      </c>
      <c r="AV508" s="14" t="s">
        <v>83</v>
      </c>
      <c r="AW508" s="14" t="s">
        <v>35</v>
      </c>
      <c r="AX508" s="14" t="s">
        <v>73</v>
      </c>
      <c r="AY508" s="245" t="s">
        <v>135</v>
      </c>
    </row>
    <row r="509" spans="1:51" s="15" customFormat="1" ht="12">
      <c r="A509" s="15"/>
      <c r="B509" s="246"/>
      <c r="C509" s="247"/>
      <c r="D509" s="226" t="s">
        <v>146</v>
      </c>
      <c r="E509" s="248" t="s">
        <v>19</v>
      </c>
      <c r="F509" s="249" t="s">
        <v>161</v>
      </c>
      <c r="G509" s="247"/>
      <c r="H509" s="250">
        <v>2345.365</v>
      </c>
      <c r="I509" s="251"/>
      <c r="J509" s="247"/>
      <c r="K509" s="247"/>
      <c r="L509" s="252"/>
      <c r="M509" s="253"/>
      <c r="N509" s="254"/>
      <c r="O509" s="254"/>
      <c r="P509" s="254"/>
      <c r="Q509" s="254"/>
      <c r="R509" s="254"/>
      <c r="S509" s="254"/>
      <c r="T509" s="25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56" t="s">
        <v>146</v>
      </c>
      <c r="AU509" s="256" t="s">
        <v>83</v>
      </c>
      <c r="AV509" s="15" t="s">
        <v>142</v>
      </c>
      <c r="AW509" s="15" t="s">
        <v>35</v>
      </c>
      <c r="AX509" s="15" t="s">
        <v>81</v>
      </c>
      <c r="AY509" s="256" t="s">
        <v>135</v>
      </c>
    </row>
    <row r="510" spans="1:65" s="2" customFormat="1" ht="16.5" customHeight="1">
      <c r="A510" s="40"/>
      <c r="B510" s="41"/>
      <c r="C510" s="257" t="s">
        <v>603</v>
      </c>
      <c r="D510" s="257" t="s">
        <v>458</v>
      </c>
      <c r="E510" s="258" t="s">
        <v>604</v>
      </c>
      <c r="F510" s="259" t="s">
        <v>605</v>
      </c>
      <c r="G510" s="260" t="s">
        <v>413</v>
      </c>
      <c r="H510" s="261">
        <v>62.182</v>
      </c>
      <c r="I510" s="262"/>
      <c r="J510" s="263">
        <f>ROUND(I510*H510,2)</f>
        <v>0</v>
      </c>
      <c r="K510" s="259" t="s">
        <v>141</v>
      </c>
      <c r="L510" s="264"/>
      <c r="M510" s="265" t="s">
        <v>19</v>
      </c>
      <c r="N510" s="266" t="s">
        <v>44</v>
      </c>
      <c r="O510" s="86"/>
      <c r="P510" s="215">
        <f>O510*H510</f>
        <v>0</v>
      </c>
      <c r="Q510" s="215">
        <v>1</v>
      </c>
      <c r="R510" s="215">
        <f>Q510*H510</f>
        <v>62.182</v>
      </c>
      <c r="S510" s="215">
        <v>0</v>
      </c>
      <c r="T510" s="216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17" t="s">
        <v>191</v>
      </c>
      <c r="AT510" s="217" t="s">
        <v>458</v>
      </c>
      <c r="AU510" s="217" t="s">
        <v>83</v>
      </c>
      <c r="AY510" s="19" t="s">
        <v>135</v>
      </c>
      <c r="BE510" s="218">
        <f>IF(N510="základní",J510,0)</f>
        <v>0</v>
      </c>
      <c r="BF510" s="218">
        <f>IF(N510="snížená",J510,0)</f>
        <v>0</v>
      </c>
      <c r="BG510" s="218">
        <f>IF(N510="zákl. přenesená",J510,0)</f>
        <v>0</v>
      </c>
      <c r="BH510" s="218">
        <f>IF(N510="sníž. přenesená",J510,0)</f>
        <v>0</v>
      </c>
      <c r="BI510" s="218">
        <f>IF(N510="nulová",J510,0)</f>
        <v>0</v>
      </c>
      <c r="BJ510" s="19" t="s">
        <v>81</v>
      </c>
      <c r="BK510" s="218">
        <f>ROUND(I510*H510,2)</f>
        <v>0</v>
      </c>
      <c r="BL510" s="19" t="s">
        <v>142</v>
      </c>
      <c r="BM510" s="217" t="s">
        <v>606</v>
      </c>
    </row>
    <row r="511" spans="1:51" s="13" customFormat="1" ht="12">
      <c r="A511" s="13"/>
      <c r="B511" s="224"/>
      <c r="C511" s="225"/>
      <c r="D511" s="226" t="s">
        <v>146</v>
      </c>
      <c r="E511" s="227" t="s">
        <v>19</v>
      </c>
      <c r="F511" s="228" t="s">
        <v>147</v>
      </c>
      <c r="G511" s="225"/>
      <c r="H511" s="227" t="s">
        <v>19</v>
      </c>
      <c r="I511" s="229"/>
      <c r="J511" s="225"/>
      <c r="K511" s="225"/>
      <c r="L511" s="230"/>
      <c r="M511" s="231"/>
      <c r="N511" s="232"/>
      <c r="O511" s="232"/>
      <c r="P511" s="232"/>
      <c r="Q511" s="232"/>
      <c r="R511" s="232"/>
      <c r="S511" s="232"/>
      <c r="T511" s="23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4" t="s">
        <v>146</v>
      </c>
      <c r="AU511" s="234" t="s">
        <v>83</v>
      </c>
      <c r="AV511" s="13" t="s">
        <v>81</v>
      </c>
      <c r="AW511" s="13" t="s">
        <v>35</v>
      </c>
      <c r="AX511" s="13" t="s">
        <v>73</v>
      </c>
      <c r="AY511" s="234" t="s">
        <v>135</v>
      </c>
    </row>
    <row r="512" spans="1:51" s="13" customFormat="1" ht="12">
      <c r="A512" s="13"/>
      <c r="B512" s="224"/>
      <c r="C512" s="225"/>
      <c r="D512" s="226" t="s">
        <v>146</v>
      </c>
      <c r="E512" s="227" t="s">
        <v>19</v>
      </c>
      <c r="F512" s="228" t="s">
        <v>607</v>
      </c>
      <c r="G512" s="225"/>
      <c r="H512" s="227" t="s">
        <v>19</v>
      </c>
      <c r="I512" s="229"/>
      <c r="J512" s="225"/>
      <c r="K512" s="225"/>
      <c r="L512" s="230"/>
      <c r="M512" s="231"/>
      <c r="N512" s="232"/>
      <c r="O512" s="232"/>
      <c r="P512" s="232"/>
      <c r="Q512" s="232"/>
      <c r="R512" s="232"/>
      <c r="S512" s="232"/>
      <c r="T512" s="23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4" t="s">
        <v>146</v>
      </c>
      <c r="AU512" s="234" t="s">
        <v>83</v>
      </c>
      <c r="AV512" s="13" t="s">
        <v>81</v>
      </c>
      <c r="AW512" s="13" t="s">
        <v>35</v>
      </c>
      <c r="AX512" s="13" t="s">
        <v>73</v>
      </c>
      <c r="AY512" s="234" t="s">
        <v>135</v>
      </c>
    </row>
    <row r="513" spans="1:51" s="13" customFormat="1" ht="12">
      <c r="A513" s="13"/>
      <c r="B513" s="224"/>
      <c r="C513" s="225"/>
      <c r="D513" s="226" t="s">
        <v>146</v>
      </c>
      <c r="E513" s="227" t="s">
        <v>19</v>
      </c>
      <c r="F513" s="228" t="s">
        <v>608</v>
      </c>
      <c r="G513" s="225"/>
      <c r="H513" s="227" t="s">
        <v>19</v>
      </c>
      <c r="I513" s="229"/>
      <c r="J513" s="225"/>
      <c r="K513" s="225"/>
      <c r="L513" s="230"/>
      <c r="M513" s="231"/>
      <c r="N513" s="232"/>
      <c r="O513" s="232"/>
      <c r="P513" s="232"/>
      <c r="Q513" s="232"/>
      <c r="R513" s="232"/>
      <c r="S513" s="232"/>
      <c r="T513" s="23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4" t="s">
        <v>146</v>
      </c>
      <c r="AU513" s="234" t="s">
        <v>83</v>
      </c>
      <c r="AV513" s="13" t="s">
        <v>81</v>
      </c>
      <c r="AW513" s="13" t="s">
        <v>35</v>
      </c>
      <c r="AX513" s="13" t="s">
        <v>73</v>
      </c>
      <c r="AY513" s="234" t="s">
        <v>135</v>
      </c>
    </row>
    <row r="514" spans="1:51" s="13" customFormat="1" ht="12">
      <c r="A514" s="13"/>
      <c r="B514" s="224"/>
      <c r="C514" s="225"/>
      <c r="D514" s="226" t="s">
        <v>146</v>
      </c>
      <c r="E514" s="227" t="s">
        <v>19</v>
      </c>
      <c r="F514" s="228" t="s">
        <v>609</v>
      </c>
      <c r="G514" s="225"/>
      <c r="H514" s="227" t="s">
        <v>19</v>
      </c>
      <c r="I514" s="229"/>
      <c r="J514" s="225"/>
      <c r="K514" s="225"/>
      <c r="L514" s="230"/>
      <c r="M514" s="231"/>
      <c r="N514" s="232"/>
      <c r="O514" s="232"/>
      <c r="P514" s="232"/>
      <c r="Q514" s="232"/>
      <c r="R514" s="232"/>
      <c r="S514" s="232"/>
      <c r="T514" s="23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4" t="s">
        <v>146</v>
      </c>
      <c r="AU514" s="234" t="s">
        <v>83</v>
      </c>
      <c r="AV514" s="13" t="s">
        <v>81</v>
      </c>
      <c r="AW514" s="13" t="s">
        <v>35</v>
      </c>
      <c r="AX514" s="13" t="s">
        <v>73</v>
      </c>
      <c r="AY514" s="234" t="s">
        <v>135</v>
      </c>
    </row>
    <row r="515" spans="1:51" s="13" customFormat="1" ht="12">
      <c r="A515" s="13"/>
      <c r="B515" s="224"/>
      <c r="C515" s="225"/>
      <c r="D515" s="226" t="s">
        <v>146</v>
      </c>
      <c r="E515" s="227" t="s">
        <v>19</v>
      </c>
      <c r="F515" s="228" t="s">
        <v>610</v>
      </c>
      <c r="G515" s="225"/>
      <c r="H515" s="227" t="s">
        <v>19</v>
      </c>
      <c r="I515" s="229"/>
      <c r="J515" s="225"/>
      <c r="K515" s="225"/>
      <c r="L515" s="230"/>
      <c r="M515" s="231"/>
      <c r="N515" s="232"/>
      <c r="O515" s="232"/>
      <c r="P515" s="232"/>
      <c r="Q515" s="232"/>
      <c r="R515" s="232"/>
      <c r="S515" s="232"/>
      <c r="T515" s="23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4" t="s">
        <v>146</v>
      </c>
      <c r="AU515" s="234" t="s">
        <v>83</v>
      </c>
      <c r="AV515" s="13" t="s">
        <v>81</v>
      </c>
      <c r="AW515" s="13" t="s">
        <v>35</v>
      </c>
      <c r="AX515" s="13" t="s">
        <v>73</v>
      </c>
      <c r="AY515" s="234" t="s">
        <v>135</v>
      </c>
    </row>
    <row r="516" spans="1:51" s="14" customFormat="1" ht="12">
      <c r="A516" s="14"/>
      <c r="B516" s="235"/>
      <c r="C516" s="236"/>
      <c r="D516" s="226" t="s">
        <v>146</v>
      </c>
      <c r="E516" s="237" t="s">
        <v>19</v>
      </c>
      <c r="F516" s="238" t="s">
        <v>611</v>
      </c>
      <c r="G516" s="236"/>
      <c r="H516" s="239">
        <v>62.182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5" t="s">
        <v>146</v>
      </c>
      <c r="AU516" s="245" t="s">
        <v>83</v>
      </c>
      <c r="AV516" s="14" t="s">
        <v>83</v>
      </c>
      <c r="AW516" s="14" t="s">
        <v>35</v>
      </c>
      <c r="AX516" s="14" t="s">
        <v>81</v>
      </c>
      <c r="AY516" s="245" t="s">
        <v>135</v>
      </c>
    </row>
    <row r="517" spans="1:65" s="2" customFormat="1" ht="21.75" customHeight="1">
      <c r="A517" s="40"/>
      <c r="B517" s="41"/>
      <c r="C517" s="206" t="s">
        <v>612</v>
      </c>
      <c r="D517" s="206" t="s">
        <v>137</v>
      </c>
      <c r="E517" s="207" t="s">
        <v>613</v>
      </c>
      <c r="F517" s="208" t="s">
        <v>614</v>
      </c>
      <c r="G517" s="209" t="s">
        <v>140</v>
      </c>
      <c r="H517" s="210">
        <v>2454</v>
      </c>
      <c r="I517" s="211"/>
      <c r="J517" s="212">
        <f>ROUND(I517*H517,2)</f>
        <v>0</v>
      </c>
      <c r="K517" s="208" t="s">
        <v>141</v>
      </c>
      <c r="L517" s="46"/>
      <c r="M517" s="213" t="s">
        <v>19</v>
      </c>
      <c r="N517" s="214" t="s">
        <v>44</v>
      </c>
      <c r="O517" s="86"/>
      <c r="P517" s="215">
        <f>O517*H517</f>
        <v>0</v>
      </c>
      <c r="Q517" s="215">
        <v>0.345</v>
      </c>
      <c r="R517" s="215">
        <f>Q517*H517</f>
        <v>846.6299999999999</v>
      </c>
      <c r="S517" s="215">
        <v>0</v>
      </c>
      <c r="T517" s="216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7" t="s">
        <v>142</v>
      </c>
      <c r="AT517" s="217" t="s">
        <v>137</v>
      </c>
      <c r="AU517" s="217" t="s">
        <v>83</v>
      </c>
      <c r="AY517" s="19" t="s">
        <v>135</v>
      </c>
      <c r="BE517" s="218">
        <f>IF(N517="základní",J517,0)</f>
        <v>0</v>
      </c>
      <c r="BF517" s="218">
        <f>IF(N517="snížená",J517,0)</f>
        <v>0</v>
      </c>
      <c r="BG517" s="218">
        <f>IF(N517="zákl. přenesená",J517,0)</f>
        <v>0</v>
      </c>
      <c r="BH517" s="218">
        <f>IF(N517="sníž. přenesená",J517,0)</f>
        <v>0</v>
      </c>
      <c r="BI517" s="218">
        <f>IF(N517="nulová",J517,0)</f>
        <v>0</v>
      </c>
      <c r="BJ517" s="19" t="s">
        <v>81</v>
      </c>
      <c r="BK517" s="218">
        <f>ROUND(I517*H517,2)</f>
        <v>0</v>
      </c>
      <c r="BL517" s="19" t="s">
        <v>142</v>
      </c>
      <c r="BM517" s="217" t="s">
        <v>615</v>
      </c>
    </row>
    <row r="518" spans="1:47" s="2" customFormat="1" ht="12">
      <c r="A518" s="40"/>
      <c r="B518" s="41"/>
      <c r="C518" s="42"/>
      <c r="D518" s="219" t="s">
        <v>144</v>
      </c>
      <c r="E518" s="42"/>
      <c r="F518" s="220" t="s">
        <v>616</v>
      </c>
      <c r="G518" s="42"/>
      <c r="H518" s="42"/>
      <c r="I518" s="221"/>
      <c r="J518" s="42"/>
      <c r="K518" s="42"/>
      <c r="L518" s="46"/>
      <c r="M518" s="222"/>
      <c r="N518" s="223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144</v>
      </c>
      <c r="AU518" s="19" t="s">
        <v>83</v>
      </c>
    </row>
    <row r="519" spans="1:51" s="13" customFormat="1" ht="12">
      <c r="A519" s="13"/>
      <c r="B519" s="224"/>
      <c r="C519" s="225"/>
      <c r="D519" s="226" t="s">
        <v>146</v>
      </c>
      <c r="E519" s="227" t="s">
        <v>19</v>
      </c>
      <c r="F519" s="228" t="s">
        <v>147</v>
      </c>
      <c r="G519" s="225"/>
      <c r="H519" s="227" t="s">
        <v>19</v>
      </c>
      <c r="I519" s="229"/>
      <c r="J519" s="225"/>
      <c r="K519" s="225"/>
      <c r="L519" s="230"/>
      <c r="M519" s="231"/>
      <c r="N519" s="232"/>
      <c r="O519" s="232"/>
      <c r="P519" s="232"/>
      <c r="Q519" s="232"/>
      <c r="R519" s="232"/>
      <c r="S519" s="232"/>
      <c r="T519" s="23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4" t="s">
        <v>146</v>
      </c>
      <c r="AU519" s="234" t="s">
        <v>83</v>
      </c>
      <c r="AV519" s="13" t="s">
        <v>81</v>
      </c>
      <c r="AW519" s="13" t="s">
        <v>35</v>
      </c>
      <c r="AX519" s="13" t="s">
        <v>73</v>
      </c>
      <c r="AY519" s="234" t="s">
        <v>135</v>
      </c>
    </row>
    <row r="520" spans="1:51" s="13" customFormat="1" ht="12">
      <c r="A520" s="13"/>
      <c r="B520" s="224"/>
      <c r="C520" s="225"/>
      <c r="D520" s="226" t="s">
        <v>146</v>
      </c>
      <c r="E520" s="227" t="s">
        <v>19</v>
      </c>
      <c r="F520" s="228" t="s">
        <v>617</v>
      </c>
      <c r="G520" s="225"/>
      <c r="H520" s="227" t="s">
        <v>19</v>
      </c>
      <c r="I520" s="229"/>
      <c r="J520" s="225"/>
      <c r="K520" s="225"/>
      <c r="L520" s="230"/>
      <c r="M520" s="231"/>
      <c r="N520" s="232"/>
      <c r="O520" s="232"/>
      <c r="P520" s="232"/>
      <c r="Q520" s="232"/>
      <c r="R520" s="232"/>
      <c r="S520" s="232"/>
      <c r="T520" s="23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4" t="s">
        <v>146</v>
      </c>
      <c r="AU520" s="234" t="s">
        <v>83</v>
      </c>
      <c r="AV520" s="13" t="s">
        <v>81</v>
      </c>
      <c r="AW520" s="13" t="s">
        <v>35</v>
      </c>
      <c r="AX520" s="13" t="s">
        <v>73</v>
      </c>
      <c r="AY520" s="234" t="s">
        <v>135</v>
      </c>
    </row>
    <row r="521" spans="1:51" s="14" customFormat="1" ht="12">
      <c r="A521" s="14"/>
      <c r="B521" s="235"/>
      <c r="C521" s="236"/>
      <c r="D521" s="226" t="s">
        <v>146</v>
      </c>
      <c r="E521" s="237" t="s">
        <v>19</v>
      </c>
      <c r="F521" s="238" t="s">
        <v>618</v>
      </c>
      <c r="G521" s="236"/>
      <c r="H521" s="239">
        <v>2425</v>
      </c>
      <c r="I521" s="240"/>
      <c r="J521" s="236"/>
      <c r="K521" s="236"/>
      <c r="L521" s="241"/>
      <c r="M521" s="242"/>
      <c r="N521" s="243"/>
      <c r="O521" s="243"/>
      <c r="P521" s="243"/>
      <c r="Q521" s="243"/>
      <c r="R521" s="243"/>
      <c r="S521" s="243"/>
      <c r="T521" s="24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5" t="s">
        <v>146</v>
      </c>
      <c r="AU521" s="245" t="s">
        <v>83</v>
      </c>
      <c r="AV521" s="14" t="s">
        <v>83</v>
      </c>
      <c r="AW521" s="14" t="s">
        <v>35</v>
      </c>
      <c r="AX521" s="14" t="s">
        <v>73</v>
      </c>
      <c r="AY521" s="245" t="s">
        <v>135</v>
      </c>
    </row>
    <row r="522" spans="1:51" s="13" customFormat="1" ht="12">
      <c r="A522" s="13"/>
      <c r="B522" s="224"/>
      <c r="C522" s="225"/>
      <c r="D522" s="226" t="s">
        <v>146</v>
      </c>
      <c r="E522" s="227" t="s">
        <v>19</v>
      </c>
      <c r="F522" s="228" t="s">
        <v>619</v>
      </c>
      <c r="G522" s="225"/>
      <c r="H522" s="227" t="s">
        <v>19</v>
      </c>
      <c r="I522" s="229"/>
      <c r="J522" s="225"/>
      <c r="K522" s="225"/>
      <c r="L522" s="230"/>
      <c r="M522" s="231"/>
      <c r="N522" s="232"/>
      <c r="O522" s="232"/>
      <c r="P522" s="232"/>
      <c r="Q522" s="232"/>
      <c r="R522" s="232"/>
      <c r="S522" s="232"/>
      <c r="T522" s="23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4" t="s">
        <v>146</v>
      </c>
      <c r="AU522" s="234" t="s">
        <v>83</v>
      </c>
      <c r="AV522" s="13" t="s">
        <v>81</v>
      </c>
      <c r="AW522" s="13" t="s">
        <v>35</v>
      </c>
      <c r="AX522" s="13" t="s">
        <v>73</v>
      </c>
      <c r="AY522" s="234" t="s">
        <v>135</v>
      </c>
    </row>
    <row r="523" spans="1:51" s="13" customFormat="1" ht="12">
      <c r="A523" s="13"/>
      <c r="B523" s="224"/>
      <c r="C523" s="225"/>
      <c r="D523" s="226" t="s">
        <v>146</v>
      </c>
      <c r="E523" s="227" t="s">
        <v>19</v>
      </c>
      <c r="F523" s="228" t="s">
        <v>620</v>
      </c>
      <c r="G523" s="225"/>
      <c r="H523" s="227" t="s">
        <v>19</v>
      </c>
      <c r="I523" s="229"/>
      <c r="J523" s="225"/>
      <c r="K523" s="225"/>
      <c r="L523" s="230"/>
      <c r="M523" s="231"/>
      <c r="N523" s="232"/>
      <c r="O523" s="232"/>
      <c r="P523" s="232"/>
      <c r="Q523" s="232"/>
      <c r="R523" s="232"/>
      <c r="S523" s="232"/>
      <c r="T523" s="23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4" t="s">
        <v>146</v>
      </c>
      <c r="AU523" s="234" t="s">
        <v>83</v>
      </c>
      <c r="AV523" s="13" t="s">
        <v>81</v>
      </c>
      <c r="AW523" s="13" t="s">
        <v>35</v>
      </c>
      <c r="AX523" s="13" t="s">
        <v>73</v>
      </c>
      <c r="AY523" s="234" t="s">
        <v>135</v>
      </c>
    </row>
    <row r="524" spans="1:51" s="14" customFormat="1" ht="12">
      <c r="A524" s="14"/>
      <c r="B524" s="235"/>
      <c r="C524" s="236"/>
      <c r="D524" s="226" t="s">
        <v>146</v>
      </c>
      <c r="E524" s="237" t="s">
        <v>19</v>
      </c>
      <c r="F524" s="238" t="s">
        <v>185</v>
      </c>
      <c r="G524" s="236"/>
      <c r="H524" s="239">
        <v>7</v>
      </c>
      <c r="I524" s="240"/>
      <c r="J524" s="236"/>
      <c r="K524" s="236"/>
      <c r="L524" s="241"/>
      <c r="M524" s="242"/>
      <c r="N524" s="243"/>
      <c r="O524" s="243"/>
      <c r="P524" s="243"/>
      <c r="Q524" s="243"/>
      <c r="R524" s="243"/>
      <c r="S524" s="243"/>
      <c r="T524" s="24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5" t="s">
        <v>146</v>
      </c>
      <c r="AU524" s="245" t="s">
        <v>83</v>
      </c>
      <c r="AV524" s="14" t="s">
        <v>83</v>
      </c>
      <c r="AW524" s="14" t="s">
        <v>35</v>
      </c>
      <c r="AX524" s="14" t="s">
        <v>73</v>
      </c>
      <c r="AY524" s="245" t="s">
        <v>135</v>
      </c>
    </row>
    <row r="525" spans="1:51" s="13" customFormat="1" ht="12">
      <c r="A525" s="13"/>
      <c r="B525" s="224"/>
      <c r="C525" s="225"/>
      <c r="D525" s="226" t="s">
        <v>146</v>
      </c>
      <c r="E525" s="227" t="s">
        <v>19</v>
      </c>
      <c r="F525" s="228" t="s">
        <v>621</v>
      </c>
      <c r="G525" s="225"/>
      <c r="H525" s="227" t="s">
        <v>19</v>
      </c>
      <c r="I525" s="229"/>
      <c r="J525" s="225"/>
      <c r="K525" s="225"/>
      <c r="L525" s="230"/>
      <c r="M525" s="231"/>
      <c r="N525" s="232"/>
      <c r="O525" s="232"/>
      <c r="P525" s="232"/>
      <c r="Q525" s="232"/>
      <c r="R525" s="232"/>
      <c r="S525" s="232"/>
      <c r="T525" s="23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4" t="s">
        <v>146</v>
      </c>
      <c r="AU525" s="234" t="s">
        <v>83</v>
      </c>
      <c r="AV525" s="13" t="s">
        <v>81</v>
      </c>
      <c r="AW525" s="13" t="s">
        <v>35</v>
      </c>
      <c r="AX525" s="13" t="s">
        <v>73</v>
      </c>
      <c r="AY525" s="234" t="s">
        <v>135</v>
      </c>
    </row>
    <row r="526" spans="1:51" s="14" customFormat="1" ht="12">
      <c r="A526" s="14"/>
      <c r="B526" s="235"/>
      <c r="C526" s="236"/>
      <c r="D526" s="226" t="s">
        <v>146</v>
      </c>
      <c r="E526" s="237" t="s">
        <v>19</v>
      </c>
      <c r="F526" s="238" t="s">
        <v>622</v>
      </c>
      <c r="G526" s="236"/>
      <c r="H526" s="239">
        <v>11</v>
      </c>
      <c r="I526" s="240"/>
      <c r="J526" s="236"/>
      <c r="K526" s="236"/>
      <c r="L526" s="241"/>
      <c r="M526" s="242"/>
      <c r="N526" s="243"/>
      <c r="O526" s="243"/>
      <c r="P526" s="243"/>
      <c r="Q526" s="243"/>
      <c r="R526" s="243"/>
      <c r="S526" s="243"/>
      <c r="T526" s="24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5" t="s">
        <v>146</v>
      </c>
      <c r="AU526" s="245" t="s">
        <v>83</v>
      </c>
      <c r="AV526" s="14" t="s">
        <v>83</v>
      </c>
      <c r="AW526" s="14" t="s">
        <v>35</v>
      </c>
      <c r="AX526" s="14" t="s">
        <v>73</v>
      </c>
      <c r="AY526" s="245" t="s">
        <v>135</v>
      </c>
    </row>
    <row r="527" spans="1:51" s="13" customFormat="1" ht="12">
      <c r="A527" s="13"/>
      <c r="B527" s="224"/>
      <c r="C527" s="225"/>
      <c r="D527" s="226" t="s">
        <v>146</v>
      </c>
      <c r="E527" s="227" t="s">
        <v>19</v>
      </c>
      <c r="F527" s="228" t="s">
        <v>623</v>
      </c>
      <c r="G527" s="225"/>
      <c r="H527" s="227" t="s">
        <v>19</v>
      </c>
      <c r="I527" s="229"/>
      <c r="J527" s="225"/>
      <c r="K527" s="225"/>
      <c r="L527" s="230"/>
      <c r="M527" s="231"/>
      <c r="N527" s="232"/>
      <c r="O527" s="232"/>
      <c r="P527" s="232"/>
      <c r="Q527" s="232"/>
      <c r="R527" s="232"/>
      <c r="S527" s="232"/>
      <c r="T527" s="23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4" t="s">
        <v>146</v>
      </c>
      <c r="AU527" s="234" t="s">
        <v>83</v>
      </c>
      <c r="AV527" s="13" t="s">
        <v>81</v>
      </c>
      <c r="AW527" s="13" t="s">
        <v>35</v>
      </c>
      <c r="AX527" s="13" t="s">
        <v>73</v>
      </c>
      <c r="AY527" s="234" t="s">
        <v>135</v>
      </c>
    </row>
    <row r="528" spans="1:51" s="14" customFormat="1" ht="12">
      <c r="A528" s="14"/>
      <c r="B528" s="235"/>
      <c r="C528" s="236"/>
      <c r="D528" s="226" t="s">
        <v>146</v>
      </c>
      <c r="E528" s="237" t="s">
        <v>19</v>
      </c>
      <c r="F528" s="238" t="s">
        <v>206</v>
      </c>
      <c r="G528" s="236"/>
      <c r="H528" s="239">
        <v>11</v>
      </c>
      <c r="I528" s="240"/>
      <c r="J528" s="236"/>
      <c r="K528" s="236"/>
      <c r="L528" s="241"/>
      <c r="M528" s="242"/>
      <c r="N528" s="243"/>
      <c r="O528" s="243"/>
      <c r="P528" s="243"/>
      <c r="Q528" s="243"/>
      <c r="R528" s="243"/>
      <c r="S528" s="243"/>
      <c r="T528" s="24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5" t="s">
        <v>146</v>
      </c>
      <c r="AU528" s="245" t="s">
        <v>83</v>
      </c>
      <c r="AV528" s="14" t="s">
        <v>83</v>
      </c>
      <c r="AW528" s="14" t="s">
        <v>35</v>
      </c>
      <c r="AX528" s="14" t="s">
        <v>73</v>
      </c>
      <c r="AY528" s="245" t="s">
        <v>135</v>
      </c>
    </row>
    <row r="529" spans="1:51" s="15" customFormat="1" ht="12">
      <c r="A529" s="15"/>
      <c r="B529" s="246"/>
      <c r="C529" s="247"/>
      <c r="D529" s="226" t="s">
        <v>146</v>
      </c>
      <c r="E529" s="248" t="s">
        <v>19</v>
      </c>
      <c r="F529" s="249" t="s">
        <v>161</v>
      </c>
      <c r="G529" s="247"/>
      <c r="H529" s="250">
        <v>2454</v>
      </c>
      <c r="I529" s="251"/>
      <c r="J529" s="247"/>
      <c r="K529" s="247"/>
      <c r="L529" s="252"/>
      <c r="M529" s="253"/>
      <c r="N529" s="254"/>
      <c r="O529" s="254"/>
      <c r="P529" s="254"/>
      <c r="Q529" s="254"/>
      <c r="R529" s="254"/>
      <c r="S529" s="254"/>
      <c r="T529" s="25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56" t="s">
        <v>146</v>
      </c>
      <c r="AU529" s="256" t="s">
        <v>83</v>
      </c>
      <c r="AV529" s="15" t="s">
        <v>142</v>
      </c>
      <c r="AW529" s="15" t="s">
        <v>35</v>
      </c>
      <c r="AX529" s="15" t="s">
        <v>81</v>
      </c>
      <c r="AY529" s="256" t="s">
        <v>135</v>
      </c>
    </row>
    <row r="530" spans="1:65" s="2" customFormat="1" ht="24.15" customHeight="1">
      <c r="A530" s="40"/>
      <c r="B530" s="41"/>
      <c r="C530" s="206" t="s">
        <v>624</v>
      </c>
      <c r="D530" s="206" t="s">
        <v>137</v>
      </c>
      <c r="E530" s="207" t="s">
        <v>625</v>
      </c>
      <c r="F530" s="208" t="s">
        <v>626</v>
      </c>
      <c r="G530" s="209" t="s">
        <v>140</v>
      </c>
      <c r="H530" s="210">
        <v>2254</v>
      </c>
      <c r="I530" s="211"/>
      <c r="J530" s="212">
        <f>ROUND(I530*H530,2)</f>
        <v>0</v>
      </c>
      <c r="K530" s="208" t="s">
        <v>141</v>
      </c>
      <c r="L530" s="46"/>
      <c r="M530" s="213" t="s">
        <v>19</v>
      </c>
      <c r="N530" s="214" t="s">
        <v>44</v>
      </c>
      <c r="O530" s="86"/>
      <c r="P530" s="215">
        <f>O530*H530</f>
        <v>0</v>
      </c>
      <c r="Q530" s="215">
        <v>0.44628</v>
      </c>
      <c r="R530" s="215">
        <f>Q530*H530</f>
        <v>1005.91512</v>
      </c>
      <c r="S530" s="215">
        <v>0</v>
      </c>
      <c r="T530" s="216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17" t="s">
        <v>142</v>
      </c>
      <c r="AT530" s="217" t="s">
        <v>137</v>
      </c>
      <c r="AU530" s="217" t="s">
        <v>83</v>
      </c>
      <c r="AY530" s="19" t="s">
        <v>135</v>
      </c>
      <c r="BE530" s="218">
        <f>IF(N530="základní",J530,0)</f>
        <v>0</v>
      </c>
      <c r="BF530" s="218">
        <f>IF(N530="snížená",J530,0)</f>
        <v>0</v>
      </c>
      <c r="BG530" s="218">
        <f>IF(N530="zákl. přenesená",J530,0)</f>
        <v>0</v>
      </c>
      <c r="BH530" s="218">
        <f>IF(N530="sníž. přenesená",J530,0)</f>
        <v>0</v>
      </c>
      <c r="BI530" s="218">
        <f>IF(N530="nulová",J530,0)</f>
        <v>0</v>
      </c>
      <c r="BJ530" s="19" t="s">
        <v>81</v>
      </c>
      <c r="BK530" s="218">
        <f>ROUND(I530*H530,2)</f>
        <v>0</v>
      </c>
      <c r="BL530" s="19" t="s">
        <v>142</v>
      </c>
      <c r="BM530" s="217" t="s">
        <v>627</v>
      </c>
    </row>
    <row r="531" spans="1:47" s="2" customFormat="1" ht="12">
      <c r="A531" s="40"/>
      <c r="B531" s="41"/>
      <c r="C531" s="42"/>
      <c r="D531" s="219" t="s">
        <v>144</v>
      </c>
      <c r="E531" s="42"/>
      <c r="F531" s="220" t="s">
        <v>628</v>
      </c>
      <c r="G531" s="42"/>
      <c r="H531" s="42"/>
      <c r="I531" s="221"/>
      <c r="J531" s="42"/>
      <c r="K531" s="42"/>
      <c r="L531" s="46"/>
      <c r="M531" s="222"/>
      <c r="N531" s="223"/>
      <c r="O531" s="86"/>
      <c r="P531" s="86"/>
      <c r="Q531" s="86"/>
      <c r="R531" s="86"/>
      <c r="S531" s="86"/>
      <c r="T531" s="87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T531" s="19" t="s">
        <v>144</v>
      </c>
      <c r="AU531" s="19" t="s">
        <v>83</v>
      </c>
    </row>
    <row r="532" spans="1:51" s="13" customFormat="1" ht="12">
      <c r="A532" s="13"/>
      <c r="B532" s="224"/>
      <c r="C532" s="225"/>
      <c r="D532" s="226" t="s">
        <v>146</v>
      </c>
      <c r="E532" s="227" t="s">
        <v>19</v>
      </c>
      <c r="F532" s="228" t="s">
        <v>147</v>
      </c>
      <c r="G532" s="225"/>
      <c r="H532" s="227" t="s">
        <v>19</v>
      </c>
      <c r="I532" s="229"/>
      <c r="J532" s="225"/>
      <c r="K532" s="225"/>
      <c r="L532" s="230"/>
      <c r="M532" s="231"/>
      <c r="N532" s="232"/>
      <c r="O532" s="232"/>
      <c r="P532" s="232"/>
      <c r="Q532" s="232"/>
      <c r="R532" s="232"/>
      <c r="S532" s="232"/>
      <c r="T532" s="23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4" t="s">
        <v>146</v>
      </c>
      <c r="AU532" s="234" t="s">
        <v>83</v>
      </c>
      <c r="AV532" s="13" t="s">
        <v>81</v>
      </c>
      <c r="AW532" s="13" t="s">
        <v>35</v>
      </c>
      <c r="AX532" s="13" t="s">
        <v>73</v>
      </c>
      <c r="AY532" s="234" t="s">
        <v>135</v>
      </c>
    </row>
    <row r="533" spans="1:51" s="13" customFormat="1" ht="12">
      <c r="A533" s="13"/>
      <c r="B533" s="224"/>
      <c r="C533" s="225"/>
      <c r="D533" s="226" t="s">
        <v>146</v>
      </c>
      <c r="E533" s="227" t="s">
        <v>19</v>
      </c>
      <c r="F533" s="228" t="s">
        <v>629</v>
      </c>
      <c r="G533" s="225"/>
      <c r="H533" s="227" t="s">
        <v>19</v>
      </c>
      <c r="I533" s="229"/>
      <c r="J533" s="225"/>
      <c r="K533" s="225"/>
      <c r="L533" s="230"/>
      <c r="M533" s="231"/>
      <c r="N533" s="232"/>
      <c r="O533" s="232"/>
      <c r="P533" s="232"/>
      <c r="Q533" s="232"/>
      <c r="R533" s="232"/>
      <c r="S533" s="232"/>
      <c r="T533" s="23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4" t="s">
        <v>146</v>
      </c>
      <c r="AU533" s="234" t="s">
        <v>83</v>
      </c>
      <c r="AV533" s="13" t="s">
        <v>81</v>
      </c>
      <c r="AW533" s="13" t="s">
        <v>35</v>
      </c>
      <c r="AX533" s="13" t="s">
        <v>73</v>
      </c>
      <c r="AY533" s="234" t="s">
        <v>135</v>
      </c>
    </row>
    <row r="534" spans="1:51" s="14" customFormat="1" ht="12">
      <c r="A534" s="14"/>
      <c r="B534" s="235"/>
      <c r="C534" s="236"/>
      <c r="D534" s="226" t="s">
        <v>146</v>
      </c>
      <c r="E534" s="237" t="s">
        <v>19</v>
      </c>
      <c r="F534" s="238" t="s">
        <v>630</v>
      </c>
      <c r="G534" s="236"/>
      <c r="H534" s="239">
        <v>2225</v>
      </c>
      <c r="I534" s="240"/>
      <c r="J534" s="236"/>
      <c r="K534" s="236"/>
      <c r="L534" s="241"/>
      <c r="M534" s="242"/>
      <c r="N534" s="243"/>
      <c r="O534" s="243"/>
      <c r="P534" s="243"/>
      <c r="Q534" s="243"/>
      <c r="R534" s="243"/>
      <c r="S534" s="243"/>
      <c r="T534" s="24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5" t="s">
        <v>146</v>
      </c>
      <c r="AU534" s="245" t="s">
        <v>83</v>
      </c>
      <c r="AV534" s="14" t="s">
        <v>83</v>
      </c>
      <c r="AW534" s="14" t="s">
        <v>35</v>
      </c>
      <c r="AX534" s="14" t="s">
        <v>73</v>
      </c>
      <c r="AY534" s="245" t="s">
        <v>135</v>
      </c>
    </row>
    <row r="535" spans="1:51" s="13" customFormat="1" ht="12">
      <c r="A535" s="13"/>
      <c r="B535" s="224"/>
      <c r="C535" s="225"/>
      <c r="D535" s="226" t="s">
        <v>146</v>
      </c>
      <c r="E535" s="227" t="s">
        <v>19</v>
      </c>
      <c r="F535" s="228" t="s">
        <v>619</v>
      </c>
      <c r="G535" s="225"/>
      <c r="H535" s="227" t="s">
        <v>19</v>
      </c>
      <c r="I535" s="229"/>
      <c r="J535" s="225"/>
      <c r="K535" s="225"/>
      <c r="L535" s="230"/>
      <c r="M535" s="231"/>
      <c r="N535" s="232"/>
      <c r="O535" s="232"/>
      <c r="P535" s="232"/>
      <c r="Q535" s="232"/>
      <c r="R535" s="232"/>
      <c r="S535" s="232"/>
      <c r="T535" s="23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4" t="s">
        <v>146</v>
      </c>
      <c r="AU535" s="234" t="s">
        <v>83</v>
      </c>
      <c r="AV535" s="13" t="s">
        <v>81</v>
      </c>
      <c r="AW535" s="13" t="s">
        <v>35</v>
      </c>
      <c r="AX535" s="13" t="s">
        <v>73</v>
      </c>
      <c r="AY535" s="234" t="s">
        <v>135</v>
      </c>
    </row>
    <row r="536" spans="1:51" s="13" customFormat="1" ht="12">
      <c r="A536" s="13"/>
      <c r="B536" s="224"/>
      <c r="C536" s="225"/>
      <c r="D536" s="226" t="s">
        <v>146</v>
      </c>
      <c r="E536" s="227" t="s">
        <v>19</v>
      </c>
      <c r="F536" s="228" t="s">
        <v>620</v>
      </c>
      <c r="G536" s="225"/>
      <c r="H536" s="227" t="s">
        <v>19</v>
      </c>
      <c r="I536" s="229"/>
      <c r="J536" s="225"/>
      <c r="K536" s="225"/>
      <c r="L536" s="230"/>
      <c r="M536" s="231"/>
      <c r="N536" s="232"/>
      <c r="O536" s="232"/>
      <c r="P536" s="232"/>
      <c r="Q536" s="232"/>
      <c r="R536" s="232"/>
      <c r="S536" s="232"/>
      <c r="T536" s="23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4" t="s">
        <v>146</v>
      </c>
      <c r="AU536" s="234" t="s">
        <v>83</v>
      </c>
      <c r="AV536" s="13" t="s">
        <v>81</v>
      </c>
      <c r="AW536" s="13" t="s">
        <v>35</v>
      </c>
      <c r="AX536" s="13" t="s">
        <v>73</v>
      </c>
      <c r="AY536" s="234" t="s">
        <v>135</v>
      </c>
    </row>
    <row r="537" spans="1:51" s="14" customFormat="1" ht="12">
      <c r="A537" s="14"/>
      <c r="B537" s="235"/>
      <c r="C537" s="236"/>
      <c r="D537" s="226" t="s">
        <v>146</v>
      </c>
      <c r="E537" s="237" t="s">
        <v>19</v>
      </c>
      <c r="F537" s="238" t="s">
        <v>185</v>
      </c>
      <c r="G537" s="236"/>
      <c r="H537" s="239">
        <v>7</v>
      </c>
      <c r="I537" s="240"/>
      <c r="J537" s="236"/>
      <c r="K537" s="236"/>
      <c r="L537" s="241"/>
      <c r="M537" s="242"/>
      <c r="N537" s="243"/>
      <c r="O537" s="243"/>
      <c r="P537" s="243"/>
      <c r="Q537" s="243"/>
      <c r="R537" s="243"/>
      <c r="S537" s="243"/>
      <c r="T537" s="24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5" t="s">
        <v>146</v>
      </c>
      <c r="AU537" s="245" t="s">
        <v>83</v>
      </c>
      <c r="AV537" s="14" t="s">
        <v>83</v>
      </c>
      <c r="AW537" s="14" t="s">
        <v>35</v>
      </c>
      <c r="AX537" s="14" t="s">
        <v>73</v>
      </c>
      <c r="AY537" s="245" t="s">
        <v>135</v>
      </c>
    </row>
    <row r="538" spans="1:51" s="13" customFormat="1" ht="12">
      <c r="A538" s="13"/>
      <c r="B538" s="224"/>
      <c r="C538" s="225"/>
      <c r="D538" s="226" t="s">
        <v>146</v>
      </c>
      <c r="E538" s="227" t="s">
        <v>19</v>
      </c>
      <c r="F538" s="228" t="s">
        <v>621</v>
      </c>
      <c r="G538" s="225"/>
      <c r="H538" s="227" t="s">
        <v>19</v>
      </c>
      <c r="I538" s="229"/>
      <c r="J538" s="225"/>
      <c r="K538" s="225"/>
      <c r="L538" s="230"/>
      <c r="M538" s="231"/>
      <c r="N538" s="232"/>
      <c r="O538" s="232"/>
      <c r="P538" s="232"/>
      <c r="Q538" s="232"/>
      <c r="R538" s="232"/>
      <c r="S538" s="232"/>
      <c r="T538" s="23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4" t="s">
        <v>146</v>
      </c>
      <c r="AU538" s="234" t="s">
        <v>83</v>
      </c>
      <c r="AV538" s="13" t="s">
        <v>81</v>
      </c>
      <c r="AW538" s="13" t="s">
        <v>35</v>
      </c>
      <c r="AX538" s="13" t="s">
        <v>73</v>
      </c>
      <c r="AY538" s="234" t="s">
        <v>135</v>
      </c>
    </row>
    <row r="539" spans="1:51" s="14" customFormat="1" ht="12">
      <c r="A539" s="14"/>
      <c r="B539" s="235"/>
      <c r="C539" s="236"/>
      <c r="D539" s="226" t="s">
        <v>146</v>
      </c>
      <c r="E539" s="237" t="s">
        <v>19</v>
      </c>
      <c r="F539" s="238" t="s">
        <v>622</v>
      </c>
      <c r="G539" s="236"/>
      <c r="H539" s="239">
        <v>11</v>
      </c>
      <c r="I539" s="240"/>
      <c r="J539" s="236"/>
      <c r="K539" s="236"/>
      <c r="L539" s="241"/>
      <c r="M539" s="242"/>
      <c r="N539" s="243"/>
      <c r="O539" s="243"/>
      <c r="P539" s="243"/>
      <c r="Q539" s="243"/>
      <c r="R539" s="243"/>
      <c r="S539" s="243"/>
      <c r="T539" s="24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45" t="s">
        <v>146</v>
      </c>
      <c r="AU539" s="245" t="s">
        <v>83</v>
      </c>
      <c r="AV539" s="14" t="s">
        <v>83</v>
      </c>
      <c r="AW539" s="14" t="s">
        <v>35</v>
      </c>
      <c r="AX539" s="14" t="s">
        <v>73</v>
      </c>
      <c r="AY539" s="245" t="s">
        <v>135</v>
      </c>
    </row>
    <row r="540" spans="1:51" s="13" customFormat="1" ht="12">
      <c r="A540" s="13"/>
      <c r="B540" s="224"/>
      <c r="C540" s="225"/>
      <c r="D540" s="226" t="s">
        <v>146</v>
      </c>
      <c r="E540" s="227" t="s">
        <v>19</v>
      </c>
      <c r="F540" s="228" t="s">
        <v>623</v>
      </c>
      <c r="G540" s="225"/>
      <c r="H540" s="227" t="s">
        <v>19</v>
      </c>
      <c r="I540" s="229"/>
      <c r="J540" s="225"/>
      <c r="K540" s="225"/>
      <c r="L540" s="230"/>
      <c r="M540" s="231"/>
      <c r="N540" s="232"/>
      <c r="O540" s="232"/>
      <c r="P540" s="232"/>
      <c r="Q540" s="232"/>
      <c r="R540" s="232"/>
      <c r="S540" s="232"/>
      <c r="T540" s="23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4" t="s">
        <v>146</v>
      </c>
      <c r="AU540" s="234" t="s">
        <v>83</v>
      </c>
      <c r="AV540" s="13" t="s">
        <v>81</v>
      </c>
      <c r="AW540" s="13" t="s">
        <v>35</v>
      </c>
      <c r="AX540" s="13" t="s">
        <v>73</v>
      </c>
      <c r="AY540" s="234" t="s">
        <v>135</v>
      </c>
    </row>
    <row r="541" spans="1:51" s="14" customFormat="1" ht="12">
      <c r="A541" s="14"/>
      <c r="B541" s="235"/>
      <c r="C541" s="236"/>
      <c r="D541" s="226" t="s">
        <v>146</v>
      </c>
      <c r="E541" s="237" t="s">
        <v>19</v>
      </c>
      <c r="F541" s="238" t="s">
        <v>206</v>
      </c>
      <c r="G541" s="236"/>
      <c r="H541" s="239">
        <v>11</v>
      </c>
      <c r="I541" s="240"/>
      <c r="J541" s="236"/>
      <c r="K541" s="236"/>
      <c r="L541" s="241"/>
      <c r="M541" s="242"/>
      <c r="N541" s="243"/>
      <c r="O541" s="243"/>
      <c r="P541" s="243"/>
      <c r="Q541" s="243"/>
      <c r="R541" s="243"/>
      <c r="S541" s="243"/>
      <c r="T541" s="24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5" t="s">
        <v>146</v>
      </c>
      <c r="AU541" s="245" t="s">
        <v>83</v>
      </c>
      <c r="AV541" s="14" t="s">
        <v>83</v>
      </c>
      <c r="AW541" s="14" t="s">
        <v>35</v>
      </c>
      <c r="AX541" s="14" t="s">
        <v>73</v>
      </c>
      <c r="AY541" s="245" t="s">
        <v>135</v>
      </c>
    </row>
    <row r="542" spans="1:51" s="15" customFormat="1" ht="12">
      <c r="A542" s="15"/>
      <c r="B542" s="246"/>
      <c r="C542" s="247"/>
      <c r="D542" s="226" t="s">
        <v>146</v>
      </c>
      <c r="E542" s="248" t="s">
        <v>19</v>
      </c>
      <c r="F542" s="249" t="s">
        <v>161</v>
      </c>
      <c r="G542" s="247"/>
      <c r="H542" s="250">
        <v>2254</v>
      </c>
      <c r="I542" s="251"/>
      <c r="J542" s="247"/>
      <c r="K542" s="247"/>
      <c r="L542" s="252"/>
      <c r="M542" s="253"/>
      <c r="N542" s="254"/>
      <c r="O542" s="254"/>
      <c r="P542" s="254"/>
      <c r="Q542" s="254"/>
      <c r="R542" s="254"/>
      <c r="S542" s="254"/>
      <c r="T542" s="25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56" t="s">
        <v>146</v>
      </c>
      <c r="AU542" s="256" t="s">
        <v>83</v>
      </c>
      <c r="AV542" s="15" t="s">
        <v>142</v>
      </c>
      <c r="AW542" s="15" t="s">
        <v>35</v>
      </c>
      <c r="AX542" s="15" t="s">
        <v>81</v>
      </c>
      <c r="AY542" s="256" t="s">
        <v>135</v>
      </c>
    </row>
    <row r="543" spans="1:63" s="12" customFormat="1" ht="22.8" customHeight="1">
      <c r="A543" s="12"/>
      <c r="B543" s="190"/>
      <c r="C543" s="191"/>
      <c r="D543" s="192" t="s">
        <v>72</v>
      </c>
      <c r="E543" s="204" t="s">
        <v>191</v>
      </c>
      <c r="F543" s="204" t="s">
        <v>631</v>
      </c>
      <c r="G543" s="191"/>
      <c r="H543" s="191"/>
      <c r="I543" s="194"/>
      <c r="J543" s="205">
        <f>BK543</f>
        <v>0</v>
      </c>
      <c r="K543" s="191"/>
      <c r="L543" s="196"/>
      <c r="M543" s="197"/>
      <c r="N543" s="198"/>
      <c r="O543" s="198"/>
      <c r="P543" s="199">
        <f>SUM(P544:P547)</f>
        <v>0</v>
      </c>
      <c r="Q543" s="198"/>
      <c r="R543" s="199">
        <f>SUM(R544:R547)</f>
        <v>0</v>
      </c>
      <c r="S543" s="198"/>
      <c r="T543" s="200">
        <f>SUM(T544:T547)</f>
        <v>0.942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01" t="s">
        <v>81</v>
      </c>
      <c r="AT543" s="202" t="s">
        <v>72</v>
      </c>
      <c r="AU543" s="202" t="s">
        <v>81</v>
      </c>
      <c r="AY543" s="201" t="s">
        <v>135</v>
      </c>
      <c r="BK543" s="203">
        <f>SUM(BK544:BK547)</f>
        <v>0</v>
      </c>
    </row>
    <row r="544" spans="1:65" s="2" customFormat="1" ht="21.75" customHeight="1">
      <c r="A544" s="40"/>
      <c r="B544" s="41"/>
      <c r="C544" s="206" t="s">
        <v>632</v>
      </c>
      <c r="D544" s="206" t="s">
        <v>137</v>
      </c>
      <c r="E544" s="207" t="s">
        <v>633</v>
      </c>
      <c r="F544" s="208" t="s">
        <v>634</v>
      </c>
      <c r="G544" s="209" t="s">
        <v>256</v>
      </c>
      <c r="H544" s="210">
        <v>1.57</v>
      </c>
      <c r="I544" s="211"/>
      <c r="J544" s="212">
        <f>ROUND(I544*H544,2)</f>
        <v>0</v>
      </c>
      <c r="K544" s="208" t="s">
        <v>141</v>
      </c>
      <c r="L544" s="46"/>
      <c r="M544" s="213" t="s">
        <v>19</v>
      </c>
      <c r="N544" s="214" t="s">
        <v>44</v>
      </c>
      <c r="O544" s="86"/>
      <c r="P544" s="215">
        <f>O544*H544</f>
        <v>0</v>
      </c>
      <c r="Q544" s="215">
        <v>0</v>
      </c>
      <c r="R544" s="215">
        <f>Q544*H544</f>
        <v>0</v>
      </c>
      <c r="S544" s="215">
        <v>0.6</v>
      </c>
      <c r="T544" s="216">
        <f>S544*H544</f>
        <v>0.942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7" t="s">
        <v>142</v>
      </c>
      <c r="AT544" s="217" t="s">
        <v>137</v>
      </c>
      <c r="AU544" s="217" t="s">
        <v>83</v>
      </c>
      <c r="AY544" s="19" t="s">
        <v>135</v>
      </c>
      <c r="BE544" s="218">
        <f>IF(N544="základní",J544,0)</f>
        <v>0</v>
      </c>
      <c r="BF544" s="218">
        <f>IF(N544="snížená",J544,0)</f>
        <v>0</v>
      </c>
      <c r="BG544" s="218">
        <f>IF(N544="zákl. přenesená",J544,0)</f>
        <v>0</v>
      </c>
      <c r="BH544" s="218">
        <f>IF(N544="sníž. přenesená",J544,0)</f>
        <v>0</v>
      </c>
      <c r="BI544" s="218">
        <f>IF(N544="nulová",J544,0)</f>
        <v>0</v>
      </c>
      <c r="BJ544" s="19" t="s">
        <v>81</v>
      </c>
      <c r="BK544" s="218">
        <f>ROUND(I544*H544,2)</f>
        <v>0</v>
      </c>
      <c r="BL544" s="19" t="s">
        <v>142</v>
      </c>
      <c r="BM544" s="217" t="s">
        <v>635</v>
      </c>
    </row>
    <row r="545" spans="1:47" s="2" customFormat="1" ht="12">
      <c r="A545" s="40"/>
      <c r="B545" s="41"/>
      <c r="C545" s="42"/>
      <c r="D545" s="219" t="s">
        <v>144</v>
      </c>
      <c r="E545" s="42"/>
      <c r="F545" s="220" t="s">
        <v>636</v>
      </c>
      <c r="G545" s="42"/>
      <c r="H545" s="42"/>
      <c r="I545" s="221"/>
      <c r="J545" s="42"/>
      <c r="K545" s="42"/>
      <c r="L545" s="46"/>
      <c r="M545" s="222"/>
      <c r="N545" s="223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144</v>
      </c>
      <c r="AU545" s="19" t="s">
        <v>83</v>
      </c>
    </row>
    <row r="546" spans="1:51" s="13" customFormat="1" ht="12">
      <c r="A546" s="13"/>
      <c r="B546" s="224"/>
      <c r="C546" s="225"/>
      <c r="D546" s="226" t="s">
        <v>146</v>
      </c>
      <c r="E546" s="227" t="s">
        <v>19</v>
      </c>
      <c r="F546" s="228" t="s">
        <v>147</v>
      </c>
      <c r="G546" s="225"/>
      <c r="H546" s="227" t="s">
        <v>19</v>
      </c>
      <c r="I546" s="229"/>
      <c r="J546" s="225"/>
      <c r="K546" s="225"/>
      <c r="L546" s="230"/>
      <c r="M546" s="231"/>
      <c r="N546" s="232"/>
      <c r="O546" s="232"/>
      <c r="P546" s="232"/>
      <c r="Q546" s="232"/>
      <c r="R546" s="232"/>
      <c r="S546" s="232"/>
      <c r="T546" s="23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4" t="s">
        <v>146</v>
      </c>
      <c r="AU546" s="234" t="s">
        <v>83</v>
      </c>
      <c r="AV546" s="13" t="s">
        <v>81</v>
      </c>
      <c r="AW546" s="13" t="s">
        <v>35</v>
      </c>
      <c r="AX546" s="13" t="s">
        <v>73</v>
      </c>
      <c r="AY546" s="234" t="s">
        <v>135</v>
      </c>
    </row>
    <row r="547" spans="1:51" s="14" customFormat="1" ht="12">
      <c r="A547" s="14"/>
      <c r="B547" s="235"/>
      <c r="C547" s="236"/>
      <c r="D547" s="226" t="s">
        <v>146</v>
      </c>
      <c r="E547" s="237" t="s">
        <v>19</v>
      </c>
      <c r="F547" s="238" t="s">
        <v>637</v>
      </c>
      <c r="G547" s="236"/>
      <c r="H547" s="239">
        <v>1.57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5" t="s">
        <v>146</v>
      </c>
      <c r="AU547" s="245" t="s">
        <v>83</v>
      </c>
      <c r="AV547" s="14" t="s">
        <v>83</v>
      </c>
      <c r="AW547" s="14" t="s">
        <v>35</v>
      </c>
      <c r="AX547" s="14" t="s">
        <v>81</v>
      </c>
      <c r="AY547" s="245" t="s">
        <v>135</v>
      </c>
    </row>
    <row r="548" spans="1:63" s="12" customFormat="1" ht="22.8" customHeight="1">
      <c r="A548" s="12"/>
      <c r="B548" s="190"/>
      <c r="C548" s="191"/>
      <c r="D548" s="192" t="s">
        <v>72</v>
      </c>
      <c r="E548" s="204" t="s">
        <v>196</v>
      </c>
      <c r="F548" s="204" t="s">
        <v>638</v>
      </c>
      <c r="G548" s="191"/>
      <c r="H548" s="191"/>
      <c r="I548" s="194"/>
      <c r="J548" s="205">
        <f>BK548</f>
        <v>0</v>
      </c>
      <c r="K548" s="191"/>
      <c r="L548" s="196"/>
      <c r="M548" s="197"/>
      <c r="N548" s="198"/>
      <c r="O548" s="198"/>
      <c r="P548" s="199">
        <f>SUM(P549:P565)</f>
        <v>0</v>
      </c>
      <c r="Q548" s="198"/>
      <c r="R548" s="199">
        <f>SUM(R549:R565)</f>
        <v>0.01152</v>
      </c>
      <c r="S548" s="198"/>
      <c r="T548" s="200">
        <f>SUM(T549:T565)</f>
        <v>9.99975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01" t="s">
        <v>81</v>
      </c>
      <c r="AT548" s="202" t="s">
        <v>72</v>
      </c>
      <c r="AU548" s="202" t="s">
        <v>81</v>
      </c>
      <c r="AY548" s="201" t="s">
        <v>135</v>
      </c>
      <c r="BK548" s="203">
        <f>SUM(BK549:BK565)</f>
        <v>0</v>
      </c>
    </row>
    <row r="549" spans="1:65" s="2" customFormat="1" ht="16.5" customHeight="1">
      <c r="A549" s="40"/>
      <c r="B549" s="41"/>
      <c r="C549" s="206" t="s">
        <v>639</v>
      </c>
      <c r="D549" s="206" t="s">
        <v>137</v>
      </c>
      <c r="E549" s="207" t="s">
        <v>640</v>
      </c>
      <c r="F549" s="208" t="s">
        <v>641</v>
      </c>
      <c r="G549" s="209" t="s">
        <v>140</v>
      </c>
      <c r="H549" s="210">
        <v>32</v>
      </c>
      <c r="I549" s="211"/>
      <c r="J549" s="212">
        <f>ROUND(I549*H549,2)</f>
        <v>0</v>
      </c>
      <c r="K549" s="208" t="s">
        <v>141</v>
      </c>
      <c r="L549" s="46"/>
      <c r="M549" s="213" t="s">
        <v>19</v>
      </c>
      <c r="N549" s="214" t="s">
        <v>44</v>
      </c>
      <c r="O549" s="86"/>
      <c r="P549" s="215">
        <f>O549*H549</f>
        <v>0</v>
      </c>
      <c r="Q549" s="215">
        <v>0.00036</v>
      </c>
      <c r="R549" s="215">
        <f>Q549*H549</f>
        <v>0.01152</v>
      </c>
      <c r="S549" s="215">
        <v>0</v>
      </c>
      <c r="T549" s="216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17" t="s">
        <v>142</v>
      </c>
      <c r="AT549" s="217" t="s">
        <v>137</v>
      </c>
      <c r="AU549" s="217" t="s">
        <v>83</v>
      </c>
      <c r="AY549" s="19" t="s">
        <v>135</v>
      </c>
      <c r="BE549" s="218">
        <f>IF(N549="základní",J549,0)</f>
        <v>0</v>
      </c>
      <c r="BF549" s="218">
        <f>IF(N549="snížená",J549,0)</f>
        <v>0</v>
      </c>
      <c r="BG549" s="218">
        <f>IF(N549="zákl. přenesená",J549,0)</f>
        <v>0</v>
      </c>
      <c r="BH549" s="218">
        <f>IF(N549="sníž. přenesená",J549,0)</f>
        <v>0</v>
      </c>
      <c r="BI549" s="218">
        <f>IF(N549="nulová",J549,0)</f>
        <v>0</v>
      </c>
      <c r="BJ549" s="19" t="s">
        <v>81</v>
      </c>
      <c r="BK549" s="218">
        <f>ROUND(I549*H549,2)</f>
        <v>0</v>
      </c>
      <c r="BL549" s="19" t="s">
        <v>142</v>
      </c>
      <c r="BM549" s="217" t="s">
        <v>642</v>
      </c>
    </row>
    <row r="550" spans="1:47" s="2" customFormat="1" ht="12">
      <c r="A550" s="40"/>
      <c r="B550" s="41"/>
      <c r="C550" s="42"/>
      <c r="D550" s="219" t="s">
        <v>144</v>
      </c>
      <c r="E550" s="42"/>
      <c r="F550" s="220" t="s">
        <v>643</v>
      </c>
      <c r="G550" s="42"/>
      <c r="H550" s="42"/>
      <c r="I550" s="221"/>
      <c r="J550" s="42"/>
      <c r="K550" s="42"/>
      <c r="L550" s="46"/>
      <c r="M550" s="222"/>
      <c r="N550" s="223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9" t="s">
        <v>144</v>
      </c>
      <c r="AU550" s="19" t="s">
        <v>83</v>
      </c>
    </row>
    <row r="551" spans="1:51" s="13" customFormat="1" ht="12">
      <c r="A551" s="13"/>
      <c r="B551" s="224"/>
      <c r="C551" s="225"/>
      <c r="D551" s="226" t="s">
        <v>146</v>
      </c>
      <c r="E551" s="227" t="s">
        <v>19</v>
      </c>
      <c r="F551" s="228" t="s">
        <v>292</v>
      </c>
      <c r="G551" s="225"/>
      <c r="H551" s="227" t="s">
        <v>19</v>
      </c>
      <c r="I551" s="229"/>
      <c r="J551" s="225"/>
      <c r="K551" s="225"/>
      <c r="L551" s="230"/>
      <c r="M551" s="231"/>
      <c r="N551" s="232"/>
      <c r="O551" s="232"/>
      <c r="P551" s="232"/>
      <c r="Q551" s="232"/>
      <c r="R551" s="232"/>
      <c r="S551" s="232"/>
      <c r="T551" s="23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4" t="s">
        <v>146</v>
      </c>
      <c r="AU551" s="234" t="s">
        <v>83</v>
      </c>
      <c r="AV551" s="13" t="s">
        <v>81</v>
      </c>
      <c r="AW551" s="13" t="s">
        <v>35</v>
      </c>
      <c r="AX551" s="13" t="s">
        <v>73</v>
      </c>
      <c r="AY551" s="234" t="s">
        <v>135</v>
      </c>
    </row>
    <row r="552" spans="1:51" s="14" customFormat="1" ht="12">
      <c r="A552" s="14"/>
      <c r="B552" s="235"/>
      <c r="C552" s="236"/>
      <c r="D552" s="226" t="s">
        <v>146</v>
      </c>
      <c r="E552" s="237" t="s">
        <v>19</v>
      </c>
      <c r="F552" s="238" t="s">
        <v>644</v>
      </c>
      <c r="G552" s="236"/>
      <c r="H552" s="239">
        <v>32</v>
      </c>
      <c r="I552" s="240"/>
      <c r="J552" s="236"/>
      <c r="K552" s="236"/>
      <c r="L552" s="241"/>
      <c r="M552" s="242"/>
      <c r="N552" s="243"/>
      <c r="O552" s="243"/>
      <c r="P552" s="243"/>
      <c r="Q552" s="243"/>
      <c r="R552" s="243"/>
      <c r="S552" s="243"/>
      <c r="T552" s="24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5" t="s">
        <v>146</v>
      </c>
      <c r="AU552" s="245" t="s">
        <v>83</v>
      </c>
      <c r="AV552" s="14" t="s">
        <v>83</v>
      </c>
      <c r="AW552" s="14" t="s">
        <v>35</v>
      </c>
      <c r="AX552" s="14" t="s">
        <v>81</v>
      </c>
      <c r="AY552" s="245" t="s">
        <v>135</v>
      </c>
    </row>
    <row r="553" spans="1:65" s="2" customFormat="1" ht="37.8" customHeight="1">
      <c r="A553" s="40"/>
      <c r="B553" s="41"/>
      <c r="C553" s="206" t="s">
        <v>645</v>
      </c>
      <c r="D553" s="206" t="s">
        <v>137</v>
      </c>
      <c r="E553" s="207" t="s">
        <v>646</v>
      </c>
      <c r="F553" s="208" t="s">
        <v>647</v>
      </c>
      <c r="G553" s="209" t="s">
        <v>495</v>
      </c>
      <c r="H553" s="210">
        <v>7.75</v>
      </c>
      <c r="I553" s="211"/>
      <c r="J553" s="212">
        <f>ROUND(I553*H553,2)</f>
        <v>0</v>
      </c>
      <c r="K553" s="208" t="s">
        <v>141</v>
      </c>
      <c r="L553" s="46"/>
      <c r="M553" s="213" t="s">
        <v>19</v>
      </c>
      <c r="N553" s="214" t="s">
        <v>44</v>
      </c>
      <c r="O553" s="86"/>
      <c r="P553" s="215">
        <f>O553*H553</f>
        <v>0</v>
      </c>
      <c r="Q553" s="215">
        <v>0</v>
      </c>
      <c r="R553" s="215">
        <f>Q553*H553</f>
        <v>0</v>
      </c>
      <c r="S553" s="215">
        <v>0.129</v>
      </c>
      <c r="T553" s="216">
        <f>S553*H553</f>
        <v>0.99975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17" t="s">
        <v>142</v>
      </c>
      <c r="AT553" s="217" t="s">
        <v>137</v>
      </c>
      <c r="AU553" s="217" t="s">
        <v>83</v>
      </c>
      <c r="AY553" s="19" t="s">
        <v>135</v>
      </c>
      <c r="BE553" s="218">
        <f>IF(N553="základní",J553,0)</f>
        <v>0</v>
      </c>
      <c r="BF553" s="218">
        <f>IF(N553="snížená",J553,0)</f>
        <v>0</v>
      </c>
      <c r="BG553" s="218">
        <f>IF(N553="zákl. přenesená",J553,0)</f>
        <v>0</v>
      </c>
      <c r="BH553" s="218">
        <f>IF(N553="sníž. přenesená",J553,0)</f>
        <v>0</v>
      </c>
      <c r="BI553" s="218">
        <f>IF(N553="nulová",J553,0)</f>
        <v>0</v>
      </c>
      <c r="BJ553" s="19" t="s">
        <v>81</v>
      </c>
      <c r="BK553" s="218">
        <f>ROUND(I553*H553,2)</f>
        <v>0</v>
      </c>
      <c r="BL553" s="19" t="s">
        <v>142</v>
      </c>
      <c r="BM553" s="217" t="s">
        <v>648</v>
      </c>
    </row>
    <row r="554" spans="1:47" s="2" customFormat="1" ht="12">
      <c r="A554" s="40"/>
      <c r="B554" s="41"/>
      <c r="C554" s="42"/>
      <c r="D554" s="219" t="s">
        <v>144</v>
      </c>
      <c r="E554" s="42"/>
      <c r="F554" s="220" t="s">
        <v>649</v>
      </c>
      <c r="G554" s="42"/>
      <c r="H554" s="42"/>
      <c r="I554" s="221"/>
      <c r="J554" s="42"/>
      <c r="K554" s="42"/>
      <c r="L554" s="46"/>
      <c r="M554" s="222"/>
      <c r="N554" s="223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144</v>
      </c>
      <c r="AU554" s="19" t="s">
        <v>83</v>
      </c>
    </row>
    <row r="555" spans="1:51" s="13" customFormat="1" ht="12">
      <c r="A555" s="13"/>
      <c r="B555" s="224"/>
      <c r="C555" s="225"/>
      <c r="D555" s="226" t="s">
        <v>146</v>
      </c>
      <c r="E555" s="227" t="s">
        <v>19</v>
      </c>
      <c r="F555" s="228" t="s">
        <v>147</v>
      </c>
      <c r="G555" s="225"/>
      <c r="H555" s="227" t="s">
        <v>19</v>
      </c>
      <c r="I555" s="229"/>
      <c r="J555" s="225"/>
      <c r="K555" s="225"/>
      <c r="L555" s="230"/>
      <c r="M555" s="231"/>
      <c r="N555" s="232"/>
      <c r="O555" s="232"/>
      <c r="P555" s="232"/>
      <c r="Q555" s="232"/>
      <c r="R555" s="232"/>
      <c r="S555" s="232"/>
      <c r="T555" s="23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4" t="s">
        <v>146</v>
      </c>
      <c r="AU555" s="234" t="s">
        <v>83</v>
      </c>
      <c r="AV555" s="13" t="s">
        <v>81</v>
      </c>
      <c r="AW555" s="13" t="s">
        <v>35</v>
      </c>
      <c r="AX555" s="13" t="s">
        <v>73</v>
      </c>
      <c r="AY555" s="234" t="s">
        <v>135</v>
      </c>
    </row>
    <row r="556" spans="1:51" s="13" customFormat="1" ht="12">
      <c r="A556" s="13"/>
      <c r="B556" s="224"/>
      <c r="C556" s="225"/>
      <c r="D556" s="226" t="s">
        <v>146</v>
      </c>
      <c r="E556" s="227" t="s">
        <v>19</v>
      </c>
      <c r="F556" s="228" t="s">
        <v>650</v>
      </c>
      <c r="G556" s="225"/>
      <c r="H556" s="227" t="s">
        <v>19</v>
      </c>
      <c r="I556" s="229"/>
      <c r="J556" s="225"/>
      <c r="K556" s="225"/>
      <c r="L556" s="230"/>
      <c r="M556" s="231"/>
      <c r="N556" s="232"/>
      <c r="O556" s="232"/>
      <c r="P556" s="232"/>
      <c r="Q556" s="232"/>
      <c r="R556" s="232"/>
      <c r="S556" s="232"/>
      <c r="T556" s="23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4" t="s">
        <v>146</v>
      </c>
      <c r="AU556" s="234" t="s">
        <v>83</v>
      </c>
      <c r="AV556" s="13" t="s">
        <v>81</v>
      </c>
      <c r="AW556" s="13" t="s">
        <v>35</v>
      </c>
      <c r="AX556" s="13" t="s">
        <v>73</v>
      </c>
      <c r="AY556" s="234" t="s">
        <v>135</v>
      </c>
    </row>
    <row r="557" spans="1:51" s="14" customFormat="1" ht="12">
      <c r="A557" s="14"/>
      <c r="B557" s="235"/>
      <c r="C557" s="236"/>
      <c r="D557" s="226" t="s">
        <v>146</v>
      </c>
      <c r="E557" s="237" t="s">
        <v>19</v>
      </c>
      <c r="F557" s="238" t="s">
        <v>651</v>
      </c>
      <c r="G557" s="236"/>
      <c r="H557" s="239">
        <v>7.75</v>
      </c>
      <c r="I557" s="240"/>
      <c r="J557" s="236"/>
      <c r="K557" s="236"/>
      <c r="L557" s="241"/>
      <c r="M557" s="242"/>
      <c r="N557" s="243"/>
      <c r="O557" s="243"/>
      <c r="P557" s="243"/>
      <c r="Q557" s="243"/>
      <c r="R557" s="243"/>
      <c r="S557" s="243"/>
      <c r="T557" s="24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5" t="s">
        <v>146</v>
      </c>
      <c r="AU557" s="245" t="s">
        <v>83</v>
      </c>
      <c r="AV557" s="14" t="s">
        <v>83</v>
      </c>
      <c r="AW557" s="14" t="s">
        <v>35</v>
      </c>
      <c r="AX557" s="14" t="s">
        <v>81</v>
      </c>
      <c r="AY557" s="245" t="s">
        <v>135</v>
      </c>
    </row>
    <row r="558" spans="1:65" s="2" customFormat="1" ht="21.75" customHeight="1">
      <c r="A558" s="40"/>
      <c r="B558" s="41"/>
      <c r="C558" s="206" t="s">
        <v>652</v>
      </c>
      <c r="D558" s="206" t="s">
        <v>137</v>
      </c>
      <c r="E558" s="207" t="s">
        <v>653</v>
      </c>
      <c r="F558" s="208" t="s">
        <v>654</v>
      </c>
      <c r="G558" s="209" t="s">
        <v>140</v>
      </c>
      <c r="H558" s="210">
        <v>300</v>
      </c>
      <c r="I558" s="211"/>
      <c r="J558" s="212">
        <f>ROUND(I558*H558,2)</f>
        <v>0</v>
      </c>
      <c r="K558" s="208" t="s">
        <v>141</v>
      </c>
      <c r="L558" s="46"/>
      <c r="M558" s="213" t="s">
        <v>19</v>
      </c>
      <c r="N558" s="214" t="s">
        <v>44</v>
      </c>
      <c r="O558" s="86"/>
      <c r="P558" s="215">
        <f>O558*H558</f>
        <v>0</v>
      </c>
      <c r="Q558" s="215">
        <v>0</v>
      </c>
      <c r="R558" s="215">
        <f>Q558*H558</f>
        <v>0</v>
      </c>
      <c r="S558" s="215">
        <v>0.01</v>
      </c>
      <c r="T558" s="216">
        <f>S558*H558</f>
        <v>3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17" t="s">
        <v>142</v>
      </c>
      <c r="AT558" s="217" t="s">
        <v>137</v>
      </c>
      <c r="AU558" s="217" t="s">
        <v>83</v>
      </c>
      <c r="AY558" s="19" t="s">
        <v>135</v>
      </c>
      <c r="BE558" s="218">
        <f>IF(N558="základní",J558,0)</f>
        <v>0</v>
      </c>
      <c r="BF558" s="218">
        <f>IF(N558="snížená",J558,0)</f>
        <v>0</v>
      </c>
      <c r="BG558" s="218">
        <f>IF(N558="zákl. přenesená",J558,0)</f>
        <v>0</v>
      </c>
      <c r="BH558" s="218">
        <f>IF(N558="sníž. přenesená",J558,0)</f>
        <v>0</v>
      </c>
      <c r="BI558" s="218">
        <f>IF(N558="nulová",J558,0)</f>
        <v>0</v>
      </c>
      <c r="BJ558" s="19" t="s">
        <v>81</v>
      </c>
      <c r="BK558" s="218">
        <f>ROUND(I558*H558,2)</f>
        <v>0</v>
      </c>
      <c r="BL558" s="19" t="s">
        <v>142</v>
      </c>
      <c r="BM558" s="217" t="s">
        <v>655</v>
      </c>
    </row>
    <row r="559" spans="1:47" s="2" customFormat="1" ht="12">
      <c r="A559" s="40"/>
      <c r="B559" s="41"/>
      <c r="C559" s="42"/>
      <c r="D559" s="219" t="s">
        <v>144</v>
      </c>
      <c r="E559" s="42"/>
      <c r="F559" s="220" t="s">
        <v>656</v>
      </c>
      <c r="G559" s="42"/>
      <c r="H559" s="42"/>
      <c r="I559" s="221"/>
      <c r="J559" s="42"/>
      <c r="K559" s="42"/>
      <c r="L559" s="46"/>
      <c r="M559" s="222"/>
      <c r="N559" s="223"/>
      <c r="O559" s="86"/>
      <c r="P559" s="86"/>
      <c r="Q559" s="86"/>
      <c r="R559" s="86"/>
      <c r="S559" s="86"/>
      <c r="T559" s="87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T559" s="19" t="s">
        <v>144</v>
      </c>
      <c r="AU559" s="19" t="s">
        <v>83</v>
      </c>
    </row>
    <row r="560" spans="1:51" s="13" customFormat="1" ht="12">
      <c r="A560" s="13"/>
      <c r="B560" s="224"/>
      <c r="C560" s="225"/>
      <c r="D560" s="226" t="s">
        <v>146</v>
      </c>
      <c r="E560" s="227" t="s">
        <v>19</v>
      </c>
      <c r="F560" s="228" t="s">
        <v>657</v>
      </c>
      <c r="G560" s="225"/>
      <c r="H560" s="227" t="s">
        <v>19</v>
      </c>
      <c r="I560" s="229"/>
      <c r="J560" s="225"/>
      <c r="K560" s="225"/>
      <c r="L560" s="230"/>
      <c r="M560" s="231"/>
      <c r="N560" s="232"/>
      <c r="O560" s="232"/>
      <c r="P560" s="232"/>
      <c r="Q560" s="232"/>
      <c r="R560" s="232"/>
      <c r="S560" s="232"/>
      <c r="T560" s="23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4" t="s">
        <v>146</v>
      </c>
      <c r="AU560" s="234" t="s">
        <v>83</v>
      </c>
      <c r="AV560" s="13" t="s">
        <v>81</v>
      </c>
      <c r="AW560" s="13" t="s">
        <v>35</v>
      </c>
      <c r="AX560" s="13" t="s">
        <v>73</v>
      </c>
      <c r="AY560" s="234" t="s">
        <v>135</v>
      </c>
    </row>
    <row r="561" spans="1:51" s="14" customFormat="1" ht="12">
      <c r="A561" s="14"/>
      <c r="B561" s="235"/>
      <c r="C561" s="236"/>
      <c r="D561" s="226" t="s">
        <v>146</v>
      </c>
      <c r="E561" s="237" t="s">
        <v>19</v>
      </c>
      <c r="F561" s="238" t="s">
        <v>658</v>
      </c>
      <c r="G561" s="236"/>
      <c r="H561" s="239">
        <v>300</v>
      </c>
      <c r="I561" s="240"/>
      <c r="J561" s="236"/>
      <c r="K561" s="236"/>
      <c r="L561" s="241"/>
      <c r="M561" s="242"/>
      <c r="N561" s="243"/>
      <c r="O561" s="243"/>
      <c r="P561" s="243"/>
      <c r="Q561" s="243"/>
      <c r="R561" s="243"/>
      <c r="S561" s="243"/>
      <c r="T561" s="24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5" t="s">
        <v>146</v>
      </c>
      <c r="AU561" s="245" t="s">
        <v>83</v>
      </c>
      <c r="AV561" s="14" t="s">
        <v>83</v>
      </c>
      <c r="AW561" s="14" t="s">
        <v>35</v>
      </c>
      <c r="AX561" s="14" t="s">
        <v>81</v>
      </c>
      <c r="AY561" s="245" t="s">
        <v>135</v>
      </c>
    </row>
    <row r="562" spans="1:65" s="2" customFormat="1" ht="33" customHeight="1">
      <c r="A562" s="40"/>
      <c r="B562" s="41"/>
      <c r="C562" s="206" t="s">
        <v>659</v>
      </c>
      <c r="D562" s="206" t="s">
        <v>137</v>
      </c>
      <c r="E562" s="207" t="s">
        <v>660</v>
      </c>
      <c r="F562" s="208" t="s">
        <v>661</v>
      </c>
      <c r="G562" s="209" t="s">
        <v>140</v>
      </c>
      <c r="H562" s="210">
        <v>300</v>
      </c>
      <c r="I562" s="211"/>
      <c r="J562" s="212">
        <f>ROUND(I562*H562,2)</f>
        <v>0</v>
      </c>
      <c r="K562" s="208" t="s">
        <v>141</v>
      </c>
      <c r="L562" s="46"/>
      <c r="M562" s="213" t="s">
        <v>19</v>
      </c>
      <c r="N562" s="214" t="s">
        <v>44</v>
      </c>
      <c r="O562" s="86"/>
      <c r="P562" s="215">
        <f>O562*H562</f>
        <v>0</v>
      </c>
      <c r="Q562" s="215">
        <v>0</v>
      </c>
      <c r="R562" s="215">
        <f>Q562*H562</f>
        <v>0</v>
      </c>
      <c r="S562" s="215">
        <v>0.02</v>
      </c>
      <c r="T562" s="216">
        <f>S562*H562</f>
        <v>6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17" t="s">
        <v>142</v>
      </c>
      <c r="AT562" s="217" t="s">
        <v>137</v>
      </c>
      <c r="AU562" s="217" t="s">
        <v>83</v>
      </c>
      <c r="AY562" s="19" t="s">
        <v>135</v>
      </c>
      <c r="BE562" s="218">
        <f>IF(N562="základní",J562,0)</f>
        <v>0</v>
      </c>
      <c r="BF562" s="218">
        <f>IF(N562="snížená",J562,0)</f>
        <v>0</v>
      </c>
      <c r="BG562" s="218">
        <f>IF(N562="zákl. přenesená",J562,0)</f>
        <v>0</v>
      </c>
      <c r="BH562" s="218">
        <f>IF(N562="sníž. přenesená",J562,0)</f>
        <v>0</v>
      </c>
      <c r="BI562" s="218">
        <f>IF(N562="nulová",J562,0)</f>
        <v>0</v>
      </c>
      <c r="BJ562" s="19" t="s">
        <v>81</v>
      </c>
      <c r="BK562" s="218">
        <f>ROUND(I562*H562,2)</f>
        <v>0</v>
      </c>
      <c r="BL562" s="19" t="s">
        <v>142</v>
      </c>
      <c r="BM562" s="217" t="s">
        <v>662</v>
      </c>
    </row>
    <row r="563" spans="1:47" s="2" customFormat="1" ht="12">
      <c r="A563" s="40"/>
      <c r="B563" s="41"/>
      <c r="C563" s="42"/>
      <c r="D563" s="219" t="s">
        <v>144</v>
      </c>
      <c r="E563" s="42"/>
      <c r="F563" s="220" t="s">
        <v>663</v>
      </c>
      <c r="G563" s="42"/>
      <c r="H563" s="42"/>
      <c r="I563" s="221"/>
      <c r="J563" s="42"/>
      <c r="K563" s="42"/>
      <c r="L563" s="46"/>
      <c r="M563" s="222"/>
      <c r="N563" s="223"/>
      <c r="O563" s="86"/>
      <c r="P563" s="86"/>
      <c r="Q563" s="86"/>
      <c r="R563" s="86"/>
      <c r="S563" s="86"/>
      <c r="T563" s="87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144</v>
      </c>
      <c r="AU563" s="19" t="s">
        <v>83</v>
      </c>
    </row>
    <row r="564" spans="1:51" s="13" customFormat="1" ht="12">
      <c r="A564" s="13"/>
      <c r="B564" s="224"/>
      <c r="C564" s="225"/>
      <c r="D564" s="226" t="s">
        <v>146</v>
      </c>
      <c r="E564" s="227" t="s">
        <v>19</v>
      </c>
      <c r="F564" s="228" t="s">
        <v>657</v>
      </c>
      <c r="G564" s="225"/>
      <c r="H564" s="227" t="s">
        <v>19</v>
      </c>
      <c r="I564" s="229"/>
      <c r="J564" s="225"/>
      <c r="K564" s="225"/>
      <c r="L564" s="230"/>
      <c r="M564" s="231"/>
      <c r="N564" s="232"/>
      <c r="O564" s="232"/>
      <c r="P564" s="232"/>
      <c r="Q564" s="232"/>
      <c r="R564" s="232"/>
      <c r="S564" s="232"/>
      <c r="T564" s="23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4" t="s">
        <v>146</v>
      </c>
      <c r="AU564" s="234" t="s">
        <v>83</v>
      </c>
      <c r="AV564" s="13" t="s">
        <v>81</v>
      </c>
      <c r="AW564" s="13" t="s">
        <v>35</v>
      </c>
      <c r="AX564" s="13" t="s">
        <v>73</v>
      </c>
      <c r="AY564" s="234" t="s">
        <v>135</v>
      </c>
    </row>
    <row r="565" spans="1:51" s="14" customFormat="1" ht="12">
      <c r="A565" s="14"/>
      <c r="B565" s="235"/>
      <c r="C565" s="236"/>
      <c r="D565" s="226" t="s">
        <v>146</v>
      </c>
      <c r="E565" s="237" t="s">
        <v>19</v>
      </c>
      <c r="F565" s="238" t="s">
        <v>658</v>
      </c>
      <c r="G565" s="236"/>
      <c r="H565" s="239">
        <v>300</v>
      </c>
      <c r="I565" s="240"/>
      <c r="J565" s="236"/>
      <c r="K565" s="236"/>
      <c r="L565" s="241"/>
      <c r="M565" s="242"/>
      <c r="N565" s="243"/>
      <c r="O565" s="243"/>
      <c r="P565" s="243"/>
      <c r="Q565" s="243"/>
      <c r="R565" s="243"/>
      <c r="S565" s="243"/>
      <c r="T565" s="24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5" t="s">
        <v>146</v>
      </c>
      <c r="AU565" s="245" t="s">
        <v>83</v>
      </c>
      <c r="AV565" s="14" t="s">
        <v>83</v>
      </c>
      <c r="AW565" s="14" t="s">
        <v>35</v>
      </c>
      <c r="AX565" s="14" t="s">
        <v>81</v>
      </c>
      <c r="AY565" s="245" t="s">
        <v>135</v>
      </c>
    </row>
    <row r="566" spans="1:63" s="12" customFormat="1" ht="22.8" customHeight="1">
      <c r="A566" s="12"/>
      <c r="B566" s="190"/>
      <c r="C566" s="191"/>
      <c r="D566" s="192" t="s">
        <v>72</v>
      </c>
      <c r="E566" s="204" t="s">
        <v>664</v>
      </c>
      <c r="F566" s="204" t="s">
        <v>665</v>
      </c>
      <c r="G566" s="191"/>
      <c r="H566" s="191"/>
      <c r="I566" s="194"/>
      <c r="J566" s="205">
        <f>BK566</f>
        <v>0</v>
      </c>
      <c r="K566" s="191"/>
      <c r="L566" s="196"/>
      <c r="M566" s="197"/>
      <c r="N566" s="198"/>
      <c r="O566" s="198"/>
      <c r="P566" s="199">
        <f>SUM(P567:P584)</f>
        <v>0</v>
      </c>
      <c r="Q566" s="198"/>
      <c r="R566" s="199">
        <f>SUM(R567:R584)</f>
        <v>0</v>
      </c>
      <c r="S566" s="198"/>
      <c r="T566" s="200">
        <f>SUM(T567:T584)</f>
        <v>0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201" t="s">
        <v>81</v>
      </c>
      <c r="AT566" s="202" t="s">
        <v>72</v>
      </c>
      <c r="AU566" s="202" t="s">
        <v>81</v>
      </c>
      <c r="AY566" s="201" t="s">
        <v>135</v>
      </c>
      <c r="BK566" s="203">
        <f>SUM(BK567:BK584)</f>
        <v>0</v>
      </c>
    </row>
    <row r="567" spans="1:65" s="2" customFormat="1" ht="24.15" customHeight="1">
      <c r="A567" s="40"/>
      <c r="B567" s="41"/>
      <c r="C567" s="206" t="s">
        <v>666</v>
      </c>
      <c r="D567" s="206" t="s">
        <v>137</v>
      </c>
      <c r="E567" s="207" t="s">
        <v>667</v>
      </c>
      <c r="F567" s="208" t="s">
        <v>668</v>
      </c>
      <c r="G567" s="209" t="s">
        <v>413</v>
      </c>
      <c r="H567" s="210">
        <v>1.884</v>
      </c>
      <c r="I567" s="211"/>
      <c r="J567" s="212">
        <f>ROUND(I567*H567,2)</f>
        <v>0</v>
      </c>
      <c r="K567" s="208" t="s">
        <v>141</v>
      </c>
      <c r="L567" s="46"/>
      <c r="M567" s="213" t="s">
        <v>19</v>
      </c>
      <c r="N567" s="214" t="s">
        <v>44</v>
      </c>
      <c r="O567" s="86"/>
      <c r="P567" s="215">
        <f>O567*H567</f>
        <v>0</v>
      </c>
      <c r="Q567" s="215">
        <v>0</v>
      </c>
      <c r="R567" s="215">
        <f>Q567*H567</f>
        <v>0</v>
      </c>
      <c r="S567" s="215">
        <v>0</v>
      </c>
      <c r="T567" s="216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17" t="s">
        <v>142</v>
      </c>
      <c r="AT567" s="217" t="s">
        <v>137</v>
      </c>
      <c r="AU567" s="217" t="s">
        <v>83</v>
      </c>
      <c r="AY567" s="19" t="s">
        <v>135</v>
      </c>
      <c r="BE567" s="218">
        <f>IF(N567="základní",J567,0)</f>
        <v>0</v>
      </c>
      <c r="BF567" s="218">
        <f>IF(N567="snížená",J567,0)</f>
        <v>0</v>
      </c>
      <c r="BG567" s="218">
        <f>IF(N567="zákl. přenesená",J567,0)</f>
        <v>0</v>
      </c>
      <c r="BH567" s="218">
        <f>IF(N567="sníž. přenesená",J567,0)</f>
        <v>0</v>
      </c>
      <c r="BI567" s="218">
        <f>IF(N567="nulová",J567,0)</f>
        <v>0</v>
      </c>
      <c r="BJ567" s="19" t="s">
        <v>81</v>
      </c>
      <c r="BK567" s="218">
        <f>ROUND(I567*H567,2)</f>
        <v>0</v>
      </c>
      <c r="BL567" s="19" t="s">
        <v>142</v>
      </c>
      <c r="BM567" s="217" t="s">
        <v>669</v>
      </c>
    </row>
    <row r="568" spans="1:47" s="2" customFormat="1" ht="12">
      <c r="A568" s="40"/>
      <c r="B568" s="41"/>
      <c r="C568" s="42"/>
      <c r="D568" s="219" t="s">
        <v>144</v>
      </c>
      <c r="E568" s="42"/>
      <c r="F568" s="220" t="s">
        <v>670</v>
      </c>
      <c r="G568" s="42"/>
      <c r="H568" s="42"/>
      <c r="I568" s="221"/>
      <c r="J568" s="42"/>
      <c r="K568" s="42"/>
      <c r="L568" s="46"/>
      <c r="M568" s="222"/>
      <c r="N568" s="223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144</v>
      </c>
      <c r="AU568" s="19" t="s">
        <v>83</v>
      </c>
    </row>
    <row r="569" spans="1:51" s="13" customFormat="1" ht="12">
      <c r="A569" s="13"/>
      <c r="B569" s="224"/>
      <c r="C569" s="225"/>
      <c r="D569" s="226" t="s">
        <v>146</v>
      </c>
      <c r="E569" s="227" t="s">
        <v>19</v>
      </c>
      <c r="F569" s="228" t="s">
        <v>147</v>
      </c>
      <c r="G569" s="225"/>
      <c r="H569" s="227" t="s">
        <v>19</v>
      </c>
      <c r="I569" s="229"/>
      <c r="J569" s="225"/>
      <c r="K569" s="225"/>
      <c r="L569" s="230"/>
      <c r="M569" s="231"/>
      <c r="N569" s="232"/>
      <c r="O569" s="232"/>
      <c r="P569" s="232"/>
      <c r="Q569" s="232"/>
      <c r="R569" s="232"/>
      <c r="S569" s="232"/>
      <c r="T569" s="23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4" t="s">
        <v>146</v>
      </c>
      <c r="AU569" s="234" t="s">
        <v>83</v>
      </c>
      <c r="AV569" s="13" t="s">
        <v>81</v>
      </c>
      <c r="AW569" s="13" t="s">
        <v>35</v>
      </c>
      <c r="AX569" s="13" t="s">
        <v>73</v>
      </c>
      <c r="AY569" s="234" t="s">
        <v>135</v>
      </c>
    </row>
    <row r="570" spans="1:51" s="13" customFormat="1" ht="12">
      <c r="A570" s="13"/>
      <c r="B570" s="224"/>
      <c r="C570" s="225"/>
      <c r="D570" s="226" t="s">
        <v>146</v>
      </c>
      <c r="E570" s="227" t="s">
        <v>19</v>
      </c>
      <c r="F570" s="228" t="s">
        <v>671</v>
      </c>
      <c r="G570" s="225"/>
      <c r="H570" s="227" t="s">
        <v>19</v>
      </c>
      <c r="I570" s="229"/>
      <c r="J570" s="225"/>
      <c r="K570" s="225"/>
      <c r="L570" s="230"/>
      <c r="M570" s="231"/>
      <c r="N570" s="232"/>
      <c r="O570" s="232"/>
      <c r="P570" s="232"/>
      <c r="Q570" s="232"/>
      <c r="R570" s="232"/>
      <c r="S570" s="232"/>
      <c r="T570" s="23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4" t="s">
        <v>146</v>
      </c>
      <c r="AU570" s="234" t="s">
        <v>83</v>
      </c>
      <c r="AV570" s="13" t="s">
        <v>81</v>
      </c>
      <c r="AW570" s="13" t="s">
        <v>35</v>
      </c>
      <c r="AX570" s="13" t="s">
        <v>73</v>
      </c>
      <c r="AY570" s="234" t="s">
        <v>135</v>
      </c>
    </row>
    <row r="571" spans="1:51" s="13" customFormat="1" ht="12">
      <c r="A571" s="13"/>
      <c r="B571" s="224"/>
      <c r="C571" s="225"/>
      <c r="D571" s="226" t="s">
        <v>146</v>
      </c>
      <c r="E571" s="227" t="s">
        <v>19</v>
      </c>
      <c r="F571" s="228" t="s">
        <v>672</v>
      </c>
      <c r="G571" s="225"/>
      <c r="H571" s="227" t="s">
        <v>19</v>
      </c>
      <c r="I571" s="229"/>
      <c r="J571" s="225"/>
      <c r="K571" s="225"/>
      <c r="L571" s="230"/>
      <c r="M571" s="231"/>
      <c r="N571" s="232"/>
      <c r="O571" s="232"/>
      <c r="P571" s="232"/>
      <c r="Q571" s="232"/>
      <c r="R571" s="232"/>
      <c r="S571" s="232"/>
      <c r="T571" s="23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4" t="s">
        <v>146</v>
      </c>
      <c r="AU571" s="234" t="s">
        <v>83</v>
      </c>
      <c r="AV571" s="13" t="s">
        <v>81</v>
      </c>
      <c r="AW571" s="13" t="s">
        <v>35</v>
      </c>
      <c r="AX571" s="13" t="s">
        <v>73</v>
      </c>
      <c r="AY571" s="234" t="s">
        <v>135</v>
      </c>
    </row>
    <row r="572" spans="1:51" s="14" customFormat="1" ht="12">
      <c r="A572" s="14"/>
      <c r="B572" s="235"/>
      <c r="C572" s="236"/>
      <c r="D572" s="226" t="s">
        <v>146</v>
      </c>
      <c r="E572" s="237" t="s">
        <v>19</v>
      </c>
      <c r="F572" s="238" t="s">
        <v>673</v>
      </c>
      <c r="G572" s="236"/>
      <c r="H572" s="239">
        <v>1.884</v>
      </c>
      <c r="I572" s="240"/>
      <c r="J572" s="236"/>
      <c r="K572" s="236"/>
      <c r="L572" s="241"/>
      <c r="M572" s="242"/>
      <c r="N572" s="243"/>
      <c r="O572" s="243"/>
      <c r="P572" s="243"/>
      <c r="Q572" s="243"/>
      <c r="R572" s="243"/>
      <c r="S572" s="243"/>
      <c r="T572" s="24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5" t="s">
        <v>146</v>
      </c>
      <c r="AU572" s="245" t="s">
        <v>83</v>
      </c>
      <c r="AV572" s="14" t="s">
        <v>83</v>
      </c>
      <c r="AW572" s="14" t="s">
        <v>35</v>
      </c>
      <c r="AX572" s="14" t="s">
        <v>81</v>
      </c>
      <c r="AY572" s="245" t="s">
        <v>135</v>
      </c>
    </row>
    <row r="573" spans="1:65" s="2" customFormat="1" ht="16.5" customHeight="1">
      <c r="A573" s="40"/>
      <c r="B573" s="41"/>
      <c r="C573" s="206" t="s">
        <v>674</v>
      </c>
      <c r="D573" s="206" t="s">
        <v>137</v>
      </c>
      <c r="E573" s="207" t="s">
        <v>675</v>
      </c>
      <c r="F573" s="208" t="s">
        <v>676</v>
      </c>
      <c r="G573" s="209" t="s">
        <v>413</v>
      </c>
      <c r="H573" s="210">
        <v>1.884</v>
      </c>
      <c r="I573" s="211"/>
      <c r="J573" s="212">
        <f>ROUND(I573*H573,2)</f>
        <v>0</v>
      </c>
      <c r="K573" s="208" t="s">
        <v>141</v>
      </c>
      <c r="L573" s="46"/>
      <c r="M573" s="213" t="s">
        <v>19</v>
      </c>
      <c r="N573" s="214" t="s">
        <v>44</v>
      </c>
      <c r="O573" s="86"/>
      <c r="P573" s="215">
        <f>O573*H573</f>
        <v>0</v>
      </c>
      <c r="Q573" s="215">
        <v>0</v>
      </c>
      <c r="R573" s="215">
        <f>Q573*H573</f>
        <v>0</v>
      </c>
      <c r="S573" s="215">
        <v>0</v>
      </c>
      <c r="T573" s="216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17" t="s">
        <v>142</v>
      </c>
      <c r="AT573" s="217" t="s">
        <v>137</v>
      </c>
      <c r="AU573" s="217" t="s">
        <v>83</v>
      </c>
      <c r="AY573" s="19" t="s">
        <v>135</v>
      </c>
      <c r="BE573" s="218">
        <f>IF(N573="základní",J573,0)</f>
        <v>0</v>
      </c>
      <c r="BF573" s="218">
        <f>IF(N573="snížená",J573,0)</f>
        <v>0</v>
      </c>
      <c r="BG573" s="218">
        <f>IF(N573="zákl. přenesená",J573,0)</f>
        <v>0</v>
      </c>
      <c r="BH573" s="218">
        <f>IF(N573="sníž. přenesená",J573,0)</f>
        <v>0</v>
      </c>
      <c r="BI573" s="218">
        <f>IF(N573="nulová",J573,0)</f>
        <v>0</v>
      </c>
      <c r="BJ573" s="19" t="s">
        <v>81</v>
      </c>
      <c r="BK573" s="218">
        <f>ROUND(I573*H573,2)</f>
        <v>0</v>
      </c>
      <c r="BL573" s="19" t="s">
        <v>142</v>
      </c>
      <c r="BM573" s="217" t="s">
        <v>677</v>
      </c>
    </row>
    <row r="574" spans="1:47" s="2" customFormat="1" ht="12">
      <c r="A574" s="40"/>
      <c r="B574" s="41"/>
      <c r="C574" s="42"/>
      <c r="D574" s="219" t="s">
        <v>144</v>
      </c>
      <c r="E574" s="42"/>
      <c r="F574" s="220" t="s">
        <v>678</v>
      </c>
      <c r="G574" s="42"/>
      <c r="H574" s="42"/>
      <c r="I574" s="221"/>
      <c r="J574" s="42"/>
      <c r="K574" s="42"/>
      <c r="L574" s="46"/>
      <c r="M574" s="222"/>
      <c r="N574" s="223"/>
      <c r="O574" s="86"/>
      <c r="P574" s="86"/>
      <c r="Q574" s="86"/>
      <c r="R574" s="86"/>
      <c r="S574" s="86"/>
      <c r="T574" s="87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T574" s="19" t="s">
        <v>144</v>
      </c>
      <c r="AU574" s="19" t="s">
        <v>83</v>
      </c>
    </row>
    <row r="575" spans="1:51" s="13" customFormat="1" ht="12">
      <c r="A575" s="13"/>
      <c r="B575" s="224"/>
      <c r="C575" s="225"/>
      <c r="D575" s="226" t="s">
        <v>146</v>
      </c>
      <c r="E575" s="227" t="s">
        <v>19</v>
      </c>
      <c r="F575" s="228" t="s">
        <v>147</v>
      </c>
      <c r="G575" s="225"/>
      <c r="H575" s="227" t="s">
        <v>19</v>
      </c>
      <c r="I575" s="229"/>
      <c r="J575" s="225"/>
      <c r="K575" s="225"/>
      <c r="L575" s="230"/>
      <c r="M575" s="231"/>
      <c r="N575" s="232"/>
      <c r="O575" s="232"/>
      <c r="P575" s="232"/>
      <c r="Q575" s="232"/>
      <c r="R575" s="232"/>
      <c r="S575" s="232"/>
      <c r="T575" s="23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4" t="s">
        <v>146</v>
      </c>
      <c r="AU575" s="234" t="s">
        <v>83</v>
      </c>
      <c r="AV575" s="13" t="s">
        <v>81</v>
      </c>
      <c r="AW575" s="13" t="s">
        <v>35</v>
      </c>
      <c r="AX575" s="13" t="s">
        <v>73</v>
      </c>
      <c r="AY575" s="234" t="s">
        <v>135</v>
      </c>
    </row>
    <row r="576" spans="1:51" s="13" customFormat="1" ht="12">
      <c r="A576" s="13"/>
      <c r="B576" s="224"/>
      <c r="C576" s="225"/>
      <c r="D576" s="226" t="s">
        <v>146</v>
      </c>
      <c r="E576" s="227" t="s">
        <v>19</v>
      </c>
      <c r="F576" s="228" t="s">
        <v>679</v>
      </c>
      <c r="G576" s="225"/>
      <c r="H576" s="227" t="s">
        <v>19</v>
      </c>
      <c r="I576" s="229"/>
      <c r="J576" s="225"/>
      <c r="K576" s="225"/>
      <c r="L576" s="230"/>
      <c r="M576" s="231"/>
      <c r="N576" s="232"/>
      <c r="O576" s="232"/>
      <c r="P576" s="232"/>
      <c r="Q576" s="232"/>
      <c r="R576" s="232"/>
      <c r="S576" s="232"/>
      <c r="T576" s="23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4" t="s">
        <v>146</v>
      </c>
      <c r="AU576" s="234" t="s">
        <v>83</v>
      </c>
      <c r="AV576" s="13" t="s">
        <v>81</v>
      </c>
      <c r="AW576" s="13" t="s">
        <v>35</v>
      </c>
      <c r="AX576" s="13" t="s">
        <v>73</v>
      </c>
      <c r="AY576" s="234" t="s">
        <v>135</v>
      </c>
    </row>
    <row r="577" spans="1:51" s="13" customFormat="1" ht="12">
      <c r="A577" s="13"/>
      <c r="B577" s="224"/>
      <c r="C577" s="225"/>
      <c r="D577" s="226" t="s">
        <v>146</v>
      </c>
      <c r="E577" s="227" t="s">
        <v>19</v>
      </c>
      <c r="F577" s="228" t="s">
        <v>672</v>
      </c>
      <c r="G577" s="225"/>
      <c r="H577" s="227" t="s">
        <v>19</v>
      </c>
      <c r="I577" s="229"/>
      <c r="J577" s="225"/>
      <c r="K577" s="225"/>
      <c r="L577" s="230"/>
      <c r="M577" s="231"/>
      <c r="N577" s="232"/>
      <c r="O577" s="232"/>
      <c r="P577" s="232"/>
      <c r="Q577" s="232"/>
      <c r="R577" s="232"/>
      <c r="S577" s="232"/>
      <c r="T577" s="23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4" t="s">
        <v>146</v>
      </c>
      <c r="AU577" s="234" t="s">
        <v>83</v>
      </c>
      <c r="AV577" s="13" t="s">
        <v>81</v>
      </c>
      <c r="AW577" s="13" t="s">
        <v>35</v>
      </c>
      <c r="AX577" s="13" t="s">
        <v>73</v>
      </c>
      <c r="AY577" s="234" t="s">
        <v>135</v>
      </c>
    </row>
    <row r="578" spans="1:51" s="14" customFormat="1" ht="12">
      <c r="A578" s="14"/>
      <c r="B578" s="235"/>
      <c r="C578" s="236"/>
      <c r="D578" s="226" t="s">
        <v>146</v>
      </c>
      <c r="E578" s="237" t="s">
        <v>19</v>
      </c>
      <c r="F578" s="238" t="s">
        <v>673</v>
      </c>
      <c r="G578" s="236"/>
      <c r="H578" s="239">
        <v>1.884</v>
      </c>
      <c r="I578" s="240"/>
      <c r="J578" s="236"/>
      <c r="K578" s="236"/>
      <c r="L578" s="241"/>
      <c r="M578" s="242"/>
      <c r="N578" s="243"/>
      <c r="O578" s="243"/>
      <c r="P578" s="243"/>
      <c r="Q578" s="243"/>
      <c r="R578" s="243"/>
      <c r="S578" s="243"/>
      <c r="T578" s="24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5" t="s">
        <v>146</v>
      </c>
      <c r="AU578" s="245" t="s">
        <v>83</v>
      </c>
      <c r="AV578" s="14" t="s">
        <v>83</v>
      </c>
      <c r="AW578" s="14" t="s">
        <v>35</v>
      </c>
      <c r="AX578" s="14" t="s">
        <v>81</v>
      </c>
      <c r="AY578" s="245" t="s">
        <v>135</v>
      </c>
    </row>
    <row r="579" spans="1:65" s="2" customFormat="1" ht="24.15" customHeight="1">
      <c r="A579" s="40"/>
      <c r="B579" s="41"/>
      <c r="C579" s="206" t="s">
        <v>680</v>
      </c>
      <c r="D579" s="206" t="s">
        <v>137</v>
      </c>
      <c r="E579" s="207" t="s">
        <v>681</v>
      </c>
      <c r="F579" s="208" t="s">
        <v>682</v>
      </c>
      <c r="G579" s="209" t="s">
        <v>413</v>
      </c>
      <c r="H579" s="210">
        <v>0.942</v>
      </c>
      <c r="I579" s="211"/>
      <c r="J579" s="212">
        <f>ROUND(I579*H579,2)</f>
        <v>0</v>
      </c>
      <c r="K579" s="208" t="s">
        <v>141</v>
      </c>
      <c r="L579" s="46"/>
      <c r="M579" s="213" t="s">
        <v>19</v>
      </c>
      <c r="N579" s="214" t="s">
        <v>44</v>
      </c>
      <c r="O579" s="86"/>
      <c r="P579" s="215">
        <f>O579*H579</f>
        <v>0</v>
      </c>
      <c r="Q579" s="215">
        <v>0</v>
      </c>
      <c r="R579" s="215">
        <f>Q579*H579</f>
        <v>0</v>
      </c>
      <c r="S579" s="215">
        <v>0</v>
      </c>
      <c r="T579" s="216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17" t="s">
        <v>142</v>
      </c>
      <c r="AT579" s="217" t="s">
        <v>137</v>
      </c>
      <c r="AU579" s="217" t="s">
        <v>83</v>
      </c>
      <c r="AY579" s="19" t="s">
        <v>135</v>
      </c>
      <c r="BE579" s="218">
        <f>IF(N579="základní",J579,0)</f>
        <v>0</v>
      </c>
      <c r="BF579" s="218">
        <f>IF(N579="snížená",J579,0)</f>
        <v>0</v>
      </c>
      <c r="BG579" s="218">
        <f>IF(N579="zákl. přenesená",J579,0)</f>
        <v>0</v>
      </c>
      <c r="BH579" s="218">
        <f>IF(N579="sníž. přenesená",J579,0)</f>
        <v>0</v>
      </c>
      <c r="BI579" s="218">
        <f>IF(N579="nulová",J579,0)</f>
        <v>0</v>
      </c>
      <c r="BJ579" s="19" t="s">
        <v>81</v>
      </c>
      <c r="BK579" s="218">
        <f>ROUND(I579*H579,2)</f>
        <v>0</v>
      </c>
      <c r="BL579" s="19" t="s">
        <v>142</v>
      </c>
      <c r="BM579" s="217" t="s">
        <v>683</v>
      </c>
    </row>
    <row r="580" spans="1:47" s="2" customFormat="1" ht="12">
      <c r="A580" s="40"/>
      <c r="B580" s="41"/>
      <c r="C580" s="42"/>
      <c r="D580" s="219" t="s">
        <v>144</v>
      </c>
      <c r="E580" s="42"/>
      <c r="F580" s="220" t="s">
        <v>684</v>
      </c>
      <c r="G580" s="42"/>
      <c r="H580" s="42"/>
      <c r="I580" s="221"/>
      <c r="J580" s="42"/>
      <c r="K580" s="42"/>
      <c r="L580" s="46"/>
      <c r="M580" s="222"/>
      <c r="N580" s="223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9" t="s">
        <v>144</v>
      </c>
      <c r="AU580" s="19" t="s">
        <v>83</v>
      </c>
    </row>
    <row r="581" spans="1:51" s="13" customFormat="1" ht="12">
      <c r="A581" s="13"/>
      <c r="B581" s="224"/>
      <c r="C581" s="225"/>
      <c r="D581" s="226" t="s">
        <v>146</v>
      </c>
      <c r="E581" s="227" t="s">
        <v>19</v>
      </c>
      <c r="F581" s="228" t="s">
        <v>147</v>
      </c>
      <c r="G581" s="225"/>
      <c r="H581" s="227" t="s">
        <v>19</v>
      </c>
      <c r="I581" s="229"/>
      <c r="J581" s="225"/>
      <c r="K581" s="225"/>
      <c r="L581" s="230"/>
      <c r="M581" s="231"/>
      <c r="N581" s="232"/>
      <c r="O581" s="232"/>
      <c r="P581" s="232"/>
      <c r="Q581" s="232"/>
      <c r="R581" s="232"/>
      <c r="S581" s="232"/>
      <c r="T581" s="23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4" t="s">
        <v>146</v>
      </c>
      <c r="AU581" s="234" t="s">
        <v>83</v>
      </c>
      <c r="AV581" s="13" t="s">
        <v>81</v>
      </c>
      <c r="AW581" s="13" t="s">
        <v>35</v>
      </c>
      <c r="AX581" s="13" t="s">
        <v>73</v>
      </c>
      <c r="AY581" s="234" t="s">
        <v>135</v>
      </c>
    </row>
    <row r="582" spans="1:51" s="13" customFormat="1" ht="12">
      <c r="A582" s="13"/>
      <c r="B582" s="224"/>
      <c r="C582" s="225"/>
      <c r="D582" s="226" t="s">
        <v>146</v>
      </c>
      <c r="E582" s="227" t="s">
        <v>19</v>
      </c>
      <c r="F582" s="228" t="s">
        <v>685</v>
      </c>
      <c r="G582" s="225"/>
      <c r="H582" s="227" t="s">
        <v>19</v>
      </c>
      <c r="I582" s="229"/>
      <c r="J582" s="225"/>
      <c r="K582" s="225"/>
      <c r="L582" s="230"/>
      <c r="M582" s="231"/>
      <c r="N582" s="232"/>
      <c r="O582" s="232"/>
      <c r="P582" s="232"/>
      <c r="Q582" s="232"/>
      <c r="R582" s="232"/>
      <c r="S582" s="232"/>
      <c r="T582" s="23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4" t="s">
        <v>146</v>
      </c>
      <c r="AU582" s="234" t="s">
        <v>83</v>
      </c>
      <c r="AV582" s="13" t="s">
        <v>81</v>
      </c>
      <c r="AW582" s="13" t="s">
        <v>35</v>
      </c>
      <c r="AX582" s="13" t="s">
        <v>73</v>
      </c>
      <c r="AY582" s="234" t="s">
        <v>135</v>
      </c>
    </row>
    <row r="583" spans="1:51" s="13" customFormat="1" ht="12">
      <c r="A583" s="13"/>
      <c r="B583" s="224"/>
      <c r="C583" s="225"/>
      <c r="D583" s="226" t="s">
        <v>146</v>
      </c>
      <c r="E583" s="227" t="s">
        <v>19</v>
      </c>
      <c r="F583" s="228" t="s">
        <v>672</v>
      </c>
      <c r="G583" s="225"/>
      <c r="H583" s="227" t="s">
        <v>19</v>
      </c>
      <c r="I583" s="229"/>
      <c r="J583" s="225"/>
      <c r="K583" s="225"/>
      <c r="L583" s="230"/>
      <c r="M583" s="231"/>
      <c r="N583" s="232"/>
      <c r="O583" s="232"/>
      <c r="P583" s="232"/>
      <c r="Q583" s="232"/>
      <c r="R583" s="232"/>
      <c r="S583" s="232"/>
      <c r="T583" s="23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4" t="s">
        <v>146</v>
      </c>
      <c r="AU583" s="234" t="s">
        <v>83</v>
      </c>
      <c r="AV583" s="13" t="s">
        <v>81</v>
      </c>
      <c r="AW583" s="13" t="s">
        <v>35</v>
      </c>
      <c r="AX583" s="13" t="s">
        <v>73</v>
      </c>
      <c r="AY583" s="234" t="s">
        <v>135</v>
      </c>
    </row>
    <row r="584" spans="1:51" s="14" customFormat="1" ht="12">
      <c r="A584" s="14"/>
      <c r="B584" s="235"/>
      <c r="C584" s="236"/>
      <c r="D584" s="226" t="s">
        <v>146</v>
      </c>
      <c r="E584" s="237" t="s">
        <v>19</v>
      </c>
      <c r="F584" s="238" t="s">
        <v>686</v>
      </c>
      <c r="G584" s="236"/>
      <c r="H584" s="239">
        <v>0.942</v>
      </c>
      <c r="I584" s="240"/>
      <c r="J584" s="236"/>
      <c r="K584" s="236"/>
      <c r="L584" s="241"/>
      <c r="M584" s="242"/>
      <c r="N584" s="243"/>
      <c r="O584" s="243"/>
      <c r="P584" s="243"/>
      <c r="Q584" s="243"/>
      <c r="R584" s="243"/>
      <c r="S584" s="243"/>
      <c r="T584" s="24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5" t="s">
        <v>146</v>
      </c>
      <c r="AU584" s="245" t="s">
        <v>83</v>
      </c>
      <c r="AV584" s="14" t="s">
        <v>83</v>
      </c>
      <c r="AW584" s="14" t="s">
        <v>35</v>
      </c>
      <c r="AX584" s="14" t="s">
        <v>81</v>
      </c>
      <c r="AY584" s="245" t="s">
        <v>135</v>
      </c>
    </row>
    <row r="585" spans="1:63" s="12" customFormat="1" ht="22.8" customHeight="1">
      <c r="A585" s="12"/>
      <c r="B585" s="190"/>
      <c r="C585" s="191"/>
      <c r="D585" s="192" t="s">
        <v>72</v>
      </c>
      <c r="E585" s="204" t="s">
        <v>687</v>
      </c>
      <c r="F585" s="204" t="s">
        <v>688</v>
      </c>
      <c r="G585" s="191"/>
      <c r="H585" s="191"/>
      <c r="I585" s="194"/>
      <c r="J585" s="205">
        <f>BK585</f>
        <v>0</v>
      </c>
      <c r="K585" s="191"/>
      <c r="L585" s="196"/>
      <c r="M585" s="197"/>
      <c r="N585" s="198"/>
      <c r="O585" s="198"/>
      <c r="P585" s="199">
        <f>SUM(P586:P589)</f>
        <v>0</v>
      </c>
      <c r="Q585" s="198"/>
      <c r="R585" s="199">
        <f>SUM(R586:R589)</f>
        <v>0</v>
      </c>
      <c r="S585" s="198"/>
      <c r="T585" s="200">
        <f>SUM(T586:T589)</f>
        <v>0</v>
      </c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R585" s="201" t="s">
        <v>81</v>
      </c>
      <c r="AT585" s="202" t="s">
        <v>72</v>
      </c>
      <c r="AU585" s="202" t="s">
        <v>81</v>
      </c>
      <c r="AY585" s="201" t="s">
        <v>135</v>
      </c>
      <c r="BK585" s="203">
        <f>SUM(BK586:BK589)</f>
        <v>0</v>
      </c>
    </row>
    <row r="586" spans="1:65" s="2" customFormat="1" ht="24.15" customHeight="1">
      <c r="A586" s="40"/>
      <c r="B586" s="41"/>
      <c r="C586" s="206" t="s">
        <v>689</v>
      </c>
      <c r="D586" s="206" t="s">
        <v>137</v>
      </c>
      <c r="E586" s="207" t="s">
        <v>690</v>
      </c>
      <c r="F586" s="208" t="s">
        <v>691</v>
      </c>
      <c r="G586" s="209" t="s">
        <v>413</v>
      </c>
      <c r="H586" s="210">
        <v>2313.373</v>
      </c>
      <c r="I586" s="211"/>
      <c r="J586" s="212">
        <f>ROUND(I586*H586,2)</f>
        <v>0</v>
      </c>
      <c r="K586" s="208" t="s">
        <v>141</v>
      </c>
      <c r="L586" s="46"/>
      <c r="M586" s="213" t="s">
        <v>19</v>
      </c>
      <c r="N586" s="214" t="s">
        <v>44</v>
      </c>
      <c r="O586" s="86"/>
      <c r="P586" s="215">
        <f>O586*H586</f>
        <v>0</v>
      </c>
      <c r="Q586" s="215">
        <v>0</v>
      </c>
      <c r="R586" s="215">
        <f>Q586*H586</f>
        <v>0</v>
      </c>
      <c r="S586" s="215">
        <v>0</v>
      </c>
      <c r="T586" s="216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17" t="s">
        <v>142</v>
      </c>
      <c r="AT586" s="217" t="s">
        <v>137</v>
      </c>
      <c r="AU586" s="217" t="s">
        <v>83</v>
      </c>
      <c r="AY586" s="19" t="s">
        <v>135</v>
      </c>
      <c r="BE586" s="218">
        <f>IF(N586="základní",J586,0)</f>
        <v>0</v>
      </c>
      <c r="BF586" s="218">
        <f>IF(N586="snížená",J586,0)</f>
        <v>0</v>
      </c>
      <c r="BG586" s="218">
        <f>IF(N586="zákl. přenesená",J586,0)</f>
        <v>0</v>
      </c>
      <c r="BH586" s="218">
        <f>IF(N586="sníž. přenesená",J586,0)</f>
        <v>0</v>
      </c>
      <c r="BI586" s="218">
        <f>IF(N586="nulová",J586,0)</f>
        <v>0</v>
      </c>
      <c r="BJ586" s="19" t="s">
        <v>81</v>
      </c>
      <c r="BK586" s="218">
        <f>ROUND(I586*H586,2)</f>
        <v>0</v>
      </c>
      <c r="BL586" s="19" t="s">
        <v>142</v>
      </c>
      <c r="BM586" s="217" t="s">
        <v>692</v>
      </c>
    </row>
    <row r="587" spans="1:47" s="2" customFormat="1" ht="12">
      <c r="A587" s="40"/>
      <c r="B587" s="41"/>
      <c r="C587" s="42"/>
      <c r="D587" s="219" t="s">
        <v>144</v>
      </c>
      <c r="E587" s="42"/>
      <c r="F587" s="220" t="s">
        <v>693</v>
      </c>
      <c r="G587" s="42"/>
      <c r="H587" s="42"/>
      <c r="I587" s="221"/>
      <c r="J587" s="42"/>
      <c r="K587" s="42"/>
      <c r="L587" s="46"/>
      <c r="M587" s="222"/>
      <c r="N587" s="223"/>
      <c r="O587" s="86"/>
      <c r="P587" s="86"/>
      <c r="Q587" s="86"/>
      <c r="R587" s="86"/>
      <c r="S587" s="86"/>
      <c r="T587" s="87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T587" s="19" t="s">
        <v>144</v>
      </c>
      <c r="AU587" s="19" t="s">
        <v>83</v>
      </c>
    </row>
    <row r="588" spans="1:65" s="2" customFormat="1" ht="24.15" customHeight="1">
      <c r="A588" s="40"/>
      <c r="B588" s="41"/>
      <c r="C588" s="206" t="s">
        <v>694</v>
      </c>
      <c r="D588" s="206" t="s">
        <v>137</v>
      </c>
      <c r="E588" s="207" t="s">
        <v>695</v>
      </c>
      <c r="F588" s="208" t="s">
        <v>696</v>
      </c>
      <c r="G588" s="209" t="s">
        <v>413</v>
      </c>
      <c r="H588" s="210">
        <v>2313.373</v>
      </c>
      <c r="I588" s="211"/>
      <c r="J588" s="212">
        <f>ROUND(I588*H588,2)</f>
        <v>0</v>
      </c>
      <c r="K588" s="208" t="s">
        <v>141</v>
      </c>
      <c r="L588" s="46"/>
      <c r="M588" s="213" t="s">
        <v>19</v>
      </c>
      <c r="N588" s="214" t="s">
        <v>44</v>
      </c>
      <c r="O588" s="86"/>
      <c r="P588" s="215">
        <f>O588*H588</f>
        <v>0</v>
      </c>
      <c r="Q588" s="215">
        <v>0</v>
      </c>
      <c r="R588" s="215">
        <f>Q588*H588</f>
        <v>0</v>
      </c>
      <c r="S588" s="215">
        <v>0</v>
      </c>
      <c r="T588" s="216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17" t="s">
        <v>142</v>
      </c>
      <c r="AT588" s="217" t="s">
        <v>137</v>
      </c>
      <c r="AU588" s="217" t="s">
        <v>83</v>
      </c>
      <c r="AY588" s="19" t="s">
        <v>135</v>
      </c>
      <c r="BE588" s="218">
        <f>IF(N588="základní",J588,0)</f>
        <v>0</v>
      </c>
      <c r="BF588" s="218">
        <f>IF(N588="snížená",J588,0)</f>
        <v>0</v>
      </c>
      <c r="BG588" s="218">
        <f>IF(N588="zákl. přenesená",J588,0)</f>
        <v>0</v>
      </c>
      <c r="BH588" s="218">
        <f>IF(N588="sníž. přenesená",J588,0)</f>
        <v>0</v>
      </c>
      <c r="BI588" s="218">
        <f>IF(N588="nulová",J588,0)</f>
        <v>0</v>
      </c>
      <c r="BJ588" s="19" t="s">
        <v>81</v>
      </c>
      <c r="BK588" s="218">
        <f>ROUND(I588*H588,2)</f>
        <v>0</v>
      </c>
      <c r="BL588" s="19" t="s">
        <v>142</v>
      </c>
      <c r="BM588" s="217" t="s">
        <v>697</v>
      </c>
    </row>
    <row r="589" spans="1:47" s="2" customFormat="1" ht="12">
      <c r="A589" s="40"/>
      <c r="B589" s="41"/>
      <c r="C589" s="42"/>
      <c r="D589" s="219" t="s">
        <v>144</v>
      </c>
      <c r="E589" s="42"/>
      <c r="F589" s="220" t="s">
        <v>698</v>
      </c>
      <c r="G589" s="42"/>
      <c r="H589" s="42"/>
      <c r="I589" s="221"/>
      <c r="J589" s="42"/>
      <c r="K589" s="42"/>
      <c r="L589" s="46"/>
      <c r="M589" s="222"/>
      <c r="N589" s="223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144</v>
      </c>
      <c r="AU589" s="19" t="s">
        <v>83</v>
      </c>
    </row>
    <row r="590" spans="1:63" s="12" customFormat="1" ht="25.9" customHeight="1">
      <c r="A590" s="12"/>
      <c r="B590" s="190"/>
      <c r="C590" s="191"/>
      <c r="D590" s="192" t="s">
        <v>72</v>
      </c>
      <c r="E590" s="193" t="s">
        <v>699</v>
      </c>
      <c r="F590" s="193" t="s">
        <v>700</v>
      </c>
      <c r="G590" s="191"/>
      <c r="H590" s="191"/>
      <c r="I590" s="194"/>
      <c r="J590" s="195">
        <f>BK590</f>
        <v>0</v>
      </c>
      <c r="K590" s="191"/>
      <c r="L590" s="196"/>
      <c r="M590" s="197"/>
      <c r="N590" s="198"/>
      <c r="O590" s="198"/>
      <c r="P590" s="199">
        <f>P591+P617+P631+P653+P661</f>
        <v>0</v>
      </c>
      <c r="Q590" s="198"/>
      <c r="R590" s="199">
        <f>R591+R617+R631+R653+R661</f>
        <v>0</v>
      </c>
      <c r="S590" s="198"/>
      <c r="T590" s="200">
        <f>T591+T617+T631+T653+T661</f>
        <v>0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01" t="s">
        <v>175</v>
      </c>
      <c r="AT590" s="202" t="s">
        <v>72</v>
      </c>
      <c r="AU590" s="202" t="s">
        <v>73</v>
      </c>
      <c r="AY590" s="201" t="s">
        <v>135</v>
      </c>
      <c r="BK590" s="203">
        <f>BK591+BK617+BK631+BK653+BK661</f>
        <v>0</v>
      </c>
    </row>
    <row r="591" spans="1:63" s="12" customFormat="1" ht="22.8" customHeight="1">
      <c r="A591" s="12"/>
      <c r="B591" s="190"/>
      <c r="C591" s="191"/>
      <c r="D591" s="192" t="s">
        <v>72</v>
      </c>
      <c r="E591" s="204" t="s">
        <v>701</v>
      </c>
      <c r="F591" s="204" t="s">
        <v>702</v>
      </c>
      <c r="G591" s="191"/>
      <c r="H591" s="191"/>
      <c r="I591" s="194"/>
      <c r="J591" s="205">
        <f>BK591</f>
        <v>0</v>
      </c>
      <c r="K591" s="191"/>
      <c r="L591" s="196"/>
      <c r="M591" s="197"/>
      <c r="N591" s="198"/>
      <c r="O591" s="198"/>
      <c r="P591" s="199">
        <f>SUM(P592:P616)</f>
        <v>0</v>
      </c>
      <c r="Q591" s="198"/>
      <c r="R591" s="199">
        <f>SUM(R592:R616)</f>
        <v>0</v>
      </c>
      <c r="S591" s="198"/>
      <c r="T591" s="200">
        <f>SUM(T592:T616)</f>
        <v>0</v>
      </c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R591" s="201" t="s">
        <v>175</v>
      </c>
      <c r="AT591" s="202" t="s">
        <v>72</v>
      </c>
      <c r="AU591" s="202" t="s">
        <v>81</v>
      </c>
      <c r="AY591" s="201" t="s">
        <v>135</v>
      </c>
      <c r="BK591" s="203">
        <f>SUM(BK592:BK616)</f>
        <v>0</v>
      </c>
    </row>
    <row r="592" spans="1:65" s="2" customFormat="1" ht="16.5" customHeight="1">
      <c r="A592" s="40"/>
      <c r="B592" s="41"/>
      <c r="C592" s="206" t="s">
        <v>703</v>
      </c>
      <c r="D592" s="206" t="s">
        <v>137</v>
      </c>
      <c r="E592" s="207" t="s">
        <v>704</v>
      </c>
      <c r="F592" s="208" t="s">
        <v>705</v>
      </c>
      <c r="G592" s="209" t="s">
        <v>706</v>
      </c>
      <c r="H592" s="210">
        <v>3</v>
      </c>
      <c r="I592" s="211"/>
      <c r="J592" s="212">
        <f>ROUND(I592*H592,2)</f>
        <v>0</v>
      </c>
      <c r="K592" s="208" t="s">
        <v>141</v>
      </c>
      <c r="L592" s="46"/>
      <c r="M592" s="213" t="s">
        <v>19</v>
      </c>
      <c r="N592" s="214" t="s">
        <v>44</v>
      </c>
      <c r="O592" s="86"/>
      <c r="P592" s="215">
        <f>O592*H592</f>
        <v>0</v>
      </c>
      <c r="Q592" s="215">
        <v>0</v>
      </c>
      <c r="R592" s="215">
        <f>Q592*H592</f>
        <v>0</v>
      </c>
      <c r="S592" s="215">
        <v>0</v>
      </c>
      <c r="T592" s="216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17" t="s">
        <v>707</v>
      </c>
      <c r="AT592" s="217" t="s">
        <v>137</v>
      </c>
      <c r="AU592" s="217" t="s">
        <v>83</v>
      </c>
      <c r="AY592" s="19" t="s">
        <v>135</v>
      </c>
      <c r="BE592" s="218">
        <f>IF(N592="základní",J592,0)</f>
        <v>0</v>
      </c>
      <c r="BF592" s="218">
        <f>IF(N592="snížená",J592,0)</f>
        <v>0</v>
      </c>
      <c r="BG592" s="218">
        <f>IF(N592="zákl. přenesená",J592,0)</f>
        <v>0</v>
      </c>
      <c r="BH592" s="218">
        <f>IF(N592="sníž. přenesená",J592,0)</f>
        <v>0</v>
      </c>
      <c r="BI592" s="218">
        <f>IF(N592="nulová",J592,0)</f>
        <v>0</v>
      </c>
      <c r="BJ592" s="19" t="s">
        <v>81</v>
      </c>
      <c r="BK592" s="218">
        <f>ROUND(I592*H592,2)</f>
        <v>0</v>
      </c>
      <c r="BL592" s="19" t="s">
        <v>707</v>
      </c>
      <c r="BM592" s="217" t="s">
        <v>708</v>
      </c>
    </row>
    <row r="593" spans="1:47" s="2" customFormat="1" ht="12">
      <c r="A593" s="40"/>
      <c r="B593" s="41"/>
      <c r="C593" s="42"/>
      <c r="D593" s="219" t="s">
        <v>144</v>
      </c>
      <c r="E593" s="42"/>
      <c r="F593" s="220" t="s">
        <v>709</v>
      </c>
      <c r="G593" s="42"/>
      <c r="H593" s="42"/>
      <c r="I593" s="221"/>
      <c r="J593" s="42"/>
      <c r="K593" s="42"/>
      <c r="L593" s="46"/>
      <c r="M593" s="222"/>
      <c r="N593" s="223"/>
      <c r="O593" s="86"/>
      <c r="P593" s="86"/>
      <c r="Q593" s="86"/>
      <c r="R593" s="86"/>
      <c r="S593" s="86"/>
      <c r="T593" s="87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9" t="s">
        <v>144</v>
      </c>
      <c r="AU593" s="19" t="s">
        <v>83</v>
      </c>
    </row>
    <row r="594" spans="1:51" s="13" customFormat="1" ht="12">
      <c r="A594" s="13"/>
      <c r="B594" s="224"/>
      <c r="C594" s="225"/>
      <c r="D594" s="226" t="s">
        <v>146</v>
      </c>
      <c r="E594" s="227" t="s">
        <v>19</v>
      </c>
      <c r="F594" s="228" t="s">
        <v>710</v>
      </c>
      <c r="G594" s="225"/>
      <c r="H594" s="227" t="s">
        <v>19</v>
      </c>
      <c r="I594" s="229"/>
      <c r="J594" s="225"/>
      <c r="K594" s="225"/>
      <c r="L594" s="230"/>
      <c r="M594" s="231"/>
      <c r="N594" s="232"/>
      <c r="O594" s="232"/>
      <c r="P594" s="232"/>
      <c r="Q594" s="232"/>
      <c r="R594" s="232"/>
      <c r="S594" s="232"/>
      <c r="T594" s="23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4" t="s">
        <v>146</v>
      </c>
      <c r="AU594" s="234" t="s">
        <v>83</v>
      </c>
      <c r="AV594" s="13" t="s">
        <v>81</v>
      </c>
      <c r="AW594" s="13" t="s">
        <v>35</v>
      </c>
      <c r="AX594" s="13" t="s">
        <v>73</v>
      </c>
      <c r="AY594" s="234" t="s">
        <v>135</v>
      </c>
    </row>
    <row r="595" spans="1:51" s="14" customFormat="1" ht="12">
      <c r="A595" s="14"/>
      <c r="B595" s="235"/>
      <c r="C595" s="236"/>
      <c r="D595" s="226" t="s">
        <v>146</v>
      </c>
      <c r="E595" s="237" t="s">
        <v>19</v>
      </c>
      <c r="F595" s="238" t="s">
        <v>162</v>
      </c>
      <c r="G595" s="236"/>
      <c r="H595" s="239">
        <v>3</v>
      </c>
      <c r="I595" s="240"/>
      <c r="J595" s="236"/>
      <c r="K595" s="236"/>
      <c r="L595" s="241"/>
      <c r="M595" s="242"/>
      <c r="N595" s="243"/>
      <c r="O595" s="243"/>
      <c r="P595" s="243"/>
      <c r="Q595" s="243"/>
      <c r="R595" s="243"/>
      <c r="S595" s="243"/>
      <c r="T595" s="24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5" t="s">
        <v>146</v>
      </c>
      <c r="AU595" s="245" t="s">
        <v>83</v>
      </c>
      <c r="AV595" s="14" t="s">
        <v>83</v>
      </c>
      <c r="AW595" s="14" t="s">
        <v>35</v>
      </c>
      <c r="AX595" s="14" t="s">
        <v>81</v>
      </c>
      <c r="AY595" s="245" t="s">
        <v>135</v>
      </c>
    </row>
    <row r="596" spans="1:65" s="2" customFormat="1" ht="16.5" customHeight="1">
      <c r="A596" s="40"/>
      <c r="B596" s="41"/>
      <c r="C596" s="206" t="s">
        <v>711</v>
      </c>
      <c r="D596" s="206" t="s">
        <v>137</v>
      </c>
      <c r="E596" s="207" t="s">
        <v>712</v>
      </c>
      <c r="F596" s="208" t="s">
        <v>713</v>
      </c>
      <c r="G596" s="209" t="s">
        <v>714</v>
      </c>
      <c r="H596" s="210">
        <v>1</v>
      </c>
      <c r="I596" s="211"/>
      <c r="J596" s="212">
        <f>ROUND(I596*H596,2)</f>
        <v>0</v>
      </c>
      <c r="K596" s="208" t="s">
        <v>141</v>
      </c>
      <c r="L596" s="46"/>
      <c r="M596" s="213" t="s">
        <v>19</v>
      </c>
      <c r="N596" s="214" t="s">
        <v>44</v>
      </c>
      <c r="O596" s="86"/>
      <c r="P596" s="215">
        <f>O596*H596</f>
        <v>0</v>
      </c>
      <c r="Q596" s="215">
        <v>0</v>
      </c>
      <c r="R596" s="215">
        <f>Q596*H596</f>
        <v>0</v>
      </c>
      <c r="S596" s="215">
        <v>0</v>
      </c>
      <c r="T596" s="216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17" t="s">
        <v>707</v>
      </c>
      <c r="AT596" s="217" t="s">
        <v>137</v>
      </c>
      <c r="AU596" s="217" t="s">
        <v>83</v>
      </c>
      <c r="AY596" s="19" t="s">
        <v>135</v>
      </c>
      <c r="BE596" s="218">
        <f>IF(N596="základní",J596,0)</f>
        <v>0</v>
      </c>
      <c r="BF596" s="218">
        <f>IF(N596="snížená",J596,0)</f>
        <v>0</v>
      </c>
      <c r="BG596" s="218">
        <f>IF(N596="zákl. přenesená",J596,0)</f>
        <v>0</v>
      </c>
      <c r="BH596" s="218">
        <f>IF(N596="sníž. přenesená",J596,0)</f>
        <v>0</v>
      </c>
      <c r="BI596" s="218">
        <f>IF(N596="nulová",J596,0)</f>
        <v>0</v>
      </c>
      <c r="BJ596" s="19" t="s">
        <v>81</v>
      </c>
      <c r="BK596" s="218">
        <f>ROUND(I596*H596,2)</f>
        <v>0</v>
      </c>
      <c r="BL596" s="19" t="s">
        <v>707</v>
      </c>
      <c r="BM596" s="217" t="s">
        <v>715</v>
      </c>
    </row>
    <row r="597" spans="1:47" s="2" customFormat="1" ht="12">
      <c r="A597" s="40"/>
      <c r="B597" s="41"/>
      <c r="C597" s="42"/>
      <c r="D597" s="219" t="s">
        <v>144</v>
      </c>
      <c r="E597" s="42"/>
      <c r="F597" s="220" t="s">
        <v>716</v>
      </c>
      <c r="G597" s="42"/>
      <c r="H597" s="42"/>
      <c r="I597" s="221"/>
      <c r="J597" s="42"/>
      <c r="K597" s="42"/>
      <c r="L597" s="46"/>
      <c r="M597" s="222"/>
      <c r="N597" s="223"/>
      <c r="O597" s="86"/>
      <c r="P597" s="86"/>
      <c r="Q597" s="86"/>
      <c r="R597" s="86"/>
      <c r="S597" s="86"/>
      <c r="T597" s="87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144</v>
      </c>
      <c r="AU597" s="19" t="s">
        <v>83</v>
      </c>
    </row>
    <row r="598" spans="1:51" s="13" customFormat="1" ht="12">
      <c r="A598" s="13"/>
      <c r="B598" s="224"/>
      <c r="C598" s="225"/>
      <c r="D598" s="226" t="s">
        <v>146</v>
      </c>
      <c r="E598" s="227" t="s">
        <v>19</v>
      </c>
      <c r="F598" s="228" t="s">
        <v>717</v>
      </c>
      <c r="G598" s="225"/>
      <c r="H598" s="227" t="s">
        <v>19</v>
      </c>
      <c r="I598" s="229"/>
      <c r="J598" s="225"/>
      <c r="K598" s="225"/>
      <c r="L598" s="230"/>
      <c r="M598" s="231"/>
      <c r="N598" s="232"/>
      <c r="O598" s="232"/>
      <c r="P598" s="232"/>
      <c r="Q598" s="232"/>
      <c r="R598" s="232"/>
      <c r="S598" s="232"/>
      <c r="T598" s="23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4" t="s">
        <v>146</v>
      </c>
      <c r="AU598" s="234" t="s">
        <v>83</v>
      </c>
      <c r="AV598" s="13" t="s">
        <v>81</v>
      </c>
      <c r="AW598" s="13" t="s">
        <v>35</v>
      </c>
      <c r="AX598" s="13" t="s">
        <v>73</v>
      </c>
      <c r="AY598" s="234" t="s">
        <v>135</v>
      </c>
    </row>
    <row r="599" spans="1:51" s="14" customFormat="1" ht="12">
      <c r="A599" s="14"/>
      <c r="B599" s="235"/>
      <c r="C599" s="236"/>
      <c r="D599" s="226" t="s">
        <v>146</v>
      </c>
      <c r="E599" s="237" t="s">
        <v>19</v>
      </c>
      <c r="F599" s="238" t="s">
        <v>81</v>
      </c>
      <c r="G599" s="236"/>
      <c r="H599" s="239">
        <v>1</v>
      </c>
      <c r="I599" s="240"/>
      <c r="J599" s="236"/>
      <c r="K599" s="236"/>
      <c r="L599" s="241"/>
      <c r="M599" s="242"/>
      <c r="N599" s="243"/>
      <c r="O599" s="243"/>
      <c r="P599" s="243"/>
      <c r="Q599" s="243"/>
      <c r="R599" s="243"/>
      <c r="S599" s="243"/>
      <c r="T599" s="24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5" t="s">
        <v>146</v>
      </c>
      <c r="AU599" s="245" t="s">
        <v>83</v>
      </c>
      <c r="AV599" s="14" t="s">
        <v>83</v>
      </c>
      <c r="AW599" s="14" t="s">
        <v>35</v>
      </c>
      <c r="AX599" s="14" t="s">
        <v>81</v>
      </c>
      <c r="AY599" s="245" t="s">
        <v>135</v>
      </c>
    </row>
    <row r="600" spans="1:65" s="2" customFormat="1" ht="16.5" customHeight="1">
      <c r="A600" s="40"/>
      <c r="B600" s="41"/>
      <c r="C600" s="206" t="s">
        <v>718</v>
      </c>
      <c r="D600" s="206" t="s">
        <v>137</v>
      </c>
      <c r="E600" s="207" t="s">
        <v>719</v>
      </c>
      <c r="F600" s="208" t="s">
        <v>720</v>
      </c>
      <c r="G600" s="209" t="s">
        <v>714</v>
      </c>
      <c r="H600" s="210">
        <v>1</v>
      </c>
      <c r="I600" s="211"/>
      <c r="J600" s="212">
        <f>ROUND(I600*H600,2)</f>
        <v>0</v>
      </c>
      <c r="K600" s="208" t="s">
        <v>141</v>
      </c>
      <c r="L600" s="46"/>
      <c r="M600" s="213" t="s">
        <v>19</v>
      </c>
      <c r="N600" s="214" t="s">
        <v>44</v>
      </c>
      <c r="O600" s="86"/>
      <c r="P600" s="215">
        <f>O600*H600</f>
        <v>0</v>
      </c>
      <c r="Q600" s="215">
        <v>0</v>
      </c>
      <c r="R600" s="215">
        <f>Q600*H600</f>
        <v>0</v>
      </c>
      <c r="S600" s="215">
        <v>0</v>
      </c>
      <c r="T600" s="216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17" t="s">
        <v>707</v>
      </c>
      <c r="AT600" s="217" t="s">
        <v>137</v>
      </c>
      <c r="AU600" s="217" t="s">
        <v>83</v>
      </c>
      <c r="AY600" s="19" t="s">
        <v>135</v>
      </c>
      <c r="BE600" s="218">
        <f>IF(N600="základní",J600,0)</f>
        <v>0</v>
      </c>
      <c r="BF600" s="218">
        <f>IF(N600="snížená",J600,0)</f>
        <v>0</v>
      </c>
      <c r="BG600" s="218">
        <f>IF(N600="zákl. přenesená",J600,0)</f>
        <v>0</v>
      </c>
      <c r="BH600" s="218">
        <f>IF(N600="sníž. přenesená",J600,0)</f>
        <v>0</v>
      </c>
      <c r="BI600" s="218">
        <f>IF(N600="nulová",J600,0)</f>
        <v>0</v>
      </c>
      <c r="BJ600" s="19" t="s">
        <v>81</v>
      </c>
      <c r="BK600" s="218">
        <f>ROUND(I600*H600,2)</f>
        <v>0</v>
      </c>
      <c r="BL600" s="19" t="s">
        <v>707</v>
      </c>
      <c r="BM600" s="217" t="s">
        <v>721</v>
      </c>
    </row>
    <row r="601" spans="1:47" s="2" customFormat="1" ht="12">
      <c r="A601" s="40"/>
      <c r="B601" s="41"/>
      <c r="C601" s="42"/>
      <c r="D601" s="219" t="s">
        <v>144</v>
      </c>
      <c r="E601" s="42"/>
      <c r="F601" s="220" t="s">
        <v>722</v>
      </c>
      <c r="G601" s="42"/>
      <c r="H601" s="42"/>
      <c r="I601" s="221"/>
      <c r="J601" s="42"/>
      <c r="K601" s="42"/>
      <c r="L601" s="46"/>
      <c r="M601" s="222"/>
      <c r="N601" s="223"/>
      <c r="O601" s="86"/>
      <c r="P601" s="86"/>
      <c r="Q601" s="86"/>
      <c r="R601" s="86"/>
      <c r="S601" s="86"/>
      <c r="T601" s="87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T601" s="19" t="s">
        <v>144</v>
      </c>
      <c r="AU601" s="19" t="s">
        <v>83</v>
      </c>
    </row>
    <row r="602" spans="1:51" s="13" customFormat="1" ht="12">
      <c r="A602" s="13"/>
      <c r="B602" s="224"/>
      <c r="C602" s="225"/>
      <c r="D602" s="226" t="s">
        <v>146</v>
      </c>
      <c r="E602" s="227" t="s">
        <v>19</v>
      </c>
      <c r="F602" s="228" t="s">
        <v>723</v>
      </c>
      <c r="G602" s="225"/>
      <c r="H602" s="227" t="s">
        <v>19</v>
      </c>
      <c r="I602" s="229"/>
      <c r="J602" s="225"/>
      <c r="K602" s="225"/>
      <c r="L602" s="230"/>
      <c r="M602" s="231"/>
      <c r="N602" s="232"/>
      <c r="O602" s="232"/>
      <c r="P602" s="232"/>
      <c r="Q602" s="232"/>
      <c r="R602" s="232"/>
      <c r="S602" s="232"/>
      <c r="T602" s="23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4" t="s">
        <v>146</v>
      </c>
      <c r="AU602" s="234" t="s">
        <v>83</v>
      </c>
      <c r="AV602" s="13" t="s">
        <v>81</v>
      </c>
      <c r="AW602" s="13" t="s">
        <v>35</v>
      </c>
      <c r="AX602" s="13" t="s">
        <v>73</v>
      </c>
      <c r="AY602" s="234" t="s">
        <v>135</v>
      </c>
    </row>
    <row r="603" spans="1:51" s="14" customFormat="1" ht="12">
      <c r="A603" s="14"/>
      <c r="B603" s="235"/>
      <c r="C603" s="236"/>
      <c r="D603" s="226" t="s">
        <v>146</v>
      </c>
      <c r="E603" s="237" t="s">
        <v>19</v>
      </c>
      <c r="F603" s="238" t="s">
        <v>81</v>
      </c>
      <c r="G603" s="236"/>
      <c r="H603" s="239">
        <v>1</v>
      </c>
      <c r="I603" s="240"/>
      <c r="J603" s="236"/>
      <c r="K603" s="236"/>
      <c r="L603" s="241"/>
      <c r="M603" s="242"/>
      <c r="N603" s="243"/>
      <c r="O603" s="243"/>
      <c r="P603" s="243"/>
      <c r="Q603" s="243"/>
      <c r="R603" s="243"/>
      <c r="S603" s="243"/>
      <c r="T603" s="24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5" t="s">
        <v>146</v>
      </c>
      <c r="AU603" s="245" t="s">
        <v>83</v>
      </c>
      <c r="AV603" s="14" t="s">
        <v>83</v>
      </c>
      <c r="AW603" s="14" t="s">
        <v>35</v>
      </c>
      <c r="AX603" s="14" t="s">
        <v>81</v>
      </c>
      <c r="AY603" s="245" t="s">
        <v>135</v>
      </c>
    </row>
    <row r="604" spans="1:65" s="2" customFormat="1" ht="16.5" customHeight="1">
      <c r="A604" s="40"/>
      <c r="B604" s="41"/>
      <c r="C604" s="206" t="s">
        <v>724</v>
      </c>
      <c r="D604" s="206" t="s">
        <v>137</v>
      </c>
      <c r="E604" s="207" t="s">
        <v>725</v>
      </c>
      <c r="F604" s="208" t="s">
        <v>726</v>
      </c>
      <c r="G604" s="209" t="s">
        <v>714</v>
      </c>
      <c r="H604" s="210">
        <v>1</v>
      </c>
      <c r="I604" s="211"/>
      <c r="J604" s="212">
        <f>ROUND(I604*H604,2)</f>
        <v>0</v>
      </c>
      <c r="K604" s="208" t="s">
        <v>141</v>
      </c>
      <c r="L604" s="46"/>
      <c r="M604" s="213" t="s">
        <v>19</v>
      </c>
      <c r="N604" s="214" t="s">
        <v>44</v>
      </c>
      <c r="O604" s="86"/>
      <c r="P604" s="215">
        <f>O604*H604</f>
        <v>0</v>
      </c>
      <c r="Q604" s="215">
        <v>0</v>
      </c>
      <c r="R604" s="215">
        <f>Q604*H604</f>
        <v>0</v>
      </c>
      <c r="S604" s="215">
        <v>0</v>
      </c>
      <c r="T604" s="216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17" t="s">
        <v>707</v>
      </c>
      <c r="AT604" s="217" t="s">
        <v>137</v>
      </c>
      <c r="AU604" s="217" t="s">
        <v>83</v>
      </c>
      <c r="AY604" s="19" t="s">
        <v>135</v>
      </c>
      <c r="BE604" s="218">
        <f>IF(N604="základní",J604,0)</f>
        <v>0</v>
      </c>
      <c r="BF604" s="218">
        <f>IF(N604="snížená",J604,0)</f>
        <v>0</v>
      </c>
      <c r="BG604" s="218">
        <f>IF(N604="zákl. přenesená",J604,0)</f>
        <v>0</v>
      </c>
      <c r="BH604" s="218">
        <f>IF(N604="sníž. přenesená",J604,0)</f>
        <v>0</v>
      </c>
      <c r="BI604" s="218">
        <f>IF(N604="nulová",J604,0)</f>
        <v>0</v>
      </c>
      <c r="BJ604" s="19" t="s">
        <v>81</v>
      </c>
      <c r="BK604" s="218">
        <f>ROUND(I604*H604,2)</f>
        <v>0</v>
      </c>
      <c r="BL604" s="19" t="s">
        <v>707</v>
      </c>
      <c r="BM604" s="217" t="s">
        <v>727</v>
      </c>
    </row>
    <row r="605" spans="1:47" s="2" customFormat="1" ht="12">
      <c r="A605" s="40"/>
      <c r="B605" s="41"/>
      <c r="C605" s="42"/>
      <c r="D605" s="219" t="s">
        <v>144</v>
      </c>
      <c r="E605" s="42"/>
      <c r="F605" s="220" t="s">
        <v>728</v>
      </c>
      <c r="G605" s="42"/>
      <c r="H605" s="42"/>
      <c r="I605" s="221"/>
      <c r="J605" s="42"/>
      <c r="K605" s="42"/>
      <c r="L605" s="46"/>
      <c r="M605" s="222"/>
      <c r="N605" s="223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144</v>
      </c>
      <c r="AU605" s="19" t="s">
        <v>83</v>
      </c>
    </row>
    <row r="606" spans="1:51" s="13" customFormat="1" ht="12">
      <c r="A606" s="13"/>
      <c r="B606" s="224"/>
      <c r="C606" s="225"/>
      <c r="D606" s="226" t="s">
        <v>146</v>
      </c>
      <c r="E606" s="227" t="s">
        <v>19</v>
      </c>
      <c r="F606" s="228" t="s">
        <v>729</v>
      </c>
      <c r="G606" s="225"/>
      <c r="H606" s="227" t="s">
        <v>19</v>
      </c>
      <c r="I606" s="229"/>
      <c r="J606" s="225"/>
      <c r="K606" s="225"/>
      <c r="L606" s="230"/>
      <c r="M606" s="231"/>
      <c r="N606" s="232"/>
      <c r="O606" s="232"/>
      <c r="P606" s="232"/>
      <c r="Q606" s="232"/>
      <c r="R606" s="232"/>
      <c r="S606" s="232"/>
      <c r="T606" s="23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4" t="s">
        <v>146</v>
      </c>
      <c r="AU606" s="234" t="s">
        <v>83</v>
      </c>
      <c r="AV606" s="13" t="s">
        <v>81</v>
      </c>
      <c r="AW606" s="13" t="s">
        <v>35</v>
      </c>
      <c r="AX606" s="13" t="s">
        <v>73</v>
      </c>
      <c r="AY606" s="234" t="s">
        <v>135</v>
      </c>
    </row>
    <row r="607" spans="1:51" s="14" customFormat="1" ht="12">
      <c r="A607" s="14"/>
      <c r="B607" s="235"/>
      <c r="C607" s="236"/>
      <c r="D607" s="226" t="s">
        <v>146</v>
      </c>
      <c r="E607" s="237" t="s">
        <v>19</v>
      </c>
      <c r="F607" s="238" t="s">
        <v>81</v>
      </c>
      <c r="G607" s="236"/>
      <c r="H607" s="239">
        <v>1</v>
      </c>
      <c r="I607" s="240"/>
      <c r="J607" s="236"/>
      <c r="K607" s="236"/>
      <c r="L607" s="241"/>
      <c r="M607" s="242"/>
      <c r="N607" s="243"/>
      <c r="O607" s="243"/>
      <c r="P607" s="243"/>
      <c r="Q607" s="243"/>
      <c r="R607" s="243"/>
      <c r="S607" s="243"/>
      <c r="T607" s="24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5" t="s">
        <v>146</v>
      </c>
      <c r="AU607" s="245" t="s">
        <v>83</v>
      </c>
      <c r="AV607" s="14" t="s">
        <v>83</v>
      </c>
      <c r="AW607" s="14" t="s">
        <v>35</v>
      </c>
      <c r="AX607" s="14" t="s">
        <v>81</v>
      </c>
      <c r="AY607" s="245" t="s">
        <v>135</v>
      </c>
    </row>
    <row r="608" spans="1:65" s="2" customFormat="1" ht="16.5" customHeight="1">
      <c r="A608" s="40"/>
      <c r="B608" s="41"/>
      <c r="C608" s="206" t="s">
        <v>730</v>
      </c>
      <c r="D608" s="206" t="s">
        <v>137</v>
      </c>
      <c r="E608" s="207" t="s">
        <v>731</v>
      </c>
      <c r="F608" s="208" t="s">
        <v>732</v>
      </c>
      <c r="G608" s="209" t="s">
        <v>714</v>
      </c>
      <c r="H608" s="210">
        <v>1</v>
      </c>
      <c r="I608" s="211"/>
      <c r="J608" s="212">
        <f>ROUND(I608*H608,2)</f>
        <v>0</v>
      </c>
      <c r="K608" s="208" t="s">
        <v>141</v>
      </c>
      <c r="L608" s="46"/>
      <c r="M608" s="213" t="s">
        <v>19</v>
      </c>
      <c r="N608" s="214" t="s">
        <v>44</v>
      </c>
      <c r="O608" s="86"/>
      <c r="P608" s="215">
        <f>O608*H608</f>
        <v>0</v>
      </c>
      <c r="Q608" s="215">
        <v>0</v>
      </c>
      <c r="R608" s="215">
        <f>Q608*H608</f>
        <v>0</v>
      </c>
      <c r="S608" s="215">
        <v>0</v>
      </c>
      <c r="T608" s="216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17" t="s">
        <v>707</v>
      </c>
      <c r="AT608" s="217" t="s">
        <v>137</v>
      </c>
      <c r="AU608" s="217" t="s">
        <v>83</v>
      </c>
      <c r="AY608" s="19" t="s">
        <v>135</v>
      </c>
      <c r="BE608" s="218">
        <f>IF(N608="základní",J608,0)</f>
        <v>0</v>
      </c>
      <c r="BF608" s="218">
        <f>IF(N608="snížená",J608,0)</f>
        <v>0</v>
      </c>
      <c r="BG608" s="218">
        <f>IF(N608="zákl. přenesená",J608,0)</f>
        <v>0</v>
      </c>
      <c r="BH608" s="218">
        <f>IF(N608="sníž. přenesená",J608,0)</f>
        <v>0</v>
      </c>
      <c r="BI608" s="218">
        <f>IF(N608="nulová",J608,0)</f>
        <v>0</v>
      </c>
      <c r="BJ608" s="19" t="s">
        <v>81</v>
      </c>
      <c r="BK608" s="218">
        <f>ROUND(I608*H608,2)</f>
        <v>0</v>
      </c>
      <c r="BL608" s="19" t="s">
        <v>707</v>
      </c>
      <c r="BM608" s="217" t="s">
        <v>733</v>
      </c>
    </row>
    <row r="609" spans="1:47" s="2" customFormat="1" ht="12">
      <c r="A609" s="40"/>
      <c r="B609" s="41"/>
      <c r="C609" s="42"/>
      <c r="D609" s="219" t="s">
        <v>144</v>
      </c>
      <c r="E609" s="42"/>
      <c r="F609" s="220" t="s">
        <v>734</v>
      </c>
      <c r="G609" s="42"/>
      <c r="H609" s="42"/>
      <c r="I609" s="221"/>
      <c r="J609" s="42"/>
      <c r="K609" s="42"/>
      <c r="L609" s="46"/>
      <c r="M609" s="222"/>
      <c r="N609" s="223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144</v>
      </c>
      <c r="AU609" s="19" t="s">
        <v>83</v>
      </c>
    </row>
    <row r="610" spans="1:51" s="13" customFormat="1" ht="12">
      <c r="A610" s="13"/>
      <c r="B610" s="224"/>
      <c r="C610" s="225"/>
      <c r="D610" s="226" t="s">
        <v>146</v>
      </c>
      <c r="E610" s="227" t="s">
        <v>19</v>
      </c>
      <c r="F610" s="228" t="s">
        <v>735</v>
      </c>
      <c r="G610" s="225"/>
      <c r="H610" s="227" t="s">
        <v>19</v>
      </c>
      <c r="I610" s="229"/>
      <c r="J610" s="225"/>
      <c r="K610" s="225"/>
      <c r="L610" s="230"/>
      <c r="M610" s="231"/>
      <c r="N610" s="232"/>
      <c r="O610" s="232"/>
      <c r="P610" s="232"/>
      <c r="Q610" s="232"/>
      <c r="R610" s="232"/>
      <c r="S610" s="232"/>
      <c r="T610" s="23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4" t="s">
        <v>146</v>
      </c>
      <c r="AU610" s="234" t="s">
        <v>83</v>
      </c>
      <c r="AV610" s="13" t="s">
        <v>81</v>
      </c>
      <c r="AW610" s="13" t="s">
        <v>35</v>
      </c>
      <c r="AX610" s="13" t="s">
        <v>73</v>
      </c>
      <c r="AY610" s="234" t="s">
        <v>135</v>
      </c>
    </row>
    <row r="611" spans="1:51" s="14" customFormat="1" ht="12">
      <c r="A611" s="14"/>
      <c r="B611" s="235"/>
      <c r="C611" s="236"/>
      <c r="D611" s="226" t="s">
        <v>146</v>
      </c>
      <c r="E611" s="237" t="s">
        <v>19</v>
      </c>
      <c r="F611" s="238" t="s">
        <v>81</v>
      </c>
      <c r="G611" s="236"/>
      <c r="H611" s="239">
        <v>1</v>
      </c>
      <c r="I611" s="240"/>
      <c r="J611" s="236"/>
      <c r="K611" s="236"/>
      <c r="L611" s="241"/>
      <c r="M611" s="242"/>
      <c r="N611" s="243"/>
      <c r="O611" s="243"/>
      <c r="P611" s="243"/>
      <c r="Q611" s="243"/>
      <c r="R611" s="243"/>
      <c r="S611" s="243"/>
      <c r="T611" s="24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5" t="s">
        <v>146</v>
      </c>
      <c r="AU611" s="245" t="s">
        <v>83</v>
      </c>
      <c r="AV611" s="14" t="s">
        <v>83</v>
      </c>
      <c r="AW611" s="14" t="s">
        <v>35</v>
      </c>
      <c r="AX611" s="14" t="s">
        <v>81</v>
      </c>
      <c r="AY611" s="245" t="s">
        <v>135</v>
      </c>
    </row>
    <row r="612" spans="1:65" s="2" customFormat="1" ht="16.5" customHeight="1">
      <c r="A612" s="40"/>
      <c r="B612" s="41"/>
      <c r="C612" s="206" t="s">
        <v>736</v>
      </c>
      <c r="D612" s="206" t="s">
        <v>137</v>
      </c>
      <c r="E612" s="207" t="s">
        <v>737</v>
      </c>
      <c r="F612" s="208" t="s">
        <v>738</v>
      </c>
      <c r="G612" s="209" t="s">
        <v>714</v>
      </c>
      <c r="H612" s="210">
        <v>1</v>
      </c>
      <c r="I612" s="211"/>
      <c r="J612" s="212">
        <f>ROUND(I612*H612,2)</f>
        <v>0</v>
      </c>
      <c r="K612" s="208" t="s">
        <v>141</v>
      </c>
      <c r="L612" s="46"/>
      <c r="M612" s="213" t="s">
        <v>19</v>
      </c>
      <c r="N612" s="214" t="s">
        <v>44</v>
      </c>
      <c r="O612" s="86"/>
      <c r="P612" s="215">
        <f>O612*H612</f>
        <v>0</v>
      </c>
      <c r="Q612" s="215">
        <v>0</v>
      </c>
      <c r="R612" s="215">
        <f>Q612*H612</f>
        <v>0</v>
      </c>
      <c r="S612" s="215">
        <v>0</v>
      </c>
      <c r="T612" s="216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17" t="s">
        <v>707</v>
      </c>
      <c r="AT612" s="217" t="s">
        <v>137</v>
      </c>
      <c r="AU612" s="217" t="s">
        <v>83</v>
      </c>
      <c r="AY612" s="19" t="s">
        <v>135</v>
      </c>
      <c r="BE612" s="218">
        <f>IF(N612="základní",J612,0)</f>
        <v>0</v>
      </c>
      <c r="BF612" s="218">
        <f>IF(N612="snížená",J612,0)</f>
        <v>0</v>
      </c>
      <c r="BG612" s="218">
        <f>IF(N612="zákl. přenesená",J612,0)</f>
        <v>0</v>
      </c>
      <c r="BH612" s="218">
        <f>IF(N612="sníž. přenesená",J612,0)</f>
        <v>0</v>
      </c>
      <c r="BI612" s="218">
        <f>IF(N612="nulová",J612,0)</f>
        <v>0</v>
      </c>
      <c r="BJ612" s="19" t="s">
        <v>81</v>
      </c>
      <c r="BK612" s="218">
        <f>ROUND(I612*H612,2)</f>
        <v>0</v>
      </c>
      <c r="BL612" s="19" t="s">
        <v>707</v>
      </c>
      <c r="BM612" s="217" t="s">
        <v>739</v>
      </c>
    </row>
    <row r="613" spans="1:47" s="2" customFormat="1" ht="12">
      <c r="A613" s="40"/>
      <c r="B613" s="41"/>
      <c r="C613" s="42"/>
      <c r="D613" s="219" t="s">
        <v>144</v>
      </c>
      <c r="E613" s="42"/>
      <c r="F613" s="220" t="s">
        <v>740</v>
      </c>
      <c r="G613" s="42"/>
      <c r="H613" s="42"/>
      <c r="I613" s="221"/>
      <c r="J613" s="42"/>
      <c r="K613" s="42"/>
      <c r="L613" s="46"/>
      <c r="M613" s="222"/>
      <c r="N613" s="223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144</v>
      </c>
      <c r="AU613" s="19" t="s">
        <v>83</v>
      </c>
    </row>
    <row r="614" spans="1:51" s="13" customFormat="1" ht="12">
      <c r="A614" s="13"/>
      <c r="B614" s="224"/>
      <c r="C614" s="225"/>
      <c r="D614" s="226" t="s">
        <v>146</v>
      </c>
      <c r="E614" s="227" t="s">
        <v>19</v>
      </c>
      <c r="F614" s="228" t="s">
        <v>741</v>
      </c>
      <c r="G614" s="225"/>
      <c r="H614" s="227" t="s">
        <v>19</v>
      </c>
      <c r="I614" s="229"/>
      <c r="J614" s="225"/>
      <c r="K614" s="225"/>
      <c r="L614" s="230"/>
      <c r="M614" s="231"/>
      <c r="N614" s="232"/>
      <c r="O614" s="232"/>
      <c r="P614" s="232"/>
      <c r="Q614" s="232"/>
      <c r="R614" s="232"/>
      <c r="S614" s="232"/>
      <c r="T614" s="23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4" t="s">
        <v>146</v>
      </c>
      <c r="AU614" s="234" t="s">
        <v>83</v>
      </c>
      <c r="AV614" s="13" t="s">
        <v>81</v>
      </c>
      <c r="AW614" s="13" t="s">
        <v>35</v>
      </c>
      <c r="AX614" s="13" t="s">
        <v>73</v>
      </c>
      <c r="AY614" s="234" t="s">
        <v>135</v>
      </c>
    </row>
    <row r="615" spans="1:51" s="13" customFormat="1" ht="12">
      <c r="A615" s="13"/>
      <c r="B615" s="224"/>
      <c r="C615" s="225"/>
      <c r="D615" s="226" t="s">
        <v>146</v>
      </c>
      <c r="E615" s="227" t="s">
        <v>19</v>
      </c>
      <c r="F615" s="228" t="s">
        <v>738</v>
      </c>
      <c r="G615" s="225"/>
      <c r="H615" s="227" t="s">
        <v>19</v>
      </c>
      <c r="I615" s="229"/>
      <c r="J615" s="225"/>
      <c r="K615" s="225"/>
      <c r="L615" s="230"/>
      <c r="M615" s="231"/>
      <c r="N615" s="232"/>
      <c r="O615" s="232"/>
      <c r="P615" s="232"/>
      <c r="Q615" s="232"/>
      <c r="R615" s="232"/>
      <c r="S615" s="232"/>
      <c r="T615" s="23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4" t="s">
        <v>146</v>
      </c>
      <c r="AU615" s="234" t="s">
        <v>83</v>
      </c>
      <c r="AV615" s="13" t="s">
        <v>81</v>
      </c>
      <c r="AW615" s="13" t="s">
        <v>35</v>
      </c>
      <c r="AX615" s="13" t="s">
        <v>73</v>
      </c>
      <c r="AY615" s="234" t="s">
        <v>135</v>
      </c>
    </row>
    <row r="616" spans="1:51" s="14" customFormat="1" ht="12">
      <c r="A616" s="14"/>
      <c r="B616" s="235"/>
      <c r="C616" s="236"/>
      <c r="D616" s="226" t="s">
        <v>146</v>
      </c>
      <c r="E616" s="237" t="s">
        <v>19</v>
      </c>
      <c r="F616" s="238" t="s">
        <v>81</v>
      </c>
      <c r="G616" s="236"/>
      <c r="H616" s="239">
        <v>1</v>
      </c>
      <c r="I616" s="240"/>
      <c r="J616" s="236"/>
      <c r="K616" s="236"/>
      <c r="L616" s="241"/>
      <c r="M616" s="242"/>
      <c r="N616" s="243"/>
      <c r="O616" s="243"/>
      <c r="P616" s="243"/>
      <c r="Q616" s="243"/>
      <c r="R616" s="243"/>
      <c r="S616" s="243"/>
      <c r="T616" s="24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5" t="s">
        <v>146</v>
      </c>
      <c r="AU616" s="245" t="s">
        <v>83</v>
      </c>
      <c r="AV616" s="14" t="s">
        <v>83</v>
      </c>
      <c r="AW616" s="14" t="s">
        <v>35</v>
      </c>
      <c r="AX616" s="14" t="s">
        <v>81</v>
      </c>
      <c r="AY616" s="245" t="s">
        <v>135</v>
      </c>
    </row>
    <row r="617" spans="1:63" s="12" customFormat="1" ht="22.8" customHeight="1">
      <c r="A617" s="12"/>
      <c r="B617" s="190"/>
      <c r="C617" s="191"/>
      <c r="D617" s="192" t="s">
        <v>72</v>
      </c>
      <c r="E617" s="204" t="s">
        <v>742</v>
      </c>
      <c r="F617" s="204" t="s">
        <v>743</v>
      </c>
      <c r="G617" s="191"/>
      <c r="H617" s="191"/>
      <c r="I617" s="194"/>
      <c r="J617" s="205">
        <f>BK617</f>
        <v>0</v>
      </c>
      <c r="K617" s="191"/>
      <c r="L617" s="196"/>
      <c r="M617" s="197"/>
      <c r="N617" s="198"/>
      <c r="O617" s="198"/>
      <c r="P617" s="199">
        <f>SUM(P618:P630)</f>
        <v>0</v>
      </c>
      <c r="Q617" s="198"/>
      <c r="R617" s="199">
        <f>SUM(R618:R630)</f>
        <v>0</v>
      </c>
      <c r="S617" s="198"/>
      <c r="T617" s="200">
        <f>SUM(T618:T630)</f>
        <v>0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01" t="s">
        <v>175</v>
      </c>
      <c r="AT617" s="202" t="s">
        <v>72</v>
      </c>
      <c r="AU617" s="202" t="s">
        <v>81</v>
      </c>
      <c r="AY617" s="201" t="s">
        <v>135</v>
      </c>
      <c r="BK617" s="203">
        <f>SUM(BK618:BK630)</f>
        <v>0</v>
      </c>
    </row>
    <row r="618" spans="1:65" s="2" customFormat="1" ht="16.5" customHeight="1">
      <c r="A618" s="40"/>
      <c r="B618" s="41"/>
      <c r="C618" s="206" t="s">
        <v>744</v>
      </c>
      <c r="D618" s="206" t="s">
        <v>137</v>
      </c>
      <c r="E618" s="207" t="s">
        <v>745</v>
      </c>
      <c r="F618" s="208" t="s">
        <v>743</v>
      </c>
      <c r="G618" s="209" t="s">
        <v>714</v>
      </c>
      <c r="H618" s="210">
        <v>1</v>
      </c>
      <c r="I618" s="211"/>
      <c r="J618" s="212">
        <f>ROUND(I618*H618,2)</f>
        <v>0</v>
      </c>
      <c r="K618" s="208" t="s">
        <v>141</v>
      </c>
      <c r="L618" s="46"/>
      <c r="M618" s="213" t="s">
        <v>19</v>
      </c>
      <c r="N618" s="214" t="s">
        <v>44</v>
      </c>
      <c r="O618" s="86"/>
      <c r="P618" s="215">
        <f>O618*H618</f>
        <v>0</v>
      </c>
      <c r="Q618" s="215">
        <v>0</v>
      </c>
      <c r="R618" s="215">
        <f>Q618*H618</f>
        <v>0</v>
      </c>
      <c r="S618" s="215">
        <v>0</v>
      </c>
      <c r="T618" s="216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17" t="s">
        <v>707</v>
      </c>
      <c r="AT618" s="217" t="s">
        <v>137</v>
      </c>
      <c r="AU618" s="217" t="s">
        <v>83</v>
      </c>
      <c r="AY618" s="19" t="s">
        <v>135</v>
      </c>
      <c r="BE618" s="218">
        <f>IF(N618="základní",J618,0)</f>
        <v>0</v>
      </c>
      <c r="BF618" s="218">
        <f>IF(N618="snížená",J618,0)</f>
        <v>0</v>
      </c>
      <c r="BG618" s="218">
        <f>IF(N618="zákl. přenesená",J618,0)</f>
        <v>0</v>
      </c>
      <c r="BH618" s="218">
        <f>IF(N618="sníž. přenesená",J618,0)</f>
        <v>0</v>
      </c>
      <c r="BI618" s="218">
        <f>IF(N618="nulová",J618,0)</f>
        <v>0</v>
      </c>
      <c r="BJ618" s="19" t="s">
        <v>81</v>
      </c>
      <c r="BK618" s="218">
        <f>ROUND(I618*H618,2)</f>
        <v>0</v>
      </c>
      <c r="BL618" s="19" t="s">
        <v>707</v>
      </c>
      <c r="BM618" s="217" t="s">
        <v>746</v>
      </c>
    </row>
    <row r="619" spans="1:47" s="2" customFormat="1" ht="12">
      <c r="A619" s="40"/>
      <c r="B619" s="41"/>
      <c r="C619" s="42"/>
      <c r="D619" s="219" t="s">
        <v>144</v>
      </c>
      <c r="E619" s="42"/>
      <c r="F619" s="220" t="s">
        <v>747</v>
      </c>
      <c r="G619" s="42"/>
      <c r="H619" s="42"/>
      <c r="I619" s="221"/>
      <c r="J619" s="42"/>
      <c r="K619" s="42"/>
      <c r="L619" s="46"/>
      <c r="M619" s="222"/>
      <c r="N619" s="223"/>
      <c r="O619" s="86"/>
      <c r="P619" s="86"/>
      <c r="Q619" s="86"/>
      <c r="R619" s="86"/>
      <c r="S619" s="86"/>
      <c r="T619" s="87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T619" s="19" t="s">
        <v>144</v>
      </c>
      <c r="AU619" s="19" t="s">
        <v>83</v>
      </c>
    </row>
    <row r="620" spans="1:51" s="13" customFormat="1" ht="12">
      <c r="A620" s="13"/>
      <c r="B620" s="224"/>
      <c r="C620" s="225"/>
      <c r="D620" s="226" t="s">
        <v>146</v>
      </c>
      <c r="E620" s="227" t="s">
        <v>19</v>
      </c>
      <c r="F620" s="228" t="s">
        <v>748</v>
      </c>
      <c r="G620" s="225"/>
      <c r="H620" s="227" t="s">
        <v>19</v>
      </c>
      <c r="I620" s="229"/>
      <c r="J620" s="225"/>
      <c r="K620" s="225"/>
      <c r="L620" s="230"/>
      <c r="M620" s="231"/>
      <c r="N620" s="232"/>
      <c r="O620" s="232"/>
      <c r="P620" s="232"/>
      <c r="Q620" s="232"/>
      <c r="R620" s="232"/>
      <c r="S620" s="232"/>
      <c r="T620" s="23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4" t="s">
        <v>146</v>
      </c>
      <c r="AU620" s="234" t="s">
        <v>83</v>
      </c>
      <c r="AV620" s="13" t="s">
        <v>81</v>
      </c>
      <c r="AW620" s="13" t="s">
        <v>35</v>
      </c>
      <c r="AX620" s="13" t="s">
        <v>73</v>
      </c>
      <c r="AY620" s="234" t="s">
        <v>135</v>
      </c>
    </row>
    <row r="621" spans="1:51" s="13" customFormat="1" ht="12">
      <c r="A621" s="13"/>
      <c r="B621" s="224"/>
      <c r="C621" s="225"/>
      <c r="D621" s="226" t="s">
        <v>146</v>
      </c>
      <c r="E621" s="227" t="s">
        <v>19</v>
      </c>
      <c r="F621" s="228" t="s">
        <v>743</v>
      </c>
      <c r="G621" s="225"/>
      <c r="H621" s="227" t="s">
        <v>19</v>
      </c>
      <c r="I621" s="229"/>
      <c r="J621" s="225"/>
      <c r="K621" s="225"/>
      <c r="L621" s="230"/>
      <c r="M621" s="231"/>
      <c r="N621" s="232"/>
      <c r="O621" s="232"/>
      <c r="P621" s="232"/>
      <c r="Q621" s="232"/>
      <c r="R621" s="232"/>
      <c r="S621" s="232"/>
      <c r="T621" s="23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4" t="s">
        <v>146</v>
      </c>
      <c r="AU621" s="234" t="s">
        <v>83</v>
      </c>
      <c r="AV621" s="13" t="s">
        <v>81</v>
      </c>
      <c r="AW621" s="13" t="s">
        <v>35</v>
      </c>
      <c r="AX621" s="13" t="s">
        <v>73</v>
      </c>
      <c r="AY621" s="234" t="s">
        <v>135</v>
      </c>
    </row>
    <row r="622" spans="1:51" s="14" customFormat="1" ht="12">
      <c r="A622" s="14"/>
      <c r="B622" s="235"/>
      <c r="C622" s="236"/>
      <c r="D622" s="226" t="s">
        <v>146</v>
      </c>
      <c r="E622" s="237" t="s">
        <v>19</v>
      </c>
      <c r="F622" s="238" t="s">
        <v>81</v>
      </c>
      <c r="G622" s="236"/>
      <c r="H622" s="239">
        <v>1</v>
      </c>
      <c r="I622" s="240"/>
      <c r="J622" s="236"/>
      <c r="K622" s="236"/>
      <c r="L622" s="241"/>
      <c r="M622" s="242"/>
      <c r="N622" s="243"/>
      <c r="O622" s="243"/>
      <c r="P622" s="243"/>
      <c r="Q622" s="243"/>
      <c r="R622" s="243"/>
      <c r="S622" s="243"/>
      <c r="T622" s="24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5" t="s">
        <v>146</v>
      </c>
      <c r="AU622" s="245" t="s">
        <v>83</v>
      </c>
      <c r="AV622" s="14" t="s">
        <v>83</v>
      </c>
      <c r="AW622" s="14" t="s">
        <v>35</v>
      </c>
      <c r="AX622" s="14" t="s">
        <v>81</v>
      </c>
      <c r="AY622" s="245" t="s">
        <v>135</v>
      </c>
    </row>
    <row r="623" spans="1:65" s="2" customFormat="1" ht="16.5" customHeight="1">
      <c r="A623" s="40"/>
      <c r="B623" s="41"/>
      <c r="C623" s="206" t="s">
        <v>749</v>
      </c>
      <c r="D623" s="206" t="s">
        <v>137</v>
      </c>
      <c r="E623" s="207" t="s">
        <v>750</v>
      </c>
      <c r="F623" s="208" t="s">
        <v>751</v>
      </c>
      <c r="G623" s="209" t="s">
        <v>714</v>
      </c>
      <c r="H623" s="210">
        <v>1</v>
      </c>
      <c r="I623" s="211"/>
      <c r="J623" s="212">
        <f>ROUND(I623*H623,2)</f>
        <v>0</v>
      </c>
      <c r="K623" s="208" t="s">
        <v>141</v>
      </c>
      <c r="L623" s="46"/>
      <c r="M623" s="213" t="s">
        <v>19</v>
      </c>
      <c r="N623" s="214" t="s">
        <v>44</v>
      </c>
      <c r="O623" s="86"/>
      <c r="P623" s="215">
        <f>O623*H623</f>
        <v>0</v>
      </c>
      <c r="Q623" s="215">
        <v>0</v>
      </c>
      <c r="R623" s="215">
        <f>Q623*H623</f>
        <v>0</v>
      </c>
      <c r="S623" s="215">
        <v>0</v>
      </c>
      <c r="T623" s="216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17" t="s">
        <v>707</v>
      </c>
      <c r="AT623" s="217" t="s">
        <v>137</v>
      </c>
      <c r="AU623" s="217" t="s">
        <v>83</v>
      </c>
      <c r="AY623" s="19" t="s">
        <v>135</v>
      </c>
      <c r="BE623" s="218">
        <f>IF(N623="základní",J623,0)</f>
        <v>0</v>
      </c>
      <c r="BF623" s="218">
        <f>IF(N623="snížená",J623,0)</f>
        <v>0</v>
      </c>
      <c r="BG623" s="218">
        <f>IF(N623="zákl. přenesená",J623,0)</f>
        <v>0</v>
      </c>
      <c r="BH623" s="218">
        <f>IF(N623="sníž. přenesená",J623,0)</f>
        <v>0</v>
      </c>
      <c r="BI623" s="218">
        <f>IF(N623="nulová",J623,0)</f>
        <v>0</v>
      </c>
      <c r="BJ623" s="19" t="s">
        <v>81</v>
      </c>
      <c r="BK623" s="218">
        <f>ROUND(I623*H623,2)</f>
        <v>0</v>
      </c>
      <c r="BL623" s="19" t="s">
        <v>707</v>
      </c>
      <c r="BM623" s="217" t="s">
        <v>752</v>
      </c>
    </row>
    <row r="624" spans="1:47" s="2" customFormat="1" ht="12">
      <c r="A624" s="40"/>
      <c r="B624" s="41"/>
      <c r="C624" s="42"/>
      <c r="D624" s="219" t="s">
        <v>144</v>
      </c>
      <c r="E624" s="42"/>
      <c r="F624" s="220" t="s">
        <v>753</v>
      </c>
      <c r="G624" s="42"/>
      <c r="H624" s="42"/>
      <c r="I624" s="221"/>
      <c r="J624" s="42"/>
      <c r="K624" s="42"/>
      <c r="L624" s="46"/>
      <c r="M624" s="222"/>
      <c r="N624" s="223"/>
      <c r="O624" s="86"/>
      <c r="P624" s="86"/>
      <c r="Q624" s="86"/>
      <c r="R624" s="86"/>
      <c r="S624" s="86"/>
      <c r="T624" s="87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144</v>
      </c>
      <c r="AU624" s="19" t="s">
        <v>83</v>
      </c>
    </row>
    <row r="625" spans="1:51" s="13" customFormat="1" ht="12">
      <c r="A625" s="13"/>
      <c r="B625" s="224"/>
      <c r="C625" s="225"/>
      <c r="D625" s="226" t="s">
        <v>146</v>
      </c>
      <c r="E625" s="227" t="s">
        <v>19</v>
      </c>
      <c r="F625" s="228" t="s">
        <v>754</v>
      </c>
      <c r="G625" s="225"/>
      <c r="H625" s="227" t="s">
        <v>19</v>
      </c>
      <c r="I625" s="229"/>
      <c r="J625" s="225"/>
      <c r="K625" s="225"/>
      <c r="L625" s="230"/>
      <c r="M625" s="231"/>
      <c r="N625" s="232"/>
      <c r="O625" s="232"/>
      <c r="P625" s="232"/>
      <c r="Q625" s="232"/>
      <c r="R625" s="232"/>
      <c r="S625" s="232"/>
      <c r="T625" s="23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4" t="s">
        <v>146</v>
      </c>
      <c r="AU625" s="234" t="s">
        <v>83</v>
      </c>
      <c r="AV625" s="13" t="s">
        <v>81</v>
      </c>
      <c r="AW625" s="13" t="s">
        <v>35</v>
      </c>
      <c r="AX625" s="13" t="s">
        <v>73</v>
      </c>
      <c r="AY625" s="234" t="s">
        <v>135</v>
      </c>
    </row>
    <row r="626" spans="1:51" s="14" customFormat="1" ht="12">
      <c r="A626" s="14"/>
      <c r="B626" s="235"/>
      <c r="C626" s="236"/>
      <c r="D626" s="226" t="s">
        <v>146</v>
      </c>
      <c r="E626" s="237" t="s">
        <v>19</v>
      </c>
      <c r="F626" s="238" t="s">
        <v>81</v>
      </c>
      <c r="G626" s="236"/>
      <c r="H626" s="239">
        <v>1</v>
      </c>
      <c r="I626" s="240"/>
      <c r="J626" s="236"/>
      <c r="K626" s="236"/>
      <c r="L626" s="241"/>
      <c r="M626" s="242"/>
      <c r="N626" s="243"/>
      <c r="O626" s="243"/>
      <c r="P626" s="243"/>
      <c r="Q626" s="243"/>
      <c r="R626" s="243"/>
      <c r="S626" s="243"/>
      <c r="T626" s="24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5" t="s">
        <v>146</v>
      </c>
      <c r="AU626" s="245" t="s">
        <v>83</v>
      </c>
      <c r="AV626" s="14" t="s">
        <v>83</v>
      </c>
      <c r="AW626" s="14" t="s">
        <v>35</v>
      </c>
      <c r="AX626" s="14" t="s">
        <v>81</v>
      </c>
      <c r="AY626" s="245" t="s">
        <v>135</v>
      </c>
    </row>
    <row r="627" spans="1:65" s="2" customFormat="1" ht="16.5" customHeight="1">
      <c r="A627" s="40"/>
      <c r="B627" s="41"/>
      <c r="C627" s="206" t="s">
        <v>755</v>
      </c>
      <c r="D627" s="206" t="s">
        <v>137</v>
      </c>
      <c r="E627" s="207" t="s">
        <v>756</v>
      </c>
      <c r="F627" s="208" t="s">
        <v>757</v>
      </c>
      <c r="G627" s="209" t="s">
        <v>521</v>
      </c>
      <c r="H627" s="210">
        <v>0.2</v>
      </c>
      <c r="I627" s="211"/>
      <c r="J627" s="212">
        <f>ROUND(I627*H627,2)</f>
        <v>0</v>
      </c>
      <c r="K627" s="208" t="s">
        <v>141</v>
      </c>
      <c r="L627" s="46"/>
      <c r="M627" s="213" t="s">
        <v>19</v>
      </c>
      <c r="N627" s="214" t="s">
        <v>44</v>
      </c>
      <c r="O627" s="86"/>
      <c r="P627" s="215">
        <f>O627*H627</f>
        <v>0</v>
      </c>
      <c r="Q627" s="215">
        <v>0</v>
      </c>
      <c r="R627" s="215">
        <f>Q627*H627</f>
        <v>0</v>
      </c>
      <c r="S627" s="215">
        <v>0</v>
      </c>
      <c r="T627" s="216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17" t="s">
        <v>707</v>
      </c>
      <c r="AT627" s="217" t="s">
        <v>137</v>
      </c>
      <c r="AU627" s="217" t="s">
        <v>83</v>
      </c>
      <c r="AY627" s="19" t="s">
        <v>135</v>
      </c>
      <c r="BE627" s="218">
        <f>IF(N627="základní",J627,0)</f>
        <v>0</v>
      </c>
      <c r="BF627" s="218">
        <f>IF(N627="snížená",J627,0)</f>
        <v>0</v>
      </c>
      <c r="BG627" s="218">
        <f>IF(N627="zákl. přenesená",J627,0)</f>
        <v>0</v>
      </c>
      <c r="BH627" s="218">
        <f>IF(N627="sníž. přenesená",J627,0)</f>
        <v>0</v>
      </c>
      <c r="BI627" s="218">
        <f>IF(N627="nulová",J627,0)</f>
        <v>0</v>
      </c>
      <c r="BJ627" s="19" t="s">
        <v>81</v>
      </c>
      <c r="BK627" s="218">
        <f>ROUND(I627*H627,2)</f>
        <v>0</v>
      </c>
      <c r="BL627" s="19" t="s">
        <v>707</v>
      </c>
      <c r="BM627" s="217" t="s">
        <v>758</v>
      </c>
    </row>
    <row r="628" spans="1:47" s="2" customFormat="1" ht="12">
      <c r="A628" s="40"/>
      <c r="B628" s="41"/>
      <c r="C628" s="42"/>
      <c r="D628" s="219" t="s">
        <v>144</v>
      </c>
      <c r="E628" s="42"/>
      <c r="F628" s="220" t="s">
        <v>759</v>
      </c>
      <c r="G628" s="42"/>
      <c r="H628" s="42"/>
      <c r="I628" s="221"/>
      <c r="J628" s="42"/>
      <c r="K628" s="42"/>
      <c r="L628" s="46"/>
      <c r="M628" s="222"/>
      <c r="N628" s="223"/>
      <c r="O628" s="86"/>
      <c r="P628" s="86"/>
      <c r="Q628" s="86"/>
      <c r="R628" s="86"/>
      <c r="S628" s="86"/>
      <c r="T628" s="87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T628" s="19" t="s">
        <v>144</v>
      </c>
      <c r="AU628" s="19" t="s">
        <v>83</v>
      </c>
    </row>
    <row r="629" spans="1:51" s="13" customFormat="1" ht="12">
      <c r="A629" s="13"/>
      <c r="B629" s="224"/>
      <c r="C629" s="225"/>
      <c r="D629" s="226" t="s">
        <v>146</v>
      </c>
      <c r="E629" s="227" t="s">
        <v>19</v>
      </c>
      <c r="F629" s="228" t="s">
        <v>760</v>
      </c>
      <c r="G629" s="225"/>
      <c r="H629" s="227" t="s">
        <v>19</v>
      </c>
      <c r="I629" s="229"/>
      <c r="J629" s="225"/>
      <c r="K629" s="225"/>
      <c r="L629" s="230"/>
      <c r="M629" s="231"/>
      <c r="N629" s="232"/>
      <c r="O629" s="232"/>
      <c r="P629" s="232"/>
      <c r="Q629" s="232"/>
      <c r="R629" s="232"/>
      <c r="S629" s="232"/>
      <c r="T629" s="23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4" t="s">
        <v>146</v>
      </c>
      <c r="AU629" s="234" t="s">
        <v>83</v>
      </c>
      <c r="AV629" s="13" t="s">
        <v>81</v>
      </c>
      <c r="AW629" s="13" t="s">
        <v>35</v>
      </c>
      <c r="AX629" s="13" t="s">
        <v>73</v>
      </c>
      <c r="AY629" s="234" t="s">
        <v>135</v>
      </c>
    </row>
    <row r="630" spans="1:51" s="14" customFormat="1" ht="12">
      <c r="A630" s="14"/>
      <c r="B630" s="235"/>
      <c r="C630" s="236"/>
      <c r="D630" s="226" t="s">
        <v>146</v>
      </c>
      <c r="E630" s="237" t="s">
        <v>19</v>
      </c>
      <c r="F630" s="238" t="s">
        <v>761</v>
      </c>
      <c r="G630" s="236"/>
      <c r="H630" s="239">
        <v>0.2</v>
      </c>
      <c r="I630" s="240"/>
      <c r="J630" s="236"/>
      <c r="K630" s="236"/>
      <c r="L630" s="241"/>
      <c r="M630" s="242"/>
      <c r="N630" s="243"/>
      <c r="O630" s="243"/>
      <c r="P630" s="243"/>
      <c r="Q630" s="243"/>
      <c r="R630" s="243"/>
      <c r="S630" s="243"/>
      <c r="T630" s="24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5" t="s">
        <v>146</v>
      </c>
      <c r="AU630" s="245" t="s">
        <v>83</v>
      </c>
      <c r="AV630" s="14" t="s">
        <v>83</v>
      </c>
      <c r="AW630" s="14" t="s">
        <v>35</v>
      </c>
      <c r="AX630" s="14" t="s">
        <v>81</v>
      </c>
      <c r="AY630" s="245" t="s">
        <v>135</v>
      </c>
    </row>
    <row r="631" spans="1:63" s="12" customFormat="1" ht="22.8" customHeight="1">
      <c r="A631" s="12"/>
      <c r="B631" s="190"/>
      <c r="C631" s="191"/>
      <c r="D631" s="192" t="s">
        <v>72</v>
      </c>
      <c r="E631" s="204" t="s">
        <v>762</v>
      </c>
      <c r="F631" s="204" t="s">
        <v>763</v>
      </c>
      <c r="G631" s="191"/>
      <c r="H631" s="191"/>
      <c r="I631" s="194"/>
      <c r="J631" s="205">
        <f>BK631</f>
        <v>0</v>
      </c>
      <c r="K631" s="191"/>
      <c r="L631" s="196"/>
      <c r="M631" s="197"/>
      <c r="N631" s="198"/>
      <c r="O631" s="198"/>
      <c r="P631" s="199">
        <f>SUM(P632:P652)</f>
        <v>0</v>
      </c>
      <c r="Q631" s="198"/>
      <c r="R631" s="199">
        <f>SUM(R632:R652)</f>
        <v>0</v>
      </c>
      <c r="S631" s="198"/>
      <c r="T631" s="200">
        <f>SUM(T632:T652)</f>
        <v>0</v>
      </c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R631" s="201" t="s">
        <v>175</v>
      </c>
      <c r="AT631" s="202" t="s">
        <v>72</v>
      </c>
      <c r="AU631" s="202" t="s">
        <v>81</v>
      </c>
      <c r="AY631" s="201" t="s">
        <v>135</v>
      </c>
      <c r="BK631" s="203">
        <f>SUM(BK632:BK652)</f>
        <v>0</v>
      </c>
    </row>
    <row r="632" spans="1:65" s="2" customFormat="1" ht="16.5" customHeight="1">
      <c r="A632" s="40"/>
      <c r="B632" s="41"/>
      <c r="C632" s="206" t="s">
        <v>764</v>
      </c>
      <c r="D632" s="206" t="s">
        <v>137</v>
      </c>
      <c r="E632" s="207" t="s">
        <v>765</v>
      </c>
      <c r="F632" s="208" t="s">
        <v>766</v>
      </c>
      <c r="G632" s="209" t="s">
        <v>706</v>
      </c>
      <c r="H632" s="210">
        <v>13</v>
      </c>
      <c r="I632" s="211"/>
      <c r="J632" s="212">
        <f>ROUND(I632*H632,2)</f>
        <v>0</v>
      </c>
      <c r="K632" s="208" t="s">
        <v>141</v>
      </c>
      <c r="L632" s="46"/>
      <c r="M632" s="213" t="s">
        <v>19</v>
      </c>
      <c r="N632" s="214" t="s">
        <v>44</v>
      </c>
      <c r="O632" s="86"/>
      <c r="P632" s="215">
        <f>O632*H632</f>
        <v>0</v>
      </c>
      <c r="Q632" s="215">
        <v>0</v>
      </c>
      <c r="R632" s="215">
        <f>Q632*H632</f>
        <v>0</v>
      </c>
      <c r="S632" s="215">
        <v>0</v>
      </c>
      <c r="T632" s="216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17" t="s">
        <v>707</v>
      </c>
      <c r="AT632" s="217" t="s">
        <v>137</v>
      </c>
      <c r="AU632" s="217" t="s">
        <v>83</v>
      </c>
      <c r="AY632" s="19" t="s">
        <v>135</v>
      </c>
      <c r="BE632" s="218">
        <f>IF(N632="základní",J632,0)</f>
        <v>0</v>
      </c>
      <c r="BF632" s="218">
        <f>IF(N632="snížená",J632,0)</f>
        <v>0</v>
      </c>
      <c r="BG632" s="218">
        <f>IF(N632="zákl. přenesená",J632,0)</f>
        <v>0</v>
      </c>
      <c r="BH632" s="218">
        <f>IF(N632="sníž. přenesená",J632,0)</f>
        <v>0</v>
      </c>
      <c r="BI632" s="218">
        <f>IF(N632="nulová",J632,0)</f>
        <v>0</v>
      </c>
      <c r="BJ632" s="19" t="s">
        <v>81</v>
      </c>
      <c r="BK632" s="218">
        <f>ROUND(I632*H632,2)</f>
        <v>0</v>
      </c>
      <c r="BL632" s="19" t="s">
        <v>707</v>
      </c>
      <c r="BM632" s="217" t="s">
        <v>767</v>
      </c>
    </row>
    <row r="633" spans="1:47" s="2" customFormat="1" ht="12">
      <c r="A633" s="40"/>
      <c r="B633" s="41"/>
      <c r="C633" s="42"/>
      <c r="D633" s="219" t="s">
        <v>144</v>
      </c>
      <c r="E633" s="42"/>
      <c r="F633" s="220" t="s">
        <v>768</v>
      </c>
      <c r="G633" s="42"/>
      <c r="H633" s="42"/>
      <c r="I633" s="221"/>
      <c r="J633" s="42"/>
      <c r="K633" s="42"/>
      <c r="L633" s="46"/>
      <c r="M633" s="222"/>
      <c r="N633" s="223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144</v>
      </c>
      <c r="AU633" s="19" t="s">
        <v>83</v>
      </c>
    </row>
    <row r="634" spans="1:51" s="13" customFormat="1" ht="12">
      <c r="A634" s="13"/>
      <c r="B634" s="224"/>
      <c r="C634" s="225"/>
      <c r="D634" s="226" t="s">
        <v>146</v>
      </c>
      <c r="E634" s="227" t="s">
        <v>19</v>
      </c>
      <c r="F634" s="228" t="s">
        <v>769</v>
      </c>
      <c r="G634" s="225"/>
      <c r="H634" s="227" t="s">
        <v>19</v>
      </c>
      <c r="I634" s="229"/>
      <c r="J634" s="225"/>
      <c r="K634" s="225"/>
      <c r="L634" s="230"/>
      <c r="M634" s="231"/>
      <c r="N634" s="232"/>
      <c r="O634" s="232"/>
      <c r="P634" s="232"/>
      <c r="Q634" s="232"/>
      <c r="R634" s="232"/>
      <c r="S634" s="232"/>
      <c r="T634" s="23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4" t="s">
        <v>146</v>
      </c>
      <c r="AU634" s="234" t="s">
        <v>83</v>
      </c>
      <c r="AV634" s="13" t="s">
        <v>81</v>
      </c>
      <c r="AW634" s="13" t="s">
        <v>35</v>
      </c>
      <c r="AX634" s="13" t="s">
        <v>73</v>
      </c>
      <c r="AY634" s="234" t="s">
        <v>135</v>
      </c>
    </row>
    <row r="635" spans="1:51" s="14" customFormat="1" ht="12">
      <c r="A635" s="14"/>
      <c r="B635" s="235"/>
      <c r="C635" s="236"/>
      <c r="D635" s="226" t="s">
        <v>146</v>
      </c>
      <c r="E635" s="237" t="s">
        <v>19</v>
      </c>
      <c r="F635" s="238" t="s">
        <v>185</v>
      </c>
      <c r="G635" s="236"/>
      <c r="H635" s="239">
        <v>7</v>
      </c>
      <c r="I635" s="240"/>
      <c r="J635" s="236"/>
      <c r="K635" s="236"/>
      <c r="L635" s="241"/>
      <c r="M635" s="242"/>
      <c r="N635" s="243"/>
      <c r="O635" s="243"/>
      <c r="P635" s="243"/>
      <c r="Q635" s="243"/>
      <c r="R635" s="243"/>
      <c r="S635" s="243"/>
      <c r="T635" s="24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5" t="s">
        <v>146</v>
      </c>
      <c r="AU635" s="245" t="s">
        <v>83</v>
      </c>
      <c r="AV635" s="14" t="s">
        <v>83</v>
      </c>
      <c r="AW635" s="14" t="s">
        <v>35</v>
      </c>
      <c r="AX635" s="14" t="s">
        <v>73</v>
      </c>
      <c r="AY635" s="245" t="s">
        <v>135</v>
      </c>
    </row>
    <row r="636" spans="1:51" s="13" customFormat="1" ht="12">
      <c r="A636" s="13"/>
      <c r="B636" s="224"/>
      <c r="C636" s="225"/>
      <c r="D636" s="226" t="s">
        <v>146</v>
      </c>
      <c r="E636" s="227" t="s">
        <v>19</v>
      </c>
      <c r="F636" s="228" t="s">
        <v>770</v>
      </c>
      <c r="G636" s="225"/>
      <c r="H636" s="227" t="s">
        <v>19</v>
      </c>
      <c r="I636" s="229"/>
      <c r="J636" s="225"/>
      <c r="K636" s="225"/>
      <c r="L636" s="230"/>
      <c r="M636" s="231"/>
      <c r="N636" s="232"/>
      <c r="O636" s="232"/>
      <c r="P636" s="232"/>
      <c r="Q636" s="232"/>
      <c r="R636" s="232"/>
      <c r="S636" s="232"/>
      <c r="T636" s="23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4" t="s">
        <v>146</v>
      </c>
      <c r="AU636" s="234" t="s">
        <v>83</v>
      </c>
      <c r="AV636" s="13" t="s">
        <v>81</v>
      </c>
      <c r="AW636" s="13" t="s">
        <v>35</v>
      </c>
      <c r="AX636" s="13" t="s">
        <v>73</v>
      </c>
      <c r="AY636" s="234" t="s">
        <v>135</v>
      </c>
    </row>
    <row r="637" spans="1:51" s="14" customFormat="1" ht="12">
      <c r="A637" s="14"/>
      <c r="B637" s="235"/>
      <c r="C637" s="236"/>
      <c r="D637" s="226" t="s">
        <v>146</v>
      </c>
      <c r="E637" s="237" t="s">
        <v>19</v>
      </c>
      <c r="F637" s="238" t="s">
        <v>162</v>
      </c>
      <c r="G637" s="236"/>
      <c r="H637" s="239">
        <v>3</v>
      </c>
      <c r="I637" s="240"/>
      <c r="J637" s="236"/>
      <c r="K637" s="236"/>
      <c r="L637" s="241"/>
      <c r="M637" s="242"/>
      <c r="N637" s="243"/>
      <c r="O637" s="243"/>
      <c r="P637" s="243"/>
      <c r="Q637" s="243"/>
      <c r="R637" s="243"/>
      <c r="S637" s="243"/>
      <c r="T637" s="24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5" t="s">
        <v>146</v>
      </c>
      <c r="AU637" s="245" t="s">
        <v>83</v>
      </c>
      <c r="AV637" s="14" t="s">
        <v>83</v>
      </c>
      <c r="AW637" s="14" t="s">
        <v>35</v>
      </c>
      <c r="AX637" s="14" t="s">
        <v>73</v>
      </c>
      <c r="AY637" s="245" t="s">
        <v>135</v>
      </c>
    </row>
    <row r="638" spans="1:51" s="13" customFormat="1" ht="12">
      <c r="A638" s="13"/>
      <c r="B638" s="224"/>
      <c r="C638" s="225"/>
      <c r="D638" s="226" t="s">
        <v>146</v>
      </c>
      <c r="E638" s="227" t="s">
        <v>19</v>
      </c>
      <c r="F638" s="228" t="s">
        <v>771</v>
      </c>
      <c r="G638" s="225"/>
      <c r="H638" s="227" t="s">
        <v>19</v>
      </c>
      <c r="I638" s="229"/>
      <c r="J638" s="225"/>
      <c r="K638" s="225"/>
      <c r="L638" s="230"/>
      <c r="M638" s="231"/>
      <c r="N638" s="232"/>
      <c r="O638" s="232"/>
      <c r="P638" s="232"/>
      <c r="Q638" s="232"/>
      <c r="R638" s="232"/>
      <c r="S638" s="232"/>
      <c r="T638" s="23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4" t="s">
        <v>146</v>
      </c>
      <c r="AU638" s="234" t="s">
        <v>83</v>
      </c>
      <c r="AV638" s="13" t="s">
        <v>81</v>
      </c>
      <c r="AW638" s="13" t="s">
        <v>35</v>
      </c>
      <c r="AX638" s="13" t="s">
        <v>73</v>
      </c>
      <c r="AY638" s="234" t="s">
        <v>135</v>
      </c>
    </row>
    <row r="639" spans="1:51" s="14" customFormat="1" ht="12">
      <c r="A639" s="14"/>
      <c r="B639" s="235"/>
      <c r="C639" s="236"/>
      <c r="D639" s="226" t="s">
        <v>146</v>
      </c>
      <c r="E639" s="237" t="s">
        <v>19</v>
      </c>
      <c r="F639" s="238" t="s">
        <v>162</v>
      </c>
      <c r="G639" s="236"/>
      <c r="H639" s="239">
        <v>3</v>
      </c>
      <c r="I639" s="240"/>
      <c r="J639" s="236"/>
      <c r="K639" s="236"/>
      <c r="L639" s="241"/>
      <c r="M639" s="242"/>
      <c r="N639" s="243"/>
      <c r="O639" s="243"/>
      <c r="P639" s="243"/>
      <c r="Q639" s="243"/>
      <c r="R639" s="243"/>
      <c r="S639" s="243"/>
      <c r="T639" s="24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5" t="s">
        <v>146</v>
      </c>
      <c r="AU639" s="245" t="s">
        <v>83</v>
      </c>
      <c r="AV639" s="14" t="s">
        <v>83</v>
      </c>
      <c r="AW639" s="14" t="s">
        <v>35</v>
      </c>
      <c r="AX639" s="14" t="s">
        <v>73</v>
      </c>
      <c r="AY639" s="245" t="s">
        <v>135</v>
      </c>
    </row>
    <row r="640" spans="1:51" s="15" customFormat="1" ht="12">
      <c r="A640" s="15"/>
      <c r="B640" s="246"/>
      <c r="C640" s="247"/>
      <c r="D640" s="226" t="s">
        <v>146</v>
      </c>
      <c r="E640" s="248" t="s">
        <v>19</v>
      </c>
      <c r="F640" s="249" t="s">
        <v>161</v>
      </c>
      <c r="G640" s="247"/>
      <c r="H640" s="250">
        <v>13</v>
      </c>
      <c r="I640" s="251"/>
      <c r="J640" s="247"/>
      <c r="K640" s="247"/>
      <c r="L640" s="252"/>
      <c r="M640" s="253"/>
      <c r="N640" s="254"/>
      <c r="O640" s="254"/>
      <c r="P640" s="254"/>
      <c r="Q640" s="254"/>
      <c r="R640" s="254"/>
      <c r="S640" s="254"/>
      <c r="T640" s="25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56" t="s">
        <v>146</v>
      </c>
      <c r="AU640" s="256" t="s">
        <v>83</v>
      </c>
      <c r="AV640" s="15" t="s">
        <v>142</v>
      </c>
      <c r="AW640" s="15" t="s">
        <v>35</v>
      </c>
      <c r="AX640" s="15" t="s">
        <v>81</v>
      </c>
      <c r="AY640" s="256" t="s">
        <v>135</v>
      </c>
    </row>
    <row r="641" spans="1:65" s="2" customFormat="1" ht="16.5" customHeight="1">
      <c r="A641" s="40"/>
      <c r="B641" s="41"/>
      <c r="C641" s="206" t="s">
        <v>772</v>
      </c>
      <c r="D641" s="206" t="s">
        <v>137</v>
      </c>
      <c r="E641" s="207" t="s">
        <v>773</v>
      </c>
      <c r="F641" s="208" t="s">
        <v>774</v>
      </c>
      <c r="G641" s="209" t="s">
        <v>706</v>
      </c>
      <c r="H641" s="210">
        <v>2</v>
      </c>
      <c r="I641" s="211"/>
      <c r="J641" s="212">
        <f>ROUND(I641*H641,2)</f>
        <v>0</v>
      </c>
      <c r="K641" s="208" t="s">
        <v>141</v>
      </c>
      <c r="L641" s="46"/>
      <c r="M641" s="213" t="s">
        <v>19</v>
      </c>
      <c r="N641" s="214" t="s">
        <v>44</v>
      </c>
      <c r="O641" s="86"/>
      <c r="P641" s="215">
        <f>O641*H641</f>
        <v>0</v>
      </c>
      <c r="Q641" s="215">
        <v>0</v>
      </c>
      <c r="R641" s="215">
        <f>Q641*H641</f>
        <v>0</v>
      </c>
      <c r="S641" s="215">
        <v>0</v>
      </c>
      <c r="T641" s="216">
        <f>S641*H641</f>
        <v>0</v>
      </c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R641" s="217" t="s">
        <v>707</v>
      </c>
      <c r="AT641" s="217" t="s">
        <v>137</v>
      </c>
      <c r="AU641" s="217" t="s">
        <v>83</v>
      </c>
      <c r="AY641" s="19" t="s">
        <v>135</v>
      </c>
      <c r="BE641" s="218">
        <f>IF(N641="základní",J641,0)</f>
        <v>0</v>
      </c>
      <c r="BF641" s="218">
        <f>IF(N641="snížená",J641,0)</f>
        <v>0</v>
      </c>
      <c r="BG641" s="218">
        <f>IF(N641="zákl. přenesená",J641,0)</f>
        <v>0</v>
      </c>
      <c r="BH641" s="218">
        <f>IF(N641="sníž. přenesená",J641,0)</f>
        <v>0</v>
      </c>
      <c r="BI641" s="218">
        <f>IF(N641="nulová",J641,0)</f>
        <v>0</v>
      </c>
      <c r="BJ641" s="19" t="s">
        <v>81</v>
      </c>
      <c r="BK641" s="218">
        <f>ROUND(I641*H641,2)</f>
        <v>0</v>
      </c>
      <c r="BL641" s="19" t="s">
        <v>707</v>
      </c>
      <c r="BM641" s="217" t="s">
        <v>775</v>
      </c>
    </row>
    <row r="642" spans="1:47" s="2" customFormat="1" ht="12">
      <c r="A642" s="40"/>
      <c r="B642" s="41"/>
      <c r="C642" s="42"/>
      <c r="D642" s="219" t="s">
        <v>144</v>
      </c>
      <c r="E642" s="42"/>
      <c r="F642" s="220" t="s">
        <v>776</v>
      </c>
      <c r="G642" s="42"/>
      <c r="H642" s="42"/>
      <c r="I642" s="221"/>
      <c r="J642" s="42"/>
      <c r="K642" s="42"/>
      <c r="L642" s="46"/>
      <c r="M642" s="222"/>
      <c r="N642" s="223"/>
      <c r="O642" s="86"/>
      <c r="P642" s="86"/>
      <c r="Q642" s="86"/>
      <c r="R642" s="86"/>
      <c r="S642" s="86"/>
      <c r="T642" s="87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T642" s="19" t="s">
        <v>144</v>
      </c>
      <c r="AU642" s="19" t="s">
        <v>83</v>
      </c>
    </row>
    <row r="643" spans="1:51" s="13" customFormat="1" ht="12">
      <c r="A643" s="13"/>
      <c r="B643" s="224"/>
      <c r="C643" s="225"/>
      <c r="D643" s="226" t="s">
        <v>146</v>
      </c>
      <c r="E643" s="227" t="s">
        <v>19</v>
      </c>
      <c r="F643" s="228" t="s">
        <v>777</v>
      </c>
      <c r="G643" s="225"/>
      <c r="H643" s="227" t="s">
        <v>19</v>
      </c>
      <c r="I643" s="229"/>
      <c r="J643" s="225"/>
      <c r="K643" s="225"/>
      <c r="L643" s="230"/>
      <c r="M643" s="231"/>
      <c r="N643" s="232"/>
      <c r="O643" s="232"/>
      <c r="P643" s="232"/>
      <c r="Q643" s="232"/>
      <c r="R643" s="232"/>
      <c r="S643" s="232"/>
      <c r="T643" s="23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4" t="s">
        <v>146</v>
      </c>
      <c r="AU643" s="234" t="s">
        <v>83</v>
      </c>
      <c r="AV643" s="13" t="s">
        <v>81</v>
      </c>
      <c r="AW643" s="13" t="s">
        <v>35</v>
      </c>
      <c r="AX643" s="13" t="s">
        <v>73</v>
      </c>
      <c r="AY643" s="234" t="s">
        <v>135</v>
      </c>
    </row>
    <row r="644" spans="1:51" s="14" customFormat="1" ht="12">
      <c r="A644" s="14"/>
      <c r="B644" s="235"/>
      <c r="C644" s="236"/>
      <c r="D644" s="226" t="s">
        <v>146</v>
      </c>
      <c r="E644" s="237" t="s">
        <v>19</v>
      </c>
      <c r="F644" s="238" t="s">
        <v>83</v>
      </c>
      <c r="G644" s="236"/>
      <c r="H644" s="239">
        <v>2</v>
      </c>
      <c r="I644" s="240"/>
      <c r="J644" s="236"/>
      <c r="K644" s="236"/>
      <c r="L644" s="241"/>
      <c r="M644" s="242"/>
      <c r="N644" s="243"/>
      <c r="O644" s="243"/>
      <c r="P644" s="243"/>
      <c r="Q644" s="243"/>
      <c r="R644" s="243"/>
      <c r="S644" s="243"/>
      <c r="T644" s="24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5" t="s">
        <v>146</v>
      </c>
      <c r="AU644" s="245" t="s">
        <v>83</v>
      </c>
      <c r="AV644" s="14" t="s">
        <v>83</v>
      </c>
      <c r="AW644" s="14" t="s">
        <v>35</v>
      </c>
      <c r="AX644" s="14" t="s">
        <v>81</v>
      </c>
      <c r="AY644" s="245" t="s">
        <v>135</v>
      </c>
    </row>
    <row r="645" spans="1:65" s="2" customFormat="1" ht="16.5" customHeight="1">
      <c r="A645" s="40"/>
      <c r="B645" s="41"/>
      <c r="C645" s="206" t="s">
        <v>778</v>
      </c>
      <c r="D645" s="206" t="s">
        <v>137</v>
      </c>
      <c r="E645" s="207" t="s">
        <v>779</v>
      </c>
      <c r="F645" s="208" t="s">
        <v>780</v>
      </c>
      <c r="G645" s="209" t="s">
        <v>714</v>
      </c>
      <c r="H645" s="210">
        <v>1</v>
      </c>
      <c r="I645" s="211"/>
      <c r="J645" s="212">
        <f>ROUND(I645*H645,2)</f>
        <v>0</v>
      </c>
      <c r="K645" s="208" t="s">
        <v>141</v>
      </c>
      <c r="L645" s="46"/>
      <c r="M645" s="213" t="s">
        <v>19</v>
      </c>
      <c r="N645" s="214" t="s">
        <v>44</v>
      </c>
      <c r="O645" s="86"/>
      <c r="P645" s="215">
        <f>O645*H645</f>
        <v>0</v>
      </c>
      <c r="Q645" s="215">
        <v>0</v>
      </c>
      <c r="R645" s="215">
        <f>Q645*H645</f>
        <v>0</v>
      </c>
      <c r="S645" s="215">
        <v>0</v>
      </c>
      <c r="T645" s="216">
        <f>S645*H645</f>
        <v>0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17" t="s">
        <v>707</v>
      </c>
      <c r="AT645" s="217" t="s">
        <v>137</v>
      </c>
      <c r="AU645" s="217" t="s">
        <v>83</v>
      </c>
      <c r="AY645" s="19" t="s">
        <v>135</v>
      </c>
      <c r="BE645" s="218">
        <f>IF(N645="základní",J645,0)</f>
        <v>0</v>
      </c>
      <c r="BF645" s="218">
        <f>IF(N645="snížená",J645,0)</f>
        <v>0</v>
      </c>
      <c r="BG645" s="218">
        <f>IF(N645="zákl. přenesená",J645,0)</f>
        <v>0</v>
      </c>
      <c r="BH645" s="218">
        <f>IF(N645="sníž. přenesená",J645,0)</f>
        <v>0</v>
      </c>
      <c r="BI645" s="218">
        <f>IF(N645="nulová",J645,0)</f>
        <v>0</v>
      </c>
      <c r="BJ645" s="19" t="s">
        <v>81</v>
      </c>
      <c r="BK645" s="218">
        <f>ROUND(I645*H645,2)</f>
        <v>0</v>
      </c>
      <c r="BL645" s="19" t="s">
        <v>707</v>
      </c>
      <c r="BM645" s="217" t="s">
        <v>781</v>
      </c>
    </row>
    <row r="646" spans="1:47" s="2" customFormat="1" ht="12">
      <c r="A646" s="40"/>
      <c r="B646" s="41"/>
      <c r="C646" s="42"/>
      <c r="D646" s="219" t="s">
        <v>144</v>
      </c>
      <c r="E646" s="42"/>
      <c r="F646" s="220" t="s">
        <v>782</v>
      </c>
      <c r="G646" s="42"/>
      <c r="H646" s="42"/>
      <c r="I646" s="221"/>
      <c r="J646" s="42"/>
      <c r="K646" s="42"/>
      <c r="L646" s="46"/>
      <c r="M646" s="222"/>
      <c r="N646" s="223"/>
      <c r="O646" s="86"/>
      <c r="P646" s="86"/>
      <c r="Q646" s="86"/>
      <c r="R646" s="86"/>
      <c r="S646" s="86"/>
      <c r="T646" s="87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T646" s="19" t="s">
        <v>144</v>
      </c>
      <c r="AU646" s="19" t="s">
        <v>83</v>
      </c>
    </row>
    <row r="647" spans="1:51" s="13" customFormat="1" ht="12">
      <c r="A647" s="13"/>
      <c r="B647" s="224"/>
      <c r="C647" s="225"/>
      <c r="D647" s="226" t="s">
        <v>146</v>
      </c>
      <c r="E647" s="227" t="s">
        <v>19</v>
      </c>
      <c r="F647" s="228" t="s">
        <v>783</v>
      </c>
      <c r="G647" s="225"/>
      <c r="H647" s="227" t="s">
        <v>19</v>
      </c>
      <c r="I647" s="229"/>
      <c r="J647" s="225"/>
      <c r="K647" s="225"/>
      <c r="L647" s="230"/>
      <c r="M647" s="231"/>
      <c r="N647" s="232"/>
      <c r="O647" s="232"/>
      <c r="P647" s="232"/>
      <c r="Q647" s="232"/>
      <c r="R647" s="232"/>
      <c r="S647" s="232"/>
      <c r="T647" s="23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34" t="s">
        <v>146</v>
      </c>
      <c r="AU647" s="234" t="s">
        <v>83</v>
      </c>
      <c r="AV647" s="13" t="s">
        <v>81</v>
      </c>
      <c r="AW647" s="13" t="s">
        <v>35</v>
      </c>
      <c r="AX647" s="13" t="s">
        <v>73</v>
      </c>
      <c r="AY647" s="234" t="s">
        <v>135</v>
      </c>
    </row>
    <row r="648" spans="1:51" s="14" customFormat="1" ht="12">
      <c r="A648" s="14"/>
      <c r="B648" s="235"/>
      <c r="C648" s="236"/>
      <c r="D648" s="226" t="s">
        <v>146</v>
      </c>
      <c r="E648" s="237" t="s">
        <v>19</v>
      </c>
      <c r="F648" s="238" t="s">
        <v>81</v>
      </c>
      <c r="G648" s="236"/>
      <c r="H648" s="239">
        <v>1</v>
      </c>
      <c r="I648" s="240"/>
      <c r="J648" s="236"/>
      <c r="K648" s="236"/>
      <c r="L648" s="241"/>
      <c r="M648" s="242"/>
      <c r="N648" s="243"/>
      <c r="O648" s="243"/>
      <c r="P648" s="243"/>
      <c r="Q648" s="243"/>
      <c r="R648" s="243"/>
      <c r="S648" s="243"/>
      <c r="T648" s="24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5" t="s">
        <v>146</v>
      </c>
      <c r="AU648" s="245" t="s">
        <v>83</v>
      </c>
      <c r="AV648" s="14" t="s">
        <v>83</v>
      </c>
      <c r="AW648" s="14" t="s">
        <v>35</v>
      </c>
      <c r="AX648" s="14" t="s">
        <v>81</v>
      </c>
      <c r="AY648" s="245" t="s">
        <v>135</v>
      </c>
    </row>
    <row r="649" spans="1:65" s="2" customFormat="1" ht="16.5" customHeight="1">
      <c r="A649" s="40"/>
      <c r="B649" s="41"/>
      <c r="C649" s="206" t="s">
        <v>784</v>
      </c>
      <c r="D649" s="206" t="s">
        <v>137</v>
      </c>
      <c r="E649" s="207" t="s">
        <v>785</v>
      </c>
      <c r="F649" s="208" t="s">
        <v>786</v>
      </c>
      <c r="G649" s="209" t="s">
        <v>714</v>
      </c>
      <c r="H649" s="210">
        <v>1</v>
      </c>
      <c r="I649" s="211"/>
      <c r="J649" s="212">
        <f>ROUND(I649*H649,2)</f>
        <v>0</v>
      </c>
      <c r="K649" s="208" t="s">
        <v>141</v>
      </c>
      <c r="L649" s="46"/>
      <c r="M649" s="213" t="s">
        <v>19</v>
      </c>
      <c r="N649" s="214" t="s">
        <v>44</v>
      </c>
      <c r="O649" s="86"/>
      <c r="P649" s="215">
        <f>O649*H649</f>
        <v>0</v>
      </c>
      <c r="Q649" s="215">
        <v>0</v>
      </c>
      <c r="R649" s="215">
        <f>Q649*H649</f>
        <v>0</v>
      </c>
      <c r="S649" s="215">
        <v>0</v>
      </c>
      <c r="T649" s="216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17" t="s">
        <v>707</v>
      </c>
      <c r="AT649" s="217" t="s">
        <v>137</v>
      </c>
      <c r="AU649" s="217" t="s">
        <v>83</v>
      </c>
      <c r="AY649" s="19" t="s">
        <v>135</v>
      </c>
      <c r="BE649" s="218">
        <f>IF(N649="základní",J649,0)</f>
        <v>0</v>
      </c>
      <c r="BF649" s="218">
        <f>IF(N649="snížená",J649,0)</f>
        <v>0</v>
      </c>
      <c r="BG649" s="218">
        <f>IF(N649="zákl. přenesená",J649,0)</f>
        <v>0</v>
      </c>
      <c r="BH649" s="218">
        <f>IF(N649="sníž. přenesená",J649,0)</f>
        <v>0</v>
      </c>
      <c r="BI649" s="218">
        <f>IF(N649="nulová",J649,0)</f>
        <v>0</v>
      </c>
      <c r="BJ649" s="19" t="s">
        <v>81</v>
      </c>
      <c r="BK649" s="218">
        <f>ROUND(I649*H649,2)</f>
        <v>0</v>
      </c>
      <c r="BL649" s="19" t="s">
        <v>707</v>
      </c>
      <c r="BM649" s="217" t="s">
        <v>787</v>
      </c>
    </row>
    <row r="650" spans="1:47" s="2" customFormat="1" ht="12">
      <c r="A650" s="40"/>
      <c r="B650" s="41"/>
      <c r="C650" s="42"/>
      <c r="D650" s="219" t="s">
        <v>144</v>
      </c>
      <c r="E650" s="42"/>
      <c r="F650" s="220" t="s">
        <v>788</v>
      </c>
      <c r="G650" s="42"/>
      <c r="H650" s="42"/>
      <c r="I650" s="221"/>
      <c r="J650" s="42"/>
      <c r="K650" s="42"/>
      <c r="L650" s="46"/>
      <c r="M650" s="222"/>
      <c r="N650" s="223"/>
      <c r="O650" s="86"/>
      <c r="P650" s="86"/>
      <c r="Q650" s="86"/>
      <c r="R650" s="86"/>
      <c r="S650" s="86"/>
      <c r="T650" s="87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T650" s="19" t="s">
        <v>144</v>
      </c>
      <c r="AU650" s="19" t="s">
        <v>83</v>
      </c>
    </row>
    <row r="651" spans="1:51" s="13" customFormat="1" ht="12">
      <c r="A651" s="13"/>
      <c r="B651" s="224"/>
      <c r="C651" s="225"/>
      <c r="D651" s="226" t="s">
        <v>146</v>
      </c>
      <c r="E651" s="227" t="s">
        <v>19</v>
      </c>
      <c r="F651" s="228" t="s">
        <v>789</v>
      </c>
      <c r="G651" s="225"/>
      <c r="H651" s="227" t="s">
        <v>19</v>
      </c>
      <c r="I651" s="229"/>
      <c r="J651" s="225"/>
      <c r="K651" s="225"/>
      <c r="L651" s="230"/>
      <c r="M651" s="231"/>
      <c r="N651" s="232"/>
      <c r="O651" s="232"/>
      <c r="P651" s="232"/>
      <c r="Q651" s="232"/>
      <c r="R651" s="232"/>
      <c r="S651" s="232"/>
      <c r="T651" s="23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34" t="s">
        <v>146</v>
      </c>
      <c r="AU651" s="234" t="s">
        <v>83</v>
      </c>
      <c r="AV651" s="13" t="s">
        <v>81</v>
      </c>
      <c r="AW651" s="13" t="s">
        <v>35</v>
      </c>
      <c r="AX651" s="13" t="s">
        <v>73</v>
      </c>
      <c r="AY651" s="234" t="s">
        <v>135</v>
      </c>
    </row>
    <row r="652" spans="1:51" s="14" customFormat="1" ht="12">
      <c r="A652" s="14"/>
      <c r="B652" s="235"/>
      <c r="C652" s="236"/>
      <c r="D652" s="226" t="s">
        <v>146</v>
      </c>
      <c r="E652" s="237" t="s">
        <v>19</v>
      </c>
      <c r="F652" s="238" t="s">
        <v>81</v>
      </c>
      <c r="G652" s="236"/>
      <c r="H652" s="239">
        <v>1</v>
      </c>
      <c r="I652" s="240"/>
      <c r="J652" s="236"/>
      <c r="K652" s="236"/>
      <c r="L652" s="241"/>
      <c r="M652" s="242"/>
      <c r="N652" s="243"/>
      <c r="O652" s="243"/>
      <c r="P652" s="243"/>
      <c r="Q652" s="243"/>
      <c r="R652" s="243"/>
      <c r="S652" s="243"/>
      <c r="T652" s="24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5" t="s">
        <v>146</v>
      </c>
      <c r="AU652" s="245" t="s">
        <v>83</v>
      </c>
      <c r="AV652" s="14" t="s">
        <v>83</v>
      </c>
      <c r="AW652" s="14" t="s">
        <v>35</v>
      </c>
      <c r="AX652" s="14" t="s">
        <v>81</v>
      </c>
      <c r="AY652" s="245" t="s">
        <v>135</v>
      </c>
    </row>
    <row r="653" spans="1:63" s="12" customFormat="1" ht="22.8" customHeight="1">
      <c r="A653" s="12"/>
      <c r="B653" s="190"/>
      <c r="C653" s="191"/>
      <c r="D653" s="192" t="s">
        <v>72</v>
      </c>
      <c r="E653" s="204" t="s">
        <v>790</v>
      </c>
      <c r="F653" s="204" t="s">
        <v>791</v>
      </c>
      <c r="G653" s="191"/>
      <c r="H653" s="191"/>
      <c r="I653" s="194"/>
      <c r="J653" s="205">
        <f>BK653</f>
        <v>0</v>
      </c>
      <c r="K653" s="191"/>
      <c r="L653" s="196"/>
      <c r="M653" s="197"/>
      <c r="N653" s="198"/>
      <c r="O653" s="198"/>
      <c r="P653" s="199">
        <f>SUM(P654:P660)</f>
        <v>0</v>
      </c>
      <c r="Q653" s="198"/>
      <c r="R653" s="199">
        <f>SUM(R654:R660)</f>
        <v>0</v>
      </c>
      <c r="S653" s="198"/>
      <c r="T653" s="200">
        <f>SUM(T654:T660)</f>
        <v>0</v>
      </c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R653" s="201" t="s">
        <v>175</v>
      </c>
      <c r="AT653" s="202" t="s">
        <v>72</v>
      </c>
      <c r="AU653" s="202" t="s">
        <v>81</v>
      </c>
      <c r="AY653" s="201" t="s">
        <v>135</v>
      </c>
      <c r="BK653" s="203">
        <f>SUM(BK654:BK660)</f>
        <v>0</v>
      </c>
    </row>
    <row r="654" spans="1:65" s="2" customFormat="1" ht="16.5" customHeight="1">
      <c r="A654" s="40"/>
      <c r="B654" s="41"/>
      <c r="C654" s="206" t="s">
        <v>792</v>
      </c>
      <c r="D654" s="206" t="s">
        <v>137</v>
      </c>
      <c r="E654" s="207" t="s">
        <v>793</v>
      </c>
      <c r="F654" s="208" t="s">
        <v>794</v>
      </c>
      <c r="G654" s="209" t="s">
        <v>714</v>
      </c>
      <c r="H654" s="210">
        <v>2</v>
      </c>
      <c r="I654" s="211"/>
      <c r="J654" s="212">
        <f>ROUND(I654*H654,2)</f>
        <v>0</v>
      </c>
      <c r="K654" s="208" t="s">
        <v>141</v>
      </c>
      <c r="L654" s="46"/>
      <c r="M654" s="213" t="s">
        <v>19</v>
      </c>
      <c r="N654" s="214" t="s">
        <v>44</v>
      </c>
      <c r="O654" s="86"/>
      <c r="P654" s="215">
        <f>O654*H654</f>
        <v>0</v>
      </c>
      <c r="Q654" s="215">
        <v>0</v>
      </c>
      <c r="R654" s="215">
        <f>Q654*H654</f>
        <v>0</v>
      </c>
      <c r="S654" s="215">
        <v>0</v>
      </c>
      <c r="T654" s="216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17" t="s">
        <v>707</v>
      </c>
      <c r="AT654" s="217" t="s">
        <v>137</v>
      </c>
      <c r="AU654" s="217" t="s">
        <v>83</v>
      </c>
      <c r="AY654" s="19" t="s">
        <v>135</v>
      </c>
      <c r="BE654" s="218">
        <f>IF(N654="základní",J654,0)</f>
        <v>0</v>
      </c>
      <c r="BF654" s="218">
        <f>IF(N654="snížená",J654,0)</f>
        <v>0</v>
      </c>
      <c r="BG654" s="218">
        <f>IF(N654="zákl. přenesená",J654,0)</f>
        <v>0</v>
      </c>
      <c r="BH654" s="218">
        <f>IF(N654="sníž. přenesená",J654,0)</f>
        <v>0</v>
      </c>
      <c r="BI654" s="218">
        <f>IF(N654="nulová",J654,0)</f>
        <v>0</v>
      </c>
      <c r="BJ654" s="19" t="s">
        <v>81</v>
      </c>
      <c r="BK654" s="218">
        <f>ROUND(I654*H654,2)</f>
        <v>0</v>
      </c>
      <c r="BL654" s="19" t="s">
        <v>707</v>
      </c>
      <c r="BM654" s="217" t="s">
        <v>795</v>
      </c>
    </row>
    <row r="655" spans="1:47" s="2" customFormat="1" ht="12">
      <c r="A655" s="40"/>
      <c r="B655" s="41"/>
      <c r="C655" s="42"/>
      <c r="D655" s="219" t="s">
        <v>144</v>
      </c>
      <c r="E655" s="42"/>
      <c r="F655" s="220" t="s">
        <v>796</v>
      </c>
      <c r="G655" s="42"/>
      <c r="H655" s="42"/>
      <c r="I655" s="221"/>
      <c r="J655" s="42"/>
      <c r="K655" s="42"/>
      <c r="L655" s="46"/>
      <c r="M655" s="222"/>
      <c r="N655" s="223"/>
      <c r="O655" s="86"/>
      <c r="P655" s="86"/>
      <c r="Q655" s="86"/>
      <c r="R655" s="86"/>
      <c r="S655" s="86"/>
      <c r="T655" s="87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T655" s="19" t="s">
        <v>144</v>
      </c>
      <c r="AU655" s="19" t="s">
        <v>83</v>
      </c>
    </row>
    <row r="656" spans="1:51" s="13" customFormat="1" ht="12">
      <c r="A656" s="13"/>
      <c r="B656" s="224"/>
      <c r="C656" s="225"/>
      <c r="D656" s="226" t="s">
        <v>146</v>
      </c>
      <c r="E656" s="227" t="s">
        <v>19</v>
      </c>
      <c r="F656" s="228" t="s">
        <v>797</v>
      </c>
      <c r="G656" s="225"/>
      <c r="H656" s="227" t="s">
        <v>19</v>
      </c>
      <c r="I656" s="229"/>
      <c r="J656" s="225"/>
      <c r="K656" s="225"/>
      <c r="L656" s="230"/>
      <c r="M656" s="231"/>
      <c r="N656" s="232"/>
      <c r="O656" s="232"/>
      <c r="P656" s="232"/>
      <c r="Q656" s="232"/>
      <c r="R656" s="232"/>
      <c r="S656" s="232"/>
      <c r="T656" s="23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4" t="s">
        <v>146</v>
      </c>
      <c r="AU656" s="234" t="s">
        <v>83</v>
      </c>
      <c r="AV656" s="13" t="s">
        <v>81</v>
      </c>
      <c r="AW656" s="13" t="s">
        <v>35</v>
      </c>
      <c r="AX656" s="13" t="s">
        <v>73</v>
      </c>
      <c r="AY656" s="234" t="s">
        <v>135</v>
      </c>
    </row>
    <row r="657" spans="1:51" s="14" customFormat="1" ht="12">
      <c r="A657" s="14"/>
      <c r="B657" s="235"/>
      <c r="C657" s="236"/>
      <c r="D657" s="226" t="s">
        <v>146</v>
      </c>
      <c r="E657" s="237" t="s">
        <v>19</v>
      </c>
      <c r="F657" s="238" t="s">
        <v>81</v>
      </c>
      <c r="G657" s="236"/>
      <c r="H657" s="239">
        <v>1</v>
      </c>
      <c r="I657" s="240"/>
      <c r="J657" s="236"/>
      <c r="K657" s="236"/>
      <c r="L657" s="241"/>
      <c r="M657" s="242"/>
      <c r="N657" s="243"/>
      <c r="O657" s="243"/>
      <c r="P657" s="243"/>
      <c r="Q657" s="243"/>
      <c r="R657" s="243"/>
      <c r="S657" s="243"/>
      <c r="T657" s="24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5" t="s">
        <v>146</v>
      </c>
      <c r="AU657" s="245" t="s">
        <v>83</v>
      </c>
      <c r="AV657" s="14" t="s">
        <v>83</v>
      </c>
      <c r="AW657" s="14" t="s">
        <v>35</v>
      </c>
      <c r="AX657" s="14" t="s">
        <v>73</v>
      </c>
      <c r="AY657" s="245" t="s">
        <v>135</v>
      </c>
    </row>
    <row r="658" spans="1:51" s="13" customFormat="1" ht="12">
      <c r="A658" s="13"/>
      <c r="B658" s="224"/>
      <c r="C658" s="225"/>
      <c r="D658" s="226" t="s">
        <v>146</v>
      </c>
      <c r="E658" s="227" t="s">
        <v>19</v>
      </c>
      <c r="F658" s="228" t="s">
        <v>798</v>
      </c>
      <c r="G658" s="225"/>
      <c r="H658" s="227" t="s">
        <v>19</v>
      </c>
      <c r="I658" s="229"/>
      <c r="J658" s="225"/>
      <c r="K658" s="225"/>
      <c r="L658" s="230"/>
      <c r="M658" s="231"/>
      <c r="N658" s="232"/>
      <c r="O658" s="232"/>
      <c r="P658" s="232"/>
      <c r="Q658" s="232"/>
      <c r="R658" s="232"/>
      <c r="S658" s="232"/>
      <c r="T658" s="23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4" t="s">
        <v>146</v>
      </c>
      <c r="AU658" s="234" t="s">
        <v>83</v>
      </c>
      <c r="AV658" s="13" t="s">
        <v>81</v>
      </c>
      <c r="AW658" s="13" t="s">
        <v>35</v>
      </c>
      <c r="AX658" s="13" t="s">
        <v>73</v>
      </c>
      <c r="AY658" s="234" t="s">
        <v>135</v>
      </c>
    </row>
    <row r="659" spans="1:51" s="14" customFormat="1" ht="12">
      <c r="A659" s="14"/>
      <c r="B659" s="235"/>
      <c r="C659" s="236"/>
      <c r="D659" s="226" t="s">
        <v>146</v>
      </c>
      <c r="E659" s="237" t="s">
        <v>19</v>
      </c>
      <c r="F659" s="238" t="s">
        <v>81</v>
      </c>
      <c r="G659" s="236"/>
      <c r="H659" s="239">
        <v>1</v>
      </c>
      <c r="I659" s="240"/>
      <c r="J659" s="236"/>
      <c r="K659" s="236"/>
      <c r="L659" s="241"/>
      <c r="M659" s="242"/>
      <c r="N659" s="243"/>
      <c r="O659" s="243"/>
      <c r="P659" s="243"/>
      <c r="Q659" s="243"/>
      <c r="R659" s="243"/>
      <c r="S659" s="243"/>
      <c r="T659" s="24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5" t="s">
        <v>146</v>
      </c>
      <c r="AU659" s="245" t="s">
        <v>83</v>
      </c>
      <c r="AV659" s="14" t="s">
        <v>83</v>
      </c>
      <c r="AW659" s="14" t="s">
        <v>35</v>
      </c>
      <c r="AX659" s="14" t="s">
        <v>73</v>
      </c>
      <c r="AY659" s="245" t="s">
        <v>135</v>
      </c>
    </row>
    <row r="660" spans="1:51" s="15" customFormat="1" ht="12">
      <c r="A660" s="15"/>
      <c r="B660" s="246"/>
      <c r="C660" s="247"/>
      <c r="D660" s="226" t="s">
        <v>146</v>
      </c>
      <c r="E660" s="248" t="s">
        <v>19</v>
      </c>
      <c r="F660" s="249" t="s">
        <v>161</v>
      </c>
      <c r="G660" s="247"/>
      <c r="H660" s="250">
        <v>2</v>
      </c>
      <c r="I660" s="251"/>
      <c r="J660" s="247"/>
      <c r="K660" s="247"/>
      <c r="L660" s="252"/>
      <c r="M660" s="253"/>
      <c r="N660" s="254"/>
      <c r="O660" s="254"/>
      <c r="P660" s="254"/>
      <c r="Q660" s="254"/>
      <c r="R660" s="254"/>
      <c r="S660" s="254"/>
      <c r="T660" s="25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256" t="s">
        <v>146</v>
      </c>
      <c r="AU660" s="256" t="s">
        <v>83</v>
      </c>
      <c r="AV660" s="15" t="s">
        <v>142</v>
      </c>
      <c r="AW660" s="15" t="s">
        <v>35</v>
      </c>
      <c r="AX660" s="15" t="s">
        <v>81</v>
      </c>
      <c r="AY660" s="256" t="s">
        <v>135</v>
      </c>
    </row>
    <row r="661" spans="1:63" s="12" customFormat="1" ht="22.8" customHeight="1">
      <c r="A661" s="12"/>
      <c r="B661" s="190"/>
      <c r="C661" s="191"/>
      <c r="D661" s="192" t="s">
        <v>72</v>
      </c>
      <c r="E661" s="204" t="s">
        <v>799</v>
      </c>
      <c r="F661" s="204" t="s">
        <v>800</v>
      </c>
      <c r="G661" s="191"/>
      <c r="H661" s="191"/>
      <c r="I661" s="194"/>
      <c r="J661" s="205">
        <f>BK661</f>
        <v>0</v>
      </c>
      <c r="K661" s="191"/>
      <c r="L661" s="196"/>
      <c r="M661" s="197"/>
      <c r="N661" s="198"/>
      <c r="O661" s="198"/>
      <c r="P661" s="199">
        <f>SUM(P662:P673)</f>
        <v>0</v>
      </c>
      <c r="Q661" s="198"/>
      <c r="R661" s="199">
        <f>SUM(R662:R673)</f>
        <v>0</v>
      </c>
      <c r="S661" s="198"/>
      <c r="T661" s="200">
        <f>SUM(T662:T673)</f>
        <v>0</v>
      </c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R661" s="201" t="s">
        <v>175</v>
      </c>
      <c r="AT661" s="202" t="s">
        <v>72</v>
      </c>
      <c r="AU661" s="202" t="s">
        <v>81</v>
      </c>
      <c r="AY661" s="201" t="s">
        <v>135</v>
      </c>
      <c r="BK661" s="203">
        <f>SUM(BK662:BK673)</f>
        <v>0</v>
      </c>
    </row>
    <row r="662" spans="1:65" s="2" customFormat="1" ht="16.5" customHeight="1">
      <c r="A662" s="40"/>
      <c r="B662" s="41"/>
      <c r="C662" s="206" t="s">
        <v>801</v>
      </c>
      <c r="D662" s="206" t="s">
        <v>137</v>
      </c>
      <c r="E662" s="207" t="s">
        <v>802</v>
      </c>
      <c r="F662" s="208" t="s">
        <v>803</v>
      </c>
      <c r="G662" s="209" t="s">
        <v>521</v>
      </c>
      <c r="H662" s="210">
        <v>0.273</v>
      </c>
      <c r="I662" s="211"/>
      <c r="J662" s="212">
        <f>ROUND(I662*H662,2)</f>
        <v>0</v>
      </c>
      <c r="K662" s="208" t="s">
        <v>141</v>
      </c>
      <c r="L662" s="46"/>
      <c r="M662" s="213" t="s">
        <v>19</v>
      </c>
      <c r="N662" s="214" t="s">
        <v>44</v>
      </c>
      <c r="O662" s="86"/>
      <c r="P662" s="215">
        <f>O662*H662</f>
        <v>0</v>
      </c>
      <c r="Q662" s="215">
        <v>0</v>
      </c>
      <c r="R662" s="215">
        <f>Q662*H662</f>
        <v>0</v>
      </c>
      <c r="S662" s="215">
        <v>0</v>
      </c>
      <c r="T662" s="216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17" t="s">
        <v>707</v>
      </c>
      <c r="AT662" s="217" t="s">
        <v>137</v>
      </c>
      <c r="AU662" s="217" t="s">
        <v>83</v>
      </c>
      <c r="AY662" s="19" t="s">
        <v>135</v>
      </c>
      <c r="BE662" s="218">
        <f>IF(N662="základní",J662,0)</f>
        <v>0</v>
      </c>
      <c r="BF662" s="218">
        <f>IF(N662="snížená",J662,0)</f>
        <v>0</v>
      </c>
      <c r="BG662" s="218">
        <f>IF(N662="zákl. přenesená",J662,0)</f>
        <v>0</v>
      </c>
      <c r="BH662" s="218">
        <f>IF(N662="sníž. přenesená",J662,0)</f>
        <v>0</v>
      </c>
      <c r="BI662" s="218">
        <f>IF(N662="nulová",J662,0)</f>
        <v>0</v>
      </c>
      <c r="BJ662" s="19" t="s">
        <v>81</v>
      </c>
      <c r="BK662" s="218">
        <f>ROUND(I662*H662,2)</f>
        <v>0</v>
      </c>
      <c r="BL662" s="19" t="s">
        <v>707</v>
      </c>
      <c r="BM662" s="217" t="s">
        <v>804</v>
      </c>
    </row>
    <row r="663" spans="1:47" s="2" customFormat="1" ht="12">
      <c r="A663" s="40"/>
      <c r="B663" s="41"/>
      <c r="C663" s="42"/>
      <c r="D663" s="219" t="s">
        <v>144</v>
      </c>
      <c r="E663" s="42"/>
      <c r="F663" s="220" t="s">
        <v>805</v>
      </c>
      <c r="G663" s="42"/>
      <c r="H663" s="42"/>
      <c r="I663" s="221"/>
      <c r="J663" s="42"/>
      <c r="K663" s="42"/>
      <c r="L663" s="46"/>
      <c r="M663" s="222"/>
      <c r="N663" s="223"/>
      <c r="O663" s="86"/>
      <c r="P663" s="86"/>
      <c r="Q663" s="86"/>
      <c r="R663" s="86"/>
      <c r="S663" s="86"/>
      <c r="T663" s="87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T663" s="19" t="s">
        <v>144</v>
      </c>
      <c r="AU663" s="19" t="s">
        <v>83</v>
      </c>
    </row>
    <row r="664" spans="1:51" s="13" customFormat="1" ht="12">
      <c r="A664" s="13"/>
      <c r="B664" s="224"/>
      <c r="C664" s="225"/>
      <c r="D664" s="226" t="s">
        <v>146</v>
      </c>
      <c r="E664" s="227" t="s">
        <v>19</v>
      </c>
      <c r="F664" s="228" t="s">
        <v>806</v>
      </c>
      <c r="G664" s="225"/>
      <c r="H664" s="227" t="s">
        <v>19</v>
      </c>
      <c r="I664" s="229"/>
      <c r="J664" s="225"/>
      <c r="K664" s="225"/>
      <c r="L664" s="230"/>
      <c r="M664" s="231"/>
      <c r="N664" s="232"/>
      <c r="O664" s="232"/>
      <c r="P664" s="232"/>
      <c r="Q664" s="232"/>
      <c r="R664" s="232"/>
      <c r="S664" s="232"/>
      <c r="T664" s="23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4" t="s">
        <v>146</v>
      </c>
      <c r="AU664" s="234" t="s">
        <v>83</v>
      </c>
      <c r="AV664" s="13" t="s">
        <v>81</v>
      </c>
      <c r="AW664" s="13" t="s">
        <v>35</v>
      </c>
      <c r="AX664" s="13" t="s">
        <v>73</v>
      </c>
      <c r="AY664" s="234" t="s">
        <v>135</v>
      </c>
    </row>
    <row r="665" spans="1:51" s="13" customFormat="1" ht="12">
      <c r="A665" s="13"/>
      <c r="B665" s="224"/>
      <c r="C665" s="225"/>
      <c r="D665" s="226" t="s">
        <v>146</v>
      </c>
      <c r="E665" s="227" t="s">
        <v>19</v>
      </c>
      <c r="F665" s="228" t="s">
        <v>807</v>
      </c>
      <c r="G665" s="225"/>
      <c r="H665" s="227" t="s">
        <v>19</v>
      </c>
      <c r="I665" s="229"/>
      <c r="J665" s="225"/>
      <c r="K665" s="225"/>
      <c r="L665" s="230"/>
      <c r="M665" s="231"/>
      <c r="N665" s="232"/>
      <c r="O665" s="232"/>
      <c r="P665" s="232"/>
      <c r="Q665" s="232"/>
      <c r="R665" s="232"/>
      <c r="S665" s="232"/>
      <c r="T665" s="23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4" t="s">
        <v>146</v>
      </c>
      <c r="AU665" s="234" t="s">
        <v>83</v>
      </c>
      <c r="AV665" s="13" t="s">
        <v>81</v>
      </c>
      <c r="AW665" s="13" t="s">
        <v>35</v>
      </c>
      <c r="AX665" s="13" t="s">
        <v>73</v>
      </c>
      <c r="AY665" s="234" t="s">
        <v>135</v>
      </c>
    </row>
    <row r="666" spans="1:51" s="13" customFormat="1" ht="12">
      <c r="A666" s="13"/>
      <c r="B666" s="224"/>
      <c r="C666" s="225"/>
      <c r="D666" s="226" t="s">
        <v>146</v>
      </c>
      <c r="E666" s="227" t="s">
        <v>19</v>
      </c>
      <c r="F666" s="228" t="s">
        <v>808</v>
      </c>
      <c r="G666" s="225"/>
      <c r="H666" s="227" t="s">
        <v>19</v>
      </c>
      <c r="I666" s="229"/>
      <c r="J666" s="225"/>
      <c r="K666" s="225"/>
      <c r="L666" s="230"/>
      <c r="M666" s="231"/>
      <c r="N666" s="232"/>
      <c r="O666" s="232"/>
      <c r="P666" s="232"/>
      <c r="Q666" s="232"/>
      <c r="R666" s="232"/>
      <c r="S666" s="232"/>
      <c r="T666" s="23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4" t="s">
        <v>146</v>
      </c>
      <c r="AU666" s="234" t="s">
        <v>83</v>
      </c>
      <c r="AV666" s="13" t="s">
        <v>81</v>
      </c>
      <c r="AW666" s="13" t="s">
        <v>35</v>
      </c>
      <c r="AX666" s="13" t="s">
        <v>73</v>
      </c>
      <c r="AY666" s="234" t="s">
        <v>135</v>
      </c>
    </row>
    <row r="667" spans="1:51" s="14" customFormat="1" ht="12">
      <c r="A667" s="14"/>
      <c r="B667" s="235"/>
      <c r="C667" s="236"/>
      <c r="D667" s="226" t="s">
        <v>146</v>
      </c>
      <c r="E667" s="237" t="s">
        <v>19</v>
      </c>
      <c r="F667" s="238" t="s">
        <v>809</v>
      </c>
      <c r="G667" s="236"/>
      <c r="H667" s="239">
        <v>0.273</v>
      </c>
      <c r="I667" s="240"/>
      <c r="J667" s="236"/>
      <c r="K667" s="236"/>
      <c r="L667" s="241"/>
      <c r="M667" s="242"/>
      <c r="N667" s="243"/>
      <c r="O667" s="243"/>
      <c r="P667" s="243"/>
      <c r="Q667" s="243"/>
      <c r="R667" s="243"/>
      <c r="S667" s="243"/>
      <c r="T667" s="24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45" t="s">
        <v>146</v>
      </c>
      <c r="AU667" s="245" t="s">
        <v>83</v>
      </c>
      <c r="AV667" s="14" t="s">
        <v>83</v>
      </c>
      <c r="AW667" s="14" t="s">
        <v>35</v>
      </c>
      <c r="AX667" s="14" t="s">
        <v>81</v>
      </c>
      <c r="AY667" s="245" t="s">
        <v>135</v>
      </c>
    </row>
    <row r="668" spans="1:65" s="2" customFormat="1" ht="16.5" customHeight="1">
      <c r="A668" s="40"/>
      <c r="B668" s="41"/>
      <c r="C668" s="206" t="s">
        <v>810</v>
      </c>
      <c r="D668" s="206" t="s">
        <v>137</v>
      </c>
      <c r="E668" s="207" t="s">
        <v>811</v>
      </c>
      <c r="F668" s="208" t="s">
        <v>812</v>
      </c>
      <c r="G668" s="209" t="s">
        <v>714</v>
      </c>
      <c r="H668" s="210">
        <v>1</v>
      </c>
      <c r="I668" s="211"/>
      <c r="J668" s="212">
        <f>ROUND(I668*H668,2)</f>
        <v>0</v>
      </c>
      <c r="K668" s="208" t="s">
        <v>141</v>
      </c>
      <c r="L668" s="46"/>
      <c r="M668" s="213" t="s">
        <v>19</v>
      </c>
      <c r="N668" s="214" t="s">
        <v>44</v>
      </c>
      <c r="O668" s="86"/>
      <c r="P668" s="215">
        <f>O668*H668</f>
        <v>0</v>
      </c>
      <c r="Q668" s="215">
        <v>0</v>
      </c>
      <c r="R668" s="215">
        <f>Q668*H668</f>
        <v>0</v>
      </c>
      <c r="S668" s="215">
        <v>0</v>
      </c>
      <c r="T668" s="216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17" t="s">
        <v>707</v>
      </c>
      <c r="AT668" s="217" t="s">
        <v>137</v>
      </c>
      <c r="AU668" s="217" t="s">
        <v>83</v>
      </c>
      <c r="AY668" s="19" t="s">
        <v>135</v>
      </c>
      <c r="BE668" s="218">
        <f>IF(N668="základní",J668,0)</f>
        <v>0</v>
      </c>
      <c r="BF668" s="218">
        <f>IF(N668="snížená",J668,0)</f>
        <v>0</v>
      </c>
      <c r="BG668" s="218">
        <f>IF(N668="zákl. přenesená",J668,0)</f>
        <v>0</v>
      </c>
      <c r="BH668" s="218">
        <f>IF(N668="sníž. přenesená",J668,0)</f>
        <v>0</v>
      </c>
      <c r="BI668" s="218">
        <f>IF(N668="nulová",J668,0)</f>
        <v>0</v>
      </c>
      <c r="BJ668" s="19" t="s">
        <v>81</v>
      </c>
      <c r="BK668" s="218">
        <f>ROUND(I668*H668,2)</f>
        <v>0</v>
      </c>
      <c r="BL668" s="19" t="s">
        <v>707</v>
      </c>
      <c r="BM668" s="217" t="s">
        <v>813</v>
      </c>
    </row>
    <row r="669" spans="1:47" s="2" customFormat="1" ht="12">
      <c r="A669" s="40"/>
      <c r="B669" s="41"/>
      <c r="C669" s="42"/>
      <c r="D669" s="219" t="s">
        <v>144</v>
      </c>
      <c r="E669" s="42"/>
      <c r="F669" s="220" t="s">
        <v>814</v>
      </c>
      <c r="G669" s="42"/>
      <c r="H669" s="42"/>
      <c r="I669" s="221"/>
      <c r="J669" s="42"/>
      <c r="K669" s="42"/>
      <c r="L669" s="46"/>
      <c r="M669" s="222"/>
      <c r="N669" s="223"/>
      <c r="O669" s="86"/>
      <c r="P669" s="86"/>
      <c r="Q669" s="86"/>
      <c r="R669" s="86"/>
      <c r="S669" s="86"/>
      <c r="T669" s="87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T669" s="19" t="s">
        <v>144</v>
      </c>
      <c r="AU669" s="19" t="s">
        <v>83</v>
      </c>
    </row>
    <row r="670" spans="1:51" s="13" customFormat="1" ht="12">
      <c r="A670" s="13"/>
      <c r="B670" s="224"/>
      <c r="C670" s="225"/>
      <c r="D670" s="226" t="s">
        <v>146</v>
      </c>
      <c r="E670" s="227" t="s">
        <v>19</v>
      </c>
      <c r="F670" s="228" t="s">
        <v>815</v>
      </c>
      <c r="G670" s="225"/>
      <c r="H670" s="227" t="s">
        <v>19</v>
      </c>
      <c r="I670" s="229"/>
      <c r="J670" s="225"/>
      <c r="K670" s="225"/>
      <c r="L670" s="230"/>
      <c r="M670" s="231"/>
      <c r="N670" s="232"/>
      <c r="O670" s="232"/>
      <c r="P670" s="232"/>
      <c r="Q670" s="232"/>
      <c r="R670" s="232"/>
      <c r="S670" s="232"/>
      <c r="T670" s="23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4" t="s">
        <v>146</v>
      </c>
      <c r="AU670" s="234" t="s">
        <v>83</v>
      </c>
      <c r="AV670" s="13" t="s">
        <v>81</v>
      </c>
      <c r="AW670" s="13" t="s">
        <v>35</v>
      </c>
      <c r="AX670" s="13" t="s">
        <v>73</v>
      </c>
      <c r="AY670" s="234" t="s">
        <v>135</v>
      </c>
    </row>
    <row r="671" spans="1:51" s="13" customFormat="1" ht="12">
      <c r="A671" s="13"/>
      <c r="B671" s="224"/>
      <c r="C671" s="225"/>
      <c r="D671" s="226" t="s">
        <v>146</v>
      </c>
      <c r="E671" s="227" t="s">
        <v>19</v>
      </c>
      <c r="F671" s="228" t="s">
        <v>816</v>
      </c>
      <c r="G671" s="225"/>
      <c r="H671" s="227" t="s">
        <v>19</v>
      </c>
      <c r="I671" s="229"/>
      <c r="J671" s="225"/>
      <c r="K671" s="225"/>
      <c r="L671" s="230"/>
      <c r="M671" s="231"/>
      <c r="N671" s="232"/>
      <c r="O671" s="232"/>
      <c r="P671" s="232"/>
      <c r="Q671" s="232"/>
      <c r="R671" s="232"/>
      <c r="S671" s="232"/>
      <c r="T671" s="23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4" t="s">
        <v>146</v>
      </c>
      <c r="AU671" s="234" t="s">
        <v>83</v>
      </c>
      <c r="AV671" s="13" t="s">
        <v>81</v>
      </c>
      <c r="AW671" s="13" t="s">
        <v>35</v>
      </c>
      <c r="AX671" s="13" t="s">
        <v>73</v>
      </c>
      <c r="AY671" s="234" t="s">
        <v>135</v>
      </c>
    </row>
    <row r="672" spans="1:51" s="13" customFormat="1" ht="12">
      <c r="A672" s="13"/>
      <c r="B672" s="224"/>
      <c r="C672" s="225"/>
      <c r="D672" s="226" t="s">
        <v>146</v>
      </c>
      <c r="E672" s="227" t="s">
        <v>19</v>
      </c>
      <c r="F672" s="228" t="s">
        <v>817</v>
      </c>
      <c r="G672" s="225"/>
      <c r="H672" s="227" t="s">
        <v>19</v>
      </c>
      <c r="I672" s="229"/>
      <c r="J672" s="225"/>
      <c r="K672" s="225"/>
      <c r="L672" s="230"/>
      <c r="M672" s="231"/>
      <c r="N672" s="232"/>
      <c r="O672" s="232"/>
      <c r="P672" s="232"/>
      <c r="Q672" s="232"/>
      <c r="R672" s="232"/>
      <c r="S672" s="232"/>
      <c r="T672" s="23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4" t="s">
        <v>146</v>
      </c>
      <c r="AU672" s="234" t="s">
        <v>83</v>
      </c>
      <c r="AV672" s="13" t="s">
        <v>81</v>
      </c>
      <c r="AW672" s="13" t="s">
        <v>35</v>
      </c>
      <c r="AX672" s="13" t="s">
        <v>73</v>
      </c>
      <c r="AY672" s="234" t="s">
        <v>135</v>
      </c>
    </row>
    <row r="673" spans="1:51" s="14" customFormat="1" ht="12">
      <c r="A673" s="14"/>
      <c r="B673" s="235"/>
      <c r="C673" s="236"/>
      <c r="D673" s="226" t="s">
        <v>146</v>
      </c>
      <c r="E673" s="237" t="s">
        <v>19</v>
      </c>
      <c r="F673" s="238" t="s">
        <v>81</v>
      </c>
      <c r="G673" s="236"/>
      <c r="H673" s="239">
        <v>1</v>
      </c>
      <c r="I673" s="240"/>
      <c r="J673" s="236"/>
      <c r="K673" s="236"/>
      <c r="L673" s="241"/>
      <c r="M673" s="267"/>
      <c r="N673" s="268"/>
      <c r="O673" s="268"/>
      <c r="P673" s="268"/>
      <c r="Q673" s="268"/>
      <c r="R673" s="268"/>
      <c r="S673" s="268"/>
      <c r="T673" s="269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5" t="s">
        <v>146</v>
      </c>
      <c r="AU673" s="245" t="s">
        <v>83</v>
      </c>
      <c r="AV673" s="14" t="s">
        <v>83</v>
      </c>
      <c r="AW673" s="14" t="s">
        <v>35</v>
      </c>
      <c r="AX673" s="14" t="s">
        <v>81</v>
      </c>
      <c r="AY673" s="245" t="s">
        <v>135</v>
      </c>
    </row>
    <row r="674" spans="1:31" s="2" customFormat="1" ht="6.95" customHeight="1">
      <c r="A674" s="40"/>
      <c r="B674" s="61"/>
      <c r="C674" s="62"/>
      <c r="D674" s="62"/>
      <c r="E674" s="62"/>
      <c r="F674" s="62"/>
      <c r="G674" s="62"/>
      <c r="H674" s="62"/>
      <c r="I674" s="62"/>
      <c r="J674" s="62"/>
      <c r="K674" s="62"/>
      <c r="L674" s="46"/>
      <c r="M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</row>
  </sheetData>
  <sheetProtection password="CC35" sheet="1" objects="1" scenarios="1" formatColumns="0" formatRows="0" autoFilter="0"/>
  <autoFilter ref="C94:K673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4_01/111151133"/>
    <hyperlink ref="F105" r:id="rId2" display="https://podminky.urs.cz/item/CS_URS_2024_01/111151231"/>
    <hyperlink ref="F117" r:id="rId3" display="https://podminky.urs.cz/item/CS_URS_2024_01/111251102"/>
    <hyperlink ref="F121" r:id="rId4" display="https://podminky.urs.cz/item/CS_URS_2024_01/112151012"/>
    <hyperlink ref="F125" r:id="rId5" display="https://podminky.urs.cz/item/CS_URS_2024_01/112151013"/>
    <hyperlink ref="F129" r:id="rId6" display="https://podminky.urs.cz/item/CS_URS_2024_01/112151014"/>
    <hyperlink ref="F133" r:id="rId7" display="https://podminky.urs.cz/item/CS_URS_2024_01/112151016"/>
    <hyperlink ref="F137" r:id="rId8" display="https://podminky.urs.cz/item/CS_URS_2024_01/112155115"/>
    <hyperlink ref="F141" r:id="rId9" display="https://podminky.urs.cz/item/CS_URS_2024_01/112155121"/>
    <hyperlink ref="F145" r:id="rId10" display="https://podminky.urs.cz/item/CS_URS_2024_01/112155125"/>
    <hyperlink ref="F149" r:id="rId11" display="https://podminky.urs.cz/item/CS_URS_2024_01/112155311"/>
    <hyperlink ref="F154" r:id="rId12" display="https://podminky.urs.cz/item/CS_URS_2024_01/112201112"/>
    <hyperlink ref="F158" r:id="rId13" display="https://podminky.urs.cz/item/CS_URS_2024_01/112201113"/>
    <hyperlink ref="F162" r:id="rId14" display="https://podminky.urs.cz/item/CS_URS_2024_01/112201114"/>
    <hyperlink ref="F166" r:id="rId15" display="https://podminky.urs.cz/item/CS_URS_2024_01/112201116"/>
    <hyperlink ref="F170" r:id="rId16" display="https://podminky.urs.cz/item/CS_URS_2024_01/112211111"/>
    <hyperlink ref="F174" r:id="rId17" display="https://podminky.urs.cz/item/CS_URS_2024_01/112211112"/>
    <hyperlink ref="F178" r:id="rId18" display="https://podminky.urs.cz/item/CS_URS_2024_01/112211113"/>
    <hyperlink ref="F182" r:id="rId19" display="https://podminky.urs.cz/item/CS_URS_2024_01/121151123"/>
    <hyperlink ref="F187" r:id="rId20" display="https://podminky.urs.cz/item/CS_URS_2024_01/122252204"/>
    <hyperlink ref="F195" r:id="rId21" display="https://podminky.urs.cz/item/CS_URS_2024_01/131213701"/>
    <hyperlink ref="F201" r:id="rId22" display="https://podminky.urs.cz/item/CS_URS_2024_01/132251101"/>
    <hyperlink ref="F206" r:id="rId23" display="https://podminky.urs.cz/item/CS_URS_2024_01/132251104"/>
    <hyperlink ref="F214" r:id="rId24" display="https://podminky.urs.cz/item/CS_URS_2024_01/132251251"/>
    <hyperlink ref="F218" r:id="rId25" display="https://podminky.urs.cz/item/CS_URS_2024_01/162201411"/>
    <hyperlink ref="F222" r:id="rId26" display="https://podminky.urs.cz/item/CS_URS_2024_01/162201412"/>
    <hyperlink ref="F226" r:id="rId27" display="https://podminky.urs.cz/item/CS_URS_2024_01/162201413"/>
    <hyperlink ref="F230" r:id="rId28" display="https://podminky.urs.cz/item/CS_URS_2024_01/162201421"/>
    <hyperlink ref="F234" r:id="rId29" display="https://podminky.urs.cz/item/CS_URS_2024_01/162201422"/>
    <hyperlink ref="F238" r:id="rId30" display="https://podminky.urs.cz/item/CS_URS_2024_01/162201423"/>
    <hyperlink ref="F242" r:id="rId31" display="https://podminky.urs.cz/item/CS_URS_2024_01/162301951"/>
    <hyperlink ref="F246" r:id="rId32" display="https://podminky.urs.cz/item/CS_URS_2024_01/162301952"/>
    <hyperlink ref="F250" r:id="rId33" display="https://podminky.urs.cz/item/CS_URS_2024_01/162301953"/>
    <hyperlink ref="F254" r:id="rId34" display="https://podminky.urs.cz/item/CS_URS_2024_01/162301971"/>
    <hyperlink ref="F258" r:id="rId35" display="https://podminky.urs.cz/item/CS_URS_2024_01/162301972"/>
    <hyperlink ref="F262" r:id="rId36" display="https://podminky.urs.cz/item/CS_URS_2024_01/162301973"/>
    <hyperlink ref="F266" r:id="rId37" display="https://podminky.urs.cz/item/CS_URS_2024_01/162551108"/>
    <hyperlink ref="F280" r:id="rId38" display="https://podminky.urs.cz/item/CS_URS_2024_01/162751117"/>
    <hyperlink ref="F295" r:id="rId39" display="https://podminky.urs.cz/item/CS_URS_2024_01/162751119"/>
    <hyperlink ref="F310" r:id="rId40" display="https://podminky.urs.cz/item/CS_URS_2024_01/167151111"/>
    <hyperlink ref="F323" r:id="rId41" display="https://podminky.urs.cz/item/CS_URS_2024_01/171152111"/>
    <hyperlink ref="F328" r:id="rId42" display="https://podminky.urs.cz/item/CS_URS_2024_01/171201221"/>
    <hyperlink ref="F343" r:id="rId43" display="https://podminky.urs.cz/item/CS_URS_2024_01/171251201"/>
    <hyperlink ref="F359" r:id="rId44" display="https://podminky.urs.cz/item/CS_URS_2024_01/174101101"/>
    <hyperlink ref="F364" r:id="rId45" display="https://podminky.urs.cz/item/CS_URS_2024_01/181151311"/>
    <hyperlink ref="F370" r:id="rId46" display="https://podminky.urs.cz/item/CS_URS_2024_01/181152302"/>
    <hyperlink ref="F375" r:id="rId47" display="https://podminky.urs.cz/item/CS_URS_2024_01/181411123"/>
    <hyperlink ref="F382" r:id="rId48" display="https://podminky.urs.cz/item/CS_URS_2024_01/181451121"/>
    <hyperlink ref="F389" r:id="rId49" display="https://podminky.urs.cz/item/CS_URS_2024_01/182151111"/>
    <hyperlink ref="F394" r:id="rId50" display="https://podminky.urs.cz/item/CS_URS_2024_01/182251101"/>
    <hyperlink ref="F399" r:id="rId51" display="https://podminky.urs.cz/item/CS_URS_2024_01/182351023"/>
    <hyperlink ref="F405" r:id="rId52" display="https://podminky.urs.cz/item/CS_URS_2024_01/183117212"/>
    <hyperlink ref="F420" r:id="rId53" display="https://podminky.urs.cz/item/CS_URS_2024_01/183403115"/>
    <hyperlink ref="F426" r:id="rId54" display="https://podminky.urs.cz/item/CS_URS_2024_01/183403161"/>
    <hyperlink ref="F432" r:id="rId55" display="https://podminky.urs.cz/item/CS_URS_2024_01/183551513"/>
    <hyperlink ref="F438" r:id="rId56" display="https://podminky.urs.cz/item/CS_URS_2024_01/184853511"/>
    <hyperlink ref="F450" r:id="rId57" display="https://podminky.urs.cz/item/CS_URS_2024_01/212755214"/>
    <hyperlink ref="F457" r:id="rId58" display="https://podminky.urs.cz/item/CS_URS_2024_01/214500311"/>
    <hyperlink ref="F471" r:id="rId59" display="https://podminky.urs.cz/item/CS_URS_2024_01/321321116"/>
    <hyperlink ref="F476" r:id="rId60" display="https://podminky.urs.cz/item/CS_URS_2024_01/321351010"/>
    <hyperlink ref="F481" r:id="rId61" display="https://podminky.urs.cz/item/CS_URS_2024_01/321352010"/>
    <hyperlink ref="F487" r:id="rId62" display="https://podminky.urs.cz/item/CS_URS_2024_01/451313511"/>
    <hyperlink ref="F492" r:id="rId63" display="https://podminky.urs.cz/item/CS_URS_2024_01/457531112"/>
    <hyperlink ref="F496" r:id="rId64" display="https://podminky.urs.cz/item/CS_URS_2024_01/465513227"/>
    <hyperlink ref="F502" r:id="rId65" display="https://podminky.urs.cz/item/CS_URS_2024_01/561081121"/>
    <hyperlink ref="F518" r:id="rId66" display="https://podminky.urs.cz/item/CS_URS_2024_01/564851111"/>
    <hyperlink ref="F531" r:id="rId67" display="https://podminky.urs.cz/item/CS_URS_2024_01/564952114"/>
    <hyperlink ref="F545" r:id="rId68" display="https://podminky.urs.cz/item/CS_URS_2024_01/890431851"/>
    <hyperlink ref="F550" r:id="rId69" display="https://podminky.urs.cz/item/CS_URS_2024_01/919726121"/>
    <hyperlink ref="F554" r:id="rId70" display="https://podminky.urs.cz/item/CS_URS_2024_01/938902462"/>
    <hyperlink ref="F559" r:id="rId71" display="https://podminky.urs.cz/item/CS_URS_2024_01/938908411"/>
    <hyperlink ref="F563" r:id="rId72" display="https://podminky.urs.cz/item/CS_URS_2024_01/938909311.1"/>
    <hyperlink ref="F568" r:id="rId73" display="https://podminky.urs.cz/item/CS_URS_2024_01/997002511"/>
    <hyperlink ref="F574" r:id="rId74" display="https://podminky.urs.cz/item/CS_URS_2024_01/997002611"/>
    <hyperlink ref="F580" r:id="rId75" display="https://podminky.urs.cz/item/CS_URS_2024_01/997006006"/>
    <hyperlink ref="F587" r:id="rId76" display="https://podminky.urs.cz/item/CS_URS_2024_01/998225111"/>
    <hyperlink ref="F589" r:id="rId77" display="https://podminky.urs.cz/item/CS_URS_2024_01/998225191"/>
    <hyperlink ref="F593" r:id="rId78" display="https://podminky.urs.cz/item/CS_URS_2024_01/011103000"/>
    <hyperlink ref="F597" r:id="rId79" display="https://podminky.urs.cz/item/CS_URS_2024_01/011314000.1"/>
    <hyperlink ref="F601" r:id="rId80" display="https://podminky.urs.cz/item/CS_URS_2024_01/012103000"/>
    <hyperlink ref="F605" r:id="rId81" display="https://podminky.urs.cz/item/CS_URS_2024_01/012203000"/>
    <hyperlink ref="F609" r:id="rId82" display="https://podminky.urs.cz/item/CS_URS_2024_01/012303000"/>
    <hyperlink ref="F613" r:id="rId83" display="https://podminky.urs.cz/item/CS_URS_2024_01/013254000"/>
    <hyperlink ref="F619" r:id="rId84" display="https://podminky.urs.cz/item/CS_URS_2024_01/030001000.1"/>
    <hyperlink ref="F624" r:id="rId85" display="https://podminky.urs.cz/item/CS_URS_2024_01/032803000"/>
    <hyperlink ref="F628" r:id="rId86" display="https://podminky.urs.cz/item/CS_URS_2024_01/035103001"/>
    <hyperlink ref="F633" r:id="rId87" display="https://podminky.urs.cz/item/CS_URS_2024_01/043103000"/>
    <hyperlink ref="F642" r:id="rId88" display="https://podminky.urs.cz/item/CS_URS_2024_01/043203000"/>
    <hyperlink ref="F646" r:id="rId89" display="https://podminky.urs.cz/item/CS_URS_2024_01/049103000"/>
    <hyperlink ref="F650" r:id="rId90" display="https://podminky.urs.cz/item/CS_URS_2024_01/049303000"/>
    <hyperlink ref="F655" r:id="rId91" display="https://podminky.urs.cz/item/CS_URS_2024_01/075002000.1"/>
    <hyperlink ref="F663" r:id="rId92" display="https://podminky.urs.cz/item/CS_URS_2024_01/091003000"/>
    <hyperlink ref="F669" r:id="rId93" display="https://podminky.urs.cz/item/CS_URS_2024_01/091504000.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Realizace společných zařízení v k. ú. Stará Ves n. O. - I. etapa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818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6. 2. 2024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99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ROUND((SUM(BE91:BE532)),2)</f>
        <v>0</v>
      </c>
      <c r="G33" s="40"/>
      <c r="H33" s="40"/>
      <c r="I33" s="150">
        <v>0.21</v>
      </c>
      <c r="J33" s="149">
        <f>ROUND(((SUM(BE91:BE532))*I33),2)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ROUND((SUM(BF91:BF532)),2)</f>
        <v>0</v>
      </c>
      <c r="G34" s="40"/>
      <c r="H34" s="40"/>
      <c r="I34" s="150">
        <v>0.15</v>
      </c>
      <c r="J34" s="149">
        <f>ROUND(((SUM(BF91:BF532))*I34),2)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ROUND((SUM(BG91:BG532)),2)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ROUND((SUM(BH91:BH532)),2)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ROUND((SUM(BI91:BI532)),2)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Realizace společných zařízení v k. ú. Stará Ves n. O. - I. etapa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05_1 - Polní cesta C146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k. ú. Stará Ves nad Ondřejnicí</v>
      </c>
      <c r="G52" s="42"/>
      <c r="H52" s="42"/>
      <c r="I52" s="34" t="s">
        <v>23</v>
      </c>
      <c r="J52" s="74" t="str">
        <f>IF(J12="","",J12)</f>
        <v>6. 2. 2024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54.45" customHeight="1">
      <c r="A54" s="40"/>
      <c r="B54" s="41"/>
      <c r="C54" s="34" t="s">
        <v>25</v>
      </c>
      <c r="D54" s="42"/>
      <c r="E54" s="42"/>
      <c r="F54" s="29" t="str">
        <f>E15</f>
        <v>ČR - SPÚ, KPÚ pro Moravskoslezský kraj</v>
      </c>
      <c r="G54" s="42"/>
      <c r="H54" s="42"/>
      <c r="I54" s="34" t="s">
        <v>32</v>
      </c>
      <c r="J54" s="38" t="str">
        <f>E21</f>
        <v>Hanousek s.r.o.,Barákova 2745/41, 796 01 Prostějov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Ing. Jan Krč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67"/>
      <c r="C60" s="168"/>
      <c r="D60" s="169" t="s">
        <v>104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105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106</v>
      </c>
      <c r="E62" s="176"/>
      <c r="F62" s="176"/>
      <c r="G62" s="176"/>
      <c r="H62" s="176"/>
      <c r="I62" s="176"/>
      <c r="J62" s="177">
        <f>J404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108</v>
      </c>
      <c r="E63" s="176"/>
      <c r="F63" s="176"/>
      <c r="G63" s="176"/>
      <c r="H63" s="176"/>
      <c r="I63" s="176"/>
      <c r="J63" s="177">
        <f>J416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109</v>
      </c>
      <c r="E64" s="176"/>
      <c r="F64" s="176"/>
      <c r="G64" s="176"/>
      <c r="H64" s="176"/>
      <c r="I64" s="176"/>
      <c r="J64" s="177">
        <f>J421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111</v>
      </c>
      <c r="E65" s="176"/>
      <c r="F65" s="176"/>
      <c r="G65" s="176"/>
      <c r="H65" s="176"/>
      <c r="I65" s="176"/>
      <c r="J65" s="177">
        <f>J448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113</v>
      </c>
      <c r="E66" s="176"/>
      <c r="F66" s="176"/>
      <c r="G66" s="176"/>
      <c r="H66" s="176"/>
      <c r="I66" s="176"/>
      <c r="J66" s="177">
        <f>J461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114</v>
      </c>
      <c r="E67" s="170"/>
      <c r="F67" s="170"/>
      <c r="G67" s="170"/>
      <c r="H67" s="170"/>
      <c r="I67" s="170"/>
      <c r="J67" s="171">
        <f>J466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115</v>
      </c>
      <c r="E68" s="176"/>
      <c r="F68" s="176"/>
      <c r="G68" s="176"/>
      <c r="H68" s="176"/>
      <c r="I68" s="176"/>
      <c r="J68" s="177">
        <f>J467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116</v>
      </c>
      <c r="E69" s="176"/>
      <c r="F69" s="176"/>
      <c r="G69" s="176"/>
      <c r="H69" s="176"/>
      <c r="I69" s="176"/>
      <c r="J69" s="177">
        <f>J493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117</v>
      </c>
      <c r="E70" s="176"/>
      <c r="F70" s="176"/>
      <c r="G70" s="176"/>
      <c r="H70" s="176"/>
      <c r="I70" s="176"/>
      <c r="J70" s="177">
        <f>J503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118</v>
      </c>
      <c r="E71" s="176"/>
      <c r="F71" s="176"/>
      <c r="G71" s="176"/>
      <c r="H71" s="176"/>
      <c r="I71" s="176"/>
      <c r="J71" s="177">
        <f>J525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120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62" t="str">
        <f>E7</f>
        <v>Realizace společných zařízení v k. ú. Stará Ves n. O. - I. etapa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97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>SO 05_1 - Polní cesta C146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>k. ú. Stará Ves nad Ondřejnicí</v>
      </c>
      <c r="G85" s="42"/>
      <c r="H85" s="42"/>
      <c r="I85" s="34" t="s">
        <v>23</v>
      </c>
      <c r="J85" s="74" t="str">
        <f>IF(J12="","",J12)</f>
        <v>6. 2. 2024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54.45" customHeight="1">
      <c r="A87" s="40"/>
      <c r="B87" s="41"/>
      <c r="C87" s="34" t="s">
        <v>25</v>
      </c>
      <c r="D87" s="42"/>
      <c r="E87" s="42"/>
      <c r="F87" s="29" t="str">
        <f>E15</f>
        <v>ČR - SPÚ, KPÚ pro Moravskoslezský kraj</v>
      </c>
      <c r="G87" s="42"/>
      <c r="H87" s="42"/>
      <c r="I87" s="34" t="s">
        <v>32</v>
      </c>
      <c r="J87" s="38" t="str">
        <f>E21</f>
        <v>Hanousek s.r.o.,Barákova 2745/41, 796 01 Prostějov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30</v>
      </c>
      <c r="D88" s="42"/>
      <c r="E88" s="42"/>
      <c r="F88" s="29" t="str">
        <f>IF(E18="","",E18)</f>
        <v>Vyplň údaj</v>
      </c>
      <c r="G88" s="42"/>
      <c r="H88" s="42"/>
      <c r="I88" s="34" t="s">
        <v>36</v>
      </c>
      <c r="J88" s="38" t="str">
        <f>E24</f>
        <v>Ing. Jan Krč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121</v>
      </c>
      <c r="D90" s="182" t="s">
        <v>58</v>
      </c>
      <c r="E90" s="182" t="s">
        <v>54</v>
      </c>
      <c r="F90" s="182" t="s">
        <v>55</v>
      </c>
      <c r="G90" s="182" t="s">
        <v>122</v>
      </c>
      <c r="H90" s="182" t="s">
        <v>123</v>
      </c>
      <c r="I90" s="182" t="s">
        <v>124</v>
      </c>
      <c r="J90" s="182" t="s">
        <v>102</v>
      </c>
      <c r="K90" s="183" t="s">
        <v>125</v>
      </c>
      <c r="L90" s="184"/>
      <c r="M90" s="94" t="s">
        <v>19</v>
      </c>
      <c r="N90" s="95" t="s">
        <v>43</v>
      </c>
      <c r="O90" s="95" t="s">
        <v>126</v>
      </c>
      <c r="P90" s="95" t="s">
        <v>127</v>
      </c>
      <c r="Q90" s="95" t="s">
        <v>128</v>
      </c>
      <c r="R90" s="95" t="s">
        <v>129</v>
      </c>
      <c r="S90" s="95" t="s">
        <v>130</v>
      </c>
      <c r="T90" s="96" t="s">
        <v>131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132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P92+P466</f>
        <v>0</v>
      </c>
      <c r="Q91" s="98"/>
      <c r="R91" s="187">
        <f>R92+R466</f>
        <v>748.2242287</v>
      </c>
      <c r="S91" s="98"/>
      <c r="T91" s="188">
        <f>T92+T466</f>
        <v>9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72</v>
      </c>
      <c r="AU91" s="19" t="s">
        <v>103</v>
      </c>
      <c r="BK91" s="189">
        <f>BK92+BK466</f>
        <v>0</v>
      </c>
    </row>
    <row r="92" spans="1:63" s="12" customFormat="1" ht="25.9" customHeight="1">
      <c r="A92" s="12"/>
      <c r="B92" s="190"/>
      <c r="C92" s="191"/>
      <c r="D92" s="192" t="s">
        <v>72</v>
      </c>
      <c r="E92" s="193" t="s">
        <v>133</v>
      </c>
      <c r="F92" s="193" t="s">
        <v>134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P93+P404+P416+P421+P448+P461</f>
        <v>0</v>
      </c>
      <c r="Q92" s="198"/>
      <c r="R92" s="199">
        <f>R93+R404+R416+R421+R448+R461</f>
        <v>748.2242287</v>
      </c>
      <c r="S92" s="198"/>
      <c r="T92" s="200">
        <f>T93+T404+T416+T421+T448+T461</f>
        <v>9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81</v>
      </c>
      <c r="AT92" s="202" t="s">
        <v>72</v>
      </c>
      <c r="AU92" s="202" t="s">
        <v>73</v>
      </c>
      <c r="AY92" s="201" t="s">
        <v>135</v>
      </c>
      <c r="BK92" s="203">
        <f>BK93+BK404+BK416+BK421+BK448+BK461</f>
        <v>0</v>
      </c>
    </row>
    <row r="93" spans="1:63" s="12" customFormat="1" ht="22.8" customHeight="1">
      <c r="A93" s="12"/>
      <c r="B93" s="190"/>
      <c r="C93" s="191"/>
      <c r="D93" s="192" t="s">
        <v>72</v>
      </c>
      <c r="E93" s="204" t="s">
        <v>81</v>
      </c>
      <c r="F93" s="204" t="s">
        <v>136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SUM(P94:P403)</f>
        <v>0</v>
      </c>
      <c r="Q93" s="198"/>
      <c r="R93" s="199">
        <f>SUM(R94:R403)</f>
        <v>0.02071</v>
      </c>
      <c r="S93" s="198"/>
      <c r="T93" s="200">
        <f>SUM(T94:T403)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81</v>
      </c>
      <c r="AT93" s="202" t="s">
        <v>72</v>
      </c>
      <c r="AU93" s="202" t="s">
        <v>81</v>
      </c>
      <c r="AY93" s="201" t="s">
        <v>135</v>
      </c>
      <c r="BK93" s="203">
        <f>SUM(BK94:BK403)</f>
        <v>0</v>
      </c>
    </row>
    <row r="94" spans="1:65" s="2" customFormat="1" ht="16.5" customHeight="1">
      <c r="A94" s="40"/>
      <c r="B94" s="41"/>
      <c r="C94" s="206" t="s">
        <v>81</v>
      </c>
      <c r="D94" s="206" t="s">
        <v>137</v>
      </c>
      <c r="E94" s="207" t="s">
        <v>138</v>
      </c>
      <c r="F94" s="208" t="s">
        <v>139</v>
      </c>
      <c r="G94" s="209" t="s">
        <v>140</v>
      </c>
      <c r="H94" s="210">
        <v>220</v>
      </c>
      <c r="I94" s="211"/>
      <c r="J94" s="212">
        <f>ROUND(I94*H94,2)</f>
        <v>0</v>
      </c>
      <c r="K94" s="208" t="s">
        <v>141</v>
      </c>
      <c r="L94" s="46"/>
      <c r="M94" s="213" t="s">
        <v>19</v>
      </c>
      <c r="N94" s="214" t="s">
        <v>44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142</v>
      </c>
      <c r="AT94" s="217" t="s">
        <v>137</v>
      </c>
      <c r="AU94" s="217" t="s">
        <v>83</v>
      </c>
      <c r="AY94" s="19" t="s">
        <v>135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81</v>
      </c>
      <c r="BK94" s="218">
        <f>ROUND(I94*H94,2)</f>
        <v>0</v>
      </c>
      <c r="BL94" s="19" t="s">
        <v>142</v>
      </c>
      <c r="BM94" s="217" t="s">
        <v>819</v>
      </c>
    </row>
    <row r="95" spans="1:47" s="2" customFormat="1" ht="12">
      <c r="A95" s="40"/>
      <c r="B95" s="41"/>
      <c r="C95" s="42"/>
      <c r="D95" s="219" t="s">
        <v>144</v>
      </c>
      <c r="E95" s="42"/>
      <c r="F95" s="220" t="s">
        <v>145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144</v>
      </c>
      <c r="AU95" s="19" t="s">
        <v>83</v>
      </c>
    </row>
    <row r="96" spans="1:51" s="13" customFormat="1" ht="12">
      <c r="A96" s="13"/>
      <c r="B96" s="224"/>
      <c r="C96" s="225"/>
      <c r="D96" s="226" t="s">
        <v>146</v>
      </c>
      <c r="E96" s="227" t="s">
        <v>19</v>
      </c>
      <c r="F96" s="228" t="s">
        <v>820</v>
      </c>
      <c r="G96" s="225"/>
      <c r="H96" s="227" t="s">
        <v>19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146</v>
      </c>
      <c r="AU96" s="234" t="s">
        <v>83</v>
      </c>
      <c r="AV96" s="13" t="s">
        <v>81</v>
      </c>
      <c r="AW96" s="13" t="s">
        <v>35</v>
      </c>
      <c r="AX96" s="13" t="s">
        <v>73</v>
      </c>
      <c r="AY96" s="234" t="s">
        <v>135</v>
      </c>
    </row>
    <row r="97" spans="1:51" s="13" customFormat="1" ht="12">
      <c r="A97" s="13"/>
      <c r="B97" s="224"/>
      <c r="C97" s="225"/>
      <c r="D97" s="226" t="s">
        <v>146</v>
      </c>
      <c r="E97" s="227" t="s">
        <v>19</v>
      </c>
      <c r="F97" s="228" t="s">
        <v>148</v>
      </c>
      <c r="G97" s="225"/>
      <c r="H97" s="227" t="s">
        <v>19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146</v>
      </c>
      <c r="AU97" s="234" t="s">
        <v>83</v>
      </c>
      <c r="AV97" s="13" t="s">
        <v>81</v>
      </c>
      <c r="AW97" s="13" t="s">
        <v>35</v>
      </c>
      <c r="AX97" s="13" t="s">
        <v>73</v>
      </c>
      <c r="AY97" s="234" t="s">
        <v>135</v>
      </c>
    </row>
    <row r="98" spans="1:51" s="13" customFormat="1" ht="12">
      <c r="A98" s="13"/>
      <c r="B98" s="224"/>
      <c r="C98" s="225"/>
      <c r="D98" s="226" t="s">
        <v>146</v>
      </c>
      <c r="E98" s="227" t="s">
        <v>19</v>
      </c>
      <c r="F98" s="228" t="s">
        <v>149</v>
      </c>
      <c r="G98" s="225"/>
      <c r="H98" s="227" t="s">
        <v>19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146</v>
      </c>
      <c r="AU98" s="234" t="s">
        <v>83</v>
      </c>
      <c r="AV98" s="13" t="s">
        <v>81</v>
      </c>
      <c r="AW98" s="13" t="s">
        <v>35</v>
      </c>
      <c r="AX98" s="13" t="s">
        <v>73</v>
      </c>
      <c r="AY98" s="234" t="s">
        <v>135</v>
      </c>
    </row>
    <row r="99" spans="1:51" s="14" customFormat="1" ht="12">
      <c r="A99" s="14"/>
      <c r="B99" s="235"/>
      <c r="C99" s="236"/>
      <c r="D99" s="226" t="s">
        <v>146</v>
      </c>
      <c r="E99" s="237" t="s">
        <v>19</v>
      </c>
      <c r="F99" s="238" t="s">
        <v>821</v>
      </c>
      <c r="G99" s="236"/>
      <c r="H99" s="239">
        <v>220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146</v>
      </c>
      <c r="AU99" s="245" t="s">
        <v>83</v>
      </c>
      <c r="AV99" s="14" t="s">
        <v>83</v>
      </c>
      <c r="AW99" s="14" t="s">
        <v>35</v>
      </c>
      <c r="AX99" s="14" t="s">
        <v>81</v>
      </c>
      <c r="AY99" s="245" t="s">
        <v>135</v>
      </c>
    </row>
    <row r="100" spans="1:65" s="2" customFormat="1" ht="21.75" customHeight="1">
      <c r="A100" s="40"/>
      <c r="B100" s="41"/>
      <c r="C100" s="206" t="s">
        <v>83</v>
      </c>
      <c r="D100" s="206" t="s">
        <v>137</v>
      </c>
      <c r="E100" s="207" t="s">
        <v>151</v>
      </c>
      <c r="F100" s="208" t="s">
        <v>152</v>
      </c>
      <c r="G100" s="209" t="s">
        <v>140</v>
      </c>
      <c r="H100" s="210">
        <v>3753</v>
      </c>
      <c r="I100" s="211"/>
      <c r="J100" s="212">
        <f>ROUND(I100*H100,2)</f>
        <v>0</v>
      </c>
      <c r="K100" s="208" t="s">
        <v>141</v>
      </c>
      <c r="L100" s="46"/>
      <c r="M100" s="213" t="s">
        <v>19</v>
      </c>
      <c r="N100" s="214" t="s">
        <v>44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142</v>
      </c>
      <c r="AT100" s="217" t="s">
        <v>137</v>
      </c>
      <c r="AU100" s="217" t="s">
        <v>83</v>
      </c>
      <c r="AY100" s="19" t="s">
        <v>135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81</v>
      </c>
      <c r="BK100" s="218">
        <f>ROUND(I100*H100,2)</f>
        <v>0</v>
      </c>
      <c r="BL100" s="19" t="s">
        <v>142</v>
      </c>
      <c r="BM100" s="217" t="s">
        <v>822</v>
      </c>
    </row>
    <row r="101" spans="1:47" s="2" customFormat="1" ht="12">
      <c r="A101" s="40"/>
      <c r="B101" s="41"/>
      <c r="C101" s="42"/>
      <c r="D101" s="219" t="s">
        <v>144</v>
      </c>
      <c r="E101" s="42"/>
      <c r="F101" s="220" t="s">
        <v>154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144</v>
      </c>
      <c r="AU101" s="19" t="s">
        <v>83</v>
      </c>
    </row>
    <row r="102" spans="1:51" s="13" customFormat="1" ht="12">
      <c r="A102" s="13"/>
      <c r="B102" s="224"/>
      <c r="C102" s="225"/>
      <c r="D102" s="226" t="s">
        <v>146</v>
      </c>
      <c r="E102" s="227" t="s">
        <v>19</v>
      </c>
      <c r="F102" s="228" t="s">
        <v>820</v>
      </c>
      <c r="G102" s="225"/>
      <c r="H102" s="227" t="s">
        <v>19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146</v>
      </c>
      <c r="AU102" s="234" t="s">
        <v>83</v>
      </c>
      <c r="AV102" s="13" t="s">
        <v>81</v>
      </c>
      <c r="AW102" s="13" t="s">
        <v>35</v>
      </c>
      <c r="AX102" s="13" t="s">
        <v>73</v>
      </c>
      <c r="AY102" s="234" t="s">
        <v>135</v>
      </c>
    </row>
    <row r="103" spans="1:51" s="13" customFormat="1" ht="12">
      <c r="A103" s="13"/>
      <c r="B103" s="224"/>
      <c r="C103" s="225"/>
      <c r="D103" s="226" t="s">
        <v>146</v>
      </c>
      <c r="E103" s="227" t="s">
        <v>19</v>
      </c>
      <c r="F103" s="228" t="s">
        <v>155</v>
      </c>
      <c r="G103" s="225"/>
      <c r="H103" s="227" t="s">
        <v>19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146</v>
      </c>
      <c r="AU103" s="234" t="s">
        <v>83</v>
      </c>
      <c r="AV103" s="13" t="s">
        <v>81</v>
      </c>
      <c r="AW103" s="13" t="s">
        <v>35</v>
      </c>
      <c r="AX103" s="13" t="s">
        <v>73</v>
      </c>
      <c r="AY103" s="234" t="s">
        <v>135</v>
      </c>
    </row>
    <row r="104" spans="1:51" s="14" customFormat="1" ht="12">
      <c r="A104" s="14"/>
      <c r="B104" s="235"/>
      <c r="C104" s="236"/>
      <c r="D104" s="226" t="s">
        <v>146</v>
      </c>
      <c r="E104" s="237" t="s">
        <v>19</v>
      </c>
      <c r="F104" s="238" t="s">
        <v>823</v>
      </c>
      <c r="G104" s="236"/>
      <c r="H104" s="239">
        <v>1741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146</v>
      </c>
      <c r="AU104" s="245" t="s">
        <v>83</v>
      </c>
      <c r="AV104" s="14" t="s">
        <v>83</v>
      </c>
      <c r="AW104" s="14" t="s">
        <v>35</v>
      </c>
      <c r="AX104" s="14" t="s">
        <v>73</v>
      </c>
      <c r="AY104" s="245" t="s">
        <v>135</v>
      </c>
    </row>
    <row r="105" spans="1:51" s="13" customFormat="1" ht="12">
      <c r="A105" s="13"/>
      <c r="B105" s="224"/>
      <c r="C105" s="225"/>
      <c r="D105" s="226" t="s">
        <v>146</v>
      </c>
      <c r="E105" s="227" t="s">
        <v>19</v>
      </c>
      <c r="F105" s="228" t="s">
        <v>157</v>
      </c>
      <c r="G105" s="225"/>
      <c r="H105" s="227" t="s">
        <v>19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146</v>
      </c>
      <c r="AU105" s="234" t="s">
        <v>83</v>
      </c>
      <c r="AV105" s="13" t="s">
        <v>81</v>
      </c>
      <c r="AW105" s="13" t="s">
        <v>35</v>
      </c>
      <c r="AX105" s="13" t="s">
        <v>73</v>
      </c>
      <c r="AY105" s="234" t="s">
        <v>135</v>
      </c>
    </row>
    <row r="106" spans="1:51" s="13" customFormat="1" ht="12">
      <c r="A106" s="13"/>
      <c r="B106" s="224"/>
      <c r="C106" s="225"/>
      <c r="D106" s="226" t="s">
        <v>146</v>
      </c>
      <c r="E106" s="227" t="s">
        <v>19</v>
      </c>
      <c r="F106" s="228" t="s">
        <v>158</v>
      </c>
      <c r="G106" s="225"/>
      <c r="H106" s="227" t="s">
        <v>19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146</v>
      </c>
      <c r="AU106" s="234" t="s">
        <v>83</v>
      </c>
      <c r="AV106" s="13" t="s">
        <v>81</v>
      </c>
      <c r="AW106" s="13" t="s">
        <v>35</v>
      </c>
      <c r="AX106" s="13" t="s">
        <v>73</v>
      </c>
      <c r="AY106" s="234" t="s">
        <v>135</v>
      </c>
    </row>
    <row r="107" spans="1:51" s="14" customFormat="1" ht="12">
      <c r="A107" s="14"/>
      <c r="B107" s="235"/>
      <c r="C107" s="236"/>
      <c r="D107" s="226" t="s">
        <v>146</v>
      </c>
      <c r="E107" s="237" t="s">
        <v>19</v>
      </c>
      <c r="F107" s="238" t="s">
        <v>824</v>
      </c>
      <c r="G107" s="236"/>
      <c r="H107" s="239">
        <v>1006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146</v>
      </c>
      <c r="AU107" s="245" t="s">
        <v>83</v>
      </c>
      <c r="AV107" s="14" t="s">
        <v>83</v>
      </c>
      <c r="AW107" s="14" t="s">
        <v>35</v>
      </c>
      <c r="AX107" s="14" t="s">
        <v>73</v>
      </c>
      <c r="AY107" s="245" t="s">
        <v>135</v>
      </c>
    </row>
    <row r="108" spans="1:51" s="13" customFormat="1" ht="12">
      <c r="A108" s="13"/>
      <c r="B108" s="224"/>
      <c r="C108" s="225"/>
      <c r="D108" s="226" t="s">
        <v>146</v>
      </c>
      <c r="E108" s="227" t="s">
        <v>19</v>
      </c>
      <c r="F108" s="228" t="s">
        <v>160</v>
      </c>
      <c r="G108" s="225"/>
      <c r="H108" s="227" t="s">
        <v>19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146</v>
      </c>
      <c r="AU108" s="234" t="s">
        <v>83</v>
      </c>
      <c r="AV108" s="13" t="s">
        <v>81</v>
      </c>
      <c r="AW108" s="13" t="s">
        <v>35</v>
      </c>
      <c r="AX108" s="13" t="s">
        <v>73</v>
      </c>
      <c r="AY108" s="234" t="s">
        <v>135</v>
      </c>
    </row>
    <row r="109" spans="1:51" s="13" customFormat="1" ht="12">
      <c r="A109" s="13"/>
      <c r="B109" s="224"/>
      <c r="C109" s="225"/>
      <c r="D109" s="226" t="s">
        <v>146</v>
      </c>
      <c r="E109" s="227" t="s">
        <v>19</v>
      </c>
      <c r="F109" s="228" t="s">
        <v>158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146</v>
      </c>
      <c r="AU109" s="234" t="s">
        <v>83</v>
      </c>
      <c r="AV109" s="13" t="s">
        <v>81</v>
      </c>
      <c r="AW109" s="13" t="s">
        <v>35</v>
      </c>
      <c r="AX109" s="13" t="s">
        <v>73</v>
      </c>
      <c r="AY109" s="234" t="s">
        <v>135</v>
      </c>
    </row>
    <row r="110" spans="1:51" s="14" customFormat="1" ht="12">
      <c r="A110" s="14"/>
      <c r="B110" s="235"/>
      <c r="C110" s="236"/>
      <c r="D110" s="226" t="s">
        <v>146</v>
      </c>
      <c r="E110" s="237" t="s">
        <v>19</v>
      </c>
      <c r="F110" s="238" t="s">
        <v>824</v>
      </c>
      <c r="G110" s="236"/>
      <c r="H110" s="239">
        <v>1006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146</v>
      </c>
      <c r="AU110" s="245" t="s">
        <v>83</v>
      </c>
      <c r="AV110" s="14" t="s">
        <v>83</v>
      </c>
      <c r="AW110" s="14" t="s">
        <v>35</v>
      </c>
      <c r="AX110" s="14" t="s">
        <v>73</v>
      </c>
      <c r="AY110" s="245" t="s">
        <v>135</v>
      </c>
    </row>
    <row r="111" spans="1:51" s="15" customFormat="1" ht="12">
      <c r="A111" s="15"/>
      <c r="B111" s="246"/>
      <c r="C111" s="247"/>
      <c r="D111" s="226" t="s">
        <v>146</v>
      </c>
      <c r="E111" s="248" t="s">
        <v>19</v>
      </c>
      <c r="F111" s="249" t="s">
        <v>161</v>
      </c>
      <c r="G111" s="247"/>
      <c r="H111" s="250">
        <v>3753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6" t="s">
        <v>146</v>
      </c>
      <c r="AU111" s="256" t="s">
        <v>83</v>
      </c>
      <c r="AV111" s="15" t="s">
        <v>142</v>
      </c>
      <c r="AW111" s="15" t="s">
        <v>35</v>
      </c>
      <c r="AX111" s="15" t="s">
        <v>81</v>
      </c>
      <c r="AY111" s="256" t="s">
        <v>135</v>
      </c>
    </row>
    <row r="112" spans="1:65" s="2" customFormat="1" ht="24.15" customHeight="1">
      <c r="A112" s="40"/>
      <c r="B112" s="41"/>
      <c r="C112" s="206" t="s">
        <v>162</v>
      </c>
      <c r="D112" s="206" t="s">
        <v>137</v>
      </c>
      <c r="E112" s="207" t="s">
        <v>163</v>
      </c>
      <c r="F112" s="208" t="s">
        <v>164</v>
      </c>
      <c r="G112" s="209" t="s">
        <v>140</v>
      </c>
      <c r="H112" s="210">
        <v>112</v>
      </c>
      <c r="I112" s="211"/>
      <c r="J112" s="212">
        <f>ROUND(I112*H112,2)</f>
        <v>0</v>
      </c>
      <c r="K112" s="208" t="s">
        <v>141</v>
      </c>
      <c r="L112" s="46"/>
      <c r="M112" s="213" t="s">
        <v>19</v>
      </c>
      <c r="N112" s="214" t="s">
        <v>44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142</v>
      </c>
      <c r="AT112" s="217" t="s">
        <v>137</v>
      </c>
      <c r="AU112" s="217" t="s">
        <v>83</v>
      </c>
      <c r="AY112" s="19" t="s">
        <v>135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81</v>
      </c>
      <c r="BK112" s="218">
        <f>ROUND(I112*H112,2)</f>
        <v>0</v>
      </c>
      <c r="BL112" s="19" t="s">
        <v>142</v>
      </c>
      <c r="BM112" s="217" t="s">
        <v>825</v>
      </c>
    </row>
    <row r="113" spans="1:47" s="2" customFormat="1" ht="12">
      <c r="A113" s="40"/>
      <c r="B113" s="41"/>
      <c r="C113" s="42"/>
      <c r="D113" s="219" t="s">
        <v>144</v>
      </c>
      <c r="E113" s="42"/>
      <c r="F113" s="220" t="s">
        <v>166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144</v>
      </c>
      <c r="AU113" s="19" t="s">
        <v>83</v>
      </c>
    </row>
    <row r="114" spans="1:51" s="13" customFormat="1" ht="12">
      <c r="A114" s="13"/>
      <c r="B114" s="224"/>
      <c r="C114" s="225"/>
      <c r="D114" s="226" t="s">
        <v>146</v>
      </c>
      <c r="E114" s="227" t="s">
        <v>19</v>
      </c>
      <c r="F114" s="228" t="s">
        <v>826</v>
      </c>
      <c r="G114" s="225"/>
      <c r="H114" s="227" t="s">
        <v>19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146</v>
      </c>
      <c r="AU114" s="234" t="s">
        <v>83</v>
      </c>
      <c r="AV114" s="13" t="s">
        <v>81</v>
      </c>
      <c r="AW114" s="13" t="s">
        <v>35</v>
      </c>
      <c r="AX114" s="13" t="s">
        <v>73</v>
      </c>
      <c r="AY114" s="234" t="s">
        <v>135</v>
      </c>
    </row>
    <row r="115" spans="1:51" s="14" customFormat="1" ht="12">
      <c r="A115" s="14"/>
      <c r="B115" s="235"/>
      <c r="C115" s="236"/>
      <c r="D115" s="226" t="s">
        <v>146</v>
      </c>
      <c r="E115" s="237" t="s">
        <v>19</v>
      </c>
      <c r="F115" s="238" t="s">
        <v>827</v>
      </c>
      <c r="G115" s="236"/>
      <c r="H115" s="239">
        <v>112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146</v>
      </c>
      <c r="AU115" s="245" t="s">
        <v>83</v>
      </c>
      <c r="AV115" s="14" t="s">
        <v>83</v>
      </c>
      <c r="AW115" s="14" t="s">
        <v>35</v>
      </c>
      <c r="AX115" s="14" t="s">
        <v>81</v>
      </c>
      <c r="AY115" s="245" t="s">
        <v>135</v>
      </c>
    </row>
    <row r="116" spans="1:65" s="2" customFormat="1" ht="21.75" customHeight="1">
      <c r="A116" s="40"/>
      <c r="B116" s="41"/>
      <c r="C116" s="206" t="s">
        <v>142</v>
      </c>
      <c r="D116" s="206" t="s">
        <v>137</v>
      </c>
      <c r="E116" s="207" t="s">
        <v>169</v>
      </c>
      <c r="F116" s="208" t="s">
        <v>170</v>
      </c>
      <c r="G116" s="209" t="s">
        <v>171</v>
      </c>
      <c r="H116" s="210">
        <v>11</v>
      </c>
      <c r="I116" s="211"/>
      <c r="J116" s="212">
        <f>ROUND(I116*H116,2)</f>
        <v>0</v>
      </c>
      <c r="K116" s="208" t="s">
        <v>141</v>
      </c>
      <c r="L116" s="46"/>
      <c r="M116" s="213" t="s">
        <v>19</v>
      </c>
      <c r="N116" s="214" t="s">
        <v>44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142</v>
      </c>
      <c r="AT116" s="217" t="s">
        <v>137</v>
      </c>
      <c r="AU116" s="217" t="s">
        <v>83</v>
      </c>
      <c r="AY116" s="19" t="s">
        <v>135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81</v>
      </c>
      <c r="BK116" s="218">
        <f>ROUND(I116*H116,2)</f>
        <v>0</v>
      </c>
      <c r="BL116" s="19" t="s">
        <v>142</v>
      </c>
      <c r="BM116" s="217" t="s">
        <v>828</v>
      </c>
    </row>
    <row r="117" spans="1:47" s="2" customFormat="1" ht="12">
      <c r="A117" s="40"/>
      <c r="B117" s="41"/>
      <c r="C117" s="42"/>
      <c r="D117" s="219" t="s">
        <v>144</v>
      </c>
      <c r="E117" s="42"/>
      <c r="F117" s="220" t="s">
        <v>173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144</v>
      </c>
      <c r="AU117" s="19" t="s">
        <v>83</v>
      </c>
    </row>
    <row r="118" spans="1:51" s="13" customFormat="1" ht="12">
      <c r="A118" s="13"/>
      <c r="B118" s="224"/>
      <c r="C118" s="225"/>
      <c r="D118" s="226" t="s">
        <v>146</v>
      </c>
      <c r="E118" s="227" t="s">
        <v>19</v>
      </c>
      <c r="F118" s="228" t="s">
        <v>829</v>
      </c>
      <c r="G118" s="225"/>
      <c r="H118" s="227" t="s">
        <v>19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146</v>
      </c>
      <c r="AU118" s="234" t="s">
        <v>83</v>
      </c>
      <c r="AV118" s="13" t="s">
        <v>81</v>
      </c>
      <c r="AW118" s="13" t="s">
        <v>35</v>
      </c>
      <c r="AX118" s="13" t="s">
        <v>73</v>
      </c>
      <c r="AY118" s="234" t="s">
        <v>135</v>
      </c>
    </row>
    <row r="119" spans="1:51" s="14" customFormat="1" ht="12">
      <c r="A119" s="14"/>
      <c r="B119" s="235"/>
      <c r="C119" s="236"/>
      <c r="D119" s="226" t="s">
        <v>146</v>
      </c>
      <c r="E119" s="237" t="s">
        <v>19</v>
      </c>
      <c r="F119" s="238" t="s">
        <v>206</v>
      </c>
      <c r="G119" s="236"/>
      <c r="H119" s="239">
        <v>11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146</v>
      </c>
      <c r="AU119" s="245" t="s">
        <v>83</v>
      </c>
      <c r="AV119" s="14" t="s">
        <v>83</v>
      </c>
      <c r="AW119" s="14" t="s">
        <v>35</v>
      </c>
      <c r="AX119" s="14" t="s">
        <v>81</v>
      </c>
      <c r="AY119" s="245" t="s">
        <v>135</v>
      </c>
    </row>
    <row r="120" spans="1:65" s="2" customFormat="1" ht="21.75" customHeight="1">
      <c r="A120" s="40"/>
      <c r="B120" s="41"/>
      <c r="C120" s="206" t="s">
        <v>175</v>
      </c>
      <c r="D120" s="206" t="s">
        <v>137</v>
      </c>
      <c r="E120" s="207" t="s">
        <v>181</v>
      </c>
      <c r="F120" s="208" t="s">
        <v>182</v>
      </c>
      <c r="G120" s="209" t="s">
        <v>171</v>
      </c>
      <c r="H120" s="210">
        <v>7</v>
      </c>
      <c r="I120" s="211"/>
      <c r="J120" s="212">
        <f>ROUND(I120*H120,2)</f>
        <v>0</v>
      </c>
      <c r="K120" s="208" t="s">
        <v>141</v>
      </c>
      <c r="L120" s="46"/>
      <c r="M120" s="213" t="s">
        <v>19</v>
      </c>
      <c r="N120" s="214" t="s">
        <v>44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142</v>
      </c>
      <c r="AT120" s="217" t="s">
        <v>137</v>
      </c>
      <c r="AU120" s="217" t="s">
        <v>83</v>
      </c>
      <c r="AY120" s="19" t="s">
        <v>135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81</v>
      </c>
      <c r="BK120" s="218">
        <f>ROUND(I120*H120,2)</f>
        <v>0</v>
      </c>
      <c r="BL120" s="19" t="s">
        <v>142</v>
      </c>
      <c r="BM120" s="217" t="s">
        <v>830</v>
      </c>
    </row>
    <row r="121" spans="1:47" s="2" customFormat="1" ht="12">
      <c r="A121" s="40"/>
      <c r="B121" s="41"/>
      <c r="C121" s="42"/>
      <c r="D121" s="219" t="s">
        <v>144</v>
      </c>
      <c r="E121" s="42"/>
      <c r="F121" s="220" t="s">
        <v>184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144</v>
      </c>
      <c r="AU121" s="19" t="s">
        <v>83</v>
      </c>
    </row>
    <row r="122" spans="1:51" s="13" customFormat="1" ht="12">
      <c r="A122" s="13"/>
      <c r="B122" s="224"/>
      <c r="C122" s="225"/>
      <c r="D122" s="226" t="s">
        <v>146</v>
      </c>
      <c r="E122" s="227" t="s">
        <v>19</v>
      </c>
      <c r="F122" s="228" t="s">
        <v>829</v>
      </c>
      <c r="G122" s="225"/>
      <c r="H122" s="227" t="s">
        <v>19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146</v>
      </c>
      <c r="AU122" s="234" t="s">
        <v>83</v>
      </c>
      <c r="AV122" s="13" t="s">
        <v>81</v>
      </c>
      <c r="AW122" s="13" t="s">
        <v>35</v>
      </c>
      <c r="AX122" s="13" t="s">
        <v>73</v>
      </c>
      <c r="AY122" s="234" t="s">
        <v>135</v>
      </c>
    </row>
    <row r="123" spans="1:51" s="14" customFormat="1" ht="12">
      <c r="A123" s="14"/>
      <c r="B123" s="235"/>
      <c r="C123" s="236"/>
      <c r="D123" s="226" t="s">
        <v>146</v>
      </c>
      <c r="E123" s="237" t="s">
        <v>19</v>
      </c>
      <c r="F123" s="238" t="s">
        <v>185</v>
      </c>
      <c r="G123" s="236"/>
      <c r="H123" s="239">
        <v>7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146</v>
      </c>
      <c r="AU123" s="245" t="s">
        <v>83</v>
      </c>
      <c r="AV123" s="14" t="s">
        <v>83</v>
      </c>
      <c r="AW123" s="14" t="s">
        <v>35</v>
      </c>
      <c r="AX123" s="14" t="s">
        <v>81</v>
      </c>
      <c r="AY123" s="245" t="s">
        <v>135</v>
      </c>
    </row>
    <row r="124" spans="1:65" s="2" customFormat="1" ht="21.75" customHeight="1">
      <c r="A124" s="40"/>
      <c r="B124" s="41"/>
      <c r="C124" s="206" t="s">
        <v>180</v>
      </c>
      <c r="D124" s="206" t="s">
        <v>137</v>
      </c>
      <c r="E124" s="207" t="s">
        <v>186</v>
      </c>
      <c r="F124" s="208" t="s">
        <v>187</v>
      </c>
      <c r="G124" s="209" t="s">
        <v>171</v>
      </c>
      <c r="H124" s="210">
        <v>2</v>
      </c>
      <c r="I124" s="211"/>
      <c r="J124" s="212">
        <f>ROUND(I124*H124,2)</f>
        <v>0</v>
      </c>
      <c r="K124" s="208" t="s">
        <v>141</v>
      </c>
      <c r="L124" s="46"/>
      <c r="M124" s="213" t="s">
        <v>19</v>
      </c>
      <c r="N124" s="214" t="s">
        <v>44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142</v>
      </c>
      <c r="AT124" s="217" t="s">
        <v>137</v>
      </c>
      <c r="AU124" s="217" t="s">
        <v>83</v>
      </c>
      <c r="AY124" s="19" t="s">
        <v>135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81</v>
      </c>
      <c r="BK124" s="218">
        <f>ROUND(I124*H124,2)</f>
        <v>0</v>
      </c>
      <c r="BL124" s="19" t="s">
        <v>142</v>
      </c>
      <c r="BM124" s="217" t="s">
        <v>831</v>
      </c>
    </row>
    <row r="125" spans="1:47" s="2" customFormat="1" ht="12">
      <c r="A125" s="40"/>
      <c r="B125" s="41"/>
      <c r="C125" s="42"/>
      <c r="D125" s="219" t="s">
        <v>144</v>
      </c>
      <c r="E125" s="42"/>
      <c r="F125" s="220" t="s">
        <v>189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144</v>
      </c>
      <c r="AU125" s="19" t="s">
        <v>83</v>
      </c>
    </row>
    <row r="126" spans="1:51" s="13" customFormat="1" ht="12">
      <c r="A126" s="13"/>
      <c r="B126" s="224"/>
      <c r="C126" s="225"/>
      <c r="D126" s="226" t="s">
        <v>146</v>
      </c>
      <c r="E126" s="227" t="s">
        <v>19</v>
      </c>
      <c r="F126" s="228" t="s">
        <v>829</v>
      </c>
      <c r="G126" s="225"/>
      <c r="H126" s="227" t="s">
        <v>19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146</v>
      </c>
      <c r="AU126" s="234" t="s">
        <v>83</v>
      </c>
      <c r="AV126" s="13" t="s">
        <v>81</v>
      </c>
      <c r="AW126" s="13" t="s">
        <v>35</v>
      </c>
      <c r="AX126" s="13" t="s">
        <v>73</v>
      </c>
      <c r="AY126" s="234" t="s">
        <v>135</v>
      </c>
    </row>
    <row r="127" spans="1:51" s="14" customFormat="1" ht="12">
      <c r="A127" s="14"/>
      <c r="B127" s="235"/>
      <c r="C127" s="236"/>
      <c r="D127" s="226" t="s">
        <v>146</v>
      </c>
      <c r="E127" s="237" t="s">
        <v>19</v>
      </c>
      <c r="F127" s="238" t="s">
        <v>83</v>
      </c>
      <c r="G127" s="236"/>
      <c r="H127" s="239">
        <v>2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146</v>
      </c>
      <c r="AU127" s="245" t="s">
        <v>83</v>
      </c>
      <c r="AV127" s="14" t="s">
        <v>83</v>
      </c>
      <c r="AW127" s="14" t="s">
        <v>35</v>
      </c>
      <c r="AX127" s="14" t="s">
        <v>81</v>
      </c>
      <c r="AY127" s="245" t="s">
        <v>135</v>
      </c>
    </row>
    <row r="128" spans="1:65" s="2" customFormat="1" ht="24.15" customHeight="1">
      <c r="A128" s="40"/>
      <c r="B128" s="41"/>
      <c r="C128" s="206" t="s">
        <v>185</v>
      </c>
      <c r="D128" s="206" t="s">
        <v>137</v>
      </c>
      <c r="E128" s="207" t="s">
        <v>192</v>
      </c>
      <c r="F128" s="208" t="s">
        <v>193</v>
      </c>
      <c r="G128" s="209" t="s">
        <v>171</v>
      </c>
      <c r="H128" s="210">
        <v>11</v>
      </c>
      <c r="I128" s="211"/>
      <c r="J128" s="212">
        <f>ROUND(I128*H128,2)</f>
        <v>0</v>
      </c>
      <c r="K128" s="208" t="s">
        <v>141</v>
      </c>
      <c r="L128" s="46"/>
      <c r="M128" s="213" t="s">
        <v>19</v>
      </c>
      <c r="N128" s="214" t="s">
        <v>44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142</v>
      </c>
      <c r="AT128" s="217" t="s">
        <v>137</v>
      </c>
      <c r="AU128" s="217" t="s">
        <v>83</v>
      </c>
      <c r="AY128" s="19" t="s">
        <v>135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81</v>
      </c>
      <c r="BK128" s="218">
        <f>ROUND(I128*H128,2)</f>
        <v>0</v>
      </c>
      <c r="BL128" s="19" t="s">
        <v>142</v>
      </c>
      <c r="BM128" s="217" t="s">
        <v>832</v>
      </c>
    </row>
    <row r="129" spans="1:47" s="2" customFormat="1" ht="12">
      <c r="A129" s="40"/>
      <c r="B129" s="41"/>
      <c r="C129" s="42"/>
      <c r="D129" s="219" t="s">
        <v>144</v>
      </c>
      <c r="E129" s="42"/>
      <c r="F129" s="220" t="s">
        <v>195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144</v>
      </c>
      <c r="AU129" s="19" t="s">
        <v>83</v>
      </c>
    </row>
    <row r="130" spans="1:51" s="13" customFormat="1" ht="12">
      <c r="A130" s="13"/>
      <c r="B130" s="224"/>
      <c r="C130" s="225"/>
      <c r="D130" s="226" t="s">
        <v>146</v>
      </c>
      <c r="E130" s="227" t="s">
        <v>19</v>
      </c>
      <c r="F130" s="228" t="s">
        <v>829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146</v>
      </c>
      <c r="AU130" s="234" t="s">
        <v>83</v>
      </c>
      <c r="AV130" s="13" t="s">
        <v>81</v>
      </c>
      <c r="AW130" s="13" t="s">
        <v>35</v>
      </c>
      <c r="AX130" s="13" t="s">
        <v>73</v>
      </c>
      <c r="AY130" s="234" t="s">
        <v>135</v>
      </c>
    </row>
    <row r="131" spans="1:51" s="14" customFormat="1" ht="12">
      <c r="A131" s="14"/>
      <c r="B131" s="235"/>
      <c r="C131" s="236"/>
      <c r="D131" s="226" t="s">
        <v>146</v>
      </c>
      <c r="E131" s="237" t="s">
        <v>19</v>
      </c>
      <c r="F131" s="238" t="s">
        <v>206</v>
      </c>
      <c r="G131" s="236"/>
      <c r="H131" s="239">
        <v>11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146</v>
      </c>
      <c r="AU131" s="245" t="s">
        <v>83</v>
      </c>
      <c r="AV131" s="14" t="s">
        <v>83</v>
      </c>
      <c r="AW131" s="14" t="s">
        <v>35</v>
      </c>
      <c r="AX131" s="14" t="s">
        <v>81</v>
      </c>
      <c r="AY131" s="245" t="s">
        <v>135</v>
      </c>
    </row>
    <row r="132" spans="1:65" s="2" customFormat="1" ht="24.15" customHeight="1">
      <c r="A132" s="40"/>
      <c r="B132" s="41"/>
      <c r="C132" s="206" t="s">
        <v>191</v>
      </c>
      <c r="D132" s="206" t="s">
        <v>137</v>
      </c>
      <c r="E132" s="207" t="s">
        <v>197</v>
      </c>
      <c r="F132" s="208" t="s">
        <v>198</v>
      </c>
      <c r="G132" s="209" t="s">
        <v>171</v>
      </c>
      <c r="H132" s="210">
        <v>7</v>
      </c>
      <c r="I132" s="211"/>
      <c r="J132" s="212">
        <f>ROUND(I132*H132,2)</f>
        <v>0</v>
      </c>
      <c r="K132" s="208" t="s">
        <v>141</v>
      </c>
      <c r="L132" s="46"/>
      <c r="M132" s="213" t="s">
        <v>19</v>
      </c>
      <c r="N132" s="214" t="s">
        <v>44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142</v>
      </c>
      <c r="AT132" s="217" t="s">
        <v>137</v>
      </c>
      <c r="AU132" s="217" t="s">
        <v>83</v>
      </c>
      <c r="AY132" s="19" t="s">
        <v>135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81</v>
      </c>
      <c r="BK132" s="218">
        <f>ROUND(I132*H132,2)</f>
        <v>0</v>
      </c>
      <c r="BL132" s="19" t="s">
        <v>142</v>
      </c>
      <c r="BM132" s="217" t="s">
        <v>833</v>
      </c>
    </row>
    <row r="133" spans="1:47" s="2" customFormat="1" ht="12">
      <c r="A133" s="40"/>
      <c r="B133" s="41"/>
      <c r="C133" s="42"/>
      <c r="D133" s="219" t="s">
        <v>144</v>
      </c>
      <c r="E133" s="42"/>
      <c r="F133" s="220" t="s">
        <v>200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144</v>
      </c>
      <c r="AU133" s="19" t="s">
        <v>83</v>
      </c>
    </row>
    <row r="134" spans="1:51" s="13" customFormat="1" ht="12">
      <c r="A134" s="13"/>
      <c r="B134" s="224"/>
      <c r="C134" s="225"/>
      <c r="D134" s="226" t="s">
        <v>146</v>
      </c>
      <c r="E134" s="227" t="s">
        <v>19</v>
      </c>
      <c r="F134" s="228" t="s">
        <v>829</v>
      </c>
      <c r="G134" s="225"/>
      <c r="H134" s="227" t="s">
        <v>19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146</v>
      </c>
      <c r="AU134" s="234" t="s">
        <v>83</v>
      </c>
      <c r="AV134" s="13" t="s">
        <v>81</v>
      </c>
      <c r="AW134" s="13" t="s">
        <v>35</v>
      </c>
      <c r="AX134" s="13" t="s">
        <v>73</v>
      </c>
      <c r="AY134" s="234" t="s">
        <v>135</v>
      </c>
    </row>
    <row r="135" spans="1:51" s="14" customFormat="1" ht="12">
      <c r="A135" s="14"/>
      <c r="B135" s="235"/>
      <c r="C135" s="236"/>
      <c r="D135" s="226" t="s">
        <v>146</v>
      </c>
      <c r="E135" s="237" t="s">
        <v>19</v>
      </c>
      <c r="F135" s="238" t="s">
        <v>185</v>
      </c>
      <c r="G135" s="236"/>
      <c r="H135" s="239">
        <v>7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146</v>
      </c>
      <c r="AU135" s="245" t="s">
        <v>83</v>
      </c>
      <c r="AV135" s="14" t="s">
        <v>83</v>
      </c>
      <c r="AW135" s="14" t="s">
        <v>35</v>
      </c>
      <c r="AX135" s="14" t="s">
        <v>81</v>
      </c>
      <c r="AY135" s="245" t="s">
        <v>135</v>
      </c>
    </row>
    <row r="136" spans="1:65" s="2" customFormat="1" ht="24.15" customHeight="1">
      <c r="A136" s="40"/>
      <c r="B136" s="41"/>
      <c r="C136" s="206" t="s">
        <v>196</v>
      </c>
      <c r="D136" s="206" t="s">
        <v>137</v>
      </c>
      <c r="E136" s="207" t="s">
        <v>202</v>
      </c>
      <c r="F136" s="208" t="s">
        <v>203</v>
      </c>
      <c r="G136" s="209" t="s">
        <v>171</v>
      </c>
      <c r="H136" s="210">
        <v>2</v>
      </c>
      <c r="I136" s="211"/>
      <c r="J136" s="212">
        <f>ROUND(I136*H136,2)</f>
        <v>0</v>
      </c>
      <c r="K136" s="208" t="s">
        <v>141</v>
      </c>
      <c r="L136" s="46"/>
      <c r="M136" s="213" t="s">
        <v>19</v>
      </c>
      <c r="N136" s="214" t="s">
        <v>44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142</v>
      </c>
      <c r="AT136" s="217" t="s">
        <v>137</v>
      </c>
      <c r="AU136" s="217" t="s">
        <v>83</v>
      </c>
      <c r="AY136" s="19" t="s">
        <v>135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81</v>
      </c>
      <c r="BK136" s="218">
        <f>ROUND(I136*H136,2)</f>
        <v>0</v>
      </c>
      <c r="BL136" s="19" t="s">
        <v>142</v>
      </c>
      <c r="BM136" s="217" t="s">
        <v>834</v>
      </c>
    </row>
    <row r="137" spans="1:47" s="2" customFormat="1" ht="12">
      <c r="A137" s="40"/>
      <c r="B137" s="41"/>
      <c r="C137" s="42"/>
      <c r="D137" s="219" t="s">
        <v>144</v>
      </c>
      <c r="E137" s="42"/>
      <c r="F137" s="220" t="s">
        <v>205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144</v>
      </c>
      <c r="AU137" s="19" t="s">
        <v>83</v>
      </c>
    </row>
    <row r="138" spans="1:51" s="13" customFormat="1" ht="12">
      <c r="A138" s="13"/>
      <c r="B138" s="224"/>
      <c r="C138" s="225"/>
      <c r="D138" s="226" t="s">
        <v>146</v>
      </c>
      <c r="E138" s="227" t="s">
        <v>19</v>
      </c>
      <c r="F138" s="228" t="s">
        <v>829</v>
      </c>
      <c r="G138" s="225"/>
      <c r="H138" s="227" t="s">
        <v>19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146</v>
      </c>
      <c r="AU138" s="234" t="s">
        <v>83</v>
      </c>
      <c r="AV138" s="13" t="s">
        <v>81</v>
      </c>
      <c r="AW138" s="13" t="s">
        <v>35</v>
      </c>
      <c r="AX138" s="13" t="s">
        <v>73</v>
      </c>
      <c r="AY138" s="234" t="s">
        <v>135</v>
      </c>
    </row>
    <row r="139" spans="1:51" s="14" customFormat="1" ht="12">
      <c r="A139" s="14"/>
      <c r="B139" s="235"/>
      <c r="C139" s="236"/>
      <c r="D139" s="226" t="s">
        <v>146</v>
      </c>
      <c r="E139" s="237" t="s">
        <v>19</v>
      </c>
      <c r="F139" s="238" t="s">
        <v>83</v>
      </c>
      <c r="G139" s="236"/>
      <c r="H139" s="239">
        <v>2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146</v>
      </c>
      <c r="AU139" s="245" t="s">
        <v>83</v>
      </c>
      <c r="AV139" s="14" t="s">
        <v>83</v>
      </c>
      <c r="AW139" s="14" t="s">
        <v>35</v>
      </c>
      <c r="AX139" s="14" t="s">
        <v>81</v>
      </c>
      <c r="AY139" s="245" t="s">
        <v>135</v>
      </c>
    </row>
    <row r="140" spans="1:65" s="2" customFormat="1" ht="21.75" customHeight="1">
      <c r="A140" s="40"/>
      <c r="B140" s="41"/>
      <c r="C140" s="206" t="s">
        <v>201</v>
      </c>
      <c r="D140" s="206" t="s">
        <v>137</v>
      </c>
      <c r="E140" s="207" t="s">
        <v>207</v>
      </c>
      <c r="F140" s="208" t="s">
        <v>208</v>
      </c>
      <c r="G140" s="209" t="s">
        <v>140</v>
      </c>
      <c r="H140" s="210">
        <v>112</v>
      </c>
      <c r="I140" s="211"/>
      <c r="J140" s="212">
        <f>ROUND(I140*H140,2)</f>
        <v>0</v>
      </c>
      <c r="K140" s="208" t="s">
        <v>141</v>
      </c>
      <c r="L140" s="46"/>
      <c r="M140" s="213" t="s">
        <v>19</v>
      </c>
      <c r="N140" s="214" t="s">
        <v>44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142</v>
      </c>
      <c r="AT140" s="217" t="s">
        <v>137</v>
      </c>
      <c r="AU140" s="217" t="s">
        <v>83</v>
      </c>
      <c r="AY140" s="19" t="s">
        <v>135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81</v>
      </c>
      <c r="BK140" s="218">
        <f>ROUND(I140*H140,2)</f>
        <v>0</v>
      </c>
      <c r="BL140" s="19" t="s">
        <v>142</v>
      </c>
      <c r="BM140" s="217" t="s">
        <v>835</v>
      </c>
    </row>
    <row r="141" spans="1:47" s="2" customFormat="1" ht="12">
      <c r="A141" s="40"/>
      <c r="B141" s="41"/>
      <c r="C141" s="42"/>
      <c r="D141" s="219" t="s">
        <v>144</v>
      </c>
      <c r="E141" s="42"/>
      <c r="F141" s="220" t="s">
        <v>210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144</v>
      </c>
      <c r="AU141" s="19" t="s">
        <v>83</v>
      </c>
    </row>
    <row r="142" spans="1:51" s="13" customFormat="1" ht="12">
      <c r="A142" s="13"/>
      <c r="B142" s="224"/>
      <c r="C142" s="225"/>
      <c r="D142" s="226" t="s">
        <v>146</v>
      </c>
      <c r="E142" s="227" t="s">
        <v>19</v>
      </c>
      <c r="F142" s="228" t="s">
        <v>826</v>
      </c>
      <c r="G142" s="225"/>
      <c r="H142" s="227" t="s">
        <v>19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146</v>
      </c>
      <c r="AU142" s="234" t="s">
        <v>83</v>
      </c>
      <c r="AV142" s="13" t="s">
        <v>81</v>
      </c>
      <c r="AW142" s="13" t="s">
        <v>35</v>
      </c>
      <c r="AX142" s="13" t="s">
        <v>73</v>
      </c>
      <c r="AY142" s="234" t="s">
        <v>135</v>
      </c>
    </row>
    <row r="143" spans="1:51" s="14" customFormat="1" ht="12">
      <c r="A143" s="14"/>
      <c r="B143" s="235"/>
      <c r="C143" s="236"/>
      <c r="D143" s="226" t="s">
        <v>146</v>
      </c>
      <c r="E143" s="237" t="s">
        <v>19</v>
      </c>
      <c r="F143" s="238" t="s">
        <v>827</v>
      </c>
      <c r="G143" s="236"/>
      <c r="H143" s="239">
        <v>112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146</v>
      </c>
      <c r="AU143" s="245" t="s">
        <v>83</v>
      </c>
      <c r="AV143" s="14" t="s">
        <v>83</v>
      </c>
      <c r="AW143" s="14" t="s">
        <v>35</v>
      </c>
      <c r="AX143" s="14" t="s">
        <v>81</v>
      </c>
      <c r="AY143" s="245" t="s">
        <v>135</v>
      </c>
    </row>
    <row r="144" spans="1:65" s="2" customFormat="1" ht="21.75" customHeight="1">
      <c r="A144" s="40"/>
      <c r="B144" s="41"/>
      <c r="C144" s="206" t="s">
        <v>206</v>
      </c>
      <c r="D144" s="206" t="s">
        <v>137</v>
      </c>
      <c r="E144" s="207" t="s">
        <v>213</v>
      </c>
      <c r="F144" s="208" t="s">
        <v>214</v>
      </c>
      <c r="G144" s="209" t="s">
        <v>171</v>
      </c>
      <c r="H144" s="210">
        <v>11</v>
      </c>
      <c r="I144" s="211"/>
      <c r="J144" s="212">
        <f>ROUND(I144*H144,2)</f>
        <v>0</v>
      </c>
      <c r="K144" s="208" t="s">
        <v>141</v>
      </c>
      <c r="L144" s="46"/>
      <c r="M144" s="213" t="s">
        <v>19</v>
      </c>
      <c r="N144" s="214" t="s">
        <v>44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142</v>
      </c>
      <c r="AT144" s="217" t="s">
        <v>137</v>
      </c>
      <c r="AU144" s="217" t="s">
        <v>83</v>
      </c>
      <c r="AY144" s="19" t="s">
        <v>135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81</v>
      </c>
      <c r="BK144" s="218">
        <f>ROUND(I144*H144,2)</f>
        <v>0</v>
      </c>
      <c r="BL144" s="19" t="s">
        <v>142</v>
      </c>
      <c r="BM144" s="217" t="s">
        <v>836</v>
      </c>
    </row>
    <row r="145" spans="1:47" s="2" customFormat="1" ht="12">
      <c r="A145" s="40"/>
      <c r="B145" s="41"/>
      <c r="C145" s="42"/>
      <c r="D145" s="219" t="s">
        <v>144</v>
      </c>
      <c r="E145" s="42"/>
      <c r="F145" s="220" t="s">
        <v>216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144</v>
      </c>
      <c r="AU145" s="19" t="s">
        <v>83</v>
      </c>
    </row>
    <row r="146" spans="1:51" s="13" customFormat="1" ht="12">
      <c r="A146" s="13"/>
      <c r="B146" s="224"/>
      <c r="C146" s="225"/>
      <c r="D146" s="226" t="s">
        <v>146</v>
      </c>
      <c r="E146" s="227" t="s">
        <v>19</v>
      </c>
      <c r="F146" s="228" t="s">
        <v>829</v>
      </c>
      <c r="G146" s="225"/>
      <c r="H146" s="227" t="s">
        <v>19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146</v>
      </c>
      <c r="AU146" s="234" t="s">
        <v>83</v>
      </c>
      <c r="AV146" s="13" t="s">
        <v>81</v>
      </c>
      <c r="AW146" s="13" t="s">
        <v>35</v>
      </c>
      <c r="AX146" s="13" t="s">
        <v>73</v>
      </c>
      <c r="AY146" s="234" t="s">
        <v>135</v>
      </c>
    </row>
    <row r="147" spans="1:51" s="14" customFormat="1" ht="12">
      <c r="A147" s="14"/>
      <c r="B147" s="235"/>
      <c r="C147" s="236"/>
      <c r="D147" s="226" t="s">
        <v>146</v>
      </c>
      <c r="E147" s="237" t="s">
        <v>19</v>
      </c>
      <c r="F147" s="238" t="s">
        <v>206</v>
      </c>
      <c r="G147" s="236"/>
      <c r="H147" s="239">
        <v>11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146</v>
      </c>
      <c r="AU147" s="245" t="s">
        <v>83</v>
      </c>
      <c r="AV147" s="14" t="s">
        <v>83</v>
      </c>
      <c r="AW147" s="14" t="s">
        <v>35</v>
      </c>
      <c r="AX147" s="14" t="s">
        <v>81</v>
      </c>
      <c r="AY147" s="245" t="s">
        <v>135</v>
      </c>
    </row>
    <row r="148" spans="1:65" s="2" customFormat="1" ht="21.75" customHeight="1">
      <c r="A148" s="40"/>
      <c r="B148" s="41"/>
      <c r="C148" s="206" t="s">
        <v>212</v>
      </c>
      <c r="D148" s="206" t="s">
        <v>137</v>
      </c>
      <c r="E148" s="207" t="s">
        <v>223</v>
      </c>
      <c r="F148" s="208" t="s">
        <v>224</v>
      </c>
      <c r="G148" s="209" t="s">
        <v>171</v>
      </c>
      <c r="H148" s="210">
        <v>7</v>
      </c>
      <c r="I148" s="211"/>
      <c r="J148" s="212">
        <f>ROUND(I148*H148,2)</f>
        <v>0</v>
      </c>
      <c r="K148" s="208" t="s">
        <v>141</v>
      </c>
      <c r="L148" s="46"/>
      <c r="M148" s="213" t="s">
        <v>19</v>
      </c>
      <c r="N148" s="214" t="s">
        <v>44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142</v>
      </c>
      <c r="AT148" s="217" t="s">
        <v>137</v>
      </c>
      <c r="AU148" s="217" t="s">
        <v>83</v>
      </c>
      <c r="AY148" s="19" t="s">
        <v>135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81</v>
      </c>
      <c r="BK148" s="218">
        <f>ROUND(I148*H148,2)</f>
        <v>0</v>
      </c>
      <c r="BL148" s="19" t="s">
        <v>142</v>
      </c>
      <c r="BM148" s="217" t="s">
        <v>837</v>
      </c>
    </row>
    <row r="149" spans="1:47" s="2" customFormat="1" ht="12">
      <c r="A149" s="40"/>
      <c r="B149" s="41"/>
      <c r="C149" s="42"/>
      <c r="D149" s="219" t="s">
        <v>144</v>
      </c>
      <c r="E149" s="42"/>
      <c r="F149" s="220" t="s">
        <v>226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144</v>
      </c>
      <c r="AU149" s="19" t="s">
        <v>83</v>
      </c>
    </row>
    <row r="150" spans="1:51" s="13" customFormat="1" ht="12">
      <c r="A150" s="13"/>
      <c r="B150" s="224"/>
      <c r="C150" s="225"/>
      <c r="D150" s="226" t="s">
        <v>146</v>
      </c>
      <c r="E150" s="227" t="s">
        <v>19</v>
      </c>
      <c r="F150" s="228" t="s">
        <v>829</v>
      </c>
      <c r="G150" s="225"/>
      <c r="H150" s="227" t="s">
        <v>19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146</v>
      </c>
      <c r="AU150" s="234" t="s">
        <v>83</v>
      </c>
      <c r="AV150" s="13" t="s">
        <v>81</v>
      </c>
      <c r="AW150" s="13" t="s">
        <v>35</v>
      </c>
      <c r="AX150" s="13" t="s">
        <v>73</v>
      </c>
      <c r="AY150" s="234" t="s">
        <v>135</v>
      </c>
    </row>
    <row r="151" spans="1:51" s="14" customFormat="1" ht="12">
      <c r="A151" s="14"/>
      <c r="B151" s="235"/>
      <c r="C151" s="236"/>
      <c r="D151" s="226" t="s">
        <v>146</v>
      </c>
      <c r="E151" s="237" t="s">
        <v>19</v>
      </c>
      <c r="F151" s="238" t="s">
        <v>185</v>
      </c>
      <c r="G151" s="236"/>
      <c r="H151" s="239">
        <v>7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5" t="s">
        <v>146</v>
      </c>
      <c r="AU151" s="245" t="s">
        <v>83</v>
      </c>
      <c r="AV151" s="14" t="s">
        <v>83</v>
      </c>
      <c r="AW151" s="14" t="s">
        <v>35</v>
      </c>
      <c r="AX151" s="14" t="s">
        <v>81</v>
      </c>
      <c r="AY151" s="245" t="s">
        <v>135</v>
      </c>
    </row>
    <row r="152" spans="1:65" s="2" customFormat="1" ht="21.75" customHeight="1">
      <c r="A152" s="40"/>
      <c r="B152" s="41"/>
      <c r="C152" s="206" t="s">
        <v>217</v>
      </c>
      <c r="D152" s="206" t="s">
        <v>137</v>
      </c>
      <c r="E152" s="207" t="s">
        <v>227</v>
      </c>
      <c r="F152" s="208" t="s">
        <v>228</v>
      </c>
      <c r="G152" s="209" t="s">
        <v>171</v>
      </c>
      <c r="H152" s="210">
        <v>2</v>
      </c>
      <c r="I152" s="211"/>
      <c r="J152" s="212">
        <f>ROUND(I152*H152,2)</f>
        <v>0</v>
      </c>
      <c r="K152" s="208" t="s">
        <v>141</v>
      </c>
      <c r="L152" s="46"/>
      <c r="M152" s="213" t="s">
        <v>19</v>
      </c>
      <c r="N152" s="214" t="s">
        <v>44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142</v>
      </c>
      <c r="AT152" s="217" t="s">
        <v>137</v>
      </c>
      <c r="AU152" s="217" t="s">
        <v>83</v>
      </c>
      <c r="AY152" s="19" t="s">
        <v>135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81</v>
      </c>
      <c r="BK152" s="218">
        <f>ROUND(I152*H152,2)</f>
        <v>0</v>
      </c>
      <c r="BL152" s="19" t="s">
        <v>142</v>
      </c>
      <c r="BM152" s="217" t="s">
        <v>838</v>
      </c>
    </row>
    <row r="153" spans="1:47" s="2" customFormat="1" ht="12">
      <c r="A153" s="40"/>
      <c r="B153" s="41"/>
      <c r="C153" s="42"/>
      <c r="D153" s="219" t="s">
        <v>144</v>
      </c>
      <c r="E153" s="42"/>
      <c r="F153" s="220" t="s">
        <v>230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144</v>
      </c>
      <c r="AU153" s="19" t="s">
        <v>83</v>
      </c>
    </row>
    <row r="154" spans="1:51" s="13" customFormat="1" ht="12">
      <c r="A154" s="13"/>
      <c r="B154" s="224"/>
      <c r="C154" s="225"/>
      <c r="D154" s="226" t="s">
        <v>146</v>
      </c>
      <c r="E154" s="227" t="s">
        <v>19</v>
      </c>
      <c r="F154" s="228" t="s">
        <v>829</v>
      </c>
      <c r="G154" s="225"/>
      <c r="H154" s="227" t="s">
        <v>19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146</v>
      </c>
      <c r="AU154" s="234" t="s">
        <v>83</v>
      </c>
      <c r="AV154" s="13" t="s">
        <v>81</v>
      </c>
      <c r="AW154" s="13" t="s">
        <v>35</v>
      </c>
      <c r="AX154" s="13" t="s">
        <v>73</v>
      </c>
      <c r="AY154" s="234" t="s">
        <v>135</v>
      </c>
    </row>
    <row r="155" spans="1:51" s="14" customFormat="1" ht="12">
      <c r="A155" s="14"/>
      <c r="B155" s="235"/>
      <c r="C155" s="236"/>
      <c r="D155" s="226" t="s">
        <v>146</v>
      </c>
      <c r="E155" s="237" t="s">
        <v>19</v>
      </c>
      <c r="F155" s="238" t="s">
        <v>83</v>
      </c>
      <c r="G155" s="236"/>
      <c r="H155" s="239">
        <v>2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146</v>
      </c>
      <c r="AU155" s="245" t="s">
        <v>83</v>
      </c>
      <c r="AV155" s="14" t="s">
        <v>83</v>
      </c>
      <c r="AW155" s="14" t="s">
        <v>35</v>
      </c>
      <c r="AX155" s="14" t="s">
        <v>81</v>
      </c>
      <c r="AY155" s="245" t="s">
        <v>135</v>
      </c>
    </row>
    <row r="156" spans="1:65" s="2" customFormat="1" ht="16.5" customHeight="1">
      <c r="A156" s="40"/>
      <c r="B156" s="41"/>
      <c r="C156" s="206" t="s">
        <v>222</v>
      </c>
      <c r="D156" s="206" t="s">
        <v>137</v>
      </c>
      <c r="E156" s="207" t="s">
        <v>232</v>
      </c>
      <c r="F156" s="208" t="s">
        <v>233</v>
      </c>
      <c r="G156" s="209" t="s">
        <v>171</v>
      </c>
      <c r="H156" s="210">
        <v>11</v>
      </c>
      <c r="I156" s="211"/>
      <c r="J156" s="212">
        <f>ROUND(I156*H156,2)</f>
        <v>0</v>
      </c>
      <c r="K156" s="208" t="s">
        <v>141</v>
      </c>
      <c r="L156" s="46"/>
      <c r="M156" s="213" t="s">
        <v>19</v>
      </c>
      <c r="N156" s="214" t="s">
        <v>44</v>
      </c>
      <c r="O156" s="86"/>
      <c r="P156" s="215">
        <f>O156*H156</f>
        <v>0</v>
      </c>
      <c r="Q156" s="215">
        <v>9E-05</v>
      </c>
      <c r="R156" s="215">
        <f>Q156*H156</f>
        <v>0.00099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142</v>
      </c>
      <c r="AT156" s="217" t="s">
        <v>137</v>
      </c>
      <c r="AU156" s="217" t="s">
        <v>83</v>
      </c>
      <c r="AY156" s="19" t="s">
        <v>135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81</v>
      </c>
      <c r="BK156" s="218">
        <f>ROUND(I156*H156,2)</f>
        <v>0</v>
      </c>
      <c r="BL156" s="19" t="s">
        <v>142</v>
      </c>
      <c r="BM156" s="217" t="s">
        <v>839</v>
      </c>
    </row>
    <row r="157" spans="1:47" s="2" customFormat="1" ht="12">
      <c r="A157" s="40"/>
      <c r="B157" s="41"/>
      <c r="C157" s="42"/>
      <c r="D157" s="219" t="s">
        <v>144</v>
      </c>
      <c r="E157" s="42"/>
      <c r="F157" s="220" t="s">
        <v>235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144</v>
      </c>
      <c r="AU157" s="19" t="s">
        <v>83</v>
      </c>
    </row>
    <row r="158" spans="1:51" s="13" customFormat="1" ht="12">
      <c r="A158" s="13"/>
      <c r="B158" s="224"/>
      <c r="C158" s="225"/>
      <c r="D158" s="226" t="s">
        <v>146</v>
      </c>
      <c r="E158" s="227" t="s">
        <v>19</v>
      </c>
      <c r="F158" s="228" t="s">
        <v>829</v>
      </c>
      <c r="G158" s="225"/>
      <c r="H158" s="227" t="s">
        <v>19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146</v>
      </c>
      <c r="AU158" s="234" t="s">
        <v>83</v>
      </c>
      <c r="AV158" s="13" t="s">
        <v>81</v>
      </c>
      <c r="AW158" s="13" t="s">
        <v>35</v>
      </c>
      <c r="AX158" s="13" t="s">
        <v>73</v>
      </c>
      <c r="AY158" s="234" t="s">
        <v>135</v>
      </c>
    </row>
    <row r="159" spans="1:51" s="14" customFormat="1" ht="12">
      <c r="A159" s="14"/>
      <c r="B159" s="235"/>
      <c r="C159" s="236"/>
      <c r="D159" s="226" t="s">
        <v>146</v>
      </c>
      <c r="E159" s="237" t="s">
        <v>19</v>
      </c>
      <c r="F159" s="238" t="s">
        <v>206</v>
      </c>
      <c r="G159" s="236"/>
      <c r="H159" s="239">
        <v>11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146</v>
      </c>
      <c r="AU159" s="245" t="s">
        <v>83</v>
      </c>
      <c r="AV159" s="14" t="s">
        <v>83</v>
      </c>
      <c r="AW159" s="14" t="s">
        <v>35</v>
      </c>
      <c r="AX159" s="14" t="s">
        <v>81</v>
      </c>
      <c r="AY159" s="245" t="s">
        <v>135</v>
      </c>
    </row>
    <row r="160" spans="1:65" s="2" customFormat="1" ht="16.5" customHeight="1">
      <c r="A160" s="40"/>
      <c r="B160" s="41"/>
      <c r="C160" s="206" t="s">
        <v>8</v>
      </c>
      <c r="D160" s="206" t="s">
        <v>137</v>
      </c>
      <c r="E160" s="207" t="s">
        <v>237</v>
      </c>
      <c r="F160" s="208" t="s">
        <v>238</v>
      </c>
      <c r="G160" s="209" t="s">
        <v>171</v>
      </c>
      <c r="H160" s="210">
        <v>7</v>
      </c>
      <c r="I160" s="211"/>
      <c r="J160" s="212">
        <f>ROUND(I160*H160,2)</f>
        <v>0</v>
      </c>
      <c r="K160" s="208" t="s">
        <v>141</v>
      </c>
      <c r="L160" s="46"/>
      <c r="M160" s="213" t="s">
        <v>19</v>
      </c>
      <c r="N160" s="214" t="s">
        <v>44</v>
      </c>
      <c r="O160" s="86"/>
      <c r="P160" s="215">
        <f>O160*H160</f>
        <v>0</v>
      </c>
      <c r="Q160" s="215">
        <v>0.00018</v>
      </c>
      <c r="R160" s="215">
        <f>Q160*H160</f>
        <v>0.00126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142</v>
      </c>
      <c r="AT160" s="217" t="s">
        <v>137</v>
      </c>
      <c r="AU160" s="217" t="s">
        <v>83</v>
      </c>
      <c r="AY160" s="19" t="s">
        <v>135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81</v>
      </c>
      <c r="BK160" s="218">
        <f>ROUND(I160*H160,2)</f>
        <v>0</v>
      </c>
      <c r="BL160" s="19" t="s">
        <v>142</v>
      </c>
      <c r="BM160" s="217" t="s">
        <v>840</v>
      </c>
    </row>
    <row r="161" spans="1:47" s="2" customFormat="1" ht="12">
      <c r="A161" s="40"/>
      <c r="B161" s="41"/>
      <c r="C161" s="42"/>
      <c r="D161" s="219" t="s">
        <v>144</v>
      </c>
      <c r="E161" s="42"/>
      <c r="F161" s="220" t="s">
        <v>240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144</v>
      </c>
      <c r="AU161" s="19" t="s">
        <v>83</v>
      </c>
    </row>
    <row r="162" spans="1:51" s="13" customFormat="1" ht="12">
      <c r="A162" s="13"/>
      <c r="B162" s="224"/>
      <c r="C162" s="225"/>
      <c r="D162" s="226" t="s">
        <v>146</v>
      </c>
      <c r="E162" s="227" t="s">
        <v>19</v>
      </c>
      <c r="F162" s="228" t="s">
        <v>829</v>
      </c>
      <c r="G162" s="225"/>
      <c r="H162" s="227" t="s">
        <v>19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146</v>
      </c>
      <c r="AU162" s="234" t="s">
        <v>83</v>
      </c>
      <c r="AV162" s="13" t="s">
        <v>81</v>
      </c>
      <c r="AW162" s="13" t="s">
        <v>35</v>
      </c>
      <c r="AX162" s="13" t="s">
        <v>73</v>
      </c>
      <c r="AY162" s="234" t="s">
        <v>135</v>
      </c>
    </row>
    <row r="163" spans="1:51" s="14" customFormat="1" ht="12">
      <c r="A163" s="14"/>
      <c r="B163" s="235"/>
      <c r="C163" s="236"/>
      <c r="D163" s="226" t="s">
        <v>146</v>
      </c>
      <c r="E163" s="237" t="s">
        <v>19</v>
      </c>
      <c r="F163" s="238" t="s">
        <v>185</v>
      </c>
      <c r="G163" s="236"/>
      <c r="H163" s="239">
        <v>7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146</v>
      </c>
      <c r="AU163" s="245" t="s">
        <v>83</v>
      </c>
      <c r="AV163" s="14" t="s">
        <v>83</v>
      </c>
      <c r="AW163" s="14" t="s">
        <v>35</v>
      </c>
      <c r="AX163" s="14" t="s">
        <v>81</v>
      </c>
      <c r="AY163" s="245" t="s">
        <v>135</v>
      </c>
    </row>
    <row r="164" spans="1:65" s="2" customFormat="1" ht="16.5" customHeight="1">
      <c r="A164" s="40"/>
      <c r="B164" s="41"/>
      <c r="C164" s="206" t="s">
        <v>231</v>
      </c>
      <c r="D164" s="206" t="s">
        <v>137</v>
      </c>
      <c r="E164" s="207" t="s">
        <v>242</v>
      </c>
      <c r="F164" s="208" t="s">
        <v>243</v>
      </c>
      <c r="G164" s="209" t="s">
        <v>171</v>
      </c>
      <c r="H164" s="210">
        <v>2</v>
      </c>
      <c r="I164" s="211"/>
      <c r="J164" s="212">
        <f>ROUND(I164*H164,2)</f>
        <v>0</v>
      </c>
      <c r="K164" s="208" t="s">
        <v>141</v>
      </c>
      <c r="L164" s="46"/>
      <c r="M164" s="213" t="s">
        <v>19</v>
      </c>
      <c r="N164" s="214" t="s">
        <v>44</v>
      </c>
      <c r="O164" s="86"/>
      <c r="P164" s="215">
        <f>O164*H164</f>
        <v>0</v>
      </c>
      <c r="Q164" s="215">
        <v>0.00036</v>
      </c>
      <c r="R164" s="215">
        <f>Q164*H164</f>
        <v>0.00072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142</v>
      </c>
      <c r="AT164" s="217" t="s">
        <v>137</v>
      </c>
      <c r="AU164" s="217" t="s">
        <v>83</v>
      </c>
      <c r="AY164" s="19" t="s">
        <v>135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81</v>
      </c>
      <c r="BK164" s="218">
        <f>ROUND(I164*H164,2)</f>
        <v>0</v>
      </c>
      <c r="BL164" s="19" t="s">
        <v>142</v>
      </c>
      <c r="BM164" s="217" t="s">
        <v>841</v>
      </c>
    </row>
    <row r="165" spans="1:47" s="2" customFormat="1" ht="12">
      <c r="A165" s="40"/>
      <c r="B165" s="41"/>
      <c r="C165" s="42"/>
      <c r="D165" s="219" t="s">
        <v>144</v>
      </c>
      <c r="E165" s="42"/>
      <c r="F165" s="220" t="s">
        <v>245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144</v>
      </c>
      <c r="AU165" s="19" t="s">
        <v>83</v>
      </c>
    </row>
    <row r="166" spans="1:51" s="13" customFormat="1" ht="12">
      <c r="A166" s="13"/>
      <c r="B166" s="224"/>
      <c r="C166" s="225"/>
      <c r="D166" s="226" t="s">
        <v>146</v>
      </c>
      <c r="E166" s="227" t="s">
        <v>19</v>
      </c>
      <c r="F166" s="228" t="s">
        <v>829</v>
      </c>
      <c r="G166" s="225"/>
      <c r="H166" s="227" t="s">
        <v>19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146</v>
      </c>
      <c r="AU166" s="234" t="s">
        <v>83</v>
      </c>
      <c r="AV166" s="13" t="s">
        <v>81</v>
      </c>
      <c r="AW166" s="13" t="s">
        <v>35</v>
      </c>
      <c r="AX166" s="13" t="s">
        <v>73</v>
      </c>
      <c r="AY166" s="234" t="s">
        <v>135</v>
      </c>
    </row>
    <row r="167" spans="1:51" s="14" customFormat="1" ht="12">
      <c r="A167" s="14"/>
      <c r="B167" s="235"/>
      <c r="C167" s="236"/>
      <c r="D167" s="226" t="s">
        <v>146</v>
      </c>
      <c r="E167" s="237" t="s">
        <v>19</v>
      </c>
      <c r="F167" s="238" t="s">
        <v>83</v>
      </c>
      <c r="G167" s="236"/>
      <c r="H167" s="239">
        <v>2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146</v>
      </c>
      <c r="AU167" s="245" t="s">
        <v>83</v>
      </c>
      <c r="AV167" s="14" t="s">
        <v>83</v>
      </c>
      <c r="AW167" s="14" t="s">
        <v>35</v>
      </c>
      <c r="AX167" s="14" t="s">
        <v>81</v>
      </c>
      <c r="AY167" s="245" t="s">
        <v>135</v>
      </c>
    </row>
    <row r="168" spans="1:65" s="2" customFormat="1" ht="16.5" customHeight="1">
      <c r="A168" s="40"/>
      <c r="B168" s="41"/>
      <c r="C168" s="206" t="s">
        <v>236</v>
      </c>
      <c r="D168" s="206" t="s">
        <v>137</v>
      </c>
      <c r="E168" s="207" t="s">
        <v>247</v>
      </c>
      <c r="F168" s="208" t="s">
        <v>248</v>
      </c>
      <c r="G168" s="209" t="s">
        <v>140</v>
      </c>
      <c r="H168" s="210">
        <v>815</v>
      </c>
      <c r="I168" s="211"/>
      <c r="J168" s="212">
        <f>ROUND(I168*H168,2)</f>
        <v>0</v>
      </c>
      <c r="K168" s="208" t="s">
        <v>141</v>
      </c>
      <c r="L168" s="46"/>
      <c r="M168" s="213" t="s">
        <v>19</v>
      </c>
      <c r="N168" s="214" t="s">
        <v>44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142</v>
      </c>
      <c r="AT168" s="217" t="s">
        <v>137</v>
      </c>
      <c r="AU168" s="217" t="s">
        <v>83</v>
      </c>
      <c r="AY168" s="19" t="s">
        <v>135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81</v>
      </c>
      <c r="BK168" s="218">
        <f>ROUND(I168*H168,2)</f>
        <v>0</v>
      </c>
      <c r="BL168" s="19" t="s">
        <v>142</v>
      </c>
      <c r="BM168" s="217" t="s">
        <v>842</v>
      </c>
    </row>
    <row r="169" spans="1:47" s="2" customFormat="1" ht="12">
      <c r="A169" s="40"/>
      <c r="B169" s="41"/>
      <c r="C169" s="42"/>
      <c r="D169" s="219" t="s">
        <v>144</v>
      </c>
      <c r="E169" s="42"/>
      <c r="F169" s="220" t="s">
        <v>250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144</v>
      </c>
      <c r="AU169" s="19" t="s">
        <v>83</v>
      </c>
    </row>
    <row r="170" spans="1:51" s="13" customFormat="1" ht="12">
      <c r="A170" s="13"/>
      <c r="B170" s="224"/>
      <c r="C170" s="225"/>
      <c r="D170" s="226" t="s">
        <v>146</v>
      </c>
      <c r="E170" s="227" t="s">
        <v>19</v>
      </c>
      <c r="F170" s="228" t="s">
        <v>820</v>
      </c>
      <c r="G170" s="225"/>
      <c r="H170" s="227" t="s">
        <v>19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146</v>
      </c>
      <c r="AU170" s="234" t="s">
        <v>83</v>
      </c>
      <c r="AV170" s="13" t="s">
        <v>81</v>
      </c>
      <c r="AW170" s="13" t="s">
        <v>35</v>
      </c>
      <c r="AX170" s="13" t="s">
        <v>73</v>
      </c>
      <c r="AY170" s="234" t="s">
        <v>135</v>
      </c>
    </row>
    <row r="171" spans="1:51" s="13" customFormat="1" ht="12">
      <c r="A171" s="13"/>
      <c r="B171" s="224"/>
      <c r="C171" s="225"/>
      <c r="D171" s="226" t="s">
        <v>146</v>
      </c>
      <c r="E171" s="227" t="s">
        <v>19</v>
      </c>
      <c r="F171" s="228" t="s">
        <v>843</v>
      </c>
      <c r="G171" s="225"/>
      <c r="H171" s="227" t="s">
        <v>19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146</v>
      </c>
      <c r="AU171" s="234" t="s">
        <v>83</v>
      </c>
      <c r="AV171" s="13" t="s">
        <v>81</v>
      </c>
      <c r="AW171" s="13" t="s">
        <v>35</v>
      </c>
      <c r="AX171" s="13" t="s">
        <v>73</v>
      </c>
      <c r="AY171" s="234" t="s">
        <v>135</v>
      </c>
    </row>
    <row r="172" spans="1:51" s="14" customFormat="1" ht="12">
      <c r="A172" s="14"/>
      <c r="B172" s="235"/>
      <c r="C172" s="236"/>
      <c r="D172" s="226" t="s">
        <v>146</v>
      </c>
      <c r="E172" s="237" t="s">
        <v>19</v>
      </c>
      <c r="F172" s="238" t="s">
        <v>844</v>
      </c>
      <c r="G172" s="236"/>
      <c r="H172" s="239">
        <v>815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5" t="s">
        <v>146</v>
      </c>
      <c r="AU172" s="245" t="s">
        <v>83</v>
      </c>
      <c r="AV172" s="14" t="s">
        <v>83</v>
      </c>
      <c r="AW172" s="14" t="s">
        <v>35</v>
      </c>
      <c r="AX172" s="14" t="s">
        <v>81</v>
      </c>
      <c r="AY172" s="245" t="s">
        <v>135</v>
      </c>
    </row>
    <row r="173" spans="1:65" s="2" customFormat="1" ht="24.15" customHeight="1">
      <c r="A173" s="40"/>
      <c r="B173" s="41"/>
      <c r="C173" s="206" t="s">
        <v>241</v>
      </c>
      <c r="D173" s="206" t="s">
        <v>137</v>
      </c>
      <c r="E173" s="207" t="s">
        <v>254</v>
      </c>
      <c r="F173" s="208" t="s">
        <v>255</v>
      </c>
      <c r="G173" s="209" t="s">
        <v>256</v>
      </c>
      <c r="H173" s="210">
        <v>143.5</v>
      </c>
      <c r="I173" s="211"/>
      <c r="J173" s="212">
        <f>ROUND(I173*H173,2)</f>
        <v>0</v>
      </c>
      <c r="K173" s="208" t="s">
        <v>141</v>
      </c>
      <c r="L173" s="46"/>
      <c r="M173" s="213" t="s">
        <v>19</v>
      </c>
      <c r="N173" s="214" t="s">
        <v>44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142</v>
      </c>
      <c r="AT173" s="217" t="s">
        <v>137</v>
      </c>
      <c r="AU173" s="217" t="s">
        <v>83</v>
      </c>
      <c r="AY173" s="19" t="s">
        <v>135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81</v>
      </c>
      <c r="BK173" s="218">
        <f>ROUND(I173*H173,2)</f>
        <v>0</v>
      </c>
      <c r="BL173" s="19" t="s">
        <v>142</v>
      </c>
      <c r="BM173" s="217" t="s">
        <v>845</v>
      </c>
    </row>
    <row r="174" spans="1:47" s="2" customFormat="1" ht="12">
      <c r="A174" s="40"/>
      <c r="B174" s="41"/>
      <c r="C174" s="42"/>
      <c r="D174" s="219" t="s">
        <v>144</v>
      </c>
      <c r="E174" s="42"/>
      <c r="F174" s="220" t="s">
        <v>258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144</v>
      </c>
      <c r="AU174" s="19" t="s">
        <v>83</v>
      </c>
    </row>
    <row r="175" spans="1:51" s="13" customFormat="1" ht="12">
      <c r="A175" s="13"/>
      <c r="B175" s="224"/>
      <c r="C175" s="225"/>
      <c r="D175" s="226" t="s">
        <v>146</v>
      </c>
      <c r="E175" s="227" t="s">
        <v>19</v>
      </c>
      <c r="F175" s="228" t="s">
        <v>820</v>
      </c>
      <c r="G175" s="225"/>
      <c r="H175" s="227" t="s">
        <v>19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146</v>
      </c>
      <c r="AU175" s="234" t="s">
        <v>83</v>
      </c>
      <c r="AV175" s="13" t="s">
        <v>81</v>
      </c>
      <c r="AW175" s="13" t="s">
        <v>35</v>
      </c>
      <c r="AX175" s="13" t="s">
        <v>73</v>
      </c>
      <c r="AY175" s="234" t="s">
        <v>135</v>
      </c>
    </row>
    <row r="176" spans="1:51" s="13" customFormat="1" ht="12">
      <c r="A176" s="13"/>
      <c r="B176" s="224"/>
      <c r="C176" s="225"/>
      <c r="D176" s="226" t="s">
        <v>146</v>
      </c>
      <c r="E176" s="227" t="s">
        <v>19</v>
      </c>
      <c r="F176" s="228" t="s">
        <v>259</v>
      </c>
      <c r="G176" s="225"/>
      <c r="H176" s="227" t="s">
        <v>19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146</v>
      </c>
      <c r="AU176" s="234" t="s">
        <v>83</v>
      </c>
      <c r="AV176" s="13" t="s">
        <v>81</v>
      </c>
      <c r="AW176" s="13" t="s">
        <v>35</v>
      </c>
      <c r="AX176" s="13" t="s">
        <v>73</v>
      </c>
      <c r="AY176" s="234" t="s">
        <v>135</v>
      </c>
    </row>
    <row r="177" spans="1:51" s="14" customFormat="1" ht="12">
      <c r="A177" s="14"/>
      <c r="B177" s="235"/>
      <c r="C177" s="236"/>
      <c r="D177" s="226" t="s">
        <v>146</v>
      </c>
      <c r="E177" s="237" t="s">
        <v>19</v>
      </c>
      <c r="F177" s="238" t="s">
        <v>846</v>
      </c>
      <c r="G177" s="236"/>
      <c r="H177" s="239">
        <v>143.5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146</v>
      </c>
      <c r="AU177" s="245" t="s">
        <v>83</v>
      </c>
      <c r="AV177" s="14" t="s">
        <v>83</v>
      </c>
      <c r="AW177" s="14" t="s">
        <v>35</v>
      </c>
      <c r="AX177" s="14" t="s">
        <v>81</v>
      </c>
      <c r="AY177" s="245" t="s">
        <v>135</v>
      </c>
    </row>
    <row r="178" spans="1:65" s="2" customFormat="1" ht="24.15" customHeight="1">
      <c r="A178" s="40"/>
      <c r="B178" s="41"/>
      <c r="C178" s="206" t="s">
        <v>689</v>
      </c>
      <c r="D178" s="206" t="s">
        <v>137</v>
      </c>
      <c r="E178" s="207" t="s">
        <v>847</v>
      </c>
      <c r="F178" s="208" t="s">
        <v>848</v>
      </c>
      <c r="G178" s="209" t="s">
        <v>256</v>
      </c>
      <c r="H178" s="210">
        <v>66.489</v>
      </c>
      <c r="I178" s="211"/>
      <c r="J178" s="212">
        <f>ROUND(I178*H178,2)</f>
        <v>0</v>
      </c>
      <c r="K178" s="208" t="s">
        <v>141</v>
      </c>
      <c r="L178" s="46"/>
      <c r="M178" s="213" t="s">
        <v>19</v>
      </c>
      <c r="N178" s="214" t="s">
        <v>44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142</v>
      </c>
      <c r="AT178" s="217" t="s">
        <v>137</v>
      </c>
      <c r="AU178" s="217" t="s">
        <v>83</v>
      </c>
      <c r="AY178" s="19" t="s">
        <v>135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81</v>
      </c>
      <c r="BK178" s="218">
        <f>ROUND(I178*H178,2)</f>
        <v>0</v>
      </c>
      <c r="BL178" s="19" t="s">
        <v>142</v>
      </c>
      <c r="BM178" s="217" t="s">
        <v>849</v>
      </c>
    </row>
    <row r="179" spans="1:47" s="2" customFormat="1" ht="12">
      <c r="A179" s="40"/>
      <c r="B179" s="41"/>
      <c r="C179" s="42"/>
      <c r="D179" s="219" t="s">
        <v>144</v>
      </c>
      <c r="E179" s="42"/>
      <c r="F179" s="220" t="s">
        <v>850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144</v>
      </c>
      <c r="AU179" s="19" t="s">
        <v>83</v>
      </c>
    </row>
    <row r="180" spans="1:51" s="13" customFormat="1" ht="12">
      <c r="A180" s="13"/>
      <c r="B180" s="224"/>
      <c r="C180" s="225"/>
      <c r="D180" s="226" t="s">
        <v>146</v>
      </c>
      <c r="E180" s="227" t="s">
        <v>19</v>
      </c>
      <c r="F180" s="228" t="s">
        <v>282</v>
      </c>
      <c r="G180" s="225"/>
      <c r="H180" s="227" t="s">
        <v>19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146</v>
      </c>
      <c r="AU180" s="234" t="s">
        <v>83</v>
      </c>
      <c r="AV180" s="13" t="s">
        <v>81</v>
      </c>
      <c r="AW180" s="13" t="s">
        <v>35</v>
      </c>
      <c r="AX180" s="13" t="s">
        <v>73</v>
      </c>
      <c r="AY180" s="234" t="s">
        <v>135</v>
      </c>
    </row>
    <row r="181" spans="1:51" s="13" customFormat="1" ht="12">
      <c r="A181" s="13"/>
      <c r="B181" s="224"/>
      <c r="C181" s="225"/>
      <c r="D181" s="226" t="s">
        <v>146</v>
      </c>
      <c r="E181" s="227" t="s">
        <v>19</v>
      </c>
      <c r="F181" s="228" t="s">
        <v>851</v>
      </c>
      <c r="G181" s="225"/>
      <c r="H181" s="227" t="s">
        <v>19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146</v>
      </c>
      <c r="AU181" s="234" t="s">
        <v>83</v>
      </c>
      <c r="AV181" s="13" t="s">
        <v>81</v>
      </c>
      <c r="AW181" s="13" t="s">
        <v>35</v>
      </c>
      <c r="AX181" s="13" t="s">
        <v>73</v>
      </c>
      <c r="AY181" s="234" t="s">
        <v>135</v>
      </c>
    </row>
    <row r="182" spans="1:51" s="14" customFormat="1" ht="12">
      <c r="A182" s="14"/>
      <c r="B182" s="235"/>
      <c r="C182" s="236"/>
      <c r="D182" s="226" t="s">
        <v>146</v>
      </c>
      <c r="E182" s="237" t="s">
        <v>19</v>
      </c>
      <c r="F182" s="238" t="s">
        <v>852</v>
      </c>
      <c r="G182" s="236"/>
      <c r="H182" s="239">
        <v>66.489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146</v>
      </c>
      <c r="AU182" s="245" t="s">
        <v>83</v>
      </c>
      <c r="AV182" s="14" t="s">
        <v>83</v>
      </c>
      <c r="AW182" s="14" t="s">
        <v>35</v>
      </c>
      <c r="AX182" s="14" t="s">
        <v>81</v>
      </c>
      <c r="AY182" s="245" t="s">
        <v>135</v>
      </c>
    </row>
    <row r="183" spans="1:65" s="2" customFormat="1" ht="24.15" customHeight="1">
      <c r="A183" s="40"/>
      <c r="B183" s="41"/>
      <c r="C183" s="206" t="s">
        <v>694</v>
      </c>
      <c r="D183" s="206" t="s">
        <v>137</v>
      </c>
      <c r="E183" s="207" t="s">
        <v>288</v>
      </c>
      <c r="F183" s="208" t="s">
        <v>289</v>
      </c>
      <c r="G183" s="209" t="s">
        <v>256</v>
      </c>
      <c r="H183" s="210">
        <v>15</v>
      </c>
      <c r="I183" s="211"/>
      <c r="J183" s="212">
        <f>ROUND(I183*H183,2)</f>
        <v>0</v>
      </c>
      <c r="K183" s="208" t="s">
        <v>141</v>
      </c>
      <c r="L183" s="46"/>
      <c r="M183" s="213" t="s">
        <v>19</v>
      </c>
      <c r="N183" s="214" t="s">
        <v>44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142</v>
      </c>
      <c r="AT183" s="217" t="s">
        <v>137</v>
      </c>
      <c r="AU183" s="217" t="s">
        <v>83</v>
      </c>
      <c r="AY183" s="19" t="s">
        <v>135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81</v>
      </c>
      <c r="BK183" s="218">
        <f>ROUND(I183*H183,2)</f>
        <v>0</v>
      </c>
      <c r="BL183" s="19" t="s">
        <v>142</v>
      </c>
      <c r="BM183" s="217" t="s">
        <v>853</v>
      </c>
    </row>
    <row r="184" spans="1:47" s="2" customFormat="1" ht="12">
      <c r="A184" s="40"/>
      <c r="B184" s="41"/>
      <c r="C184" s="42"/>
      <c r="D184" s="219" t="s">
        <v>144</v>
      </c>
      <c r="E184" s="42"/>
      <c r="F184" s="220" t="s">
        <v>291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144</v>
      </c>
      <c r="AU184" s="19" t="s">
        <v>83</v>
      </c>
    </row>
    <row r="185" spans="1:51" s="13" customFormat="1" ht="12">
      <c r="A185" s="13"/>
      <c r="B185" s="224"/>
      <c r="C185" s="225"/>
      <c r="D185" s="226" t="s">
        <v>146</v>
      </c>
      <c r="E185" s="227" t="s">
        <v>19</v>
      </c>
      <c r="F185" s="228" t="s">
        <v>854</v>
      </c>
      <c r="G185" s="225"/>
      <c r="H185" s="227" t="s">
        <v>19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146</v>
      </c>
      <c r="AU185" s="234" t="s">
        <v>83</v>
      </c>
      <c r="AV185" s="13" t="s">
        <v>81</v>
      </c>
      <c r="AW185" s="13" t="s">
        <v>35</v>
      </c>
      <c r="AX185" s="13" t="s">
        <v>73</v>
      </c>
      <c r="AY185" s="234" t="s">
        <v>135</v>
      </c>
    </row>
    <row r="186" spans="1:51" s="14" customFormat="1" ht="12">
      <c r="A186" s="14"/>
      <c r="B186" s="235"/>
      <c r="C186" s="236"/>
      <c r="D186" s="226" t="s">
        <v>146</v>
      </c>
      <c r="E186" s="237" t="s">
        <v>19</v>
      </c>
      <c r="F186" s="238" t="s">
        <v>293</v>
      </c>
      <c r="G186" s="236"/>
      <c r="H186" s="239">
        <v>15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146</v>
      </c>
      <c r="AU186" s="245" t="s">
        <v>83</v>
      </c>
      <c r="AV186" s="14" t="s">
        <v>83</v>
      </c>
      <c r="AW186" s="14" t="s">
        <v>35</v>
      </c>
      <c r="AX186" s="14" t="s">
        <v>81</v>
      </c>
      <c r="AY186" s="245" t="s">
        <v>135</v>
      </c>
    </row>
    <row r="187" spans="1:65" s="2" customFormat="1" ht="24.15" customHeight="1">
      <c r="A187" s="40"/>
      <c r="B187" s="41"/>
      <c r="C187" s="206" t="s">
        <v>246</v>
      </c>
      <c r="D187" s="206" t="s">
        <v>137</v>
      </c>
      <c r="E187" s="207" t="s">
        <v>295</v>
      </c>
      <c r="F187" s="208" t="s">
        <v>296</v>
      </c>
      <c r="G187" s="209" t="s">
        <v>171</v>
      </c>
      <c r="H187" s="210">
        <v>11</v>
      </c>
      <c r="I187" s="211"/>
      <c r="J187" s="212">
        <f>ROUND(I187*H187,2)</f>
        <v>0</v>
      </c>
      <c r="K187" s="208" t="s">
        <v>141</v>
      </c>
      <c r="L187" s="46"/>
      <c r="M187" s="213" t="s">
        <v>19</v>
      </c>
      <c r="N187" s="214" t="s">
        <v>44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142</v>
      </c>
      <c r="AT187" s="217" t="s">
        <v>137</v>
      </c>
      <c r="AU187" s="217" t="s">
        <v>83</v>
      </c>
      <c r="AY187" s="19" t="s">
        <v>135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81</v>
      </c>
      <c r="BK187" s="218">
        <f>ROUND(I187*H187,2)</f>
        <v>0</v>
      </c>
      <c r="BL187" s="19" t="s">
        <v>142</v>
      </c>
      <c r="BM187" s="217" t="s">
        <v>855</v>
      </c>
    </row>
    <row r="188" spans="1:47" s="2" customFormat="1" ht="12">
      <c r="A188" s="40"/>
      <c r="B188" s="41"/>
      <c r="C188" s="42"/>
      <c r="D188" s="219" t="s">
        <v>144</v>
      </c>
      <c r="E188" s="42"/>
      <c r="F188" s="220" t="s">
        <v>298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144</v>
      </c>
      <c r="AU188" s="19" t="s">
        <v>83</v>
      </c>
    </row>
    <row r="189" spans="1:51" s="13" customFormat="1" ht="12">
      <c r="A189" s="13"/>
      <c r="B189" s="224"/>
      <c r="C189" s="225"/>
      <c r="D189" s="226" t="s">
        <v>146</v>
      </c>
      <c r="E189" s="227" t="s">
        <v>19</v>
      </c>
      <c r="F189" s="228" t="s">
        <v>829</v>
      </c>
      <c r="G189" s="225"/>
      <c r="H189" s="227" t="s">
        <v>19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146</v>
      </c>
      <c r="AU189" s="234" t="s">
        <v>83</v>
      </c>
      <c r="AV189" s="13" t="s">
        <v>81</v>
      </c>
      <c r="AW189" s="13" t="s">
        <v>35</v>
      </c>
      <c r="AX189" s="13" t="s">
        <v>73</v>
      </c>
      <c r="AY189" s="234" t="s">
        <v>135</v>
      </c>
    </row>
    <row r="190" spans="1:51" s="14" customFormat="1" ht="12">
      <c r="A190" s="14"/>
      <c r="B190" s="235"/>
      <c r="C190" s="236"/>
      <c r="D190" s="226" t="s">
        <v>146</v>
      </c>
      <c r="E190" s="237" t="s">
        <v>19</v>
      </c>
      <c r="F190" s="238" t="s">
        <v>206</v>
      </c>
      <c r="G190" s="236"/>
      <c r="H190" s="239">
        <v>11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146</v>
      </c>
      <c r="AU190" s="245" t="s">
        <v>83</v>
      </c>
      <c r="AV190" s="14" t="s">
        <v>83</v>
      </c>
      <c r="AW190" s="14" t="s">
        <v>35</v>
      </c>
      <c r="AX190" s="14" t="s">
        <v>81</v>
      </c>
      <c r="AY190" s="245" t="s">
        <v>135</v>
      </c>
    </row>
    <row r="191" spans="1:65" s="2" customFormat="1" ht="24.15" customHeight="1">
      <c r="A191" s="40"/>
      <c r="B191" s="41"/>
      <c r="C191" s="206" t="s">
        <v>253</v>
      </c>
      <c r="D191" s="206" t="s">
        <v>137</v>
      </c>
      <c r="E191" s="207" t="s">
        <v>300</v>
      </c>
      <c r="F191" s="208" t="s">
        <v>301</v>
      </c>
      <c r="G191" s="209" t="s">
        <v>171</v>
      </c>
      <c r="H191" s="210">
        <v>7</v>
      </c>
      <c r="I191" s="211"/>
      <c r="J191" s="212">
        <f>ROUND(I191*H191,2)</f>
        <v>0</v>
      </c>
      <c r="K191" s="208" t="s">
        <v>141</v>
      </c>
      <c r="L191" s="46"/>
      <c r="M191" s="213" t="s">
        <v>19</v>
      </c>
      <c r="N191" s="214" t="s">
        <v>44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142</v>
      </c>
      <c r="AT191" s="217" t="s">
        <v>137</v>
      </c>
      <c r="AU191" s="217" t="s">
        <v>83</v>
      </c>
      <c r="AY191" s="19" t="s">
        <v>135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81</v>
      </c>
      <c r="BK191" s="218">
        <f>ROUND(I191*H191,2)</f>
        <v>0</v>
      </c>
      <c r="BL191" s="19" t="s">
        <v>142</v>
      </c>
      <c r="BM191" s="217" t="s">
        <v>856</v>
      </c>
    </row>
    <row r="192" spans="1:47" s="2" customFormat="1" ht="12">
      <c r="A192" s="40"/>
      <c r="B192" s="41"/>
      <c r="C192" s="42"/>
      <c r="D192" s="219" t="s">
        <v>144</v>
      </c>
      <c r="E192" s="42"/>
      <c r="F192" s="220" t="s">
        <v>303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144</v>
      </c>
      <c r="AU192" s="19" t="s">
        <v>83</v>
      </c>
    </row>
    <row r="193" spans="1:51" s="13" customFormat="1" ht="12">
      <c r="A193" s="13"/>
      <c r="B193" s="224"/>
      <c r="C193" s="225"/>
      <c r="D193" s="226" t="s">
        <v>146</v>
      </c>
      <c r="E193" s="227" t="s">
        <v>19</v>
      </c>
      <c r="F193" s="228" t="s">
        <v>829</v>
      </c>
      <c r="G193" s="225"/>
      <c r="H193" s="227" t="s">
        <v>19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146</v>
      </c>
      <c r="AU193" s="234" t="s">
        <v>83</v>
      </c>
      <c r="AV193" s="13" t="s">
        <v>81</v>
      </c>
      <c r="AW193" s="13" t="s">
        <v>35</v>
      </c>
      <c r="AX193" s="13" t="s">
        <v>73</v>
      </c>
      <c r="AY193" s="234" t="s">
        <v>135</v>
      </c>
    </row>
    <row r="194" spans="1:51" s="14" customFormat="1" ht="12">
      <c r="A194" s="14"/>
      <c r="B194" s="235"/>
      <c r="C194" s="236"/>
      <c r="D194" s="226" t="s">
        <v>146</v>
      </c>
      <c r="E194" s="237" t="s">
        <v>19</v>
      </c>
      <c r="F194" s="238" t="s">
        <v>185</v>
      </c>
      <c r="G194" s="236"/>
      <c r="H194" s="239">
        <v>7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5" t="s">
        <v>146</v>
      </c>
      <c r="AU194" s="245" t="s">
        <v>83</v>
      </c>
      <c r="AV194" s="14" t="s">
        <v>83</v>
      </c>
      <c r="AW194" s="14" t="s">
        <v>35</v>
      </c>
      <c r="AX194" s="14" t="s">
        <v>81</v>
      </c>
      <c r="AY194" s="245" t="s">
        <v>135</v>
      </c>
    </row>
    <row r="195" spans="1:65" s="2" customFormat="1" ht="24.15" customHeight="1">
      <c r="A195" s="40"/>
      <c r="B195" s="41"/>
      <c r="C195" s="206" t="s">
        <v>7</v>
      </c>
      <c r="D195" s="206" t="s">
        <v>137</v>
      </c>
      <c r="E195" s="207" t="s">
        <v>305</v>
      </c>
      <c r="F195" s="208" t="s">
        <v>306</v>
      </c>
      <c r="G195" s="209" t="s">
        <v>171</v>
      </c>
      <c r="H195" s="210">
        <v>2</v>
      </c>
      <c r="I195" s="211"/>
      <c r="J195" s="212">
        <f>ROUND(I195*H195,2)</f>
        <v>0</v>
      </c>
      <c r="K195" s="208" t="s">
        <v>141</v>
      </c>
      <c r="L195" s="46"/>
      <c r="M195" s="213" t="s">
        <v>19</v>
      </c>
      <c r="N195" s="214" t="s">
        <v>44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142</v>
      </c>
      <c r="AT195" s="217" t="s">
        <v>137</v>
      </c>
      <c r="AU195" s="217" t="s">
        <v>83</v>
      </c>
      <c r="AY195" s="19" t="s">
        <v>135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81</v>
      </c>
      <c r="BK195" s="218">
        <f>ROUND(I195*H195,2)</f>
        <v>0</v>
      </c>
      <c r="BL195" s="19" t="s">
        <v>142</v>
      </c>
      <c r="BM195" s="217" t="s">
        <v>857</v>
      </c>
    </row>
    <row r="196" spans="1:47" s="2" customFormat="1" ht="12">
      <c r="A196" s="40"/>
      <c r="B196" s="41"/>
      <c r="C196" s="42"/>
      <c r="D196" s="219" t="s">
        <v>144</v>
      </c>
      <c r="E196" s="42"/>
      <c r="F196" s="220" t="s">
        <v>308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144</v>
      </c>
      <c r="AU196" s="19" t="s">
        <v>83</v>
      </c>
    </row>
    <row r="197" spans="1:51" s="13" customFormat="1" ht="12">
      <c r="A197" s="13"/>
      <c r="B197" s="224"/>
      <c r="C197" s="225"/>
      <c r="D197" s="226" t="s">
        <v>146</v>
      </c>
      <c r="E197" s="227" t="s">
        <v>19</v>
      </c>
      <c r="F197" s="228" t="s">
        <v>829</v>
      </c>
      <c r="G197" s="225"/>
      <c r="H197" s="227" t="s">
        <v>19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146</v>
      </c>
      <c r="AU197" s="234" t="s">
        <v>83</v>
      </c>
      <c r="AV197" s="13" t="s">
        <v>81</v>
      </c>
      <c r="AW197" s="13" t="s">
        <v>35</v>
      </c>
      <c r="AX197" s="13" t="s">
        <v>73</v>
      </c>
      <c r="AY197" s="234" t="s">
        <v>135</v>
      </c>
    </row>
    <row r="198" spans="1:51" s="14" customFormat="1" ht="12">
      <c r="A198" s="14"/>
      <c r="B198" s="235"/>
      <c r="C198" s="236"/>
      <c r="D198" s="226" t="s">
        <v>146</v>
      </c>
      <c r="E198" s="237" t="s">
        <v>19</v>
      </c>
      <c r="F198" s="238" t="s">
        <v>83</v>
      </c>
      <c r="G198" s="236"/>
      <c r="H198" s="239">
        <v>2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146</v>
      </c>
      <c r="AU198" s="245" t="s">
        <v>83</v>
      </c>
      <c r="AV198" s="14" t="s">
        <v>83</v>
      </c>
      <c r="AW198" s="14" t="s">
        <v>35</v>
      </c>
      <c r="AX198" s="14" t="s">
        <v>81</v>
      </c>
      <c r="AY198" s="245" t="s">
        <v>135</v>
      </c>
    </row>
    <row r="199" spans="1:65" s="2" customFormat="1" ht="24.15" customHeight="1">
      <c r="A199" s="40"/>
      <c r="B199" s="41"/>
      <c r="C199" s="206" t="s">
        <v>269</v>
      </c>
      <c r="D199" s="206" t="s">
        <v>137</v>
      </c>
      <c r="E199" s="207" t="s">
        <v>310</v>
      </c>
      <c r="F199" s="208" t="s">
        <v>311</v>
      </c>
      <c r="G199" s="209" t="s">
        <v>171</v>
      </c>
      <c r="H199" s="210">
        <v>11</v>
      </c>
      <c r="I199" s="211"/>
      <c r="J199" s="212">
        <f>ROUND(I199*H199,2)</f>
        <v>0</v>
      </c>
      <c r="K199" s="208" t="s">
        <v>141</v>
      </c>
      <c r="L199" s="46"/>
      <c r="M199" s="213" t="s">
        <v>19</v>
      </c>
      <c r="N199" s="214" t="s">
        <v>44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142</v>
      </c>
      <c r="AT199" s="217" t="s">
        <v>137</v>
      </c>
      <c r="AU199" s="217" t="s">
        <v>83</v>
      </c>
      <c r="AY199" s="19" t="s">
        <v>135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81</v>
      </c>
      <c r="BK199" s="218">
        <f>ROUND(I199*H199,2)</f>
        <v>0</v>
      </c>
      <c r="BL199" s="19" t="s">
        <v>142</v>
      </c>
      <c r="BM199" s="217" t="s">
        <v>858</v>
      </c>
    </row>
    <row r="200" spans="1:47" s="2" customFormat="1" ht="12">
      <c r="A200" s="40"/>
      <c r="B200" s="41"/>
      <c r="C200" s="42"/>
      <c r="D200" s="219" t="s">
        <v>144</v>
      </c>
      <c r="E200" s="42"/>
      <c r="F200" s="220" t="s">
        <v>313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144</v>
      </c>
      <c r="AU200" s="19" t="s">
        <v>83</v>
      </c>
    </row>
    <row r="201" spans="1:51" s="13" customFormat="1" ht="12">
      <c r="A201" s="13"/>
      <c r="B201" s="224"/>
      <c r="C201" s="225"/>
      <c r="D201" s="226" t="s">
        <v>146</v>
      </c>
      <c r="E201" s="227" t="s">
        <v>19</v>
      </c>
      <c r="F201" s="228" t="s">
        <v>829</v>
      </c>
      <c r="G201" s="225"/>
      <c r="H201" s="227" t="s">
        <v>19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146</v>
      </c>
      <c r="AU201" s="234" t="s">
        <v>83</v>
      </c>
      <c r="AV201" s="13" t="s">
        <v>81</v>
      </c>
      <c r="AW201" s="13" t="s">
        <v>35</v>
      </c>
      <c r="AX201" s="13" t="s">
        <v>73</v>
      </c>
      <c r="AY201" s="234" t="s">
        <v>135</v>
      </c>
    </row>
    <row r="202" spans="1:51" s="14" customFormat="1" ht="12">
      <c r="A202" s="14"/>
      <c r="B202" s="235"/>
      <c r="C202" s="236"/>
      <c r="D202" s="226" t="s">
        <v>146</v>
      </c>
      <c r="E202" s="237" t="s">
        <v>19</v>
      </c>
      <c r="F202" s="238" t="s">
        <v>206</v>
      </c>
      <c r="G202" s="236"/>
      <c r="H202" s="239">
        <v>11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146</v>
      </c>
      <c r="AU202" s="245" t="s">
        <v>83</v>
      </c>
      <c r="AV202" s="14" t="s">
        <v>83</v>
      </c>
      <c r="AW202" s="14" t="s">
        <v>35</v>
      </c>
      <c r="AX202" s="14" t="s">
        <v>81</v>
      </c>
      <c r="AY202" s="245" t="s">
        <v>135</v>
      </c>
    </row>
    <row r="203" spans="1:65" s="2" customFormat="1" ht="24.15" customHeight="1">
      <c r="A203" s="40"/>
      <c r="B203" s="41"/>
      <c r="C203" s="206" t="s">
        <v>294</v>
      </c>
      <c r="D203" s="206" t="s">
        <v>137</v>
      </c>
      <c r="E203" s="207" t="s">
        <v>315</v>
      </c>
      <c r="F203" s="208" t="s">
        <v>316</v>
      </c>
      <c r="G203" s="209" t="s">
        <v>171</v>
      </c>
      <c r="H203" s="210">
        <v>7</v>
      </c>
      <c r="I203" s="211"/>
      <c r="J203" s="212">
        <f>ROUND(I203*H203,2)</f>
        <v>0</v>
      </c>
      <c r="K203" s="208" t="s">
        <v>141</v>
      </c>
      <c r="L203" s="46"/>
      <c r="M203" s="213" t="s">
        <v>19</v>
      </c>
      <c r="N203" s="214" t="s">
        <v>44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142</v>
      </c>
      <c r="AT203" s="217" t="s">
        <v>137</v>
      </c>
      <c r="AU203" s="217" t="s">
        <v>83</v>
      </c>
      <c r="AY203" s="19" t="s">
        <v>135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81</v>
      </c>
      <c r="BK203" s="218">
        <f>ROUND(I203*H203,2)</f>
        <v>0</v>
      </c>
      <c r="BL203" s="19" t="s">
        <v>142</v>
      </c>
      <c r="BM203" s="217" t="s">
        <v>859</v>
      </c>
    </row>
    <row r="204" spans="1:47" s="2" customFormat="1" ht="12">
      <c r="A204" s="40"/>
      <c r="B204" s="41"/>
      <c r="C204" s="42"/>
      <c r="D204" s="219" t="s">
        <v>144</v>
      </c>
      <c r="E204" s="42"/>
      <c r="F204" s="220" t="s">
        <v>318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144</v>
      </c>
      <c r="AU204" s="19" t="s">
        <v>83</v>
      </c>
    </row>
    <row r="205" spans="1:51" s="13" customFormat="1" ht="12">
      <c r="A205" s="13"/>
      <c r="B205" s="224"/>
      <c r="C205" s="225"/>
      <c r="D205" s="226" t="s">
        <v>146</v>
      </c>
      <c r="E205" s="227" t="s">
        <v>19</v>
      </c>
      <c r="F205" s="228" t="s">
        <v>829</v>
      </c>
      <c r="G205" s="225"/>
      <c r="H205" s="227" t="s">
        <v>19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146</v>
      </c>
      <c r="AU205" s="234" t="s">
        <v>83</v>
      </c>
      <c r="AV205" s="13" t="s">
        <v>81</v>
      </c>
      <c r="AW205" s="13" t="s">
        <v>35</v>
      </c>
      <c r="AX205" s="13" t="s">
        <v>73</v>
      </c>
      <c r="AY205" s="234" t="s">
        <v>135</v>
      </c>
    </row>
    <row r="206" spans="1:51" s="14" customFormat="1" ht="12">
      <c r="A206" s="14"/>
      <c r="B206" s="235"/>
      <c r="C206" s="236"/>
      <c r="D206" s="226" t="s">
        <v>146</v>
      </c>
      <c r="E206" s="237" t="s">
        <v>19</v>
      </c>
      <c r="F206" s="238" t="s">
        <v>185</v>
      </c>
      <c r="G206" s="236"/>
      <c r="H206" s="239">
        <v>7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146</v>
      </c>
      <c r="AU206" s="245" t="s">
        <v>83</v>
      </c>
      <c r="AV206" s="14" t="s">
        <v>83</v>
      </c>
      <c r="AW206" s="14" t="s">
        <v>35</v>
      </c>
      <c r="AX206" s="14" t="s">
        <v>81</v>
      </c>
      <c r="AY206" s="245" t="s">
        <v>135</v>
      </c>
    </row>
    <row r="207" spans="1:65" s="2" customFormat="1" ht="24.15" customHeight="1">
      <c r="A207" s="40"/>
      <c r="B207" s="41"/>
      <c r="C207" s="206" t="s">
        <v>299</v>
      </c>
      <c r="D207" s="206" t="s">
        <v>137</v>
      </c>
      <c r="E207" s="207" t="s">
        <v>320</v>
      </c>
      <c r="F207" s="208" t="s">
        <v>321</v>
      </c>
      <c r="G207" s="209" t="s">
        <v>171</v>
      </c>
      <c r="H207" s="210">
        <v>2</v>
      </c>
      <c r="I207" s="211"/>
      <c r="J207" s="212">
        <f>ROUND(I207*H207,2)</f>
        <v>0</v>
      </c>
      <c r="K207" s="208" t="s">
        <v>141</v>
      </c>
      <c r="L207" s="46"/>
      <c r="M207" s="213" t="s">
        <v>19</v>
      </c>
      <c r="N207" s="214" t="s">
        <v>44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142</v>
      </c>
      <c r="AT207" s="217" t="s">
        <v>137</v>
      </c>
      <c r="AU207" s="217" t="s">
        <v>83</v>
      </c>
      <c r="AY207" s="19" t="s">
        <v>135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81</v>
      </c>
      <c r="BK207" s="218">
        <f>ROUND(I207*H207,2)</f>
        <v>0</v>
      </c>
      <c r="BL207" s="19" t="s">
        <v>142</v>
      </c>
      <c r="BM207" s="217" t="s">
        <v>860</v>
      </c>
    </row>
    <row r="208" spans="1:47" s="2" customFormat="1" ht="12">
      <c r="A208" s="40"/>
      <c r="B208" s="41"/>
      <c r="C208" s="42"/>
      <c r="D208" s="219" t="s">
        <v>144</v>
      </c>
      <c r="E208" s="42"/>
      <c r="F208" s="220" t="s">
        <v>323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144</v>
      </c>
      <c r="AU208" s="19" t="s">
        <v>83</v>
      </c>
    </row>
    <row r="209" spans="1:51" s="13" customFormat="1" ht="12">
      <c r="A209" s="13"/>
      <c r="B209" s="224"/>
      <c r="C209" s="225"/>
      <c r="D209" s="226" t="s">
        <v>146</v>
      </c>
      <c r="E209" s="227" t="s">
        <v>19</v>
      </c>
      <c r="F209" s="228" t="s">
        <v>829</v>
      </c>
      <c r="G209" s="225"/>
      <c r="H209" s="227" t="s">
        <v>19</v>
      </c>
      <c r="I209" s="229"/>
      <c r="J209" s="225"/>
      <c r="K209" s="225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146</v>
      </c>
      <c r="AU209" s="234" t="s">
        <v>83</v>
      </c>
      <c r="AV209" s="13" t="s">
        <v>81</v>
      </c>
      <c r="AW209" s="13" t="s">
        <v>35</v>
      </c>
      <c r="AX209" s="13" t="s">
        <v>73</v>
      </c>
      <c r="AY209" s="234" t="s">
        <v>135</v>
      </c>
    </row>
    <row r="210" spans="1:51" s="14" customFormat="1" ht="12">
      <c r="A210" s="14"/>
      <c r="B210" s="235"/>
      <c r="C210" s="236"/>
      <c r="D210" s="226" t="s">
        <v>146</v>
      </c>
      <c r="E210" s="237" t="s">
        <v>19</v>
      </c>
      <c r="F210" s="238" t="s">
        <v>83</v>
      </c>
      <c r="G210" s="236"/>
      <c r="H210" s="239">
        <v>2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5" t="s">
        <v>146</v>
      </c>
      <c r="AU210" s="245" t="s">
        <v>83</v>
      </c>
      <c r="AV210" s="14" t="s">
        <v>83</v>
      </c>
      <c r="AW210" s="14" t="s">
        <v>35</v>
      </c>
      <c r="AX210" s="14" t="s">
        <v>81</v>
      </c>
      <c r="AY210" s="245" t="s">
        <v>135</v>
      </c>
    </row>
    <row r="211" spans="1:65" s="2" customFormat="1" ht="33" customHeight="1">
      <c r="A211" s="40"/>
      <c r="B211" s="41"/>
      <c r="C211" s="206" t="s">
        <v>304</v>
      </c>
      <c r="D211" s="206" t="s">
        <v>137</v>
      </c>
      <c r="E211" s="207" t="s">
        <v>325</v>
      </c>
      <c r="F211" s="208" t="s">
        <v>326</v>
      </c>
      <c r="G211" s="209" t="s">
        <v>171</v>
      </c>
      <c r="H211" s="210">
        <v>11</v>
      </c>
      <c r="I211" s="211"/>
      <c r="J211" s="212">
        <f>ROUND(I211*H211,2)</f>
        <v>0</v>
      </c>
      <c r="K211" s="208" t="s">
        <v>141</v>
      </c>
      <c r="L211" s="46"/>
      <c r="M211" s="213" t="s">
        <v>19</v>
      </c>
      <c r="N211" s="214" t="s">
        <v>44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142</v>
      </c>
      <c r="AT211" s="217" t="s">
        <v>137</v>
      </c>
      <c r="AU211" s="217" t="s">
        <v>83</v>
      </c>
      <c r="AY211" s="19" t="s">
        <v>135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81</v>
      </c>
      <c r="BK211" s="218">
        <f>ROUND(I211*H211,2)</f>
        <v>0</v>
      </c>
      <c r="BL211" s="19" t="s">
        <v>142</v>
      </c>
      <c r="BM211" s="217" t="s">
        <v>861</v>
      </c>
    </row>
    <row r="212" spans="1:47" s="2" customFormat="1" ht="12">
      <c r="A212" s="40"/>
      <c r="B212" s="41"/>
      <c r="C212" s="42"/>
      <c r="D212" s="219" t="s">
        <v>144</v>
      </c>
      <c r="E212" s="42"/>
      <c r="F212" s="220" t="s">
        <v>328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144</v>
      </c>
      <c r="AU212" s="19" t="s">
        <v>83</v>
      </c>
    </row>
    <row r="213" spans="1:51" s="13" customFormat="1" ht="12">
      <c r="A213" s="13"/>
      <c r="B213" s="224"/>
      <c r="C213" s="225"/>
      <c r="D213" s="226" t="s">
        <v>146</v>
      </c>
      <c r="E213" s="227" t="s">
        <v>19</v>
      </c>
      <c r="F213" s="228" t="s">
        <v>829</v>
      </c>
      <c r="G213" s="225"/>
      <c r="H213" s="227" t="s">
        <v>19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146</v>
      </c>
      <c r="AU213" s="234" t="s">
        <v>83</v>
      </c>
      <c r="AV213" s="13" t="s">
        <v>81</v>
      </c>
      <c r="AW213" s="13" t="s">
        <v>35</v>
      </c>
      <c r="AX213" s="13" t="s">
        <v>73</v>
      </c>
      <c r="AY213" s="234" t="s">
        <v>135</v>
      </c>
    </row>
    <row r="214" spans="1:51" s="14" customFormat="1" ht="12">
      <c r="A214" s="14"/>
      <c r="B214" s="235"/>
      <c r="C214" s="236"/>
      <c r="D214" s="226" t="s">
        <v>146</v>
      </c>
      <c r="E214" s="237" t="s">
        <v>19</v>
      </c>
      <c r="F214" s="238" t="s">
        <v>862</v>
      </c>
      <c r="G214" s="236"/>
      <c r="H214" s="239">
        <v>11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5" t="s">
        <v>146</v>
      </c>
      <c r="AU214" s="245" t="s">
        <v>83</v>
      </c>
      <c r="AV214" s="14" t="s">
        <v>83</v>
      </c>
      <c r="AW214" s="14" t="s">
        <v>35</v>
      </c>
      <c r="AX214" s="14" t="s">
        <v>81</v>
      </c>
      <c r="AY214" s="245" t="s">
        <v>135</v>
      </c>
    </row>
    <row r="215" spans="1:65" s="2" customFormat="1" ht="33" customHeight="1">
      <c r="A215" s="40"/>
      <c r="B215" s="41"/>
      <c r="C215" s="206" t="s">
        <v>309</v>
      </c>
      <c r="D215" s="206" t="s">
        <v>137</v>
      </c>
      <c r="E215" s="207" t="s">
        <v>331</v>
      </c>
      <c r="F215" s="208" t="s">
        <v>332</v>
      </c>
      <c r="G215" s="209" t="s">
        <v>171</v>
      </c>
      <c r="H215" s="210">
        <v>7</v>
      </c>
      <c r="I215" s="211"/>
      <c r="J215" s="212">
        <f>ROUND(I215*H215,2)</f>
        <v>0</v>
      </c>
      <c r="K215" s="208" t="s">
        <v>141</v>
      </c>
      <c r="L215" s="46"/>
      <c r="M215" s="213" t="s">
        <v>19</v>
      </c>
      <c r="N215" s="214" t="s">
        <v>44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142</v>
      </c>
      <c r="AT215" s="217" t="s">
        <v>137</v>
      </c>
      <c r="AU215" s="217" t="s">
        <v>83</v>
      </c>
      <c r="AY215" s="19" t="s">
        <v>135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81</v>
      </c>
      <c r="BK215" s="218">
        <f>ROUND(I215*H215,2)</f>
        <v>0</v>
      </c>
      <c r="BL215" s="19" t="s">
        <v>142</v>
      </c>
      <c r="BM215" s="217" t="s">
        <v>863</v>
      </c>
    </row>
    <row r="216" spans="1:47" s="2" customFormat="1" ht="12">
      <c r="A216" s="40"/>
      <c r="B216" s="41"/>
      <c r="C216" s="42"/>
      <c r="D216" s="219" t="s">
        <v>144</v>
      </c>
      <c r="E216" s="42"/>
      <c r="F216" s="220" t="s">
        <v>334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144</v>
      </c>
      <c r="AU216" s="19" t="s">
        <v>83</v>
      </c>
    </row>
    <row r="217" spans="1:51" s="13" customFormat="1" ht="12">
      <c r="A217" s="13"/>
      <c r="B217" s="224"/>
      <c r="C217" s="225"/>
      <c r="D217" s="226" t="s">
        <v>146</v>
      </c>
      <c r="E217" s="227" t="s">
        <v>19</v>
      </c>
      <c r="F217" s="228" t="s">
        <v>829</v>
      </c>
      <c r="G217" s="225"/>
      <c r="H217" s="227" t="s">
        <v>19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146</v>
      </c>
      <c r="AU217" s="234" t="s">
        <v>83</v>
      </c>
      <c r="AV217" s="13" t="s">
        <v>81</v>
      </c>
      <c r="AW217" s="13" t="s">
        <v>35</v>
      </c>
      <c r="AX217" s="13" t="s">
        <v>73</v>
      </c>
      <c r="AY217" s="234" t="s">
        <v>135</v>
      </c>
    </row>
    <row r="218" spans="1:51" s="14" customFormat="1" ht="12">
      <c r="A218" s="14"/>
      <c r="B218" s="235"/>
      <c r="C218" s="236"/>
      <c r="D218" s="226" t="s">
        <v>146</v>
      </c>
      <c r="E218" s="237" t="s">
        <v>19</v>
      </c>
      <c r="F218" s="238" t="s">
        <v>864</v>
      </c>
      <c r="G218" s="236"/>
      <c r="H218" s="239">
        <v>7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5" t="s">
        <v>146</v>
      </c>
      <c r="AU218" s="245" t="s">
        <v>83</v>
      </c>
      <c r="AV218" s="14" t="s">
        <v>83</v>
      </c>
      <c r="AW218" s="14" t="s">
        <v>35</v>
      </c>
      <c r="AX218" s="14" t="s">
        <v>81</v>
      </c>
      <c r="AY218" s="245" t="s">
        <v>135</v>
      </c>
    </row>
    <row r="219" spans="1:65" s="2" customFormat="1" ht="33" customHeight="1">
      <c r="A219" s="40"/>
      <c r="B219" s="41"/>
      <c r="C219" s="206" t="s">
        <v>314</v>
      </c>
      <c r="D219" s="206" t="s">
        <v>137</v>
      </c>
      <c r="E219" s="207" t="s">
        <v>337</v>
      </c>
      <c r="F219" s="208" t="s">
        <v>338</v>
      </c>
      <c r="G219" s="209" t="s">
        <v>171</v>
      </c>
      <c r="H219" s="210">
        <v>2</v>
      </c>
      <c r="I219" s="211"/>
      <c r="J219" s="212">
        <f>ROUND(I219*H219,2)</f>
        <v>0</v>
      </c>
      <c r="K219" s="208" t="s">
        <v>141</v>
      </c>
      <c r="L219" s="46"/>
      <c r="M219" s="213" t="s">
        <v>19</v>
      </c>
      <c r="N219" s="214" t="s">
        <v>44</v>
      </c>
      <c r="O219" s="86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7" t="s">
        <v>142</v>
      </c>
      <c r="AT219" s="217" t="s">
        <v>137</v>
      </c>
      <c r="AU219" s="217" t="s">
        <v>83</v>
      </c>
      <c r="AY219" s="19" t="s">
        <v>135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9" t="s">
        <v>81</v>
      </c>
      <c r="BK219" s="218">
        <f>ROUND(I219*H219,2)</f>
        <v>0</v>
      </c>
      <c r="BL219" s="19" t="s">
        <v>142</v>
      </c>
      <c r="BM219" s="217" t="s">
        <v>865</v>
      </c>
    </row>
    <row r="220" spans="1:47" s="2" customFormat="1" ht="12">
      <c r="A220" s="40"/>
      <c r="B220" s="41"/>
      <c r="C220" s="42"/>
      <c r="D220" s="219" t="s">
        <v>144</v>
      </c>
      <c r="E220" s="42"/>
      <c r="F220" s="220" t="s">
        <v>340</v>
      </c>
      <c r="G220" s="42"/>
      <c r="H220" s="42"/>
      <c r="I220" s="221"/>
      <c r="J220" s="42"/>
      <c r="K220" s="42"/>
      <c r="L220" s="46"/>
      <c r="M220" s="222"/>
      <c r="N220" s="223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144</v>
      </c>
      <c r="AU220" s="19" t="s">
        <v>83</v>
      </c>
    </row>
    <row r="221" spans="1:51" s="13" customFormat="1" ht="12">
      <c r="A221" s="13"/>
      <c r="B221" s="224"/>
      <c r="C221" s="225"/>
      <c r="D221" s="226" t="s">
        <v>146</v>
      </c>
      <c r="E221" s="227" t="s">
        <v>19</v>
      </c>
      <c r="F221" s="228" t="s">
        <v>829</v>
      </c>
      <c r="G221" s="225"/>
      <c r="H221" s="227" t="s">
        <v>19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146</v>
      </c>
      <c r="AU221" s="234" t="s">
        <v>83</v>
      </c>
      <c r="AV221" s="13" t="s">
        <v>81</v>
      </c>
      <c r="AW221" s="13" t="s">
        <v>35</v>
      </c>
      <c r="AX221" s="13" t="s">
        <v>73</v>
      </c>
      <c r="AY221" s="234" t="s">
        <v>135</v>
      </c>
    </row>
    <row r="222" spans="1:51" s="14" customFormat="1" ht="12">
      <c r="A222" s="14"/>
      <c r="B222" s="235"/>
      <c r="C222" s="236"/>
      <c r="D222" s="226" t="s">
        <v>146</v>
      </c>
      <c r="E222" s="237" t="s">
        <v>19</v>
      </c>
      <c r="F222" s="238" t="s">
        <v>866</v>
      </c>
      <c r="G222" s="236"/>
      <c r="H222" s="239">
        <v>2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5" t="s">
        <v>146</v>
      </c>
      <c r="AU222" s="245" t="s">
        <v>83</v>
      </c>
      <c r="AV222" s="14" t="s">
        <v>83</v>
      </c>
      <c r="AW222" s="14" t="s">
        <v>35</v>
      </c>
      <c r="AX222" s="14" t="s">
        <v>81</v>
      </c>
      <c r="AY222" s="245" t="s">
        <v>135</v>
      </c>
    </row>
    <row r="223" spans="1:65" s="2" customFormat="1" ht="33" customHeight="1">
      <c r="A223" s="40"/>
      <c r="B223" s="41"/>
      <c r="C223" s="206" t="s">
        <v>319</v>
      </c>
      <c r="D223" s="206" t="s">
        <v>137</v>
      </c>
      <c r="E223" s="207" t="s">
        <v>343</v>
      </c>
      <c r="F223" s="208" t="s">
        <v>344</v>
      </c>
      <c r="G223" s="209" t="s">
        <v>171</v>
      </c>
      <c r="H223" s="210">
        <v>11</v>
      </c>
      <c r="I223" s="211"/>
      <c r="J223" s="212">
        <f>ROUND(I223*H223,2)</f>
        <v>0</v>
      </c>
      <c r="K223" s="208" t="s">
        <v>141</v>
      </c>
      <c r="L223" s="46"/>
      <c r="M223" s="213" t="s">
        <v>19</v>
      </c>
      <c r="N223" s="214" t="s">
        <v>44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142</v>
      </c>
      <c r="AT223" s="217" t="s">
        <v>137</v>
      </c>
      <c r="AU223" s="217" t="s">
        <v>83</v>
      </c>
      <c r="AY223" s="19" t="s">
        <v>135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81</v>
      </c>
      <c r="BK223" s="218">
        <f>ROUND(I223*H223,2)</f>
        <v>0</v>
      </c>
      <c r="BL223" s="19" t="s">
        <v>142</v>
      </c>
      <c r="BM223" s="217" t="s">
        <v>867</v>
      </c>
    </row>
    <row r="224" spans="1:47" s="2" customFormat="1" ht="12">
      <c r="A224" s="40"/>
      <c r="B224" s="41"/>
      <c r="C224" s="42"/>
      <c r="D224" s="219" t="s">
        <v>144</v>
      </c>
      <c r="E224" s="42"/>
      <c r="F224" s="220" t="s">
        <v>346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144</v>
      </c>
      <c r="AU224" s="19" t="s">
        <v>83</v>
      </c>
    </row>
    <row r="225" spans="1:51" s="13" customFormat="1" ht="12">
      <c r="A225" s="13"/>
      <c r="B225" s="224"/>
      <c r="C225" s="225"/>
      <c r="D225" s="226" t="s">
        <v>146</v>
      </c>
      <c r="E225" s="227" t="s">
        <v>19</v>
      </c>
      <c r="F225" s="228" t="s">
        <v>829</v>
      </c>
      <c r="G225" s="225"/>
      <c r="H225" s="227" t="s">
        <v>19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146</v>
      </c>
      <c r="AU225" s="234" t="s">
        <v>83</v>
      </c>
      <c r="AV225" s="13" t="s">
        <v>81</v>
      </c>
      <c r="AW225" s="13" t="s">
        <v>35</v>
      </c>
      <c r="AX225" s="13" t="s">
        <v>73</v>
      </c>
      <c r="AY225" s="234" t="s">
        <v>135</v>
      </c>
    </row>
    <row r="226" spans="1:51" s="14" customFormat="1" ht="12">
      <c r="A226" s="14"/>
      <c r="B226" s="235"/>
      <c r="C226" s="236"/>
      <c r="D226" s="226" t="s">
        <v>146</v>
      </c>
      <c r="E226" s="237" t="s">
        <v>19</v>
      </c>
      <c r="F226" s="238" t="s">
        <v>862</v>
      </c>
      <c r="G226" s="236"/>
      <c r="H226" s="239">
        <v>11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146</v>
      </c>
      <c r="AU226" s="245" t="s">
        <v>83</v>
      </c>
      <c r="AV226" s="14" t="s">
        <v>83</v>
      </c>
      <c r="AW226" s="14" t="s">
        <v>35</v>
      </c>
      <c r="AX226" s="14" t="s">
        <v>81</v>
      </c>
      <c r="AY226" s="245" t="s">
        <v>135</v>
      </c>
    </row>
    <row r="227" spans="1:65" s="2" customFormat="1" ht="33" customHeight="1">
      <c r="A227" s="40"/>
      <c r="B227" s="41"/>
      <c r="C227" s="206" t="s">
        <v>324</v>
      </c>
      <c r="D227" s="206" t="s">
        <v>137</v>
      </c>
      <c r="E227" s="207" t="s">
        <v>348</v>
      </c>
      <c r="F227" s="208" t="s">
        <v>349</v>
      </c>
      <c r="G227" s="209" t="s">
        <v>171</v>
      </c>
      <c r="H227" s="210">
        <v>7</v>
      </c>
      <c r="I227" s="211"/>
      <c r="J227" s="212">
        <f>ROUND(I227*H227,2)</f>
        <v>0</v>
      </c>
      <c r="K227" s="208" t="s">
        <v>141</v>
      </c>
      <c r="L227" s="46"/>
      <c r="M227" s="213" t="s">
        <v>19</v>
      </c>
      <c r="N227" s="214" t="s">
        <v>44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142</v>
      </c>
      <c r="AT227" s="217" t="s">
        <v>137</v>
      </c>
      <c r="AU227" s="217" t="s">
        <v>83</v>
      </c>
      <c r="AY227" s="19" t="s">
        <v>135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81</v>
      </c>
      <c r="BK227" s="218">
        <f>ROUND(I227*H227,2)</f>
        <v>0</v>
      </c>
      <c r="BL227" s="19" t="s">
        <v>142</v>
      </c>
      <c r="BM227" s="217" t="s">
        <v>868</v>
      </c>
    </row>
    <row r="228" spans="1:47" s="2" customFormat="1" ht="12">
      <c r="A228" s="40"/>
      <c r="B228" s="41"/>
      <c r="C228" s="42"/>
      <c r="D228" s="219" t="s">
        <v>144</v>
      </c>
      <c r="E228" s="42"/>
      <c r="F228" s="220" t="s">
        <v>351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144</v>
      </c>
      <c r="AU228" s="19" t="s">
        <v>83</v>
      </c>
    </row>
    <row r="229" spans="1:51" s="13" customFormat="1" ht="12">
      <c r="A229" s="13"/>
      <c r="B229" s="224"/>
      <c r="C229" s="225"/>
      <c r="D229" s="226" t="s">
        <v>146</v>
      </c>
      <c r="E229" s="227" t="s">
        <v>19</v>
      </c>
      <c r="F229" s="228" t="s">
        <v>829</v>
      </c>
      <c r="G229" s="225"/>
      <c r="H229" s="227" t="s">
        <v>19</v>
      </c>
      <c r="I229" s="229"/>
      <c r="J229" s="225"/>
      <c r="K229" s="225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146</v>
      </c>
      <c r="AU229" s="234" t="s">
        <v>83</v>
      </c>
      <c r="AV229" s="13" t="s">
        <v>81</v>
      </c>
      <c r="AW229" s="13" t="s">
        <v>35</v>
      </c>
      <c r="AX229" s="13" t="s">
        <v>73</v>
      </c>
      <c r="AY229" s="234" t="s">
        <v>135</v>
      </c>
    </row>
    <row r="230" spans="1:51" s="14" customFormat="1" ht="12">
      <c r="A230" s="14"/>
      <c r="B230" s="235"/>
      <c r="C230" s="236"/>
      <c r="D230" s="226" t="s">
        <v>146</v>
      </c>
      <c r="E230" s="237" t="s">
        <v>19</v>
      </c>
      <c r="F230" s="238" t="s">
        <v>864</v>
      </c>
      <c r="G230" s="236"/>
      <c r="H230" s="239">
        <v>7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146</v>
      </c>
      <c r="AU230" s="245" t="s">
        <v>83</v>
      </c>
      <c r="AV230" s="14" t="s">
        <v>83</v>
      </c>
      <c r="AW230" s="14" t="s">
        <v>35</v>
      </c>
      <c r="AX230" s="14" t="s">
        <v>81</v>
      </c>
      <c r="AY230" s="245" t="s">
        <v>135</v>
      </c>
    </row>
    <row r="231" spans="1:65" s="2" customFormat="1" ht="33" customHeight="1">
      <c r="A231" s="40"/>
      <c r="B231" s="41"/>
      <c r="C231" s="206" t="s">
        <v>330</v>
      </c>
      <c r="D231" s="206" t="s">
        <v>137</v>
      </c>
      <c r="E231" s="207" t="s">
        <v>353</v>
      </c>
      <c r="F231" s="208" t="s">
        <v>354</v>
      </c>
      <c r="G231" s="209" t="s">
        <v>171</v>
      </c>
      <c r="H231" s="210">
        <v>2</v>
      </c>
      <c r="I231" s="211"/>
      <c r="J231" s="212">
        <f>ROUND(I231*H231,2)</f>
        <v>0</v>
      </c>
      <c r="K231" s="208" t="s">
        <v>141</v>
      </c>
      <c r="L231" s="46"/>
      <c r="M231" s="213" t="s">
        <v>19</v>
      </c>
      <c r="N231" s="214" t="s">
        <v>44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142</v>
      </c>
      <c r="AT231" s="217" t="s">
        <v>137</v>
      </c>
      <c r="AU231" s="217" t="s">
        <v>83</v>
      </c>
      <c r="AY231" s="19" t="s">
        <v>135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81</v>
      </c>
      <c r="BK231" s="218">
        <f>ROUND(I231*H231,2)</f>
        <v>0</v>
      </c>
      <c r="BL231" s="19" t="s">
        <v>142</v>
      </c>
      <c r="BM231" s="217" t="s">
        <v>869</v>
      </c>
    </row>
    <row r="232" spans="1:47" s="2" customFormat="1" ht="12">
      <c r="A232" s="40"/>
      <c r="B232" s="41"/>
      <c r="C232" s="42"/>
      <c r="D232" s="219" t="s">
        <v>144</v>
      </c>
      <c r="E232" s="42"/>
      <c r="F232" s="220" t="s">
        <v>356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144</v>
      </c>
      <c r="AU232" s="19" t="s">
        <v>83</v>
      </c>
    </row>
    <row r="233" spans="1:51" s="13" customFormat="1" ht="12">
      <c r="A233" s="13"/>
      <c r="B233" s="224"/>
      <c r="C233" s="225"/>
      <c r="D233" s="226" t="s">
        <v>146</v>
      </c>
      <c r="E233" s="227" t="s">
        <v>19</v>
      </c>
      <c r="F233" s="228" t="s">
        <v>829</v>
      </c>
      <c r="G233" s="225"/>
      <c r="H233" s="227" t="s">
        <v>19</v>
      </c>
      <c r="I233" s="229"/>
      <c r="J233" s="225"/>
      <c r="K233" s="225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146</v>
      </c>
      <c r="AU233" s="234" t="s">
        <v>83</v>
      </c>
      <c r="AV233" s="13" t="s">
        <v>81</v>
      </c>
      <c r="AW233" s="13" t="s">
        <v>35</v>
      </c>
      <c r="AX233" s="13" t="s">
        <v>73</v>
      </c>
      <c r="AY233" s="234" t="s">
        <v>135</v>
      </c>
    </row>
    <row r="234" spans="1:51" s="14" customFormat="1" ht="12">
      <c r="A234" s="14"/>
      <c r="B234" s="235"/>
      <c r="C234" s="236"/>
      <c r="D234" s="226" t="s">
        <v>146</v>
      </c>
      <c r="E234" s="237" t="s">
        <v>19</v>
      </c>
      <c r="F234" s="238" t="s">
        <v>866</v>
      </c>
      <c r="G234" s="236"/>
      <c r="H234" s="239">
        <v>2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5" t="s">
        <v>146</v>
      </c>
      <c r="AU234" s="245" t="s">
        <v>83</v>
      </c>
      <c r="AV234" s="14" t="s">
        <v>83</v>
      </c>
      <c r="AW234" s="14" t="s">
        <v>35</v>
      </c>
      <c r="AX234" s="14" t="s">
        <v>81</v>
      </c>
      <c r="AY234" s="245" t="s">
        <v>135</v>
      </c>
    </row>
    <row r="235" spans="1:65" s="2" customFormat="1" ht="37.8" customHeight="1">
      <c r="A235" s="40"/>
      <c r="B235" s="41"/>
      <c r="C235" s="206" t="s">
        <v>336</v>
      </c>
      <c r="D235" s="206" t="s">
        <v>137</v>
      </c>
      <c r="E235" s="207" t="s">
        <v>870</v>
      </c>
      <c r="F235" s="208" t="s">
        <v>871</v>
      </c>
      <c r="G235" s="209" t="s">
        <v>256</v>
      </c>
      <c r="H235" s="210">
        <v>235.75</v>
      </c>
      <c r="I235" s="211"/>
      <c r="J235" s="212">
        <f>ROUND(I235*H235,2)</f>
        <v>0</v>
      </c>
      <c r="K235" s="208" t="s">
        <v>141</v>
      </c>
      <c r="L235" s="46"/>
      <c r="M235" s="213" t="s">
        <v>19</v>
      </c>
      <c r="N235" s="214" t="s">
        <v>44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142</v>
      </c>
      <c r="AT235" s="217" t="s">
        <v>137</v>
      </c>
      <c r="AU235" s="217" t="s">
        <v>83</v>
      </c>
      <c r="AY235" s="19" t="s">
        <v>135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81</v>
      </c>
      <c r="BK235" s="218">
        <f>ROUND(I235*H235,2)</f>
        <v>0</v>
      </c>
      <c r="BL235" s="19" t="s">
        <v>142</v>
      </c>
      <c r="BM235" s="217" t="s">
        <v>872</v>
      </c>
    </row>
    <row r="236" spans="1:47" s="2" customFormat="1" ht="12">
      <c r="A236" s="40"/>
      <c r="B236" s="41"/>
      <c r="C236" s="42"/>
      <c r="D236" s="219" t="s">
        <v>144</v>
      </c>
      <c r="E236" s="42"/>
      <c r="F236" s="220" t="s">
        <v>873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144</v>
      </c>
      <c r="AU236" s="19" t="s">
        <v>83</v>
      </c>
    </row>
    <row r="237" spans="1:51" s="13" customFormat="1" ht="12">
      <c r="A237" s="13"/>
      <c r="B237" s="224"/>
      <c r="C237" s="225"/>
      <c r="D237" s="226" t="s">
        <v>146</v>
      </c>
      <c r="E237" s="227" t="s">
        <v>19</v>
      </c>
      <c r="F237" s="228" t="s">
        <v>820</v>
      </c>
      <c r="G237" s="225"/>
      <c r="H237" s="227" t="s">
        <v>19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146</v>
      </c>
      <c r="AU237" s="234" t="s">
        <v>83</v>
      </c>
      <c r="AV237" s="13" t="s">
        <v>81</v>
      </c>
      <c r="AW237" s="13" t="s">
        <v>35</v>
      </c>
      <c r="AX237" s="13" t="s">
        <v>73</v>
      </c>
      <c r="AY237" s="234" t="s">
        <v>135</v>
      </c>
    </row>
    <row r="238" spans="1:51" s="13" customFormat="1" ht="12">
      <c r="A238" s="13"/>
      <c r="B238" s="224"/>
      <c r="C238" s="225"/>
      <c r="D238" s="226" t="s">
        <v>146</v>
      </c>
      <c r="E238" s="227" t="s">
        <v>19</v>
      </c>
      <c r="F238" s="228" t="s">
        <v>361</v>
      </c>
      <c r="G238" s="225"/>
      <c r="H238" s="227" t="s">
        <v>19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146</v>
      </c>
      <c r="AU238" s="234" t="s">
        <v>83</v>
      </c>
      <c r="AV238" s="13" t="s">
        <v>81</v>
      </c>
      <c r="AW238" s="13" t="s">
        <v>35</v>
      </c>
      <c r="AX238" s="13" t="s">
        <v>73</v>
      </c>
      <c r="AY238" s="234" t="s">
        <v>135</v>
      </c>
    </row>
    <row r="239" spans="1:51" s="13" customFormat="1" ht="12">
      <c r="A239" s="13"/>
      <c r="B239" s="224"/>
      <c r="C239" s="225"/>
      <c r="D239" s="226" t="s">
        <v>146</v>
      </c>
      <c r="E239" s="227" t="s">
        <v>19</v>
      </c>
      <c r="F239" s="228" t="s">
        <v>362</v>
      </c>
      <c r="G239" s="225"/>
      <c r="H239" s="227" t="s">
        <v>19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146</v>
      </c>
      <c r="AU239" s="234" t="s">
        <v>83</v>
      </c>
      <c r="AV239" s="13" t="s">
        <v>81</v>
      </c>
      <c r="AW239" s="13" t="s">
        <v>35</v>
      </c>
      <c r="AX239" s="13" t="s">
        <v>73</v>
      </c>
      <c r="AY239" s="234" t="s">
        <v>135</v>
      </c>
    </row>
    <row r="240" spans="1:51" s="14" customFormat="1" ht="12">
      <c r="A240" s="14"/>
      <c r="B240" s="235"/>
      <c r="C240" s="236"/>
      <c r="D240" s="226" t="s">
        <v>146</v>
      </c>
      <c r="E240" s="237" t="s">
        <v>19</v>
      </c>
      <c r="F240" s="238" t="s">
        <v>874</v>
      </c>
      <c r="G240" s="236"/>
      <c r="H240" s="239">
        <v>81.5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146</v>
      </c>
      <c r="AU240" s="245" t="s">
        <v>83</v>
      </c>
      <c r="AV240" s="14" t="s">
        <v>83</v>
      </c>
      <c r="AW240" s="14" t="s">
        <v>35</v>
      </c>
      <c r="AX240" s="14" t="s">
        <v>73</v>
      </c>
      <c r="AY240" s="245" t="s">
        <v>135</v>
      </c>
    </row>
    <row r="241" spans="1:51" s="13" customFormat="1" ht="12">
      <c r="A241" s="13"/>
      <c r="B241" s="224"/>
      <c r="C241" s="225"/>
      <c r="D241" s="226" t="s">
        <v>146</v>
      </c>
      <c r="E241" s="227" t="s">
        <v>19</v>
      </c>
      <c r="F241" s="228" t="s">
        <v>364</v>
      </c>
      <c r="G241" s="225"/>
      <c r="H241" s="227" t="s">
        <v>19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146</v>
      </c>
      <c r="AU241" s="234" t="s">
        <v>83</v>
      </c>
      <c r="AV241" s="13" t="s">
        <v>81</v>
      </c>
      <c r="AW241" s="13" t="s">
        <v>35</v>
      </c>
      <c r="AX241" s="13" t="s">
        <v>73</v>
      </c>
      <c r="AY241" s="234" t="s">
        <v>135</v>
      </c>
    </row>
    <row r="242" spans="1:51" s="14" customFormat="1" ht="12">
      <c r="A242" s="14"/>
      <c r="B242" s="235"/>
      <c r="C242" s="236"/>
      <c r="D242" s="226" t="s">
        <v>146</v>
      </c>
      <c r="E242" s="237" t="s">
        <v>19</v>
      </c>
      <c r="F242" s="238" t="s">
        <v>253</v>
      </c>
      <c r="G242" s="236"/>
      <c r="H242" s="239">
        <v>20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146</v>
      </c>
      <c r="AU242" s="245" t="s">
        <v>83</v>
      </c>
      <c r="AV242" s="14" t="s">
        <v>83</v>
      </c>
      <c r="AW242" s="14" t="s">
        <v>35</v>
      </c>
      <c r="AX242" s="14" t="s">
        <v>73</v>
      </c>
      <c r="AY242" s="245" t="s">
        <v>135</v>
      </c>
    </row>
    <row r="243" spans="1:51" s="13" customFormat="1" ht="12">
      <c r="A243" s="13"/>
      <c r="B243" s="224"/>
      <c r="C243" s="225"/>
      <c r="D243" s="226" t="s">
        <v>146</v>
      </c>
      <c r="E243" s="227" t="s">
        <v>19</v>
      </c>
      <c r="F243" s="228" t="s">
        <v>875</v>
      </c>
      <c r="G243" s="225"/>
      <c r="H243" s="227" t="s">
        <v>19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146</v>
      </c>
      <c r="AU243" s="234" t="s">
        <v>83</v>
      </c>
      <c r="AV243" s="13" t="s">
        <v>81</v>
      </c>
      <c r="AW243" s="13" t="s">
        <v>35</v>
      </c>
      <c r="AX243" s="13" t="s">
        <v>73</v>
      </c>
      <c r="AY243" s="234" t="s">
        <v>135</v>
      </c>
    </row>
    <row r="244" spans="1:51" s="14" customFormat="1" ht="12">
      <c r="A244" s="14"/>
      <c r="B244" s="235"/>
      <c r="C244" s="236"/>
      <c r="D244" s="226" t="s">
        <v>146</v>
      </c>
      <c r="E244" s="237" t="s">
        <v>19</v>
      </c>
      <c r="F244" s="238" t="s">
        <v>876</v>
      </c>
      <c r="G244" s="236"/>
      <c r="H244" s="239">
        <v>103.25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5" t="s">
        <v>146</v>
      </c>
      <c r="AU244" s="245" t="s">
        <v>83</v>
      </c>
      <c r="AV244" s="14" t="s">
        <v>83</v>
      </c>
      <c r="AW244" s="14" t="s">
        <v>35</v>
      </c>
      <c r="AX244" s="14" t="s">
        <v>73</v>
      </c>
      <c r="AY244" s="245" t="s">
        <v>135</v>
      </c>
    </row>
    <row r="245" spans="1:51" s="13" customFormat="1" ht="12">
      <c r="A245" s="13"/>
      <c r="B245" s="224"/>
      <c r="C245" s="225"/>
      <c r="D245" s="226" t="s">
        <v>146</v>
      </c>
      <c r="E245" s="227" t="s">
        <v>19</v>
      </c>
      <c r="F245" s="228" t="s">
        <v>366</v>
      </c>
      <c r="G245" s="225"/>
      <c r="H245" s="227" t="s">
        <v>19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146</v>
      </c>
      <c r="AU245" s="234" t="s">
        <v>83</v>
      </c>
      <c r="AV245" s="13" t="s">
        <v>81</v>
      </c>
      <c r="AW245" s="13" t="s">
        <v>35</v>
      </c>
      <c r="AX245" s="13" t="s">
        <v>73</v>
      </c>
      <c r="AY245" s="234" t="s">
        <v>135</v>
      </c>
    </row>
    <row r="246" spans="1:51" s="13" customFormat="1" ht="12">
      <c r="A246" s="13"/>
      <c r="B246" s="224"/>
      <c r="C246" s="225"/>
      <c r="D246" s="226" t="s">
        <v>146</v>
      </c>
      <c r="E246" s="227" t="s">
        <v>19</v>
      </c>
      <c r="F246" s="228" t="s">
        <v>367</v>
      </c>
      <c r="G246" s="225"/>
      <c r="H246" s="227" t="s">
        <v>19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146</v>
      </c>
      <c r="AU246" s="234" t="s">
        <v>83</v>
      </c>
      <c r="AV246" s="13" t="s">
        <v>81</v>
      </c>
      <c r="AW246" s="13" t="s">
        <v>35</v>
      </c>
      <c r="AX246" s="13" t="s">
        <v>73</v>
      </c>
      <c r="AY246" s="234" t="s">
        <v>135</v>
      </c>
    </row>
    <row r="247" spans="1:51" s="14" customFormat="1" ht="12">
      <c r="A247" s="14"/>
      <c r="B247" s="235"/>
      <c r="C247" s="236"/>
      <c r="D247" s="226" t="s">
        <v>146</v>
      </c>
      <c r="E247" s="237" t="s">
        <v>19</v>
      </c>
      <c r="F247" s="238" t="s">
        <v>877</v>
      </c>
      <c r="G247" s="236"/>
      <c r="H247" s="239">
        <v>11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146</v>
      </c>
      <c r="AU247" s="245" t="s">
        <v>83</v>
      </c>
      <c r="AV247" s="14" t="s">
        <v>83</v>
      </c>
      <c r="AW247" s="14" t="s">
        <v>35</v>
      </c>
      <c r="AX247" s="14" t="s">
        <v>73</v>
      </c>
      <c r="AY247" s="245" t="s">
        <v>135</v>
      </c>
    </row>
    <row r="248" spans="1:51" s="13" customFormat="1" ht="12">
      <c r="A248" s="13"/>
      <c r="B248" s="224"/>
      <c r="C248" s="225"/>
      <c r="D248" s="226" t="s">
        <v>146</v>
      </c>
      <c r="E248" s="227" t="s">
        <v>19</v>
      </c>
      <c r="F248" s="228" t="s">
        <v>364</v>
      </c>
      <c r="G248" s="225"/>
      <c r="H248" s="227" t="s">
        <v>19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4" t="s">
        <v>146</v>
      </c>
      <c r="AU248" s="234" t="s">
        <v>83</v>
      </c>
      <c r="AV248" s="13" t="s">
        <v>81</v>
      </c>
      <c r="AW248" s="13" t="s">
        <v>35</v>
      </c>
      <c r="AX248" s="13" t="s">
        <v>73</v>
      </c>
      <c r="AY248" s="234" t="s">
        <v>135</v>
      </c>
    </row>
    <row r="249" spans="1:51" s="14" customFormat="1" ht="12">
      <c r="A249" s="14"/>
      <c r="B249" s="235"/>
      <c r="C249" s="236"/>
      <c r="D249" s="226" t="s">
        <v>146</v>
      </c>
      <c r="E249" s="237" t="s">
        <v>19</v>
      </c>
      <c r="F249" s="238" t="s">
        <v>253</v>
      </c>
      <c r="G249" s="236"/>
      <c r="H249" s="239">
        <v>20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146</v>
      </c>
      <c r="AU249" s="245" t="s">
        <v>83</v>
      </c>
      <c r="AV249" s="14" t="s">
        <v>83</v>
      </c>
      <c r="AW249" s="14" t="s">
        <v>35</v>
      </c>
      <c r="AX249" s="14" t="s">
        <v>73</v>
      </c>
      <c r="AY249" s="245" t="s">
        <v>135</v>
      </c>
    </row>
    <row r="250" spans="1:51" s="15" customFormat="1" ht="12">
      <c r="A250" s="15"/>
      <c r="B250" s="246"/>
      <c r="C250" s="247"/>
      <c r="D250" s="226" t="s">
        <v>146</v>
      </c>
      <c r="E250" s="248" t="s">
        <v>19</v>
      </c>
      <c r="F250" s="249" t="s">
        <v>161</v>
      </c>
      <c r="G250" s="247"/>
      <c r="H250" s="250">
        <v>235.75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6" t="s">
        <v>146</v>
      </c>
      <c r="AU250" s="256" t="s">
        <v>83</v>
      </c>
      <c r="AV250" s="15" t="s">
        <v>142</v>
      </c>
      <c r="AW250" s="15" t="s">
        <v>35</v>
      </c>
      <c r="AX250" s="15" t="s">
        <v>81</v>
      </c>
      <c r="AY250" s="256" t="s">
        <v>135</v>
      </c>
    </row>
    <row r="251" spans="1:65" s="2" customFormat="1" ht="37.8" customHeight="1">
      <c r="A251" s="40"/>
      <c r="B251" s="41"/>
      <c r="C251" s="206" t="s">
        <v>342</v>
      </c>
      <c r="D251" s="206" t="s">
        <v>137</v>
      </c>
      <c r="E251" s="207" t="s">
        <v>357</v>
      </c>
      <c r="F251" s="208" t="s">
        <v>358</v>
      </c>
      <c r="G251" s="209" t="s">
        <v>256</v>
      </c>
      <c r="H251" s="210">
        <v>103.25</v>
      </c>
      <c r="I251" s="211"/>
      <c r="J251" s="212">
        <f>ROUND(I251*H251,2)</f>
        <v>0</v>
      </c>
      <c r="K251" s="208" t="s">
        <v>141</v>
      </c>
      <c r="L251" s="46"/>
      <c r="M251" s="213" t="s">
        <v>19</v>
      </c>
      <c r="N251" s="214" t="s">
        <v>44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142</v>
      </c>
      <c r="AT251" s="217" t="s">
        <v>137</v>
      </c>
      <c r="AU251" s="217" t="s">
        <v>83</v>
      </c>
      <c r="AY251" s="19" t="s">
        <v>135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81</v>
      </c>
      <c r="BK251" s="218">
        <f>ROUND(I251*H251,2)</f>
        <v>0</v>
      </c>
      <c r="BL251" s="19" t="s">
        <v>142</v>
      </c>
      <c r="BM251" s="217" t="s">
        <v>878</v>
      </c>
    </row>
    <row r="252" spans="1:47" s="2" customFormat="1" ht="12">
      <c r="A252" s="40"/>
      <c r="B252" s="41"/>
      <c r="C252" s="42"/>
      <c r="D252" s="219" t="s">
        <v>144</v>
      </c>
      <c r="E252" s="42"/>
      <c r="F252" s="220" t="s">
        <v>360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144</v>
      </c>
      <c r="AU252" s="19" t="s">
        <v>83</v>
      </c>
    </row>
    <row r="253" spans="1:51" s="13" customFormat="1" ht="12">
      <c r="A253" s="13"/>
      <c r="B253" s="224"/>
      <c r="C253" s="225"/>
      <c r="D253" s="226" t="s">
        <v>146</v>
      </c>
      <c r="E253" s="227" t="s">
        <v>19</v>
      </c>
      <c r="F253" s="228" t="s">
        <v>820</v>
      </c>
      <c r="G253" s="225"/>
      <c r="H253" s="227" t="s">
        <v>19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146</v>
      </c>
      <c r="AU253" s="234" t="s">
        <v>83</v>
      </c>
      <c r="AV253" s="13" t="s">
        <v>81</v>
      </c>
      <c r="AW253" s="13" t="s">
        <v>35</v>
      </c>
      <c r="AX253" s="13" t="s">
        <v>73</v>
      </c>
      <c r="AY253" s="234" t="s">
        <v>135</v>
      </c>
    </row>
    <row r="254" spans="1:51" s="13" customFormat="1" ht="12">
      <c r="A254" s="13"/>
      <c r="B254" s="224"/>
      <c r="C254" s="225"/>
      <c r="D254" s="226" t="s">
        <v>146</v>
      </c>
      <c r="E254" s="227" t="s">
        <v>19</v>
      </c>
      <c r="F254" s="228" t="s">
        <v>879</v>
      </c>
      <c r="G254" s="225"/>
      <c r="H254" s="227" t="s">
        <v>19</v>
      </c>
      <c r="I254" s="229"/>
      <c r="J254" s="225"/>
      <c r="K254" s="225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146</v>
      </c>
      <c r="AU254" s="234" t="s">
        <v>83</v>
      </c>
      <c r="AV254" s="13" t="s">
        <v>81</v>
      </c>
      <c r="AW254" s="13" t="s">
        <v>35</v>
      </c>
      <c r="AX254" s="13" t="s">
        <v>73</v>
      </c>
      <c r="AY254" s="234" t="s">
        <v>135</v>
      </c>
    </row>
    <row r="255" spans="1:51" s="13" customFormat="1" ht="12">
      <c r="A255" s="13"/>
      <c r="B255" s="224"/>
      <c r="C255" s="225"/>
      <c r="D255" s="226" t="s">
        <v>146</v>
      </c>
      <c r="E255" s="227" t="s">
        <v>19</v>
      </c>
      <c r="F255" s="228" t="s">
        <v>875</v>
      </c>
      <c r="G255" s="225"/>
      <c r="H255" s="227" t="s">
        <v>19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146</v>
      </c>
      <c r="AU255" s="234" t="s">
        <v>83</v>
      </c>
      <c r="AV255" s="13" t="s">
        <v>81</v>
      </c>
      <c r="AW255" s="13" t="s">
        <v>35</v>
      </c>
      <c r="AX255" s="13" t="s">
        <v>73</v>
      </c>
      <c r="AY255" s="234" t="s">
        <v>135</v>
      </c>
    </row>
    <row r="256" spans="1:51" s="14" customFormat="1" ht="12">
      <c r="A256" s="14"/>
      <c r="B256" s="235"/>
      <c r="C256" s="236"/>
      <c r="D256" s="226" t="s">
        <v>146</v>
      </c>
      <c r="E256" s="237" t="s">
        <v>19</v>
      </c>
      <c r="F256" s="238" t="s">
        <v>876</v>
      </c>
      <c r="G256" s="236"/>
      <c r="H256" s="239">
        <v>103.25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146</v>
      </c>
      <c r="AU256" s="245" t="s">
        <v>83</v>
      </c>
      <c r="AV256" s="14" t="s">
        <v>83</v>
      </c>
      <c r="AW256" s="14" t="s">
        <v>35</v>
      </c>
      <c r="AX256" s="14" t="s">
        <v>81</v>
      </c>
      <c r="AY256" s="245" t="s">
        <v>135</v>
      </c>
    </row>
    <row r="257" spans="1:65" s="2" customFormat="1" ht="37.8" customHeight="1">
      <c r="A257" s="40"/>
      <c r="B257" s="41"/>
      <c r="C257" s="206" t="s">
        <v>347</v>
      </c>
      <c r="D257" s="206" t="s">
        <v>137</v>
      </c>
      <c r="E257" s="207" t="s">
        <v>370</v>
      </c>
      <c r="F257" s="208" t="s">
        <v>371</v>
      </c>
      <c r="G257" s="209" t="s">
        <v>256</v>
      </c>
      <c r="H257" s="210">
        <v>101.739</v>
      </c>
      <c r="I257" s="211"/>
      <c r="J257" s="212">
        <f>ROUND(I257*H257,2)</f>
        <v>0</v>
      </c>
      <c r="K257" s="208" t="s">
        <v>141</v>
      </c>
      <c r="L257" s="46"/>
      <c r="M257" s="213" t="s">
        <v>19</v>
      </c>
      <c r="N257" s="214" t="s">
        <v>44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142</v>
      </c>
      <c r="AT257" s="217" t="s">
        <v>137</v>
      </c>
      <c r="AU257" s="217" t="s">
        <v>83</v>
      </c>
      <c r="AY257" s="19" t="s">
        <v>135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81</v>
      </c>
      <c r="BK257" s="218">
        <f>ROUND(I257*H257,2)</f>
        <v>0</v>
      </c>
      <c r="BL257" s="19" t="s">
        <v>142</v>
      </c>
      <c r="BM257" s="217" t="s">
        <v>880</v>
      </c>
    </row>
    <row r="258" spans="1:47" s="2" customFormat="1" ht="12">
      <c r="A258" s="40"/>
      <c r="B258" s="41"/>
      <c r="C258" s="42"/>
      <c r="D258" s="219" t="s">
        <v>144</v>
      </c>
      <c r="E258" s="42"/>
      <c r="F258" s="220" t="s">
        <v>373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144</v>
      </c>
      <c r="AU258" s="19" t="s">
        <v>83</v>
      </c>
    </row>
    <row r="259" spans="1:51" s="13" customFormat="1" ht="12">
      <c r="A259" s="13"/>
      <c r="B259" s="224"/>
      <c r="C259" s="225"/>
      <c r="D259" s="226" t="s">
        <v>146</v>
      </c>
      <c r="E259" s="227" t="s">
        <v>19</v>
      </c>
      <c r="F259" s="228" t="s">
        <v>820</v>
      </c>
      <c r="G259" s="225"/>
      <c r="H259" s="227" t="s">
        <v>19</v>
      </c>
      <c r="I259" s="229"/>
      <c r="J259" s="225"/>
      <c r="K259" s="225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146</v>
      </c>
      <c r="AU259" s="234" t="s">
        <v>83</v>
      </c>
      <c r="AV259" s="13" t="s">
        <v>81</v>
      </c>
      <c r="AW259" s="13" t="s">
        <v>35</v>
      </c>
      <c r="AX259" s="13" t="s">
        <v>73</v>
      </c>
      <c r="AY259" s="234" t="s">
        <v>135</v>
      </c>
    </row>
    <row r="260" spans="1:51" s="13" customFormat="1" ht="12">
      <c r="A260" s="13"/>
      <c r="B260" s="224"/>
      <c r="C260" s="225"/>
      <c r="D260" s="226" t="s">
        <v>146</v>
      </c>
      <c r="E260" s="227" t="s">
        <v>19</v>
      </c>
      <c r="F260" s="228" t="s">
        <v>374</v>
      </c>
      <c r="G260" s="225"/>
      <c r="H260" s="227" t="s">
        <v>19</v>
      </c>
      <c r="I260" s="229"/>
      <c r="J260" s="225"/>
      <c r="K260" s="225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146</v>
      </c>
      <c r="AU260" s="234" t="s">
        <v>83</v>
      </c>
      <c r="AV260" s="13" t="s">
        <v>81</v>
      </c>
      <c r="AW260" s="13" t="s">
        <v>35</v>
      </c>
      <c r="AX260" s="13" t="s">
        <v>73</v>
      </c>
      <c r="AY260" s="234" t="s">
        <v>135</v>
      </c>
    </row>
    <row r="261" spans="1:51" s="13" customFormat="1" ht="12">
      <c r="A261" s="13"/>
      <c r="B261" s="224"/>
      <c r="C261" s="225"/>
      <c r="D261" s="226" t="s">
        <v>146</v>
      </c>
      <c r="E261" s="227" t="s">
        <v>19</v>
      </c>
      <c r="F261" s="228" t="s">
        <v>881</v>
      </c>
      <c r="G261" s="225"/>
      <c r="H261" s="227" t="s">
        <v>19</v>
      </c>
      <c r="I261" s="229"/>
      <c r="J261" s="225"/>
      <c r="K261" s="225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146</v>
      </c>
      <c r="AU261" s="234" t="s">
        <v>83</v>
      </c>
      <c r="AV261" s="13" t="s">
        <v>81</v>
      </c>
      <c r="AW261" s="13" t="s">
        <v>35</v>
      </c>
      <c r="AX261" s="13" t="s">
        <v>73</v>
      </c>
      <c r="AY261" s="234" t="s">
        <v>135</v>
      </c>
    </row>
    <row r="262" spans="1:51" s="14" customFormat="1" ht="12">
      <c r="A262" s="14"/>
      <c r="B262" s="235"/>
      <c r="C262" s="236"/>
      <c r="D262" s="226" t="s">
        <v>146</v>
      </c>
      <c r="E262" s="237" t="s">
        <v>19</v>
      </c>
      <c r="F262" s="238" t="s">
        <v>882</v>
      </c>
      <c r="G262" s="236"/>
      <c r="H262" s="239">
        <v>81.489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146</v>
      </c>
      <c r="AU262" s="245" t="s">
        <v>83</v>
      </c>
      <c r="AV262" s="14" t="s">
        <v>83</v>
      </c>
      <c r="AW262" s="14" t="s">
        <v>35</v>
      </c>
      <c r="AX262" s="14" t="s">
        <v>73</v>
      </c>
      <c r="AY262" s="245" t="s">
        <v>135</v>
      </c>
    </row>
    <row r="263" spans="1:51" s="13" customFormat="1" ht="12">
      <c r="A263" s="13"/>
      <c r="B263" s="224"/>
      <c r="C263" s="225"/>
      <c r="D263" s="226" t="s">
        <v>146</v>
      </c>
      <c r="E263" s="227" t="s">
        <v>19</v>
      </c>
      <c r="F263" s="228" t="s">
        <v>375</v>
      </c>
      <c r="G263" s="225"/>
      <c r="H263" s="227" t="s">
        <v>19</v>
      </c>
      <c r="I263" s="229"/>
      <c r="J263" s="225"/>
      <c r="K263" s="225"/>
      <c r="L263" s="230"/>
      <c r="M263" s="231"/>
      <c r="N263" s="232"/>
      <c r="O263" s="232"/>
      <c r="P263" s="232"/>
      <c r="Q263" s="232"/>
      <c r="R263" s="232"/>
      <c r="S263" s="232"/>
      <c r="T263" s="23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4" t="s">
        <v>146</v>
      </c>
      <c r="AU263" s="234" t="s">
        <v>83</v>
      </c>
      <c r="AV263" s="13" t="s">
        <v>81</v>
      </c>
      <c r="AW263" s="13" t="s">
        <v>35</v>
      </c>
      <c r="AX263" s="13" t="s">
        <v>73</v>
      </c>
      <c r="AY263" s="234" t="s">
        <v>135</v>
      </c>
    </row>
    <row r="264" spans="1:51" s="14" customFormat="1" ht="12">
      <c r="A264" s="14"/>
      <c r="B264" s="235"/>
      <c r="C264" s="236"/>
      <c r="D264" s="226" t="s">
        <v>146</v>
      </c>
      <c r="E264" s="237" t="s">
        <v>19</v>
      </c>
      <c r="F264" s="238" t="s">
        <v>883</v>
      </c>
      <c r="G264" s="236"/>
      <c r="H264" s="239">
        <v>143.5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5" t="s">
        <v>146</v>
      </c>
      <c r="AU264" s="245" t="s">
        <v>83</v>
      </c>
      <c r="AV264" s="14" t="s">
        <v>83</v>
      </c>
      <c r="AW264" s="14" t="s">
        <v>35</v>
      </c>
      <c r="AX264" s="14" t="s">
        <v>73</v>
      </c>
      <c r="AY264" s="245" t="s">
        <v>135</v>
      </c>
    </row>
    <row r="265" spans="1:51" s="13" customFormat="1" ht="12">
      <c r="A265" s="13"/>
      <c r="B265" s="224"/>
      <c r="C265" s="225"/>
      <c r="D265" s="226" t="s">
        <v>146</v>
      </c>
      <c r="E265" s="227" t="s">
        <v>19</v>
      </c>
      <c r="F265" s="228" t="s">
        <v>884</v>
      </c>
      <c r="G265" s="225"/>
      <c r="H265" s="227" t="s">
        <v>19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146</v>
      </c>
      <c r="AU265" s="234" t="s">
        <v>83</v>
      </c>
      <c r="AV265" s="13" t="s">
        <v>81</v>
      </c>
      <c r="AW265" s="13" t="s">
        <v>35</v>
      </c>
      <c r="AX265" s="13" t="s">
        <v>73</v>
      </c>
      <c r="AY265" s="234" t="s">
        <v>135</v>
      </c>
    </row>
    <row r="266" spans="1:51" s="14" customFormat="1" ht="12">
      <c r="A266" s="14"/>
      <c r="B266" s="235"/>
      <c r="C266" s="236"/>
      <c r="D266" s="226" t="s">
        <v>146</v>
      </c>
      <c r="E266" s="237" t="s">
        <v>19</v>
      </c>
      <c r="F266" s="238" t="s">
        <v>885</v>
      </c>
      <c r="G266" s="236"/>
      <c r="H266" s="239">
        <v>-103.25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146</v>
      </c>
      <c r="AU266" s="245" t="s">
        <v>83</v>
      </c>
      <c r="AV266" s="14" t="s">
        <v>83</v>
      </c>
      <c r="AW266" s="14" t="s">
        <v>35</v>
      </c>
      <c r="AX266" s="14" t="s">
        <v>73</v>
      </c>
      <c r="AY266" s="245" t="s">
        <v>135</v>
      </c>
    </row>
    <row r="267" spans="1:51" s="13" customFormat="1" ht="12">
      <c r="A267" s="13"/>
      <c r="B267" s="224"/>
      <c r="C267" s="225"/>
      <c r="D267" s="226" t="s">
        <v>146</v>
      </c>
      <c r="E267" s="227" t="s">
        <v>19</v>
      </c>
      <c r="F267" s="228" t="s">
        <v>377</v>
      </c>
      <c r="G267" s="225"/>
      <c r="H267" s="227" t="s">
        <v>19</v>
      </c>
      <c r="I267" s="229"/>
      <c r="J267" s="225"/>
      <c r="K267" s="225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146</v>
      </c>
      <c r="AU267" s="234" t="s">
        <v>83</v>
      </c>
      <c r="AV267" s="13" t="s">
        <v>81</v>
      </c>
      <c r="AW267" s="13" t="s">
        <v>35</v>
      </c>
      <c r="AX267" s="13" t="s">
        <v>73</v>
      </c>
      <c r="AY267" s="234" t="s">
        <v>135</v>
      </c>
    </row>
    <row r="268" spans="1:51" s="14" customFormat="1" ht="12">
      <c r="A268" s="14"/>
      <c r="B268" s="235"/>
      <c r="C268" s="236"/>
      <c r="D268" s="226" t="s">
        <v>146</v>
      </c>
      <c r="E268" s="237" t="s">
        <v>19</v>
      </c>
      <c r="F268" s="238" t="s">
        <v>886</v>
      </c>
      <c r="G268" s="236"/>
      <c r="H268" s="239">
        <v>-20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146</v>
      </c>
      <c r="AU268" s="245" t="s">
        <v>83</v>
      </c>
      <c r="AV268" s="14" t="s">
        <v>83</v>
      </c>
      <c r="AW268" s="14" t="s">
        <v>35</v>
      </c>
      <c r="AX268" s="14" t="s">
        <v>73</v>
      </c>
      <c r="AY268" s="245" t="s">
        <v>135</v>
      </c>
    </row>
    <row r="269" spans="1:51" s="15" customFormat="1" ht="12">
      <c r="A269" s="15"/>
      <c r="B269" s="246"/>
      <c r="C269" s="247"/>
      <c r="D269" s="226" t="s">
        <v>146</v>
      </c>
      <c r="E269" s="248" t="s">
        <v>19</v>
      </c>
      <c r="F269" s="249" t="s">
        <v>161</v>
      </c>
      <c r="G269" s="247"/>
      <c r="H269" s="250">
        <v>101.739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6" t="s">
        <v>146</v>
      </c>
      <c r="AU269" s="256" t="s">
        <v>83</v>
      </c>
      <c r="AV269" s="15" t="s">
        <v>142</v>
      </c>
      <c r="AW269" s="15" t="s">
        <v>35</v>
      </c>
      <c r="AX269" s="15" t="s">
        <v>81</v>
      </c>
      <c r="AY269" s="256" t="s">
        <v>135</v>
      </c>
    </row>
    <row r="270" spans="1:65" s="2" customFormat="1" ht="37.8" customHeight="1">
      <c r="A270" s="40"/>
      <c r="B270" s="41"/>
      <c r="C270" s="206" t="s">
        <v>352</v>
      </c>
      <c r="D270" s="206" t="s">
        <v>137</v>
      </c>
      <c r="E270" s="207" t="s">
        <v>385</v>
      </c>
      <c r="F270" s="208" t="s">
        <v>386</v>
      </c>
      <c r="G270" s="209" t="s">
        <v>256</v>
      </c>
      <c r="H270" s="210">
        <v>712.173</v>
      </c>
      <c r="I270" s="211"/>
      <c r="J270" s="212">
        <f>ROUND(I270*H270,2)</f>
        <v>0</v>
      </c>
      <c r="K270" s="208" t="s">
        <v>141</v>
      </c>
      <c r="L270" s="46"/>
      <c r="M270" s="213" t="s">
        <v>19</v>
      </c>
      <c r="N270" s="214" t="s">
        <v>44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142</v>
      </c>
      <c r="AT270" s="217" t="s">
        <v>137</v>
      </c>
      <c r="AU270" s="217" t="s">
        <v>83</v>
      </c>
      <c r="AY270" s="19" t="s">
        <v>135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81</v>
      </c>
      <c r="BK270" s="218">
        <f>ROUND(I270*H270,2)</f>
        <v>0</v>
      </c>
      <c r="BL270" s="19" t="s">
        <v>142</v>
      </c>
      <c r="BM270" s="217" t="s">
        <v>887</v>
      </c>
    </row>
    <row r="271" spans="1:47" s="2" customFormat="1" ht="12">
      <c r="A271" s="40"/>
      <c r="B271" s="41"/>
      <c r="C271" s="42"/>
      <c r="D271" s="219" t="s">
        <v>144</v>
      </c>
      <c r="E271" s="42"/>
      <c r="F271" s="220" t="s">
        <v>388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144</v>
      </c>
      <c r="AU271" s="19" t="s">
        <v>83</v>
      </c>
    </row>
    <row r="272" spans="1:51" s="13" customFormat="1" ht="12">
      <c r="A272" s="13"/>
      <c r="B272" s="224"/>
      <c r="C272" s="225"/>
      <c r="D272" s="226" t="s">
        <v>146</v>
      </c>
      <c r="E272" s="227" t="s">
        <v>19</v>
      </c>
      <c r="F272" s="228" t="s">
        <v>820</v>
      </c>
      <c r="G272" s="225"/>
      <c r="H272" s="227" t="s">
        <v>19</v>
      </c>
      <c r="I272" s="229"/>
      <c r="J272" s="225"/>
      <c r="K272" s="225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146</v>
      </c>
      <c r="AU272" s="234" t="s">
        <v>83</v>
      </c>
      <c r="AV272" s="13" t="s">
        <v>81</v>
      </c>
      <c r="AW272" s="13" t="s">
        <v>35</v>
      </c>
      <c r="AX272" s="13" t="s">
        <v>73</v>
      </c>
      <c r="AY272" s="234" t="s">
        <v>135</v>
      </c>
    </row>
    <row r="273" spans="1:51" s="13" customFormat="1" ht="12">
      <c r="A273" s="13"/>
      <c r="B273" s="224"/>
      <c r="C273" s="225"/>
      <c r="D273" s="226" t="s">
        <v>146</v>
      </c>
      <c r="E273" s="227" t="s">
        <v>19</v>
      </c>
      <c r="F273" s="228" t="s">
        <v>374</v>
      </c>
      <c r="G273" s="225"/>
      <c r="H273" s="227" t="s">
        <v>19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146</v>
      </c>
      <c r="AU273" s="234" t="s">
        <v>83</v>
      </c>
      <c r="AV273" s="13" t="s">
        <v>81</v>
      </c>
      <c r="AW273" s="13" t="s">
        <v>35</v>
      </c>
      <c r="AX273" s="13" t="s">
        <v>73</v>
      </c>
      <c r="AY273" s="234" t="s">
        <v>135</v>
      </c>
    </row>
    <row r="274" spans="1:51" s="13" customFormat="1" ht="12">
      <c r="A274" s="13"/>
      <c r="B274" s="224"/>
      <c r="C274" s="225"/>
      <c r="D274" s="226" t="s">
        <v>146</v>
      </c>
      <c r="E274" s="227" t="s">
        <v>19</v>
      </c>
      <c r="F274" s="228" t="s">
        <v>881</v>
      </c>
      <c r="G274" s="225"/>
      <c r="H274" s="227" t="s">
        <v>19</v>
      </c>
      <c r="I274" s="229"/>
      <c r="J274" s="225"/>
      <c r="K274" s="225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146</v>
      </c>
      <c r="AU274" s="234" t="s">
        <v>83</v>
      </c>
      <c r="AV274" s="13" t="s">
        <v>81</v>
      </c>
      <c r="AW274" s="13" t="s">
        <v>35</v>
      </c>
      <c r="AX274" s="13" t="s">
        <v>73</v>
      </c>
      <c r="AY274" s="234" t="s">
        <v>135</v>
      </c>
    </row>
    <row r="275" spans="1:51" s="14" customFormat="1" ht="12">
      <c r="A275" s="14"/>
      <c r="B275" s="235"/>
      <c r="C275" s="236"/>
      <c r="D275" s="226" t="s">
        <v>146</v>
      </c>
      <c r="E275" s="237" t="s">
        <v>19</v>
      </c>
      <c r="F275" s="238" t="s">
        <v>888</v>
      </c>
      <c r="G275" s="236"/>
      <c r="H275" s="239">
        <v>570.423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146</v>
      </c>
      <c r="AU275" s="245" t="s">
        <v>83</v>
      </c>
      <c r="AV275" s="14" t="s">
        <v>83</v>
      </c>
      <c r="AW275" s="14" t="s">
        <v>35</v>
      </c>
      <c r="AX275" s="14" t="s">
        <v>73</v>
      </c>
      <c r="AY275" s="245" t="s">
        <v>135</v>
      </c>
    </row>
    <row r="276" spans="1:51" s="13" customFormat="1" ht="12">
      <c r="A276" s="13"/>
      <c r="B276" s="224"/>
      <c r="C276" s="225"/>
      <c r="D276" s="226" t="s">
        <v>146</v>
      </c>
      <c r="E276" s="227" t="s">
        <v>19</v>
      </c>
      <c r="F276" s="228" t="s">
        <v>375</v>
      </c>
      <c r="G276" s="225"/>
      <c r="H276" s="227" t="s">
        <v>19</v>
      </c>
      <c r="I276" s="229"/>
      <c r="J276" s="225"/>
      <c r="K276" s="225"/>
      <c r="L276" s="230"/>
      <c r="M276" s="231"/>
      <c r="N276" s="232"/>
      <c r="O276" s="232"/>
      <c r="P276" s="232"/>
      <c r="Q276" s="232"/>
      <c r="R276" s="232"/>
      <c r="S276" s="232"/>
      <c r="T276" s="23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4" t="s">
        <v>146</v>
      </c>
      <c r="AU276" s="234" t="s">
        <v>83</v>
      </c>
      <c r="AV276" s="13" t="s">
        <v>81</v>
      </c>
      <c r="AW276" s="13" t="s">
        <v>35</v>
      </c>
      <c r="AX276" s="13" t="s">
        <v>73</v>
      </c>
      <c r="AY276" s="234" t="s">
        <v>135</v>
      </c>
    </row>
    <row r="277" spans="1:51" s="14" customFormat="1" ht="12">
      <c r="A277" s="14"/>
      <c r="B277" s="235"/>
      <c r="C277" s="236"/>
      <c r="D277" s="226" t="s">
        <v>146</v>
      </c>
      <c r="E277" s="237" t="s">
        <v>19</v>
      </c>
      <c r="F277" s="238" t="s">
        <v>889</v>
      </c>
      <c r="G277" s="236"/>
      <c r="H277" s="239">
        <v>1004.5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146</v>
      </c>
      <c r="AU277" s="245" t="s">
        <v>83</v>
      </c>
      <c r="AV277" s="14" t="s">
        <v>83</v>
      </c>
      <c r="AW277" s="14" t="s">
        <v>35</v>
      </c>
      <c r="AX277" s="14" t="s">
        <v>73</v>
      </c>
      <c r="AY277" s="245" t="s">
        <v>135</v>
      </c>
    </row>
    <row r="278" spans="1:51" s="13" customFormat="1" ht="12">
      <c r="A278" s="13"/>
      <c r="B278" s="224"/>
      <c r="C278" s="225"/>
      <c r="D278" s="226" t="s">
        <v>146</v>
      </c>
      <c r="E278" s="227" t="s">
        <v>19</v>
      </c>
      <c r="F278" s="228" t="s">
        <v>884</v>
      </c>
      <c r="G278" s="225"/>
      <c r="H278" s="227" t="s">
        <v>19</v>
      </c>
      <c r="I278" s="229"/>
      <c r="J278" s="225"/>
      <c r="K278" s="225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146</v>
      </c>
      <c r="AU278" s="234" t="s">
        <v>83</v>
      </c>
      <c r="AV278" s="13" t="s">
        <v>81</v>
      </c>
      <c r="AW278" s="13" t="s">
        <v>35</v>
      </c>
      <c r="AX278" s="13" t="s">
        <v>73</v>
      </c>
      <c r="AY278" s="234" t="s">
        <v>135</v>
      </c>
    </row>
    <row r="279" spans="1:51" s="14" customFormat="1" ht="12">
      <c r="A279" s="14"/>
      <c r="B279" s="235"/>
      <c r="C279" s="236"/>
      <c r="D279" s="226" t="s">
        <v>146</v>
      </c>
      <c r="E279" s="237" t="s">
        <v>19</v>
      </c>
      <c r="F279" s="238" t="s">
        <v>890</v>
      </c>
      <c r="G279" s="236"/>
      <c r="H279" s="239">
        <v>-722.75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5" t="s">
        <v>146</v>
      </c>
      <c r="AU279" s="245" t="s">
        <v>83</v>
      </c>
      <c r="AV279" s="14" t="s">
        <v>83</v>
      </c>
      <c r="AW279" s="14" t="s">
        <v>35</v>
      </c>
      <c r="AX279" s="14" t="s">
        <v>73</v>
      </c>
      <c r="AY279" s="245" t="s">
        <v>135</v>
      </c>
    </row>
    <row r="280" spans="1:51" s="13" customFormat="1" ht="12">
      <c r="A280" s="13"/>
      <c r="B280" s="224"/>
      <c r="C280" s="225"/>
      <c r="D280" s="226" t="s">
        <v>146</v>
      </c>
      <c r="E280" s="227" t="s">
        <v>19</v>
      </c>
      <c r="F280" s="228" t="s">
        <v>377</v>
      </c>
      <c r="G280" s="225"/>
      <c r="H280" s="227" t="s">
        <v>19</v>
      </c>
      <c r="I280" s="229"/>
      <c r="J280" s="225"/>
      <c r="K280" s="225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146</v>
      </c>
      <c r="AU280" s="234" t="s">
        <v>83</v>
      </c>
      <c r="AV280" s="13" t="s">
        <v>81</v>
      </c>
      <c r="AW280" s="13" t="s">
        <v>35</v>
      </c>
      <c r="AX280" s="13" t="s">
        <v>73</v>
      </c>
      <c r="AY280" s="234" t="s">
        <v>135</v>
      </c>
    </row>
    <row r="281" spans="1:51" s="14" customFormat="1" ht="12">
      <c r="A281" s="14"/>
      <c r="B281" s="235"/>
      <c r="C281" s="236"/>
      <c r="D281" s="226" t="s">
        <v>146</v>
      </c>
      <c r="E281" s="237" t="s">
        <v>19</v>
      </c>
      <c r="F281" s="238" t="s">
        <v>891</v>
      </c>
      <c r="G281" s="236"/>
      <c r="H281" s="239">
        <v>-140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5" t="s">
        <v>146</v>
      </c>
      <c r="AU281" s="245" t="s">
        <v>83</v>
      </c>
      <c r="AV281" s="14" t="s">
        <v>83</v>
      </c>
      <c r="AW281" s="14" t="s">
        <v>35</v>
      </c>
      <c r="AX281" s="14" t="s">
        <v>73</v>
      </c>
      <c r="AY281" s="245" t="s">
        <v>135</v>
      </c>
    </row>
    <row r="282" spans="1:51" s="15" customFormat="1" ht="12">
      <c r="A282" s="15"/>
      <c r="B282" s="246"/>
      <c r="C282" s="247"/>
      <c r="D282" s="226" t="s">
        <v>146</v>
      </c>
      <c r="E282" s="248" t="s">
        <v>19</v>
      </c>
      <c r="F282" s="249" t="s">
        <v>161</v>
      </c>
      <c r="G282" s="247"/>
      <c r="H282" s="250">
        <v>712.173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56" t="s">
        <v>146</v>
      </c>
      <c r="AU282" s="256" t="s">
        <v>83</v>
      </c>
      <c r="AV282" s="15" t="s">
        <v>142</v>
      </c>
      <c r="AW282" s="15" t="s">
        <v>35</v>
      </c>
      <c r="AX282" s="15" t="s">
        <v>81</v>
      </c>
      <c r="AY282" s="256" t="s">
        <v>135</v>
      </c>
    </row>
    <row r="283" spans="1:65" s="2" customFormat="1" ht="24.15" customHeight="1">
      <c r="A283" s="40"/>
      <c r="B283" s="41"/>
      <c r="C283" s="206" t="s">
        <v>174</v>
      </c>
      <c r="D283" s="206" t="s">
        <v>137</v>
      </c>
      <c r="E283" s="207" t="s">
        <v>395</v>
      </c>
      <c r="F283" s="208" t="s">
        <v>396</v>
      </c>
      <c r="G283" s="209" t="s">
        <v>256</v>
      </c>
      <c r="H283" s="210">
        <v>277.75</v>
      </c>
      <c r="I283" s="211"/>
      <c r="J283" s="212">
        <f>ROUND(I283*H283,2)</f>
        <v>0</v>
      </c>
      <c r="K283" s="208" t="s">
        <v>141</v>
      </c>
      <c r="L283" s="46"/>
      <c r="M283" s="213" t="s">
        <v>19</v>
      </c>
      <c r="N283" s="214" t="s">
        <v>44</v>
      </c>
      <c r="O283" s="86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142</v>
      </c>
      <c r="AT283" s="217" t="s">
        <v>137</v>
      </c>
      <c r="AU283" s="217" t="s">
        <v>83</v>
      </c>
      <c r="AY283" s="19" t="s">
        <v>135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81</v>
      </c>
      <c r="BK283" s="218">
        <f>ROUND(I283*H283,2)</f>
        <v>0</v>
      </c>
      <c r="BL283" s="19" t="s">
        <v>142</v>
      </c>
      <c r="BM283" s="217" t="s">
        <v>892</v>
      </c>
    </row>
    <row r="284" spans="1:47" s="2" customFormat="1" ht="12">
      <c r="A284" s="40"/>
      <c r="B284" s="41"/>
      <c r="C284" s="42"/>
      <c r="D284" s="219" t="s">
        <v>144</v>
      </c>
      <c r="E284" s="42"/>
      <c r="F284" s="220" t="s">
        <v>398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144</v>
      </c>
      <c r="AU284" s="19" t="s">
        <v>83</v>
      </c>
    </row>
    <row r="285" spans="1:51" s="13" customFormat="1" ht="12">
      <c r="A285" s="13"/>
      <c r="B285" s="224"/>
      <c r="C285" s="225"/>
      <c r="D285" s="226" t="s">
        <v>146</v>
      </c>
      <c r="E285" s="227" t="s">
        <v>19</v>
      </c>
      <c r="F285" s="228" t="s">
        <v>820</v>
      </c>
      <c r="G285" s="225"/>
      <c r="H285" s="227" t="s">
        <v>19</v>
      </c>
      <c r="I285" s="229"/>
      <c r="J285" s="225"/>
      <c r="K285" s="225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146</v>
      </c>
      <c r="AU285" s="234" t="s">
        <v>83</v>
      </c>
      <c r="AV285" s="13" t="s">
        <v>81</v>
      </c>
      <c r="AW285" s="13" t="s">
        <v>35</v>
      </c>
      <c r="AX285" s="13" t="s">
        <v>73</v>
      </c>
      <c r="AY285" s="234" t="s">
        <v>135</v>
      </c>
    </row>
    <row r="286" spans="1:51" s="13" customFormat="1" ht="12">
      <c r="A286" s="13"/>
      <c r="B286" s="224"/>
      <c r="C286" s="225"/>
      <c r="D286" s="226" t="s">
        <v>146</v>
      </c>
      <c r="E286" s="227" t="s">
        <v>19</v>
      </c>
      <c r="F286" s="228" t="s">
        <v>375</v>
      </c>
      <c r="G286" s="225"/>
      <c r="H286" s="227" t="s">
        <v>19</v>
      </c>
      <c r="I286" s="229"/>
      <c r="J286" s="225"/>
      <c r="K286" s="225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146</v>
      </c>
      <c r="AU286" s="234" t="s">
        <v>83</v>
      </c>
      <c r="AV286" s="13" t="s">
        <v>81</v>
      </c>
      <c r="AW286" s="13" t="s">
        <v>35</v>
      </c>
      <c r="AX286" s="13" t="s">
        <v>73</v>
      </c>
      <c r="AY286" s="234" t="s">
        <v>135</v>
      </c>
    </row>
    <row r="287" spans="1:51" s="14" customFormat="1" ht="12">
      <c r="A287" s="14"/>
      <c r="B287" s="235"/>
      <c r="C287" s="236"/>
      <c r="D287" s="226" t="s">
        <v>146</v>
      </c>
      <c r="E287" s="237" t="s">
        <v>19</v>
      </c>
      <c r="F287" s="238" t="s">
        <v>883</v>
      </c>
      <c r="G287" s="236"/>
      <c r="H287" s="239">
        <v>143.5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5" t="s">
        <v>146</v>
      </c>
      <c r="AU287" s="245" t="s">
        <v>83</v>
      </c>
      <c r="AV287" s="14" t="s">
        <v>83</v>
      </c>
      <c r="AW287" s="14" t="s">
        <v>35</v>
      </c>
      <c r="AX287" s="14" t="s">
        <v>73</v>
      </c>
      <c r="AY287" s="245" t="s">
        <v>135</v>
      </c>
    </row>
    <row r="288" spans="1:51" s="13" customFormat="1" ht="12">
      <c r="A288" s="13"/>
      <c r="B288" s="224"/>
      <c r="C288" s="225"/>
      <c r="D288" s="226" t="s">
        <v>146</v>
      </c>
      <c r="E288" s="227" t="s">
        <v>19</v>
      </c>
      <c r="F288" s="228" t="s">
        <v>399</v>
      </c>
      <c r="G288" s="225"/>
      <c r="H288" s="227" t="s">
        <v>19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146</v>
      </c>
      <c r="AU288" s="234" t="s">
        <v>83</v>
      </c>
      <c r="AV288" s="13" t="s">
        <v>81</v>
      </c>
      <c r="AW288" s="13" t="s">
        <v>35</v>
      </c>
      <c r="AX288" s="13" t="s">
        <v>73</v>
      </c>
      <c r="AY288" s="234" t="s">
        <v>135</v>
      </c>
    </row>
    <row r="289" spans="1:51" s="14" customFormat="1" ht="12">
      <c r="A289" s="14"/>
      <c r="B289" s="235"/>
      <c r="C289" s="236"/>
      <c r="D289" s="226" t="s">
        <v>146</v>
      </c>
      <c r="E289" s="237" t="s">
        <v>19</v>
      </c>
      <c r="F289" s="238" t="s">
        <v>253</v>
      </c>
      <c r="G289" s="236"/>
      <c r="H289" s="239">
        <v>20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146</v>
      </c>
      <c r="AU289" s="245" t="s">
        <v>83</v>
      </c>
      <c r="AV289" s="14" t="s">
        <v>83</v>
      </c>
      <c r="AW289" s="14" t="s">
        <v>35</v>
      </c>
      <c r="AX289" s="14" t="s">
        <v>73</v>
      </c>
      <c r="AY289" s="245" t="s">
        <v>135</v>
      </c>
    </row>
    <row r="290" spans="1:51" s="13" customFormat="1" ht="12">
      <c r="A290" s="13"/>
      <c r="B290" s="224"/>
      <c r="C290" s="225"/>
      <c r="D290" s="226" t="s">
        <v>146</v>
      </c>
      <c r="E290" s="227" t="s">
        <v>19</v>
      </c>
      <c r="F290" s="228" t="s">
        <v>402</v>
      </c>
      <c r="G290" s="225"/>
      <c r="H290" s="227" t="s">
        <v>19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146</v>
      </c>
      <c r="AU290" s="234" t="s">
        <v>83</v>
      </c>
      <c r="AV290" s="13" t="s">
        <v>81</v>
      </c>
      <c r="AW290" s="13" t="s">
        <v>35</v>
      </c>
      <c r="AX290" s="13" t="s">
        <v>73</v>
      </c>
      <c r="AY290" s="234" t="s">
        <v>135</v>
      </c>
    </row>
    <row r="291" spans="1:51" s="14" customFormat="1" ht="12">
      <c r="A291" s="14"/>
      <c r="B291" s="235"/>
      <c r="C291" s="236"/>
      <c r="D291" s="226" t="s">
        <v>146</v>
      </c>
      <c r="E291" s="237" t="s">
        <v>19</v>
      </c>
      <c r="F291" s="238" t="s">
        <v>877</v>
      </c>
      <c r="G291" s="236"/>
      <c r="H291" s="239">
        <v>11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5" t="s">
        <v>146</v>
      </c>
      <c r="AU291" s="245" t="s">
        <v>83</v>
      </c>
      <c r="AV291" s="14" t="s">
        <v>83</v>
      </c>
      <c r="AW291" s="14" t="s">
        <v>35</v>
      </c>
      <c r="AX291" s="14" t="s">
        <v>73</v>
      </c>
      <c r="AY291" s="245" t="s">
        <v>135</v>
      </c>
    </row>
    <row r="292" spans="1:51" s="13" customFormat="1" ht="12">
      <c r="A292" s="13"/>
      <c r="B292" s="224"/>
      <c r="C292" s="225"/>
      <c r="D292" s="226" t="s">
        <v>146</v>
      </c>
      <c r="E292" s="227" t="s">
        <v>19</v>
      </c>
      <c r="F292" s="228" t="s">
        <v>893</v>
      </c>
      <c r="G292" s="225"/>
      <c r="H292" s="227" t="s">
        <v>19</v>
      </c>
      <c r="I292" s="229"/>
      <c r="J292" s="225"/>
      <c r="K292" s="225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146</v>
      </c>
      <c r="AU292" s="234" t="s">
        <v>83</v>
      </c>
      <c r="AV292" s="13" t="s">
        <v>81</v>
      </c>
      <c r="AW292" s="13" t="s">
        <v>35</v>
      </c>
      <c r="AX292" s="13" t="s">
        <v>73</v>
      </c>
      <c r="AY292" s="234" t="s">
        <v>135</v>
      </c>
    </row>
    <row r="293" spans="1:51" s="14" customFormat="1" ht="12">
      <c r="A293" s="14"/>
      <c r="B293" s="235"/>
      <c r="C293" s="236"/>
      <c r="D293" s="226" t="s">
        <v>146</v>
      </c>
      <c r="E293" s="237" t="s">
        <v>19</v>
      </c>
      <c r="F293" s="238" t="s">
        <v>876</v>
      </c>
      <c r="G293" s="236"/>
      <c r="H293" s="239">
        <v>103.25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5" t="s">
        <v>146</v>
      </c>
      <c r="AU293" s="245" t="s">
        <v>83</v>
      </c>
      <c r="AV293" s="14" t="s">
        <v>83</v>
      </c>
      <c r="AW293" s="14" t="s">
        <v>35</v>
      </c>
      <c r="AX293" s="14" t="s">
        <v>73</v>
      </c>
      <c r="AY293" s="245" t="s">
        <v>135</v>
      </c>
    </row>
    <row r="294" spans="1:51" s="13" customFormat="1" ht="12">
      <c r="A294" s="13"/>
      <c r="B294" s="224"/>
      <c r="C294" s="225"/>
      <c r="D294" s="226" t="s">
        <v>146</v>
      </c>
      <c r="E294" s="227" t="s">
        <v>19</v>
      </c>
      <c r="F294" s="228" t="s">
        <v>403</v>
      </c>
      <c r="G294" s="225"/>
      <c r="H294" s="227" t="s">
        <v>19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146</v>
      </c>
      <c r="AU294" s="234" t="s">
        <v>83</v>
      </c>
      <c r="AV294" s="13" t="s">
        <v>81</v>
      </c>
      <c r="AW294" s="13" t="s">
        <v>35</v>
      </c>
      <c r="AX294" s="13" t="s">
        <v>73</v>
      </c>
      <c r="AY294" s="234" t="s">
        <v>135</v>
      </c>
    </row>
    <row r="295" spans="1:51" s="15" customFormat="1" ht="12">
      <c r="A295" s="15"/>
      <c r="B295" s="246"/>
      <c r="C295" s="247"/>
      <c r="D295" s="226" t="s">
        <v>146</v>
      </c>
      <c r="E295" s="248" t="s">
        <v>19</v>
      </c>
      <c r="F295" s="249" t="s">
        <v>161</v>
      </c>
      <c r="G295" s="247"/>
      <c r="H295" s="250">
        <v>277.75</v>
      </c>
      <c r="I295" s="251"/>
      <c r="J295" s="247"/>
      <c r="K295" s="247"/>
      <c r="L295" s="252"/>
      <c r="M295" s="253"/>
      <c r="N295" s="254"/>
      <c r="O295" s="254"/>
      <c r="P295" s="254"/>
      <c r="Q295" s="254"/>
      <c r="R295" s="254"/>
      <c r="S295" s="254"/>
      <c r="T295" s="25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6" t="s">
        <v>146</v>
      </c>
      <c r="AU295" s="256" t="s">
        <v>83</v>
      </c>
      <c r="AV295" s="15" t="s">
        <v>142</v>
      </c>
      <c r="AW295" s="15" t="s">
        <v>35</v>
      </c>
      <c r="AX295" s="15" t="s">
        <v>81</v>
      </c>
      <c r="AY295" s="256" t="s">
        <v>135</v>
      </c>
    </row>
    <row r="296" spans="1:65" s="2" customFormat="1" ht="24.15" customHeight="1">
      <c r="A296" s="40"/>
      <c r="B296" s="41"/>
      <c r="C296" s="206" t="s">
        <v>369</v>
      </c>
      <c r="D296" s="206" t="s">
        <v>137</v>
      </c>
      <c r="E296" s="207" t="s">
        <v>411</v>
      </c>
      <c r="F296" s="208" t="s">
        <v>412</v>
      </c>
      <c r="G296" s="209" t="s">
        <v>413</v>
      </c>
      <c r="H296" s="210">
        <v>183.13</v>
      </c>
      <c r="I296" s="211"/>
      <c r="J296" s="212">
        <f>ROUND(I296*H296,2)</f>
        <v>0</v>
      </c>
      <c r="K296" s="208" t="s">
        <v>141</v>
      </c>
      <c r="L296" s="46"/>
      <c r="M296" s="213" t="s">
        <v>19</v>
      </c>
      <c r="N296" s="214" t="s">
        <v>44</v>
      </c>
      <c r="O296" s="86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142</v>
      </c>
      <c r="AT296" s="217" t="s">
        <v>137</v>
      </c>
      <c r="AU296" s="217" t="s">
        <v>83</v>
      </c>
      <c r="AY296" s="19" t="s">
        <v>135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81</v>
      </c>
      <c r="BK296" s="218">
        <f>ROUND(I296*H296,2)</f>
        <v>0</v>
      </c>
      <c r="BL296" s="19" t="s">
        <v>142</v>
      </c>
      <c r="BM296" s="217" t="s">
        <v>894</v>
      </c>
    </row>
    <row r="297" spans="1:47" s="2" customFormat="1" ht="12">
      <c r="A297" s="40"/>
      <c r="B297" s="41"/>
      <c r="C297" s="42"/>
      <c r="D297" s="219" t="s">
        <v>144</v>
      </c>
      <c r="E297" s="42"/>
      <c r="F297" s="220" t="s">
        <v>415</v>
      </c>
      <c r="G297" s="42"/>
      <c r="H297" s="42"/>
      <c r="I297" s="221"/>
      <c r="J297" s="42"/>
      <c r="K297" s="42"/>
      <c r="L297" s="46"/>
      <c r="M297" s="222"/>
      <c r="N297" s="223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144</v>
      </c>
      <c r="AU297" s="19" t="s">
        <v>83</v>
      </c>
    </row>
    <row r="298" spans="1:51" s="13" customFormat="1" ht="12">
      <c r="A298" s="13"/>
      <c r="B298" s="224"/>
      <c r="C298" s="225"/>
      <c r="D298" s="226" t="s">
        <v>146</v>
      </c>
      <c r="E298" s="227" t="s">
        <v>19</v>
      </c>
      <c r="F298" s="228" t="s">
        <v>820</v>
      </c>
      <c r="G298" s="225"/>
      <c r="H298" s="227" t="s">
        <v>19</v>
      </c>
      <c r="I298" s="229"/>
      <c r="J298" s="225"/>
      <c r="K298" s="225"/>
      <c r="L298" s="230"/>
      <c r="M298" s="231"/>
      <c r="N298" s="232"/>
      <c r="O298" s="232"/>
      <c r="P298" s="232"/>
      <c r="Q298" s="232"/>
      <c r="R298" s="232"/>
      <c r="S298" s="232"/>
      <c r="T298" s="23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4" t="s">
        <v>146</v>
      </c>
      <c r="AU298" s="234" t="s">
        <v>83</v>
      </c>
      <c r="AV298" s="13" t="s">
        <v>81</v>
      </c>
      <c r="AW298" s="13" t="s">
        <v>35</v>
      </c>
      <c r="AX298" s="13" t="s">
        <v>73</v>
      </c>
      <c r="AY298" s="234" t="s">
        <v>135</v>
      </c>
    </row>
    <row r="299" spans="1:51" s="13" customFormat="1" ht="12">
      <c r="A299" s="13"/>
      <c r="B299" s="224"/>
      <c r="C299" s="225"/>
      <c r="D299" s="226" t="s">
        <v>146</v>
      </c>
      <c r="E299" s="227" t="s">
        <v>19</v>
      </c>
      <c r="F299" s="228" t="s">
        <v>416</v>
      </c>
      <c r="G299" s="225"/>
      <c r="H299" s="227" t="s">
        <v>19</v>
      </c>
      <c r="I299" s="229"/>
      <c r="J299" s="225"/>
      <c r="K299" s="225"/>
      <c r="L299" s="230"/>
      <c r="M299" s="231"/>
      <c r="N299" s="232"/>
      <c r="O299" s="232"/>
      <c r="P299" s="232"/>
      <c r="Q299" s="232"/>
      <c r="R299" s="232"/>
      <c r="S299" s="232"/>
      <c r="T299" s="23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4" t="s">
        <v>146</v>
      </c>
      <c r="AU299" s="234" t="s">
        <v>83</v>
      </c>
      <c r="AV299" s="13" t="s">
        <v>81</v>
      </c>
      <c r="AW299" s="13" t="s">
        <v>35</v>
      </c>
      <c r="AX299" s="13" t="s">
        <v>73</v>
      </c>
      <c r="AY299" s="234" t="s">
        <v>135</v>
      </c>
    </row>
    <row r="300" spans="1:51" s="13" customFormat="1" ht="12">
      <c r="A300" s="13"/>
      <c r="B300" s="224"/>
      <c r="C300" s="225"/>
      <c r="D300" s="226" t="s">
        <v>146</v>
      </c>
      <c r="E300" s="227" t="s">
        <v>19</v>
      </c>
      <c r="F300" s="228" t="s">
        <v>881</v>
      </c>
      <c r="G300" s="225"/>
      <c r="H300" s="227" t="s">
        <v>19</v>
      </c>
      <c r="I300" s="229"/>
      <c r="J300" s="225"/>
      <c r="K300" s="225"/>
      <c r="L300" s="230"/>
      <c r="M300" s="231"/>
      <c r="N300" s="232"/>
      <c r="O300" s="232"/>
      <c r="P300" s="232"/>
      <c r="Q300" s="232"/>
      <c r="R300" s="232"/>
      <c r="S300" s="232"/>
      <c r="T300" s="23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4" t="s">
        <v>146</v>
      </c>
      <c r="AU300" s="234" t="s">
        <v>83</v>
      </c>
      <c r="AV300" s="13" t="s">
        <v>81</v>
      </c>
      <c r="AW300" s="13" t="s">
        <v>35</v>
      </c>
      <c r="AX300" s="13" t="s">
        <v>73</v>
      </c>
      <c r="AY300" s="234" t="s">
        <v>135</v>
      </c>
    </row>
    <row r="301" spans="1:51" s="14" customFormat="1" ht="12">
      <c r="A301" s="14"/>
      <c r="B301" s="235"/>
      <c r="C301" s="236"/>
      <c r="D301" s="226" t="s">
        <v>146</v>
      </c>
      <c r="E301" s="237" t="s">
        <v>19</v>
      </c>
      <c r="F301" s="238" t="s">
        <v>895</v>
      </c>
      <c r="G301" s="236"/>
      <c r="H301" s="239">
        <v>146.68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5" t="s">
        <v>146</v>
      </c>
      <c r="AU301" s="245" t="s">
        <v>83</v>
      </c>
      <c r="AV301" s="14" t="s">
        <v>83</v>
      </c>
      <c r="AW301" s="14" t="s">
        <v>35</v>
      </c>
      <c r="AX301" s="14" t="s">
        <v>73</v>
      </c>
      <c r="AY301" s="245" t="s">
        <v>135</v>
      </c>
    </row>
    <row r="302" spans="1:51" s="13" customFormat="1" ht="12">
      <c r="A302" s="13"/>
      <c r="B302" s="224"/>
      <c r="C302" s="225"/>
      <c r="D302" s="226" t="s">
        <v>146</v>
      </c>
      <c r="E302" s="227" t="s">
        <v>19</v>
      </c>
      <c r="F302" s="228" t="s">
        <v>375</v>
      </c>
      <c r="G302" s="225"/>
      <c r="H302" s="227" t="s">
        <v>19</v>
      </c>
      <c r="I302" s="229"/>
      <c r="J302" s="225"/>
      <c r="K302" s="225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146</v>
      </c>
      <c r="AU302" s="234" t="s">
        <v>83</v>
      </c>
      <c r="AV302" s="13" t="s">
        <v>81</v>
      </c>
      <c r="AW302" s="13" t="s">
        <v>35</v>
      </c>
      <c r="AX302" s="13" t="s">
        <v>73</v>
      </c>
      <c r="AY302" s="234" t="s">
        <v>135</v>
      </c>
    </row>
    <row r="303" spans="1:51" s="14" customFormat="1" ht="12">
      <c r="A303" s="14"/>
      <c r="B303" s="235"/>
      <c r="C303" s="236"/>
      <c r="D303" s="226" t="s">
        <v>146</v>
      </c>
      <c r="E303" s="237" t="s">
        <v>19</v>
      </c>
      <c r="F303" s="238" t="s">
        <v>896</v>
      </c>
      <c r="G303" s="236"/>
      <c r="H303" s="239">
        <v>258.3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5" t="s">
        <v>146</v>
      </c>
      <c r="AU303" s="245" t="s">
        <v>83</v>
      </c>
      <c r="AV303" s="14" t="s">
        <v>83</v>
      </c>
      <c r="AW303" s="14" t="s">
        <v>35</v>
      </c>
      <c r="AX303" s="14" t="s">
        <v>73</v>
      </c>
      <c r="AY303" s="245" t="s">
        <v>135</v>
      </c>
    </row>
    <row r="304" spans="1:51" s="13" customFormat="1" ht="12">
      <c r="A304" s="13"/>
      <c r="B304" s="224"/>
      <c r="C304" s="225"/>
      <c r="D304" s="226" t="s">
        <v>146</v>
      </c>
      <c r="E304" s="227" t="s">
        <v>19</v>
      </c>
      <c r="F304" s="228" t="s">
        <v>884</v>
      </c>
      <c r="G304" s="225"/>
      <c r="H304" s="227" t="s">
        <v>19</v>
      </c>
      <c r="I304" s="229"/>
      <c r="J304" s="225"/>
      <c r="K304" s="225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146</v>
      </c>
      <c r="AU304" s="234" t="s">
        <v>83</v>
      </c>
      <c r="AV304" s="13" t="s">
        <v>81</v>
      </c>
      <c r="AW304" s="13" t="s">
        <v>35</v>
      </c>
      <c r="AX304" s="13" t="s">
        <v>73</v>
      </c>
      <c r="AY304" s="234" t="s">
        <v>135</v>
      </c>
    </row>
    <row r="305" spans="1:51" s="14" customFormat="1" ht="12">
      <c r="A305" s="14"/>
      <c r="B305" s="235"/>
      <c r="C305" s="236"/>
      <c r="D305" s="226" t="s">
        <v>146</v>
      </c>
      <c r="E305" s="237" t="s">
        <v>19</v>
      </c>
      <c r="F305" s="238" t="s">
        <v>897</v>
      </c>
      <c r="G305" s="236"/>
      <c r="H305" s="239">
        <v>-185.85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5" t="s">
        <v>146</v>
      </c>
      <c r="AU305" s="245" t="s">
        <v>83</v>
      </c>
      <c r="AV305" s="14" t="s">
        <v>83</v>
      </c>
      <c r="AW305" s="14" t="s">
        <v>35</v>
      </c>
      <c r="AX305" s="14" t="s">
        <v>73</v>
      </c>
      <c r="AY305" s="245" t="s">
        <v>135</v>
      </c>
    </row>
    <row r="306" spans="1:51" s="13" customFormat="1" ht="12">
      <c r="A306" s="13"/>
      <c r="B306" s="224"/>
      <c r="C306" s="225"/>
      <c r="D306" s="226" t="s">
        <v>146</v>
      </c>
      <c r="E306" s="227" t="s">
        <v>19</v>
      </c>
      <c r="F306" s="228" t="s">
        <v>430</v>
      </c>
      <c r="G306" s="225"/>
      <c r="H306" s="227" t="s">
        <v>19</v>
      </c>
      <c r="I306" s="229"/>
      <c r="J306" s="225"/>
      <c r="K306" s="225"/>
      <c r="L306" s="230"/>
      <c r="M306" s="231"/>
      <c r="N306" s="232"/>
      <c r="O306" s="232"/>
      <c r="P306" s="232"/>
      <c r="Q306" s="232"/>
      <c r="R306" s="232"/>
      <c r="S306" s="232"/>
      <c r="T306" s="23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4" t="s">
        <v>146</v>
      </c>
      <c r="AU306" s="234" t="s">
        <v>83</v>
      </c>
      <c r="AV306" s="13" t="s">
        <v>81</v>
      </c>
      <c r="AW306" s="13" t="s">
        <v>35</v>
      </c>
      <c r="AX306" s="13" t="s">
        <v>73</v>
      </c>
      <c r="AY306" s="234" t="s">
        <v>135</v>
      </c>
    </row>
    <row r="307" spans="1:51" s="14" customFormat="1" ht="12">
      <c r="A307" s="14"/>
      <c r="B307" s="235"/>
      <c r="C307" s="236"/>
      <c r="D307" s="226" t="s">
        <v>146</v>
      </c>
      <c r="E307" s="237" t="s">
        <v>19</v>
      </c>
      <c r="F307" s="238" t="s">
        <v>898</v>
      </c>
      <c r="G307" s="236"/>
      <c r="H307" s="239">
        <v>-36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5" t="s">
        <v>146</v>
      </c>
      <c r="AU307" s="245" t="s">
        <v>83</v>
      </c>
      <c r="AV307" s="14" t="s">
        <v>83</v>
      </c>
      <c r="AW307" s="14" t="s">
        <v>35</v>
      </c>
      <c r="AX307" s="14" t="s">
        <v>73</v>
      </c>
      <c r="AY307" s="245" t="s">
        <v>135</v>
      </c>
    </row>
    <row r="308" spans="1:51" s="15" customFormat="1" ht="12">
      <c r="A308" s="15"/>
      <c r="B308" s="246"/>
      <c r="C308" s="247"/>
      <c r="D308" s="226" t="s">
        <v>146</v>
      </c>
      <c r="E308" s="248" t="s">
        <v>19</v>
      </c>
      <c r="F308" s="249" t="s">
        <v>161</v>
      </c>
      <c r="G308" s="247"/>
      <c r="H308" s="250">
        <v>183.13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6" t="s">
        <v>146</v>
      </c>
      <c r="AU308" s="256" t="s">
        <v>83</v>
      </c>
      <c r="AV308" s="15" t="s">
        <v>142</v>
      </c>
      <c r="AW308" s="15" t="s">
        <v>35</v>
      </c>
      <c r="AX308" s="15" t="s">
        <v>81</v>
      </c>
      <c r="AY308" s="256" t="s">
        <v>135</v>
      </c>
    </row>
    <row r="309" spans="1:65" s="2" customFormat="1" ht="24.15" customHeight="1">
      <c r="A309" s="40"/>
      <c r="B309" s="41"/>
      <c r="C309" s="206" t="s">
        <v>384</v>
      </c>
      <c r="D309" s="206" t="s">
        <v>137</v>
      </c>
      <c r="E309" s="207" t="s">
        <v>423</v>
      </c>
      <c r="F309" s="208" t="s">
        <v>424</v>
      </c>
      <c r="G309" s="209" t="s">
        <v>256</v>
      </c>
      <c r="H309" s="210">
        <v>306.489</v>
      </c>
      <c r="I309" s="211"/>
      <c r="J309" s="212">
        <f>ROUND(I309*H309,2)</f>
        <v>0</v>
      </c>
      <c r="K309" s="208" t="s">
        <v>141</v>
      </c>
      <c r="L309" s="46"/>
      <c r="M309" s="213" t="s">
        <v>19</v>
      </c>
      <c r="N309" s="214" t="s">
        <v>44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142</v>
      </c>
      <c r="AT309" s="217" t="s">
        <v>137</v>
      </c>
      <c r="AU309" s="217" t="s">
        <v>83</v>
      </c>
      <c r="AY309" s="19" t="s">
        <v>135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81</v>
      </c>
      <c r="BK309" s="218">
        <f>ROUND(I309*H309,2)</f>
        <v>0</v>
      </c>
      <c r="BL309" s="19" t="s">
        <v>142</v>
      </c>
      <c r="BM309" s="217" t="s">
        <v>899</v>
      </c>
    </row>
    <row r="310" spans="1:47" s="2" customFormat="1" ht="12">
      <c r="A310" s="40"/>
      <c r="B310" s="41"/>
      <c r="C310" s="42"/>
      <c r="D310" s="219" t="s">
        <v>144</v>
      </c>
      <c r="E310" s="42"/>
      <c r="F310" s="220" t="s">
        <v>426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144</v>
      </c>
      <c r="AU310" s="19" t="s">
        <v>83</v>
      </c>
    </row>
    <row r="311" spans="1:51" s="13" customFormat="1" ht="12">
      <c r="A311" s="13"/>
      <c r="B311" s="224"/>
      <c r="C311" s="225"/>
      <c r="D311" s="226" t="s">
        <v>146</v>
      </c>
      <c r="E311" s="227" t="s">
        <v>19</v>
      </c>
      <c r="F311" s="228" t="s">
        <v>820</v>
      </c>
      <c r="G311" s="225"/>
      <c r="H311" s="227" t="s">
        <v>19</v>
      </c>
      <c r="I311" s="229"/>
      <c r="J311" s="225"/>
      <c r="K311" s="225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146</v>
      </c>
      <c r="AU311" s="234" t="s">
        <v>83</v>
      </c>
      <c r="AV311" s="13" t="s">
        <v>81</v>
      </c>
      <c r="AW311" s="13" t="s">
        <v>35</v>
      </c>
      <c r="AX311" s="13" t="s">
        <v>73</v>
      </c>
      <c r="AY311" s="234" t="s">
        <v>135</v>
      </c>
    </row>
    <row r="312" spans="1:51" s="13" customFormat="1" ht="12">
      <c r="A312" s="13"/>
      <c r="B312" s="224"/>
      <c r="C312" s="225"/>
      <c r="D312" s="226" t="s">
        <v>146</v>
      </c>
      <c r="E312" s="227" t="s">
        <v>19</v>
      </c>
      <c r="F312" s="228" t="s">
        <v>427</v>
      </c>
      <c r="G312" s="225"/>
      <c r="H312" s="227" t="s">
        <v>19</v>
      </c>
      <c r="I312" s="229"/>
      <c r="J312" s="225"/>
      <c r="K312" s="225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146</v>
      </c>
      <c r="AU312" s="234" t="s">
        <v>83</v>
      </c>
      <c r="AV312" s="13" t="s">
        <v>81</v>
      </c>
      <c r="AW312" s="13" t="s">
        <v>35</v>
      </c>
      <c r="AX312" s="13" t="s">
        <v>73</v>
      </c>
      <c r="AY312" s="234" t="s">
        <v>135</v>
      </c>
    </row>
    <row r="313" spans="1:51" s="13" customFormat="1" ht="12">
      <c r="A313" s="13"/>
      <c r="B313" s="224"/>
      <c r="C313" s="225"/>
      <c r="D313" s="226" t="s">
        <v>146</v>
      </c>
      <c r="E313" s="227" t="s">
        <v>19</v>
      </c>
      <c r="F313" s="228" t="s">
        <v>881</v>
      </c>
      <c r="G313" s="225"/>
      <c r="H313" s="227" t="s">
        <v>19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146</v>
      </c>
      <c r="AU313" s="234" t="s">
        <v>83</v>
      </c>
      <c r="AV313" s="13" t="s">
        <v>81</v>
      </c>
      <c r="AW313" s="13" t="s">
        <v>35</v>
      </c>
      <c r="AX313" s="13" t="s">
        <v>73</v>
      </c>
      <c r="AY313" s="234" t="s">
        <v>135</v>
      </c>
    </row>
    <row r="314" spans="1:51" s="14" customFormat="1" ht="12">
      <c r="A314" s="14"/>
      <c r="B314" s="235"/>
      <c r="C314" s="236"/>
      <c r="D314" s="226" t="s">
        <v>146</v>
      </c>
      <c r="E314" s="237" t="s">
        <v>19</v>
      </c>
      <c r="F314" s="238" t="s">
        <v>882</v>
      </c>
      <c r="G314" s="236"/>
      <c r="H314" s="239">
        <v>81.489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146</v>
      </c>
      <c r="AU314" s="245" t="s">
        <v>83</v>
      </c>
      <c r="AV314" s="14" t="s">
        <v>83</v>
      </c>
      <c r="AW314" s="14" t="s">
        <v>35</v>
      </c>
      <c r="AX314" s="14" t="s">
        <v>73</v>
      </c>
      <c r="AY314" s="245" t="s">
        <v>135</v>
      </c>
    </row>
    <row r="315" spans="1:51" s="13" customFormat="1" ht="12">
      <c r="A315" s="13"/>
      <c r="B315" s="224"/>
      <c r="C315" s="225"/>
      <c r="D315" s="226" t="s">
        <v>146</v>
      </c>
      <c r="E315" s="227" t="s">
        <v>19</v>
      </c>
      <c r="F315" s="228" t="s">
        <v>375</v>
      </c>
      <c r="G315" s="225"/>
      <c r="H315" s="227" t="s">
        <v>19</v>
      </c>
      <c r="I315" s="229"/>
      <c r="J315" s="225"/>
      <c r="K315" s="225"/>
      <c r="L315" s="230"/>
      <c r="M315" s="231"/>
      <c r="N315" s="232"/>
      <c r="O315" s="232"/>
      <c r="P315" s="232"/>
      <c r="Q315" s="232"/>
      <c r="R315" s="232"/>
      <c r="S315" s="232"/>
      <c r="T315" s="23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4" t="s">
        <v>146</v>
      </c>
      <c r="AU315" s="234" t="s">
        <v>83</v>
      </c>
      <c r="AV315" s="13" t="s">
        <v>81</v>
      </c>
      <c r="AW315" s="13" t="s">
        <v>35</v>
      </c>
      <c r="AX315" s="13" t="s">
        <v>73</v>
      </c>
      <c r="AY315" s="234" t="s">
        <v>135</v>
      </c>
    </row>
    <row r="316" spans="1:51" s="14" customFormat="1" ht="12">
      <c r="A316" s="14"/>
      <c r="B316" s="235"/>
      <c r="C316" s="236"/>
      <c r="D316" s="226" t="s">
        <v>146</v>
      </c>
      <c r="E316" s="237" t="s">
        <v>19</v>
      </c>
      <c r="F316" s="238" t="s">
        <v>883</v>
      </c>
      <c r="G316" s="236"/>
      <c r="H316" s="239">
        <v>143.5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5" t="s">
        <v>146</v>
      </c>
      <c r="AU316" s="245" t="s">
        <v>83</v>
      </c>
      <c r="AV316" s="14" t="s">
        <v>83</v>
      </c>
      <c r="AW316" s="14" t="s">
        <v>35</v>
      </c>
      <c r="AX316" s="14" t="s">
        <v>73</v>
      </c>
      <c r="AY316" s="245" t="s">
        <v>135</v>
      </c>
    </row>
    <row r="317" spans="1:51" s="13" customFormat="1" ht="12">
      <c r="A317" s="13"/>
      <c r="B317" s="224"/>
      <c r="C317" s="225"/>
      <c r="D317" s="226" t="s">
        <v>146</v>
      </c>
      <c r="E317" s="227" t="s">
        <v>19</v>
      </c>
      <c r="F317" s="228" t="s">
        <v>884</v>
      </c>
      <c r="G317" s="225"/>
      <c r="H317" s="227" t="s">
        <v>19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146</v>
      </c>
      <c r="AU317" s="234" t="s">
        <v>83</v>
      </c>
      <c r="AV317" s="13" t="s">
        <v>81</v>
      </c>
      <c r="AW317" s="13" t="s">
        <v>35</v>
      </c>
      <c r="AX317" s="13" t="s">
        <v>73</v>
      </c>
      <c r="AY317" s="234" t="s">
        <v>135</v>
      </c>
    </row>
    <row r="318" spans="1:51" s="14" customFormat="1" ht="12">
      <c r="A318" s="14"/>
      <c r="B318" s="235"/>
      <c r="C318" s="236"/>
      <c r="D318" s="226" t="s">
        <v>146</v>
      </c>
      <c r="E318" s="237" t="s">
        <v>19</v>
      </c>
      <c r="F318" s="238" t="s">
        <v>885</v>
      </c>
      <c r="G318" s="236"/>
      <c r="H318" s="239">
        <v>-103.25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146</v>
      </c>
      <c r="AU318" s="245" t="s">
        <v>83</v>
      </c>
      <c r="AV318" s="14" t="s">
        <v>83</v>
      </c>
      <c r="AW318" s="14" t="s">
        <v>35</v>
      </c>
      <c r="AX318" s="14" t="s">
        <v>73</v>
      </c>
      <c r="AY318" s="245" t="s">
        <v>135</v>
      </c>
    </row>
    <row r="319" spans="1:51" s="13" customFormat="1" ht="12">
      <c r="A319" s="13"/>
      <c r="B319" s="224"/>
      <c r="C319" s="225"/>
      <c r="D319" s="226" t="s">
        <v>146</v>
      </c>
      <c r="E319" s="227" t="s">
        <v>19</v>
      </c>
      <c r="F319" s="228" t="s">
        <v>430</v>
      </c>
      <c r="G319" s="225"/>
      <c r="H319" s="227" t="s">
        <v>19</v>
      </c>
      <c r="I319" s="229"/>
      <c r="J319" s="225"/>
      <c r="K319" s="225"/>
      <c r="L319" s="230"/>
      <c r="M319" s="231"/>
      <c r="N319" s="232"/>
      <c r="O319" s="232"/>
      <c r="P319" s="232"/>
      <c r="Q319" s="232"/>
      <c r="R319" s="232"/>
      <c r="S319" s="232"/>
      <c r="T319" s="23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4" t="s">
        <v>146</v>
      </c>
      <c r="AU319" s="234" t="s">
        <v>83</v>
      </c>
      <c r="AV319" s="13" t="s">
        <v>81</v>
      </c>
      <c r="AW319" s="13" t="s">
        <v>35</v>
      </c>
      <c r="AX319" s="13" t="s">
        <v>73</v>
      </c>
      <c r="AY319" s="234" t="s">
        <v>135</v>
      </c>
    </row>
    <row r="320" spans="1:51" s="14" customFormat="1" ht="12">
      <c r="A320" s="14"/>
      <c r="B320" s="235"/>
      <c r="C320" s="236"/>
      <c r="D320" s="226" t="s">
        <v>146</v>
      </c>
      <c r="E320" s="237" t="s">
        <v>19</v>
      </c>
      <c r="F320" s="238" t="s">
        <v>886</v>
      </c>
      <c r="G320" s="236"/>
      <c r="H320" s="239">
        <v>-20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5" t="s">
        <v>146</v>
      </c>
      <c r="AU320" s="245" t="s">
        <v>83</v>
      </c>
      <c r="AV320" s="14" t="s">
        <v>83</v>
      </c>
      <c r="AW320" s="14" t="s">
        <v>35</v>
      </c>
      <c r="AX320" s="14" t="s">
        <v>73</v>
      </c>
      <c r="AY320" s="245" t="s">
        <v>135</v>
      </c>
    </row>
    <row r="321" spans="1:51" s="13" customFormat="1" ht="12">
      <c r="A321" s="13"/>
      <c r="B321" s="224"/>
      <c r="C321" s="225"/>
      <c r="D321" s="226" t="s">
        <v>146</v>
      </c>
      <c r="E321" s="227" t="s">
        <v>19</v>
      </c>
      <c r="F321" s="228" t="s">
        <v>431</v>
      </c>
      <c r="G321" s="225"/>
      <c r="H321" s="227" t="s">
        <v>19</v>
      </c>
      <c r="I321" s="229"/>
      <c r="J321" s="225"/>
      <c r="K321" s="225"/>
      <c r="L321" s="230"/>
      <c r="M321" s="231"/>
      <c r="N321" s="232"/>
      <c r="O321" s="232"/>
      <c r="P321" s="232"/>
      <c r="Q321" s="232"/>
      <c r="R321" s="232"/>
      <c r="S321" s="232"/>
      <c r="T321" s="23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4" t="s">
        <v>146</v>
      </c>
      <c r="AU321" s="234" t="s">
        <v>83</v>
      </c>
      <c r="AV321" s="13" t="s">
        <v>81</v>
      </c>
      <c r="AW321" s="13" t="s">
        <v>35</v>
      </c>
      <c r="AX321" s="13" t="s">
        <v>73</v>
      </c>
      <c r="AY321" s="234" t="s">
        <v>135</v>
      </c>
    </row>
    <row r="322" spans="1:51" s="13" customFormat="1" ht="12">
      <c r="A322" s="13"/>
      <c r="B322" s="224"/>
      <c r="C322" s="225"/>
      <c r="D322" s="226" t="s">
        <v>146</v>
      </c>
      <c r="E322" s="227" t="s">
        <v>19</v>
      </c>
      <c r="F322" s="228" t="s">
        <v>362</v>
      </c>
      <c r="G322" s="225"/>
      <c r="H322" s="227" t="s">
        <v>19</v>
      </c>
      <c r="I322" s="229"/>
      <c r="J322" s="225"/>
      <c r="K322" s="225"/>
      <c r="L322" s="230"/>
      <c r="M322" s="231"/>
      <c r="N322" s="232"/>
      <c r="O322" s="232"/>
      <c r="P322" s="232"/>
      <c r="Q322" s="232"/>
      <c r="R322" s="232"/>
      <c r="S322" s="232"/>
      <c r="T322" s="23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4" t="s">
        <v>146</v>
      </c>
      <c r="AU322" s="234" t="s">
        <v>83</v>
      </c>
      <c r="AV322" s="13" t="s">
        <v>81</v>
      </c>
      <c r="AW322" s="13" t="s">
        <v>35</v>
      </c>
      <c r="AX322" s="13" t="s">
        <v>73</v>
      </c>
      <c r="AY322" s="234" t="s">
        <v>135</v>
      </c>
    </row>
    <row r="323" spans="1:51" s="14" customFormat="1" ht="12">
      <c r="A323" s="14"/>
      <c r="B323" s="235"/>
      <c r="C323" s="236"/>
      <c r="D323" s="226" t="s">
        <v>146</v>
      </c>
      <c r="E323" s="237" t="s">
        <v>19</v>
      </c>
      <c r="F323" s="238" t="s">
        <v>874</v>
      </c>
      <c r="G323" s="236"/>
      <c r="H323" s="239">
        <v>81.5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5" t="s">
        <v>146</v>
      </c>
      <c r="AU323" s="245" t="s">
        <v>83</v>
      </c>
      <c r="AV323" s="14" t="s">
        <v>83</v>
      </c>
      <c r="AW323" s="14" t="s">
        <v>35</v>
      </c>
      <c r="AX323" s="14" t="s">
        <v>73</v>
      </c>
      <c r="AY323" s="245" t="s">
        <v>135</v>
      </c>
    </row>
    <row r="324" spans="1:51" s="13" customFormat="1" ht="12">
      <c r="A324" s="13"/>
      <c r="B324" s="224"/>
      <c r="C324" s="225"/>
      <c r="D324" s="226" t="s">
        <v>146</v>
      </c>
      <c r="E324" s="227" t="s">
        <v>19</v>
      </c>
      <c r="F324" s="228" t="s">
        <v>364</v>
      </c>
      <c r="G324" s="225"/>
      <c r="H324" s="227" t="s">
        <v>19</v>
      </c>
      <c r="I324" s="229"/>
      <c r="J324" s="225"/>
      <c r="K324" s="225"/>
      <c r="L324" s="230"/>
      <c r="M324" s="231"/>
      <c r="N324" s="232"/>
      <c r="O324" s="232"/>
      <c r="P324" s="232"/>
      <c r="Q324" s="232"/>
      <c r="R324" s="232"/>
      <c r="S324" s="232"/>
      <c r="T324" s="23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146</v>
      </c>
      <c r="AU324" s="234" t="s">
        <v>83</v>
      </c>
      <c r="AV324" s="13" t="s">
        <v>81</v>
      </c>
      <c r="AW324" s="13" t="s">
        <v>35</v>
      </c>
      <c r="AX324" s="13" t="s">
        <v>73</v>
      </c>
      <c r="AY324" s="234" t="s">
        <v>135</v>
      </c>
    </row>
    <row r="325" spans="1:51" s="14" customFormat="1" ht="12">
      <c r="A325" s="14"/>
      <c r="B325" s="235"/>
      <c r="C325" s="236"/>
      <c r="D325" s="226" t="s">
        <v>146</v>
      </c>
      <c r="E325" s="237" t="s">
        <v>19</v>
      </c>
      <c r="F325" s="238" t="s">
        <v>253</v>
      </c>
      <c r="G325" s="236"/>
      <c r="H325" s="239">
        <v>20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5" t="s">
        <v>146</v>
      </c>
      <c r="AU325" s="245" t="s">
        <v>83</v>
      </c>
      <c r="AV325" s="14" t="s">
        <v>83</v>
      </c>
      <c r="AW325" s="14" t="s">
        <v>35</v>
      </c>
      <c r="AX325" s="14" t="s">
        <v>73</v>
      </c>
      <c r="AY325" s="245" t="s">
        <v>135</v>
      </c>
    </row>
    <row r="326" spans="1:51" s="13" customFormat="1" ht="12">
      <c r="A326" s="13"/>
      <c r="B326" s="224"/>
      <c r="C326" s="225"/>
      <c r="D326" s="226" t="s">
        <v>146</v>
      </c>
      <c r="E326" s="227" t="s">
        <v>19</v>
      </c>
      <c r="F326" s="228" t="s">
        <v>893</v>
      </c>
      <c r="G326" s="225"/>
      <c r="H326" s="227" t="s">
        <v>19</v>
      </c>
      <c r="I326" s="229"/>
      <c r="J326" s="225"/>
      <c r="K326" s="225"/>
      <c r="L326" s="230"/>
      <c r="M326" s="231"/>
      <c r="N326" s="232"/>
      <c r="O326" s="232"/>
      <c r="P326" s="232"/>
      <c r="Q326" s="232"/>
      <c r="R326" s="232"/>
      <c r="S326" s="232"/>
      <c r="T326" s="23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4" t="s">
        <v>146</v>
      </c>
      <c r="AU326" s="234" t="s">
        <v>83</v>
      </c>
      <c r="AV326" s="13" t="s">
        <v>81</v>
      </c>
      <c r="AW326" s="13" t="s">
        <v>35</v>
      </c>
      <c r="AX326" s="13" t="s">
        <v>73</v>
      </c>
      <c r="AY326" s="234" t="s">
        <v>135</v>
      </c>
    </row>
    <row r="327" spans="1:51" s="14" customFormat="1" ht="12">
      <c r="A327" s="14"/>
      <c r="B327" s="235"/>
      <c r="C327" s="236"/>
      <c r="D327" s="226" t="s">
        <v>146</v>
      </c>
      <c r="E327" s="237" t="s">
        <v>19</v>
      </c>
      <c r="F327" s="238" t="s">
        <v>876</v>
      </c>
      <c r="G327" s="236"/>
      <c r="H327" s="239">
        <v>103.25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5" t="s">
        <v>146</v>
      </c>
      <c r="AU327" s="245" t="s">
        <v>83</v>
      </c>
      <c r="AV327" s="14" t="s">
        <v>83</v>
      </c>
      <c r="AW327" s="14" t="s">
        <v>35</v>
      </c>
      <c r="AX327" s="14" t="s">
        <v>73</v>
      </c>
      <c r="AY327" s="245" t="s">
        <v>135</v>
      </c>
    </row>
    <row r="328" spans="1:51" s="15" customFormat="1" ht="12">
      <c r="A328" s="15"/>
      <c r="B328" s="246"/>
      <c r="C328" s="247"/>
      <c r="D328" s="226" t="s">
        <v>146</v>
      </c>
      <c r="E328" s="248" t="s">
        <v>19</v>
      </c>
      <c r="F328" s="249" t="s">
        <v>161</v>
      </c>
      <c r="G328" s="247"/>
      <c r="H328" s="250">
        <v>306.489</v>
      </c>
      <c r="I328" s="251"/>
      <c r="J328" s="247"/>
      <c r="K328" s="247"/>
      <c r="L328" s="252"/>
      <c r="M328" s="253"/>
      <c r="N328" s="254"/>
      <c r="O328" s="254"/>
      <c r="P328" s="254"/>
      <c r="Q328" s="254"/>
      <c r="R328" s="254"/>
      <c r="S328" s="254"/>
      <c r="T328" s="25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56" t="s">
        <v>146</v>
      </c>
      <c r="AU328" s="256" t="s">
        <v>83</v>
      </c>
      <c r="AV328" s="15" t="s">
        <v>142</v>
      </c>
      <c r="AW328" s="15" t="s">
        <v>35</v>
      </c>
      <c r="AX328" s="15" t="s">
        <v>81</v>
      </c>
      <c r="AY328" s="256" t="s">
        <v>135</v>
      </c>
    </row>
    <row r="329" spans="1:65" s="2" customFormat="1" ht="24.15" customHeight="1">
      <c r="A329" s="40"/>
      <c r="B329" s="41"/>
      <c r="C329" s="206" t="s">
        <v>394</v>
      </c>
      <c r="D329" s="206" t="s">
        <v>137</v>
      </c>
      <c r="E329" s="207" t="s">
        <v>433</v>
      </c>
      <c r="F329" s="208" t="s">
        <v>434</v>
      </c>
      <c r="G329" s="209" t="s">
        <v>256</v>
      </c>
      <c r="H329" s="210">
        <v>20</v>
      </c>
      <c r="I329" s="211"/>
      <c r="J329" s="212">
        <f>ROUND(I329*H329,2)</f>
        <v>0</v>
      </c>
      <c r="K329" s="208" t="s">
        <v>141</v>
      </c>
      <c r="L329" s="46"/>
      <c r="M329" s="213" t="s">
        <v>19</v>
      </c>
      <c r="N329" s="214" t="s">
        <v>44</v>
      </c>
      <c r="O329" s="86"/>
      <c r="P329" s="215">
        <f>O329*H329</f>
        <v>0</v>
      </c>
      <c r="Q329" s="215">
        <v>0</v>
      </c>
      <c r="R329" s="215">
        <f>Q329*H329</f>
        <v>0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142</v>
      </c>
      <c r="AT329" s="217" t="s">
        <v>137</v>
      </c>
      <c r="AU329" s="217" t="s">
        <v>83</v>
      </c>
      <c r="AY329" s="19" t="s">
        <v>135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81</v>
      </c>
      <c r="BK329" s="218">
        <f>ROUND(I329*H329,2)</f>
        <v>0</v>
      </c>
      <c r="BL329" s="19" t="s">
        <v>142</v>
      </c>
      <c r="BM329" s="217" t="s">
        <v>900</v>
      </c>
    </row>
    <row r="330" spans="1:47" s="2" customFormat="1" ht="12">
      <c r="A330" s="40"/>
      <c r="B330" s="41"/>
      <c r="C330" s="42"/>
      <c r="D330" s="219" t="s">
        <v>144</v>
      </c>
      <c r="E330" s="42"/>
      <c r="F330" s="220" t="s">
        <v>436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144</v>
      </c>
      <c r="AU330" s="19" t="s">
        <v>83</v>
      </c>
    </row>
    <row r="331" spans="1:51" s="13" customFormat="1" ht="12">
      <c r="A331" s="13"/>
      <c r="B331" s="224"/>
      <c r="C331" s="225"/>
      <c r="D331" s="226" t="s">
        <v>146</v>
      </c>
      <c r="E331" s="227" t="s">
        <v>19</v>
      </c>
      <c r="F331" s="228" t="s">
        <v>820</v>
      </c>
      <c r="G331" s="225"/>
      <c r="H331" s="227" t="s">
        <v>19</v>
      </c>
      <c r="I331" s="229"/>
      <c r="J331" s="225"/>
      <c r="K331" s="225"/>
      <c r="L331" s="230"/>
      <c r="M331" s="231"/>
      <c r="N331" s="232"/>
      <c r="O331" s="232"/>
      <c r="P331" s="232"/>
      <c r="Q331" s="232"/>
      <c r="R331" s="232"/>
      <c r="S331" s="232"/>
      <c r="T331" s="23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4" t="s">
        <v>146</v>
      </c>
      <c r="AU331" s="234" t="s">
        <v>83</v>
      </c>
      <c r="AV331" s="13" t="s">
        <v>81</v>
      </c>
      <c r="AW331" s="13" t="s">
        <v>35</v>
      </c>
      <c r="AX331" s="13" t="s">
        <v>73</v>
      </c>
      <c r="AY331" s="234" t="s">
        <v>135</v>
      </c>
    </row>
    <row r="332" spans="1:51" s="13" customFormat="1" ht="12">
      <c r="A332" s="13"/>
      <c r="B332" s="224"/>
      <c r="C332" s="225"/>
      <c r="D332" s="226" t="s">
        <v>146</v>
      </c>
      <c r="E332" s="227" t="s">
        <v>19</v>
      </c>
      <c r="F332" s="228" t="s">
        <v>437</v>
      </c>
      <c r="G332" s="225"/>
      <c r="H332" s="227" t="s">
        <v>19</v>
      </c>
      <c r="I332" s="229"/>
      <c r="J332" s="225"/>
      <c r="K332" s="225"/>
      <c r="L332" s="230"/>
      <c r="M332" s="231"/>
      <c r="N332" s="232"/>
      <c r="O332" s="232"/>
      <c r="P332" s="232"/>
      <c r="Q332" s="232"/>
      <c r="R332" s="232"/>
      <c r="S332" s="232"/>
      <c r="T332" s="23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4" t="s">
        <v>146</v>
      </c>
      <c r="AU332" s="234" t="s">
        <v>83</v>
      </c>
      <c r="AV332" s="13" t="s">
        <v>81</v>
      </c>
      <c r="AW332" s="13" t="s">
        <v>35</v>
      </c>
      <c r="AX332" s="13" t="s">
        <v>73</v>
      </c>
      <c r="AY332" s="234" t="s">
        <v>135</v>
      </c>
    </row>
    <row r="333" spans="1:51" s="14" customFormat="1" ht="12">
      <c r="A333" s="14"/>
      <c r="B333" s="235"/>
      <c r="C333" s="236"/>
      <c r="D333" s="226" t="s">
        <v>146</v>
      </c>
      <c r="E333" s="237" t="s">
        <v>19</v>
      </c>
      <c r="F333" s="238" t="s">
        <v>253</v>
      </c>
      <c r="G333" s="236"/>
      <c r="H333" s="239">
        <v>20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5" t="s">
        <v>146</v>
      </c>
      <c r="AU333" s="245" t="s">
        <v>83</v>
      </c>
      <c r="AV333" s="14" t="s">
        <v>83</v>
      </c>
      <c r="AW333" s="14" t="s">
        <v>35</v>
      </c>
      <c r="AX333" s="14" t="s">
        <v>81</v>
      </c>
      <c r="AY333" s="245" t="s">
        <v>135</v>
      </c>
    </row>
    <row r="334" spans="1:65" s="2" customFormat="1" ht="33" customHeight="1">
      <c r="A334" s="40"/>
      <c r="B334" s="41"/>
      <c r="C334" s="206" t="s">
        <v>404</v>
      </c>
      <c r="D334" s="206" t="s">
        <v>137</v>
      </c>
      <c r="E334" s="207" t="s">
        <v>439</v>
      </c>
      <c r="F334" s="208" t="s">
        <v>440</v>
      </c>
      <c r="G334" s="209" t="s">
        <v>140</v>
      </c>
      <c r="H334" s="210">
        <v>1006</v>
      </c>
      <c r="I334" s="211"/>
      <c r="J334" s="212">
        <f>ROUND(I334*H334,2)</f>
        <v>0</v>
      </c>
      <c r="K334" s="208" t="s">
        <v>141</v>
      </c>
      <c r="L334" s="46"/>
      <c r="M334" s="213" t="s">
        <v>19</v>
      </c>
      <c r="N334" s="214" t="s">
        <v>44</v>
      </c>
      <c r="O334" s="86"/>
      <c r="P334" s="215">
        <f>O334*H334</f>
        <v>0</v>
      </c>
      <c r="Q334" s="215">
        <v>0</v>
      </c>
      <c r="R334" s="215">
        <f>Q334*H334</f>
        <v>0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142</v>
      </c>
      <c r="AT334" s="217" t="s">
        <v>137</v>
      </c>
      <c r="AU334" s="217" t="s">
        <v>83</v>
      </c>
      <c r="AY334" s="19" t="s">
        <v>135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81</v>
      </c>
      <c r="BK334" s="218">
        <f>ROUND(I334*H334,2)</f>
        <v>0</v>
      </c>
      <c r="BL334" s="19" t="s">
        <v>142</v>
      </c>
      <c r="BM334" s="217" t="s">
        <v>901</v>
      </c>
    </row>
    <row r="335" spans="1:47" s="2" customFormat="1" ht="12">
      <c r="A335" s="40"/>
      <c r="B335" s="41"/>
      <c r="C335" s="42"/>
      <c r="D335" s="219" t="s">
        <v>144</v>
      </c>
      <c r="E335" s="42"/>
      <c r="F335" s="220" t="s">
        <v>442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144</v>
      </c>
      <c r="AU335" s="19" t="s">
        <v>83</v>
      </c>
    </row>
    <row r="336" spans="1:51" s="13" customFormat="1" ht="12">
      <c r="A336" s="13"/>
      <c r="B336" s="224"/>
      <c r="C336" s="225"/>
      <c r="D336" s="226" t="s">
        <v>146</v>
      </c>
      <c r="E336" s="227" t="s">
        <v>19</v>
      </c>
      <c r="F336" s="228" t="s">
        <v>820</v>
      </c>
      <c r="G336" s="225"/>
      <c r="H336" s="227" t="s">
        <v>19</v>
      </c>
      <c r="I336" s="229"/>
      <c r="J336" s="225"/>
      <c r="K336" s="225"/>
      <c r="L336" s="230"/>
      <c r="M336" s="231"/>
      <c r="N336" s="232"/>
      <c r="O336" s="232"/>
      <c r="P336" s="232"/>
      <c r="Q336" s="232"/>
      <c r="R336" s="232"/>
      <c r="S336" s="232"/>
      <c r="T336" s="23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4" t="s">
        <v>146</v>
      </c>
      <c r="AU336" s="234" t="s">
        <v>83</v>
      </c>
      <c r="AV336" s="13" t="s">
        <v>81</v>
      </c>
      <c r="AW336" s="13" t="s">
        <v>35</v>
      </c>
      <c r="AX336" s="13" t="s">
        <v>73</v>
      </c>
      <c r="AY336" s="234" t="s">
        <v>135</v>
      </c>
    </row>
    <row r="337" spans="1:51" s="13" customFormat="1" ht="12">
      <c r="A337" s="13"/>
      <c r="B337" s="224"/>
      <c r="C337" s="225"/>
      <c r="D337" s="226" t="s">
        <v>146</v>
      </c>
      <c r="E337" s="227" t="s">
        <v>19</v>
      </c>
      <c r="F337" s="228" t="s">
        <v>443</v>
      </c>
      <c r="G337" s="225"/>
      <c r="H337" s="227" t="s">
        <v>19</v>
      </c>
      <c r="I337" s="229"/>
      <c r="J337" s="225"/>
      <c r="K337" s="225"/>
      <c r="L337" s="230"/>
      <c r="M337" s="231"/>
      <c r="N337" s="232"/>
      <c r="O337" s="232"/>
      <c r="P337" s="232"/>
      <c r="Q337" s="232"/>
      <c r="R337" s="232"/>
      <c r="S337" s="232"/>
      <c r="T337" s="23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4" t="s">
        <v>146</v>
      </c>
      <c r="AU337" s="234" t="s">
        <v>83</v>
      </c>
      <c r="AV337" s="13" t="s">
        <v>81</v>
      </c>
      <c r="AW337" s="13" t="s">
        <v>35</v>
      </c>
      <c r="AX337" s="13" t="s">
        <v>73</v>
      </c>
      <c r="AY337" s="234" t="s">
        <v>135</v>
      </c>
    </row>
    <row r="338" spans="1:51" s="13" customFormat="1" ht="12">
      <c r="A338" s="13"/>
      <c r="B338" s="224"/>
      <c r="C338" s="225"/>
      <c r="D338" s="226" t="s">
        <v>146</v>
      </c>
      <c r="E338" s="227" t="s">
        <v>19</v>
      </c>
      <c r="F338" s="228" t="s">
        <v>158</v>
      </c>
      <c r="G338" s="225"/>
      <c r="H338" s="227" t="s">
        <v>19</v>
      </c>
      <c r="I338" s="229"/>
      <c r="J338" s="225"/>
      <c r="K338" s="225"/>
      <c r="L338" s="230"/>
      <c r="M338" s="231"/>
      <c r="N338" s="232"/>
      <c r="O338" s="232"/>
      <c r="P338" s="232"/>
      <c r="Q338" s="232"/>
      <c r="R338" s="232"/>
      <c r="S338" s="232"/>
      <c r="T338" s="23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4" t="s">
        <v>146</v>
      </c>
      <c r="AU338" s="234" t="s">
        <v>83</v>
      </c>
      <c r="AV338" s="13" t="s">
        <v>81</v>
      </c>
      <c r="AW338" s="13" t="s">
        <v>35</v>
      </c>
      <c r="AX338" s="13" t="s">
        <v>73</v>
      </c>
      <c r="AY338" s="234" t="s">
        <v>135</v>
      </c>
    </row>
    <row r="339" spans="1:51" s="14" customFormat="1" ht="12">
      <c r="A339" s="14"/>
      <c r="B339" s="235"/>
      <c r="C339" s="236"/>
      <c r="D339" s="226" t="s">
        <v>146</v>
      </c>
      <c r="E339" s="237" t="s">
        <v>19</v>
      </c>
      <c r="F339" s="238" t="s">
        <v>824</v>
      </c>
      <c r="G339" s="236"/>
      <c r="H339" s="239">
        <v>1006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5" t="s">
        <v>146</v>
      </c>
      <c r="AU339" s="245" t="s">
        <v>83</v>
      </c>
      <c r="AV339" s="14" t="s">
        <v>83</v>
      </c>
      <c r="AW339" s="14" t="s">
        <v>35</v>
      </c>
      <c r="AX339" s="14" t="s">
        <v>81</v>
      </c>
      <c r="AY339" s="245" t="s">
        <v>135</v>
      </c>
    </row>
    <row r="340" spans="1:65" s="2" customFormat="1" ht="16.5" customHeight="1">
      <c r="A340" s="40"/>
      <c r="B340" s="41"/>
      <c r="C340" s="206" t="s">
        <v>410</v>
      </c>
      <c r="D340" s="206" t="s">
        <v>137</v>
      </c>
      <c r="E340" s="207" t="s">
        <v>446</v>
      </c>
      <c r="F340" s="208" t="s">
        <v>447</v>
      </c>
      <c r="G340" s="209" t="s">
        <v>140</v>
      </c>
      <c r="H340" s="210">
        <v>815</v>
      </c>
      <c r="I340" s="211"/>
      <c r="J340" s="212">
        <f>ROUND(I340*H340,2)</f>
        <v>0</v>
      </c>
      <c r="K340" s="208" t="s">
        <v>141</v>
      </c>
      <c r="L340" s="46"/>
      <c r="M340" s="213" t="s">
        <v>19</v>
      </c>
      <c r="N340" s="214" t="s">
        <v>44</v>
      </c>
      <c r="O340" s="86"/>
      <c r="P340" s="215">
        <f>O340*H340</f>
        <v>0</v>
      </c>
      <c r="Q340" s="215">
        <v>0</v>
      </c>
      <c r="R340" s="215">
        <f>Q340*H340</f>
        <v>0</v>
      </c>
      <c r="S340" s="215">
        <v>0</v>
      </c>
      <c r="T340" s="21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7" t="s">
        <v>142</v>
      </c>
      <c r="AT340" s="217" t="s">
        <v>137</v>
      </c>
      <c r="AU340" s="217" t="s">
        <v>83</v>
      </c>
      <c r="AY340" s="19" t="s">
        <v>135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81</v>
      </c>
      <c r="BK340" s="218">
        <f>ROUND(I340*H340,2)</f>
        <v>0</v>
      </c>
      <c r="BL340" s="19" t="s">
        <v>142</v>
      </c>
      <c r="BM340" s="217" t="s">
        <v>902</v>
      </c>
    </row>
    <row r="341" spans="1:47" s="2" customFormat="1" ht="12">
      <c r="A341" s="40"/>
      <c r="B341" s="41"/>
      <c r="C341" s="42"/>
      <c r="D341" s="219" t="s">
        <v>144</v>
      </c>
      <c r="E341" s="42"/>
      <c r="F341" s="220" t="s">
        <v>449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144</v>
      </c>
      <c r="AU341" s="19" t="s">
        <v>83</v>
      </c>
    </row>
    <row r="342" spans="1:51" s="13" customFormat="1" ht="12">
      <c r="A342" s="13"/>
      <c r="B342" s="224"/>
      <c r="C342" s="225"/>
      <c r="D342" s="226" t="s">
        <v>146</v>
      </c>
      <c r="E342" s="227" t="s">
        <v>19</v>
      </c>
      <c r="F342" s="228" t="s">
        <v>820</v>
      </c>
      <c r="G342" s="225"/>
      <c r="H342" s="227" t="s">
        <v>19</v>
      </c>
      <c r="I342" s="229"/>
      <c r="J342" s="225"/>
      <c r="K342" s="225"/>
      <c r="L342" s="230"/>
      <c r="M342" s="231"/>
      <c r="N342" s="232"/>
      <c r="O342" s="232"/>
      <c r="P342" s="232"/>
      <c r="Q342" s="232"/>
      <c r="R342" s="232"/>
      <c r="S342" s="232"/>
      <c r="T342" s="23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4" t="s">
        <v>146</v>
      </c>
      <c r="AU342" s="234" t="s">
        <v>83</v>
      </c>
      <c r="AV342" s="13" t="s">
        <v>81</v>
      </c>
      <c r="AW342" s="13" t="s">
        <v>35</v>
      </c>
      <c r="AX342" s="13" t="s">
        <v>73</v>
      </c>
      <c r="AY342" s="234" t="s">
        <v>135</v>
      </c>
    </row>
    <row r="343" spans="1:51" s="13" customFormat="1" ht="12">
      <c r="A343" s="13"/>
      <c r="B343" s="224"/>
      <c r="C343" s="225"/>
      <c r="D343" s="226" t="s">
        <v>146</v>
      </c>
      <c r="E343" s="227" t="s">
        <v>19</v>
      </c>
      <c r="F343" s="228" t="s">
        <v>903</v>
      </c>
      <c r="G343" s="225"/>
      <c r="H343" s="227" t="s">
        <v>19</v>
      </c>
      <c r="I343" s="229"/>
      <c r="J343" s="225"/>
      <c r="K343" s="225"/>
      <c r="L343" s="230"/>
      <c r="M343" s="231"/>
      <c r="N343" s="232"/>
      <c r="O343" s="232"/>
      <c r="P343" s="232"/>
      <c r="Q343" s="232"/>
      <c r="R343" s="232"/>
      <c r="S343" s="232"/>
      <c r="T343" s="23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4" t="s">
        <v>146</v>
      </c>
      <c r="AU343" s="234" t="s">
        <v>83</v>
      </c>
      <c r="AV343" s="13" t="s">
        <v>81</v>
      </c>
      <c r="AW343" s="13" t="s">
        <v>35</v>
      </c>
      <c r="AX343" s="13" t="s">
        <v>73</v>
      </c>
      <c r="AY343" s="234" t="s">
        <v>135</v>
      </c>
    </row>
    <row r="344" spans="1:51" s="14" customFormat="1" ht="12">
      <c r="A344" s="14"/>
      <c r="B344" s="235"/>
      <c r="C344" s="236"/>
      <c r="D344" s="226" t="s">
        <v>146</v>
      </c>
      <c r="E344" s="237" t="s">
        <v>19</v>
      </c>
      <c r="F344" s="238" t="s">
        <v>844</v>
      </c>
      <c r="G344" s="236"/>
      <c r="H344" s="239">
        <v>815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5" t="s">
        <v>146</v>
      </c>
      <c r="AU344" s="245" t="s">
        <v>83</v>
      </c>
      <c r="AV344" s="14" t="s">
        <v>83</v>
      </c>
      <c r="AW344" s="14" t="s">
        <v>35</v>
      </c>
      <c r="AX344" s="14" t="s">
        <v>81</v>
      </c>
      <c r="AY344" s="245" t="s">
        <v>135</v>
      </c>
    </row>
    <row r="345" spans="1:65" s="2" customFormat="1" ht="24.15" customHeight="1">
      <c r="A345" s="40"/>
      <c r="B345" s="41"/>
      <c r="C345" s="206" t="s">
        <v>422</v>
      </c>
      <c r="D345" s="206" t="s">
        <v>137</v>
      </c>
      <c r="E345" s="207" t="s">
        <v>465</v>
      </c>
      <c r="F345" s="208" t="s">
        <v>466</v>
      </c>
      <c r="G345" s="209" t="s">
        <v>140</v>
      </c>
      <c r="H345" s="210">
        <v>1006</v>
      </c>
      <c r="I345" s="211"/>
      <c r="J345" s="212">
        <f>ROUND(I345*H345,2)</f>
        <v>0</v>
      </c>
      <c r="K345" s="208" t="s">
        <v>141</v>
      </c>
      <c r="L345" s="46"/>
      <c r="M345" s="213" t="s">
        <v>19</v>
      </c>
      <c r="N345" s="214" t="s">
        <v>44</v>
      </c>
      <c r="O345" s="86"/>
      <c r="P345" s="215">
        <f>O345*H345</f>
        <v>0</v>
      </c>
      <c r="Q345" s="215">
        <v>0</v>
      </c>
      <c r="R345" s="215">
        <f>Q345*H345</f>
        <v>0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142</v>
      </c>
      <c r="AT345" s="217" t="s">
        <v>137</v>
      </c>
      <c r="AU345" s="217" t="s">
        <v>83</v>
      </c>
      <c r="AY345" s="19" t="s">
        <v>135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81</v>
      </c>
      <c r="BK345" s="218">
        <f>ROUND(I345*H345,2)</f>
        <v>0</v>
      </c>
      <c r="BL345" s="19" t="s">
        <v>142</v>
      </c>
      <c r="BM345" s="217" t="s">
        <v>904</v>
      </c>
    </row>
    <row r="346" spans="1:47" s="2" customFormat="1" ht="12">
      <c r="A346" s="40"/>
      <c r="B346" s="41"/>
      <c r="C346" s="42"/>
      <c r="D346" s="219" t="s">
        <v>144</v>
      </c>
      <c r="E346" s="42"/>
      <c r="F346" s="220" t="s">
        <v>468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144</v>
      </c>
      <c r="AU346" s="19" t="s">
        <v>83</v>
      </c>
    </row>
    <row r="347" spans="1:51" s="13" customFormat="1" ht="12">
      <c r="A347" s="13"/>
      <c r="B347" s="224"/>
      <c r="C347" s="225"/>
      <c r="D347" s="226" t="s">
        <v>146</v>
      </c>
      <c r="E347" s="227" t="s">
        <v>19</v>
      </c>
      <c r="F347" s="228" t="s">
        <v>820</v>
      </c>
      <c r="G347" s="225"/>
      <c r="H347" s="227" t="s">
        <v>19</v>
      </c>
      <c r="I347" s="229"/>
      <c r="J347" s="225"/>
      <c r="K347" s="225"/>
      <c r="L347" s="230"/>
      <c r="M347" s="231"/>
      <c r="N347" s="232"/>
      <c r="O347" s="232"/>
      <c r="P347" s="232"/>
      <c r="Q347" s="232"/>
      <c r="R347" s="232"/>
      <c r="S347" s="232"/>
      <c r="T347" s="23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4" t="s">
        <v>146</v>
      </c>
      <c r="AU347" s="234" t="s">
        <v>83</v>
      </c>
      <c r="AV347" s="13" t="s">
        <v>81</v>
      </c>
      <c r="AW347" s="13" t="s">
        <v>35</v>
      </c>
      <c r="AX347" s="13" t="s">
        <v>73</v>
      </c>
      <c r="AY347" s="234" t="s">
        <v>135</v>
      </c>
    </row>
    <row r="348" spans="1:51" s="13" customFormat="1" ht="12">
      <c r="A348" s="13"/>
      <c r="B348" s="224"/>
      <c r="C348" s="225"/>
      <c r="D348" s="226" t="s">
        <v>146</v>
      </c>
      <c r="E348" s="227" t="s">
        <v>19</v>
      </c>
      <c r="F348" s="228" t="s">
        <v>158</v>
      </c>
      <c r="G348" s="225"/>
      <c r="H348" s="227" t="s">
        <v>19</v>
      </c>
      <c r="I348" s="229"/>
      <c r="J348" s="225"/>
      <c r="K348" s="225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146</v>
      </c>
      <c r="AU348" s="234" t="s">
        <v>83</v>
      </c>
      <c r="AV348" s="13" t="s">
        <v>81</v>
      </c>
      <c r="AW348" s="13" t="s">
        <v>35</v>
      </c>
      <c r="AX348" s="13" t="s">
        <v>73</v>
      </c>
      <c r="AY348" s="234" t="s">
        <v>135</v>
      </c>
    </row>
    <row r="349" spans="1:51" s="14" customFormat="1" ht="12">
      <c r="A349" s="14"/>
      <c r="B349" s="235"/>
      <c r="C349" s="236"/>
      <c r="D349" s="226" t="s">
        <v>146</v>
      </c>
      <c r="E349" s="237" t="s">
        <v>19</v>
      </c>
      <c r="F349" s="238" t="s">
        <v>824</v>
      </c>
      <c r="G349" s="236"/>
      <c r="H349" s="239">
        <v>1006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146</v>
      </c>
      <c r="AU349" s="245" t="s">
        <v>83</v>
      </c>
      <c r="AV349" s="14" t="s">
        <v>83</v>
      </c>
      <c r="AW349" s="14" t="s">
        <v>35</v>
      </c>
      <c r="AX349" s="14" t="s">
        <v>81</v>
      </c>
      <c r="AY349" s="245" t="s">
        <v>135</v>
      </c>
    </row>
    <row r="350" spans="1:65" s="2" customFormat="1" ht="16.5" customHeight="1">
      <c r="A350" s="40"/>
      <c r="B350" s="41"/>
      <c r="C350" s="257" t="s">
        <v>432</v>
      </c>
      <c r="D350" s="257" t="s">
        <v>458</v>
      </c>
      <c r="E350" s="258" t="s">
        <v>470</v>
      </c>
      <c r="F350" s="259" t="s">
        <v>471</v>
      </c>
      <c r="G350" s="260" t="s">
        <v>461</v>
      </c>
      <c r="H350" s="261">
        <v>15.09</v>
      </c>
      <c r="I350" s="262"/>
      <c r="J350" s="263">
        <f>ROUND(I350*H350,2)</f>
        <v>0</v>
      </c>
      <c r="K350" s="259" t="s">
        <v>141</v>
      </c>
      <c r="L350" s="264"/>
      <c r="M350" s="265" t="s">
        <v>19</v>
      </c>
      <c r="N350" s="266" t="s">
        <v>44</v>
      </c>
      <c r="O350" s="86"/>
      <c r="P350" s="215">
        <f>O350*H350</f>
        <v>0</v>
      </c>
      <c r="Q350" s="215">
        <v>0.001</v>
      </c>
      <c r="R350" s="215">
        <f>Q350*H350</f>
        <v>0.015090000000000001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191</v>
      </c>
      <c r="AT350" s="217" t="s">
        <v>458</v>
      </c>
      <c r="AU350" s="217" t="s">
        <v>83</v>
      </c>
      <c r="AY350" s="19" t="s">
        <v>135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81</v>
      </c>
      <c r="BK350" s="218">
        <f>ROUND(I350*H350,2)</f>
        <v>0</v>
      </c>
      <c r="BL350" s="19" t="s">
        <v>142</v>
      </c>
      <c r="BM350" s="217" t="s">
        <v>905</v>
      </c>
    </row>
    <row r="351" spans="1:51" s="14" customFormat="1" ht="12">
      <c r="A351" s="14"/>
      <c r="B351" s="235"/>
      <c r="C351" s="236"/>
      <c r="D351" s="226" t="s">
        <v>146</v>
      </c>
      <c r="E351" s="236"/>
      <c r="F351" s="238" t="s">
        <v>906</v>
      </c>
      <c r="G351" s="236"/>
      <c r="H351" s="239">
        <v>15.09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5" t="s">
        <v>146</v>
      </c>
      <c r="AU351" s="245" t="s">
        <v>83</v>
      </c>
      <c r="AV351" s="14" t="s">
        <v>83</v>
      </c>
      <c r="AW351" s="14" t="s">
        <v>4</v>
      </c>
      <c r="AX351" s="14" t="s">
        <v>81</v>
      </c>
      <c r="AY351" s="245" t="s">
        <v>135</v>
      </c>
    </row>
    <row r="352" spans="1:65" s="2" customFormat="1" ht="24.15" customHeight="1">
      <c r="A352" s="40"/>
      <c r="B352" s="41"/>
      <c r="C352" s="206" t="s">
        <v>438</v>
      </c>
      <c r="D352" s="206" t="s">
        <v>137</v>
      </c>
      <c r="E352" s="207" t="s">
        <v>452</v>
      </c>
      <c r="F352" s="208" t="s">
        <v>453</v>
      </c>
      <c r="G352" s="209" t="s">
        <v>140</v>
      </c>
      <c r="H352" s="210">
        <v>110</v>
      </c>
      <c r="I352" s="211"/>
      <c r="J352" s="212">
        <f>ROUND(I352*H352,2)</f>
        <v>0</v>
      </c>
      <c r="K352" s="208" t="s">
        <v>141</v>
      </c>
      <c r="L352" s="46"/>
      <c r="M352" s="213" t="s">
        <v>19</v>
      </c>
      <c r="N352" s="214" t="s">
        <v>44</v>
      </c>
      <c r="O352" s="86"/>
      <c r="P352" s="215">
        <f>O352*H352</f>
        <v>0</v>
      </c>
      <c r="Q352" s="215">
        <v>0</v>
      </c>
      <c r="R352" s="215">
        <f>Q352*H352</f>
        <v>0</v>
      </c>
      <c r="S352" s="215">
        <v>0</v>
      </c>
      <c r="T352" s="21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17" t="s">
        <v>142</v>
      </c>
      <c r="AT352" s="217" t="s">
        <v>137</v>
      </c>
      <c r="AU352" s="217" t="s">
        <v>83</v>
      </c>
      <c r="AY352" s="19" t="s">
        <v>135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9" t="s">
        <v>81</v>
      </c>
      <c r="BK352" s="218">
        <f>ROUND(I352*H352,2)</f>
        <v>0</v>
      </c>
      <c r="BL352" s="19" t="s">
        <v>142</v>
      </c>
      <c r="BM352" s="217" t="s">
        <v>907</v>
      </c>
    </row>
    <row r="353" spans="1:47" s="2" customFormat="1" ht="12">
      <c r="A353" s="40"/>
      <c r="B353" s="41"/>
      <c r="C353" s="42"/>
      <c r="D353" s="219" t="s">
        <v>144</v>
      </c>
      <c r="E353" s="42"/>
      <c r="F353" s="220" t="s">
        <v>455</v>
      </c>
      <c r="G353" s="42"/>
      <c r="H353" s="42"/>
      <c r="I353" s="221"/>
      <c r="J353" s="42"/>
      <c r="K353" s="42"/>
      <c r="L353" s="46"/>
      <c r="M353" s="222"/>
      <c r="N353" s="223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144</v>
      </c>
      <c r="AU353" s="19" t="s">
        <v>83</v>
      </c>
    </row>
    <row r="354" spans="1:51" s="13" customFormat="1" ht="12">
      <c r="A354" s="13"/>
      <c r="B354" s="224"/>
      <c r="C354" s="225"/>
      <c r="D354" s="226" t="s">
        <v>146</v>
      </c>
      <c r="E354" s="227" t="s">
        <v>19</v>
      </c>
      <c r="F354" s="228" t="s">
        <v>820</v>
      </c>
      <c r="G354" s="225"/>
      <c r="H354" s="227" t="s">
        <v>19</v>
      </c>
      <c r="I354" s="229"/>
      <c r="J354" s="225"/>
      <c r="K354" s="225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146</v>
      </c>
      <c r="AU354" s="234" t="s">
        <v>83</v>
      </c>
      <c r="AV354" s="13" t="s">
        <v>81</v>
      </c>
      <c r="AW354" s="13" t="s">
        <v>35</v>
      </c>
      <c r="AX354" s="13" t="s">
        <v>73</v>
      </c>
      <c r="AY354" s="234" t="s">
        <v>135</v>
      </c>
    </row>
    <row r="355" spans="1:51" s="13" customFormat="1" ht="12">
      <c r="A355" s="13"/>
      <c r="B355" s="224"/>
      <c r="C355" s="225"/>
      <c r="D355" s="226" t="s">
        <v>146</v>
      </c>
      <c r="E355" s="227" t="s">
        <v>19</v>
      </c>
      <c r="F355" s="228" t="s">
        <v>149</v>
      </c>
      <c r="G355" s="225"/>
      <c r="H355" s="227" t="s">
        <v>19</v>
      </c>
      <c r="I355" s="229"/>
      <c r="J355" s="225"/>
      <c r="K355" s="225"/>
      <c r="L355" s="230"/>
      <c r="M355" s="231"/>
      <c r="N355" s="232"/>
      <c r="O355" s="232"/>
      <c r="P355" s="232"/>
      <c r="Q355" s="232"/>
      <c r="R355" s="232"/>
      <c r="S355" s="232"/>
      <c r="T355" s="23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4" t="s">
        <v>146</v>
      </c>
      <c r="AU355" s="234" t="s">
        <v>83</v>
      </c>
      <c r="AV355" s="13" t="s">
        <v>81</v>
      </c>
      <c r="AW355" s="13" t="s">
        <v>35</v>
      </c>
      <c r="AX355" s="13" t="s">
        <v>73</v>
      </c>
      <c r="AY355" s="234" t="s">
        <v>135</v>
      </c>
    </row>
    <row r="356" spans="1:51" s="14" customFormat="1" ht="12">
      <c r="A356" s="14"/>
      <c r="B356" s="235"/>
      <c r="C356" s="236"/>
      <c r="D356" s="226" t="s">
        <v>146</v>
      </c>
      <c r="E356" s="237" t="s">
        <v>19</v>
      </c>
      <c r="F356" s="238" t="s">
        <v>908</v>
      </c>
      <c r="G356" s="236"/>
      <c r="H356" s="239">
        <v>110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5" t="s">
        <v>146</v>
      </c>
      <c r="AU356" s="245" t="s">
        <v>83</v>
      </c>
      <c r="AV356" s="14" t="s">
        <v>83</v>
      </c>
      <c r="AW356" s="14" t="s">
        <v>35</v>
      </c>
      <c r="AX356" s="14" t="s">
        <v>81</v>
      </c>
      <c r="AY356" s="245" t="s">
        <v>135</v>
      </c>
    </row>
    <row r="357" spans="1:65" s="2" customFormat="1" ht="16.5" customHeight="1">
      <c r="A357" s="40"/>
      <c r="B357" s="41"/>
      <c r="C357" s="257" t="s">
        <v>445</v>
      </c>
      <c r="D357" s="257" t="s">
        <v>458</v>
      </c>
      <c r="E357" s="258" t="s">
        <v>459</v>
      </c>
      <c r="F357" s="259" t="s">
        <v>460</v>
      </c>
      <c r="G357" s="260" t="s">
        <v>461</v>
      </c>
      <c r="H357" s="261">
        <v>1.65</v>
      </c>
      <c r="I357" s="262"/>
      <c r="J357" s="263">
        <f>ROUND(I357*H357,2)</f>
        <v>0</v>
      </c>
      <c r="K357" s="259" t="s">
        <v>141</v>
      </c>
      <c r="L357" s="264"/>
      <c r="M357" s="265" t="s">
        <v>19</v>
      </c>
      <c r="N357" s="266" t="s">
        <v>44</v>
      </c>
      <c r="O357" s="86"/>
      <c r="P357" s="215">
        <f>O357*H357</f>
        <v>0</v>
      </c>
      <c r="Q357" s="215">
        <v>0.001</v>
      </c>
      <c r="R357" s="215">
        <f>Q357*H357</f>
        <v>0.00165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191</v>
      </c>
      <c r="AT357" s="217" t="s">
        <v>458</v>
      </c>
      <c r="AU357" s="217" t="s">
        <v>83</v>
      </c>
      <c r="AY357" s="19" t="s">
        <v>135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81</v>
      </c>
      <c r="BK357" s="218">
        <f>ROUND(I357*H357,2)</f>
        <v>0</v>
      </c>
      <c r="BL357" s="19" t="s">
        <v>142</v>
      </c>
      <c r="BM357" s="217" t="s">
        <v>909</v>
      </c>
    </row>
    <row r="358" spans="1:51" s="14" customFormat="1" ht="12">
      <c r="A358" s="14"/>
      <c r="B358" s="235"/>
      <c r="C358" s="236"/>
      <c r="D358" s="226" t="s">
        <v>146</v>
      </c>
      <c r="E358" s="236"/>
      <c r="F358" s="238" t="s">
        <v>910</v>
      </c>
      <c r="G358" s="236"/>
      <c r="H358" s="239">
        <v>1.65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5" t="s">
        <v>146</v>
      </c>
      <c r="AU358" s="245" t="s">
        <v>83</v>
      </c>
      <c r="AV358" s="14" t="s">
        <v>83</v>
      </c>
      <c r="AW358" s="14" t="s">
        <v>4</v>
      </c>
      <c r="AX358" s="14" t="s">
        <v>81</v>
      </c>
      <c r="AY358" s="245" t="s">
        <v>135</v>
      </c>
    </row>
    <row r="359" spans="1:65" s="2" customFormat="1" ht="24.15" customHeight="1">
      <c r="A359" s="40"/>
      <c r="B359" s="41"/>
      <c r="C359" s="206" t="s">
        <v>451</v>
      </c>
      <c r="D359" s="206" t="s">
        <v>137</v>
      </c>
      <c r="E359" s="207" t="s">
        <v>475</v>
      </c>
      <c r="F359" s="208" t="s">
        <v>476</v>
      </c>
      <c r="G359" s="209" t="s">
        <v>140</v>
      </c>
      <c r="H359" s="210">
        <v>40</v>
      </c>
      <c r="I359" s="211"/>
      <c r="J359" s="212">
        <f>ROUND(I359*H359,2)</f>
        <v>0</v>
      </c>
      <c r="K359" s="208" t="s">
        <v>141</v>
      </c>
      <c r="L359" s="46"/>
      <c r="M359" s="213" t="s">
        <v>19</v>
      </c>
      <c r="N359" s="214" t="s">
        <v>44</v>
      </c>
      <c r="O359" s="86"/>
      <c r="P359" s="215">
        <f>O359*H359</f>
        <v>0</v>
      </c>
      <c r="Q359" s="215">
        <v>0</v>
      </c>
      <c r="R359" s="215">
        <f>Q359*H359</f>
        <v>0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142</v>
      </c>
      <c r="AT359" s="217" t="s">
        <v>137</v>
      </c>
      <c r="AU359" s="217" t="s">
        <v>83</v>
      </c>
      <c r="AY359" s="19" t="s">
        <v>135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81</v>
      </c>
      <c r="BK359" s="218">
        <f>ROUND(I359*H359,2)</f>
        <v>0</v>
      </c>
      <c r="BL359" s="19" t="s">
        <v>142</v>
      </c>
      <c r="BM359" s="217" t="s">
        <v>911</v>
      </c>
    </row>
    <row r="360" spans="1:47" s="2" customFormat="1" ht="12">
      <c r="A360" s="40"/>
      <c r="B360" s="41"/>
      <c r="C360" s="42"/>
      <c r="D360" s="219" t="s">
        <v>144</v>
      </c>
      <c r="E360" s="42"/>
      <c r="F360" s="220" t="s">
        <v>478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144</v>
      </c>
      <c r="AU360" s="19" t="s">
        <v>83</v>
      </c>
    </row>
    <row r="361" spans="1:51" s="13" customFormat="1" ht="12">
      <c r="A361" s="13"/>
      <c r="B361" s="224"/>
      <c r="C361" s="225"/>
      <c r="D361" s="226" t="s">
        <v>146</v>
      </c>
      <c r="E361" s="227" t="s">
        <v>19</v>
      </c>
      <c r="F361" s="228" t="s">
        <v>820</v>
      </c>
      <c r="G361" s="225"/>
      <c r="H361" s="227" t="s">
        <v>19</v>
      </c>
      <c r="I361" s="229"/>
      <c r="J361" s="225"/>
      <c r="K361" s="225"/>
      <c r="L361" s="230"/>
      <c r="M361" s="231"/>
      <c r="N361" s="232"/>
      <c r="O361" s="232"/>
      <c r="P361" s="232"/>
      <c r="Q361" s="232"/>
      <c r="R361" s="232"/>
      <c r="S361" s="232"/>
      <c r="T361" s="23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4" t="s">
        <v>146</v>
      </c>
      <c r="AU361" s="234" t="s">
        <v>83</v>
      </c>
      <c r="AV361" s="13" t="s">
        <v>81</v>
      </c>
      <c r="AW361" s="13" t="s">
        <v>35</v>
      </c>
      <c r="AX361" s="13" t="s">
        <v>73</v>
      </c>
      <c r="AY361" s="234" t="s">
        <v>135</v>
      </c>
    </row>
    <row r="362" spans="1:51" s="13" customFormat="1" ht="12">
      <c r="A362" s="13"/>
      <c r="B362" s="224"/>
      <c r="C362" s="225"/>
      <c r="D362" s="226" t="s">
        <v>146</v>
      </c>
      <c r="E362" s="227" t="s">
        <v>19</v>
      </c>
      <c r="F362" s="228" t="s">
        <v>479</v>
      </c>
      <c r="G362" s="225"/>
      <c r="H362" s="227" t="s">
        <v>19</v>
      </c>
      <c r="I362" s="229"/>
      <c r="J362" s="225"/>
      <c r="K362" s="225"/>
      <c r="L362" s="230"/>
      <c r="M362" s="231"/>
      <c r="N362" s="232"/>
      <c r="O362" s="232"/>
      <c r="P362" s="232"/>
      <c r="Q362" s="232"/>
      <c r="R362" s="232"/>
      <c r="S362" s="232"/>
      <c r="T362" s="23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4" t="s">
        <v>146</v>
      </c>
      <c r="AU362" s="234" t="s">
        <v>83</v>
      </c>
      <c r="AV362" s="13" t="s">
        <v>81</v>
      </c>
      <c r="AW362" s="13" t="s">
        <v>35</v>
      </c>
      <c r="AX362" s="13" t="s">
        <v>73</v>
      </c>
      <c r="AY362" s="234" t="s">
        <v>135</v>
      </c>
    </row>
    <row r="363" spans="1:51" s="14" customFormat="1" ht="12">
      <c r="A363" s="14"/>
      <c r="B363" s="235"/>
      <c r="C363" s="236"/>
      <c r="D363" s="226" t="s">
        <v>146</v>
      </c>
      <c r="E363" s="237" t="s">
        <v>19</v>
      </c>
      <c r="F363" s="238" t="s">
        <v>410</v>
      </c>
      <c r="G363" s="236"/>
      <c r="H363" s="239">
        <v>40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5" t="s">
        <v>146</v>
      </c>
      <c r="AU363" s="245" t="s">
        <v>83</v>
      </c>
      <c r="AV363" s="14" t="s">
        <v>83</v>
      </c>
      <c r="AW363" s="14" t="s">
        <v>35</v>
      </c>
      <c r="AX363" s="14" t="s">
        <v>81</v>
      </c>
      <c r="AY363" s="245" t="s">
        <v>135</v>
      </c>
    </row>
    <row r="364" spans="1:65" s="2" customFormat="1" ht="24.15" customHeight="1">
      <c r="A364" s="40"/>
      <c r="B364" s="41"/>
      <c r="C364" s="206" t="s">
        <v>457</v>
      </c>
      <c r="D364" s="206" t="s">
        <v>137</v>
      </c>
      <c r="E364" s="207" t="s">
        <v>482</v>
      </c>
      <c r="F364" s="208" t="s">
        <v>483</v>
      </c>
      <c r="G364" s="209" t="s">
        <v>140</v>
      </c>
      <c r="H364" s="210">
        <v>70</v>
      </c>
      <c r="I364" s="211"/>
      <c r="J364" s="212">
        <f>ROUND(I364*H364,2)</f>
        <v>0</v>
      </c>
      <c r="K364" s="208" t="s">
        <v>141</v>
      </c>
      <c r="L364" s="46"/>
      <c r="M364" s="213" t="s">
        <v>19</v>
      </c>
      <c r="N364" s="214" t="s">
        <v>44</v>
      </c>
      <c r="O364" s="86"/>
      <c r="P364" s="215">
        <f>O364*H364</f>
        <v>0</v>
      </c>
      <c r="Q364" s="215">
        <v>0</v>
      </c>
      <c r="R364" s="215">
        <f>Q364*H364</f>
        <v>0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142</v>
      </c>
      <c r="AT364" s="217" t="s">
        <v>137</v>
      </c>
      <c r="AU364" s="217" t="s">
        <v>83</v>
      </c>
      <c r="AY364" s="19" t="s">
        <v>135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81</v>
      </c>
      <c r="BK364" s="218">
        <f>ROUND(I364*H364,2)</f>
        <v>0</v>
      </c>
      <c r="BL364" s="19" t="s">
        <v>142</v>
      </c>
      <c r="BM364" s="217" t="s">
        <v>912</v>
      </c>
    </row>
    <row r="365" spans="1:47" s="2" customFormat="1" ht="12">
      <c r="A365" s="40"/>
      <c r="B365" s="41"/>
      <c r="C365" s="42"/>
      <c r="D365" s="219" t="s">
        <v>144</v>
      </c>
      <c r="E365" s="42"/>
      <c r="F365" s="220" t="s">
        <v>485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144</v>
      </c>
      <c r="AU365" s="19" t="s">
        <v>83</v>
      </c>
    </row>
    <row r="366" spans="1:51" s="13" customFormat="1" ht="12">
      <c r="A366" s="13"/>
      <c r="B366" s="224"/>
      <c r="C366" s="225"/>
      <c r="D366" s="226" t="s">
        <v>146</v>
      </c>
      <c r="E366" s="227" t="s">
        <v>19</v>
      </c>
      <c r="F366" s="228" t="s">
        <v>820</v>
      </c>
      <c r="G366" s="225"/>
      <c r="H366" s="227" t="s">
        <v>19</v>
      </c>
      <c r="I366" s="229"/>
      <c r="J366" s="225"/>
      <c r="K366" s="225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146</v>
      </c>
      <c r="AU366" s="234" t="s">
        <v>83</v>
      </c>
      <c r="AV366" s="13" t="s">
        <v>81</v>
      </c>
      <c r="AW366" s="13" t="s">
        <v>35</v>
      </c>
      <c r="AX366" s="13" t="s">
        <v>73</v>
      </c>
      <c r="AY366" s="234" t="s">
        <v>135</v>
      </c>
    </row>
    <row r="367" spans="1:51" s="13" customFormat="1" ht="12">
      <c r="A367" s="13"/>
      <c r="B367" s="224"/>
      <c r="C367" s="225"/>
      <c r="D367" s="226" t="s">
        <v>146</v>
      </c>
      <c r="E367" s="227" t="s">
        <v>19</v>
      </c>
      <c r="F367" s="228" t="s">
        <v>479</v>
      </c>
      <c r="G367" s="225"/>
      <c r="H367" s="227" t="s">
        <v>19</v>
      </c>
      <c r="I367" s="229"/>
      <c r="J367" s="225"/>
      <c r="K367" s="225"/>
      <c r="L367" s="230"/>
      <c r="M367" s="231"/>
      <c r="N367" s="232"/>
      <c r="O367" s="232"/>
      <c r="P367" s="232"/>
      <c r="Q367" s="232"/>
      <c r="R367" s="232"/>
      <c r="S367" s="232"/>
      <c r="T367" s="23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4" t="s">
        <v>146</v>
      </c>
      <c r="AU367" s="234" t="s">
        <v>83</v>
      </c>
      <c r="AV367" s="13" t="s">
        <v>81</v>
      </c>
      <c r="AW367" s="13" t="s">
        <v>35</v>
      </c>
      <c r="AX367" s="13" t="s">
        <v>73</v>
      </c>
      <c r="AY367" s="234" t="s">
        <v>135</v>
      </c>
    </row>
    <row r="368" spans="1:51" s="14" customFormat="1" ht="12">
      <c r="A368" s="14"/>
      <c r="B368" s="235"/>
      <c r="C368" s="236"/>
      <c r="D368" s="226" t="s">
        <v>146</v>
      </c>
      <c r="E368" s="237" t="s">
        <v>19</v>
      </c>
      <c r="F368" s="238" t="s">
        <v>659</v>
      </c>
      <c r="G368" s="236"/>
      <c r="H368" s="239">
        <v>70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5" t="s">
        <v>146</v>
      </c>
      <c r="AU368" s="245" t="s">
        <v>83</v>
      </c>
      <c r="AV368" s="14" t="s">
        <v>83</v>
      </c>
      <c r="AW368" s="14" t="s">
        <v>35</v>
      </c>
      <c r="AX368" s="14" t="s">
        <v>81</v>
      </c>
      <c r="AY368" s="245" t="s">
        <v>135</v>
      </c>
    </row>
    <row r="369" spans="1:65" s="2" customFormat="1" ht="24.15" customHeight="1">
      <c r="A369" s="40"/>
      <c r="B369" s="41"/>
      <c r="C369" s="206" t="s">
        <v>464</v>
      </c>
      <c r="D369" s="206" t="s">
        <v>137</v>
      </c>
      <c r="E369" s="207" t="s">
        <v>488</v>
      </c>
      <c r="F369" s="208" t="s">
        <v>489</v>
      </c>
      <c r="G369" s="209" t="s">
        <v>140</v>
      </c>
      <c r="H369" s="210">
        <v>110</v>
      </c>
      <c r="I369" s="211"/>
      <c r="J369" s="212">
        <f>ROUND(I369*H369,2)</f>
        <v>0</v>
      </c>
      <c r="K369" s="208" t="s">
        <v>141</v>
      </c>
      <c r="L369" s="46"/>
      <c r="M369" s="213" t="s">
        <v>19</v>
      </c>
      <c r="N369" s="214" t="s">
        <v>44</v>
      </c>
      <c r="O369" s="86"/>
      <c r="P369" s="215">
        <f>O369*H369</f>
        <v>0</v>
      </c>
      <c r="Q369" s="215">
        <v>0</v>
      </c>
      <c r="R369" s="215">
        <f>Q369*H369</f>
        <v>0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142</v>
      </c>
      <c r="AT369" s="217" t="s">
        <v>137</v>
      </c>
      <c r="AU369" s="217" t="s">
        <v>83</v>
      </c>
      <c r="AY369" s="19" t="s">
        <v>135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81</v>
      </c>
      <c r="BK369" s="218">
        <f>ROUND(I369*H369,2)</f>
        <v>0</v>
      </c>
      <c r="BL369" s="19" t="s">
        <v>142</v>
      </c>
      <c r="BM369" s="217" t="s">
        <v>913</v>
      </c>
    </row>
    <row r="370" spans="1:47" s="2" customFormat="1" ht="12">
      <c r="A370" s="40"/>
      <c r="B370" s="41"/>
      <c r="C370" s="42"/>
      <c r="D370" s="219" t="s">
        <v>144</v>
      </c>
      <c r="E370" s="42"/>
      <c r="F370" s="220" t="s">
        <v>491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144</v>
      </c>
      <c r="AU370" s="19" t="s">
        <v>83</v>
      </c>
    </row>
    <row r="371" spans="1:51" s="13" customFormat="1" ht="12">
      <c r="A371" s="13"/>
      <c r="B371" s="224"/>
      <c r="C371" s="225"/>
      <c r="D371" s="226" t="s">
        <v>146</v>
      </c>
      <c r="E371" s="227" t="s">
        <v>19</v>
      </c>
      <c r="F371" s="228" t="s">
        <v>820</v>
      </c>
      <c r="G371" s="225"/>
      <c r="H371" s="227" t="s">
        <v>19</v>
      </c>
      <c r="I371" s="229"/>
      <c r="J371" s="225"/>
      <c r="K371" s="225"/>
      <c r="L371" s="230"/>
      <c r="M371" s="231"/>
      <c r="N371" s="232"/>
      <c r="O371" s="232"/>
      <c r="P371" s="232"/>
      <c r="Q371" s="232"/>
      <c r="R371" s="232"/>
      <c r="S371" s="232"/>
      <c r="T371" s="23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4" t="s">
        <v>146</v>
      </c>
      <c r="AU371" s="234" t="s">
        <v>83</v>
      </c>
      <c r="AV371" s="13" t="s">
        <v>81</v>
      </c>
      <c r="AW371" s="13" t="s">
        <v>35</v>
      </c>
      <c r="AX371" s="13" t="s">
        <v>73</v>
      </c>
      <c r="AY371" s="234" t="s">
        <v>135</v>
      </c>
    </row>
    <row r="372" spans="1:51" s="13" customFormat="1" ht="12">
      <c r="A372" s="13"/>
      <c r="B372" s="224"/>
      <c r="C372" s="225"/>
      <c r="D372" s="226" t="s">
        <v>146</v>
      </c>
      <c r="E372" s="227" t="s">
        <v>19</v>
      </c>
      <c r="F372" s="228" t="s">
        <v>149</v>
      </c>
      <c r="G372" s="225"/>
      <c r="H372" s="227" t="s">
        <v>19</v>
      </c>
      <c r="I372" s="229"/>
      <c r="J372" s="225"/>
      <c r="K372" s="225"/>
      <c r="L372" s="230"/>
      <c r="M372" s="231"/>
      <c r="N372" s="232"/>
      <c r="O372" s="232"/>
      <c r="P372" s="232"/>
      <c r="Q372" s="232"/>
      <c r="R372" s="232"/>
      <c r="S372" s="232"/>
      <c r="T372" s="23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4" t="s">
        <v>146</v>
      </c>
      <c r="AU372" s="234" t="s">
        <v>83</v>
      </c>
      <c r="AV372" s="13" t="s">
        <v>81</v>
      </c>
      <c r="AW372" s="13" t="s">
        <v>35</v>
      </c>
      <c r="AX372" s="13" t="s">
        <v>73</v>
      </c>
      <c r="AY372" s="234" t="s">
        <v>135</v>
      </c>
    </row>
    <row r="373" spans="1:51" s="14" customFormat="1" ht="12">
      <c r="A373" s="14"/>
      <c r="B373" s="235"/>
      <c r="C373" s="236"/>
      <c r="D373" s="226" t="s">
        <v>146</v>
      </c>
      <c r="E373" s="237" t="s">
        <v>19</v>
      </c>
      <c r="F373" s="238" t="s">
        <v>908</v>
      </c>
      <c r="G373" s="236"/>
      <c r="H373" s="239">
        <v>110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5" t="s">
        <v>146</v>
      </c>
      <c r="AU373" s="245" t="s">
        <v>83</v>
      </c>
      <c r="AV373" s="14" t="s">
        <v>83</v>
      </c>
      <c r="AW373" s="14" t="s">
        <v>35</v>
      </c>
      <c r="AX373" s="14" t="s">
        <v>73</v>
      </c>
      <c r="AY373" s="245" t="s">
        <v>135</v>
      </c>
    </row>
    <row r="374" spans="1:51" s="15" customFormat="1" ht="12">
      <c r="A374" s="15"/>
      <c r="B374" s="246"/>
      <c r="C374" s="247"/>
      <c r="D374" s="226" t="s">
        <v>146</v>
      </c>
      <c r="E374" s="248" t="s">
        <v>19</v>
      </c>
      <c r="F374" s="249" t="s">
        <v>161</v>
      </c>
      <c r="G374" s="247"/>
      <c r="H374" s="250">
        <v>110</v>
      </c>
      <c r="I374" s="251"/>
      <c r="J374" s="247"/>
      <c r="K374" s="247"/>
      <c r="L374" s="252"/>
      <c r="M374" s="253"/>
      <c r="N374" s="254"/>
      <c r="O374" s="254"/>
      <c r="P374" s="254"/>
      <c r="Q374" s="254"/>
      <c r="R374" s="254"/>
      <c r="S374" s="254"/>
      <c r="T374" s="25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6" t="s">
        <v>146</v>
      </c>
      <c r="AU374" s="256" t="s">
        <v>83</v>
      </c>
      <c r="AV374" s="15" t="s">
        <v>142</v>
      </c>
      <c r="AW374" s="15" t="s">
        <v>35</v>
      </c>
      <c r="AX374" s="15" t="s">
        <v>81</v>
      </c>
      <c r="AY374" s="256" t="s">
        <v>135</v>
      </c>
    </row>
    <row r="375" spans="1:65" s="2" customFormat="1" ht="16.5" customHeight="1">
      <c r="A375" s="40"/>
      <c r="B375" s="41"/>
      <c r="C375" s="206" t="s">
        <v>469</v>
      </c>
      <c r="D375" s="206" t="s">
        <v>137</v>
      </c>
      <c r="E375" s="207" t="s">
        <v>509</v>
      </c>
      <c r="F375" s="208" t="s">
        <v>510</v>
      </c>
      <c r="G375" s="209" t="s">
        <v>140</v>
      </c>
      <c r="H375" s="210">
        <v>110</v>
      </c>
      <c r="I375" s="211"/>
      <c r="J375" s="212">
        <f>ROUND(I375*H375,2)</f>
        <v>0</v>
      </c>
      <c r="K375" s="208" t="s">
        <v>141</v>
      </c>
      <c r="L375" s="46"/>
      <c r="M375" s="213" t="s">
        <v>19</v>
      </c>
      <c r="N375" s="214" t="s">
        <v>44</v>
      </c>
      <c r="O375" s="86"/>
      <c r="P375" s="215">
        <f>O375*H375</f>
        <v>0</v>
      </c>
      <c r="Q375" s="215">
        <v>0</v>
      </c>
      <c r="R375" s="215">
        <f>Q375*H375</f>
        <v>0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142</v>
      </c>
      <c r="AT375" s="217" t="s">
        <v>137</v>
      </c>
      <c r="AU375" s="217" t="s">
        <v>83</v>
      </c>
      <c r="AY375" s="19" t="s">
        <v>135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81</v>
      </c>
      <c r="BK375" s="218">
        <f>ROUND(I375*H375,2)</f>
        <v>0</v>
      </c>
      <c r="BL375" s="19" t="s">
        <v>142</v>
      </c>
      <c r="BM375" s="217" t="s">
        <v>914</v>
      </c>
    </row>
    <row r="376" spans="1:47" s="2" customFormat="1" ht="12">
      <c r="A376" s="40"/>
      <c r="B376" s="41"/>
      <c r="C376" s="42"/>
      <c r="D376" s="219" t="s">
        <v>144</v>
      </c>
      <c r="E376" s="42"/>
      <c r="F376" s="220" t="s">
        <v>512</v>
      </c>
      <c r="G376" s="42"/>
      <c r="H376" s="42"/>
      <c r="I376" s="221"/>
      <c r="J376" s="42"/>
      <c r="K376" s="42"/>
      <c r="L376" s="46"/>
      <c r="M376" s="222"/>
      <c r="N376" s="223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144</v>
      </c>
      <c r="AU376" s="19" t="s">
        <v>83</v>
      </c>
    </row>
    <row r="377" spans="1:51" s="13" customFormat="1" ht="12">
      <c r="A377" s="13"/>
      <c r="B377" s="224"/>
      <c r="C377" s="225"/>
      <c r="D377" s="226" t="s">
        <v>146</v>
      </c>
      <c r="E377" s="227" t="s">
        <v>19</v>
      </c>
      <c r="F377" s="228" t="s">
        <v>820</v>
      </c>
      <c r="G377" s="225"/>
      <c r="H377" s="227" t="s">
        <v>19</v>
      </c>
      <c r="I377" s="229"/>
      <c r="J377" s="225"/>
      <c r="K377" s="225"/>
      <c r="L377" s="230"/>
      <c r="M377" s="231"/>
      <c r="N377" s="232"/>
      <c r="O377" s="232"/>
      <c r="P377" s="232"/>
      <c r="Q377" s="232"/>
      <c r="R377" s="232"/>
      <c r="S377" s="232"/>
      <c r="T377" s="23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4" t="s">
        <v>146</v>
      </c>
      <c r="AU377" s="234" t="s">
        <v>83</v>
      </c>
      <c r="AV377" s="13" t="s">
        <v>81</v>
      </c>
      <c r="AW377" s="13" t="s">
        <v>35</v>
      </c>
      <c r="AX377" s="13" t="s">
        <v>73</v>
      </c>
      <c r="AY377" s="234" t="s">
        <v>135</v>
      </c>
    </row>
    <row r="378" spans="1:51" s="13" customFormat="1" ht="12">
      <c r="A378" s="13"/>
      <c r="B378" s="224"/>
      <c r="C378" s="225"/>
      <c r="D378" s="226" t="s">
        <v>146</v>
      </c>
      <c r="E378" s="227" t="s">
        <v>19</v>
      </c>
      <c r="F378" s="228" t="s">
        <v>149</v>
      </c>
      <c r="G378" s="225"/>
      <c r="H378" s="227" t="s">
        <v>19</v>
      </c>
      <c r="I378" s="229"/>
      <c r="J378" s="225"/>
      <c r="K378" s="225"/>
      <c r="L378" s="230"/>
      <c r="M378" s="231"/>
      <c r="N378" s="232"/>
      <c r="O378" s="232"/>
      <c r="P378" s="232"/>
      <c r="Q378" s="232"/>
      <c r="R378" s="232"/>
      <c r="S378" s="232"/>
      <c r="T378" s="23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4" t="s">
        <v>146</v>
      </c>
      <c r="AU378" s="234" t="s">
        <v>83</v>
      </c>
      <c r="AV378" s="13" t="s">
        <v>81</v>
      </c>
      <c r="AW378" s="13" t="s">
        <v>35</v>
      </c>
      <c r="AX378" s="13" t="s">
        <v>73</v>
      </c>
      <c r="AY378" s="234" t="s">
        <v>135</v>
      </c>
    </row>
    <row r="379" spans="1:51" s="14" customFormat="1" ht="12">
      <c r="A379" s="14"/>
      <c r="B379" s="235"/>
      <c r="C379" s="236"/>
      <c r="D379" s="226" t="s">
        <v>146</v>
      </c>
      <c r="E379" s="237" t="s">
        <v>19</v>
      </c>
      <c r="F379" s="238" t="s">
        <v>908</v>
      </c>
      <c r="G379" s="236"/>
      <c r="H379" s="239">
        <v>110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5" t="s">
        <v>146</v>
      </c>
      <c r="AU379" s="245" t="s">
        <v>83</v>
      </c>
      <c r="AV379" s="14" t="s">
        <v>83</v>
      </c>
      <c r="AW379" s="14" t="s">
        <v>35</v>
      </c>
      <c r="AX379" s="14" t="s">
        <v>73</v>
      </c>
      <c r="AY379" s="245" t="s">
        <v>135</v>
      </c>
    </row>
    <row r="380" spans="1:51" s="15" customFormat="1" ht="12">
      <c r="A380" s="15"/>
      <c r="B380" s="246"/>
      <c r="C380" s="247"/>
      <c r="D380" s="226" t="s">
        <v>146</v>
      </c>
      <c r="E380" s="248" t="s">
        <v>19</v>
      </c>
      <c r="F380" s="249" t="s">
        <v>161</v>
      </c>
      <c r="G380" s="247"/>
      <c r="H380" s="250">
        <v>110</v>
      </c>
      <c r="I380" s="251"/>
      <c r="J380" s="247"/>
      <c r="K380" s="247"/>
      <c r="L380" s="252"/>
      <c r="M380" s="253"/>
      <c r="N380" s="254"/>
      <c r="O380" s="254"/>
      <c r="P380" s="254"/>
      <c r="Q380" s="254"/>
      <c r="R380" s="254"/>
      <c r="S380" s="254"/>
      <c r="T380" s="25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6" t="s">
        <v>146</v>
      </c>
      <c r="AU380" s="256" t="s">
        <v>83</v>
      </c>
      <c r="AV380" s="15" t="s">
        <v>142</v>
      </c>
      <c r="AW380" s="15" t="s">
        <v>35</v>
      </c>
      <c r="AX380" s="15" t="s">
        <v>81</v>
      </c>
      <c r="AY380" s="256" t="s">
        <v>135</v>
      </c>
    </row>
    <row r="381" spans="1:65" s="2" customFormat="1" ht="16.5" customHeight="1">
      <c r="A381" s="40"/>
      <c r="B381" s="41"/>
      <c r="C381" s="206" t="s">
        <v>474</v>
      </c>
      <c r="D381" s="206" t="s">
        <v>137</v>
      </c>
      <c r="E381" s="207" t="s">
        <v>514</v>
      </c>
      <c r="F381" s="208" t="s">
        <v>515</v>
      </c>
      <c r="G381" s="209" t="s">
        <v>140</v>
      </c>
      <c r="H381" s="210">
        <v>1006</v>
      </c>
      <c r="I381" s="211"/>
      <c r="J381" s="212">
        <f>ROUND(I381*H381,2)</f>
        <v>0</v>
      </c>
      <c r="K381" s="208" t="s">
        <v>141</v>
      </c>
      <c r="L381" s="46"/>
      <c r="M381" s="213" t="s">
        <v>19</v>
      </c>
      <c r="N381" s="214" t="s">
        <v>44</v>
      </c>
      <c r="O381" s="86"/>
      <c r="P381" s="215">
        <f>O381*H381</f>
        <v>0</v>
      </c>
      <c r="Q381" s="215">
        <v>0</v>
      </c>
      <c r="R381" s="215">
        <f>Q381*H381</f>
        <v>0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142</v>
      </c>
      <c r="AT381" s="217" t="s">
        <v>137</v>
      </c>
      <c r="AU381" s="217" t="s">
        <v>83</v>
      </c>
      <c r="AY381" s="19" t="s">
        <v>135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81</v>
      </c>
      <c r="BK381" s="218">
        <f>ROUND(I381*H381,2)</f>
        <v>0</v>
      </c>
      <c r="BL381" s="19" t="s">
        <v>142</v>
      </c>
      <c r="BM381" s="217" t="s">
        <v>915</v>
      </c>
    </row>
    <row r="382" spans="1:47" s="2" customFormat="1" ht="12">
      <c r="A382" s="40"/>
      <c r="B382" s="41"/>
      <c r="C382" s="42"/>
      <c r="D382" s="219" t="s">
        <v>144</v>
      </c>
      <c r="E382" s="42"/>
      <c r="F382" s="220" t="s">
        <v>517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144</v>
      </c>
      <c r="AU382" s="19" t="s">
        <v>83</v>
      </c>
    </row>
    <row r="383" spans="1:51" s="13" customFormat="1" ht="12">
      <c r="A383" s="13"/>
      <c r="B383" s="224"/>
      <c r="C383" s="225"/>
      <c r="D383" s="226" t="s">
        <v>146</v>
      </c>
      <c r="E383" s="227" t="s">
        <v>19</v>
      </c>
      <c r="F383" s="228" t="s">
        <v>820</v>
      </c>
      <c r="G383" s="225"/>
      <c r="H383" s="227" t="s">
        <v>19</v>
      </c>
      <c r="I383" s="229"/>
      <c r="J383" s="225"/>
      <c r="K383" s="225"/>
      <c r="L383" s="230"/>
      <c r="M383" s="231"/>
      <c r="N383" s="232"/>
      <c r="O383" s="232"/>
      <c r="P383" s="232"/>
      <c r="Q383" s="232"/>
      <c r="R383" s="232"/>
      <c r="S383" s="232"/>
      <c r="T383" s="23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4" t="s">
        <v>146</v>
      </c>
      <c r="AU383" s="234" t="s">
        <v>83</v>
      </c>
      <c r="AV383" s="13" t="s">
        <v>81</v>
      </c>
      <c r="AW383" s="13" t="s">
        <v>35</v>
      </c>
      <c r="AX383" s="13" t="s">
        <v>73</v>
      </c>
      <c r="AY383" s="234" t="s">
        <v>135</v>
      </c>
    </row>
    <row r="384" spans="1:51" s="13" customFormat="1" ht="12">
      <c r="A384" s="13"/>
      <c r="B384" s="224"/>
      <c r="C384" s="225"/>
      <c r="D384" s="226" t="s">
        <v>146</v>
      </c>
      <c r="E384" s="227" t="s">
        <v>19</v>
      </c>
      <c r="F384" s="228" t="s">
        <v>443</v>
      </c>
      <c r="G384" s="225"/>
      <c r="H384" s="227" t="s">
        <v>19</v>
      </c>
      <c r="I384" s="229"/>
      <c r="J384" s="225"/>
      <c r="K384" s="225"/>
      <c r="L384" s="230"/>
      <c r="M384" s="231"/>
      <c r="N384" s="232"/>
      <c r="O384" s="232"/>
      <c r="P384" s="232"/>
      <c r="Q384" s="232"/>
      <c r="R384" s="232"/>
      <c r="S384" s="232"/>
      <c r="T384" s="23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4" t="s">
        <v>146</v>
      </c>
      <c r="AU384" s="234" t="s">
        <v>83</v>
      </c>
      <c r="AV384" s="13" t="s">
        <v>81</v>
      </c>
      <c r="AW384" s="13" t="s">
        <v>35</v>
      </c>
      <c r="AX384" s="13" t="s">
        <v>73</v>
      </c>
      <c r="AY384" s="234" t="s">
        <v>135</v>
      </c>
    </row>
    <row r="385" spans="1:51" s="13" customFormat="1" ht="12">
      <c r="A385" s="13"/>
      <c r="B385" s="224"/>
      <c r="C385" s="225"/>
      <c r="D385" s="226" t="s">
        <v>146</v>
      </c>
      <c r="E385" s="227" t="s">
        <v>19</v>
      </c>
      <c r="F385" s="228" t="s">
        <v>158</v>
      </c>
      <c r="G385" s="225"/>
      <c r="H385" s="227" t="s">
        <v>19</v>
      </c>
      <c r="I385" s="229"/>
      <c r="J385" s="225"/>
      <c r="K385" s="225"/>
      <c r="L385" s="230"/>
      <c r="M385" s="231"/>
      <c r="N385" s="232"/>
      <c r="O385" s="232"/>
      <c r="P385" s="232"/>
      <c r="Q385" s="232"/>
      <c r="R385" s="232"/>
      <c r="S385" s="232"/>
      <c r="T385" s="23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4" t="s">
        <v>146</v>
      </c>
      <c r="AU385" s="234" t="s">
        <v>83</v>
      </c>
      <c r="AV385" s="13" t="s">
        <v>81</v>
      </c>
      <c r="AW385" s="13" t="s">
        <v>35</v>
      </c>
      <c r="AX385" s="13" t="s">
        <v>73</v>
      </c>
      <c r="AY385" s="234" t="s">
        <v>135</v>
      </c>
    </row>
    <row r="386" spans="1:51" s="14" customFormat="1" ht="12">
      <c r="A386" s="14"/>
      <c r="B386" s="235"/>
      <c r="C386" s="236"/>
      <c r="D386" s="226" t="s">
        <v>146</v>
      </c>
      <c r="E386" s="237" t="s">
        <v>19</v>
      </c>
      <c r="F386" s="238" t="s">
        <v>824</v>
      </c>
      <c r="G386" s="236"/>
      <c r="H386" s="239">
        <v>1006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5" t="s">
        <v>146</v>
      </c>
      <c r="AU386" s="245" t="s">
        <v>83</v>
      </c>
      <c r="AV386" s="14" t="s">
        <v>83</v>
      </c>
      <c r="AW386" s="14" t="s">
        <v>35</v>
      </c>
      <c r="AX386" s="14" t="s">
        <v>81</v>
      </c>
      <c r="AY386" s="245" t="s">
        <v>135</v>
      </c>
    </row>
    <row r="387" spans="1:65" s="2" customFormat="1" ht="21.75" customHeight="1">
      <c r="A387" s="40"/>
      <c r="B387" s="41"/>
      <c r="C387" s="206" t="s">
        <v>481</v>
      </c>
      <c r="D387" s="206" t="s">
        <v>137</v>
      </c>
      <c r="E387" s="207" t="s">
        <v>519</v>
      </c>
      <c r="F387" s="208" t="s">
        <v>520</v>
      </c>
      <c r="G387" s="209" t="s">
        <v>521</v>
      </c>
      <c r="H387" s="210">
        <v>0.101</v>
      </c>
      <c r="I387" s="211"/>
      <c r="J387" s="212">
        <f>ROUND(I387*H387,2)</f>
        <v>0</v>
      </c>
      <c r="K387" s="208" t="s">
        <v>141</v>
      </c>
      <c r="L387" s="46"/>
      <c r="M387" s="213" t="s">
        <v>19</v>
      </c>
      <c r="N387" s="214" t="s">
        <v>44</v>
      </c>
      <c r="O387" s="86"/>
      <c r="P387" s="215">
        <f>O387*H387</f>
        <v>0</v>
      </c>
      <c r="Q387" s="215">
        <v>0</v>
      </c>
      <c r="R387" s="215">
        <f>Q387*H387</f>
        <v>0</v>
      </c>
      <c r="S387" s="215">
        <v>0</v>
      </c>
      <c r="T387" s="21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7" t="s">
        <v>142</v>
      </c>
      <c r="AT387" s="217" t="s">
        <v>137</v>
      </c>
      <c r="AU387" s="217" t="s">
        <v>83</v>
      </c>
      <c r="AY387" s="19" t="s">
        <v>135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9" t="s">
        <v>81</v>
      </c>
      <c r="BK387" s="218">
        <f>ROUND(I387*H387,2)</f>
        <v>0</v>
      </c>
      <c r="BL387" s="19" t="s">
        <v>142</v>
      </c>
      <c r="BM387" s="217" t="s">
        <v>916</v>
      </c>
    </row>
    <row r="388" spans="1:47" s="2" customFormat="1" ht="12">
      <c r="A388" s="40"/>
      <c r="B388" s="41"/>
      <c r="C388" s="42"/>
      <c r="D388" s="219" t="s">
        <v>144</v>
      </c>
      <c r="E388" s="42"/>
      <c r="F388" s="220" t="s">
        <v>523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144</v>
      </c>
      <c r="AU388" s="19" t="s">
        <v>83</v>
      </c>
    </row>
    <row r="389" spans="1:51" s="13" customFormat="1" ht="12">
      <c r="A389" s="13"/>
      <c r="B389" s="224"/>
      <c r="C389" s="225"/>
      <c r="D389" s="226" t="s">
        <v>146</v>
      </c>
      <c r="E389" s="227" t="s">
        <v>19</v>
      </c>
      <c r="F389" s="228" t="s">
        <v>820</v>
      </c>
      <c r="G389" s="225"/>
      <c r="H389" s="227" t="s">
        <v>19</v>
      </c>
      <c r="I389" s="229"/>
      <c r="J389" s="225"/>
      <c r="K389" s="225"/>
      <c r="L389" s="230"/>
      <c r="M389" s="231"/>
      <c r="N389" s="232"/>
      <c r="O389" s="232"/>
      <c r="P389" s="232"/>
      <c r="Q389" s="232"/>
      <c r="R389" s="232"/>
      <c r="S389" s="232"/>
      <c r="T389" s="23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4" t="s">
        <v>146</v>
      </c>
      <c r="AU389" s="234" t="s">
        <v>83</v>
      </c>
      <c r="AV389" s="13" t="s">
        <v>81</v>
      </c>
      <c r="AW389" s="13" t="s">
        <v>35</v>
      </c>
      <c r="AX389" s="13" t="s">
        <v>73</v>
      </c>
      <c r="AY389" s="234" t="s">
        <v>135</v>
      </c>
    </row>
    <row r="390" spans="1:51" s="13" customFormat="1" ht="12">
      <c r="A390" s="13"/>
      <c r="B390" s="224"/>
      <c r="C390" s="225"/>
      <c r="D390" s="226" t="s">
        <v>146</v>
      </c>
      <c r="E390" s="227" t="s">
        <v>19</v>
      </c>
      <c r="F390" s="228" t="s">
        <v>443</v>
      </c>
      <c r="G390" s="225"/>
      <c r="H390" s="227" t="s">
        <v>19</v>
      </c>
      <c r="I390" s="229"/>
      <c r="J390" s="225"/>
      <c r="K390" s="225"/>
      <c r="L390" s="230"/>
      <c r="M390" s="231"/>
      <c r="N390" s="232"/>
      <c r="O390" s="232"/>
      <c r="P390" s="232"/>
      <c r="Q390" s="232"/>
      <c r="R390" s="232"/>
      <c r="S390" s="232"/>
      <c r="T390" s="23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4" t="s">
        <v>146</v>
      </c>
      <c r="AU390" s="234" t="s">
        <v>83</v>
      </c>
      <c r="AV390" s="13" t="s">
        <v>81</v>
      </c>
      <c r="AW390" s="13" t="s">
        <v>35</v>
      </c>
      <c r="AX390" s="13" t="s">
        <v>73</v>
      </c>
      <c r="AY390" s="234" t="s">
        <v>135</v>
      </c>
    </row>
    <row r="391" spans="1:51" s="13" customFormat="1" ht="12">
      <c r="A391" s="13"/>
      <c r="B391" s="224"/>
      <c r="C391" s="225"/>
      <c r="D391" s="226" t="s">
        <v>146</v>
      </c>
      <c r="E391" s="227" t="s">
        <v>19</v>
      </c>
      <c r="F391" s="228" t="s">
        <v>158</v>
      </c>
      <c r="G391" s="225"/>
      <c r="H391" s="227" t="s">
        <v>19</v>
      </c>
      <c r="I391" s="229"/>
      <c r="J391" s="225"/>
      <c r="K391" s="225"/>
      <c r="L391" s="230"/>
      <c r="M391" s="231"/>
      <c r="N391" s="232"/>
      <c r="O391" s="232"/>
      <c r="P391" s="232"/>
      <c r="Q391" s="232"/>
      <c r="R391" s="232"/>
      <c r="S391" s="232"/>
      <c r="T391" s="23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4" t="s">
        <v>146</v>
      </c>
      <c r="AU391" s="234" t="s">
        <v>83</v>
      </c>
      <c r="AV391" s="13" t="s">
        <v>81</v>
      </c>
      <c r="AW391" s="13" t="s">
        <v>35</v>
      </c>
      <c r="AX391" s="13" t="s">
        <v>73</v>
      </c>
      <c r="AY391" s="234" t="s">
        <v>135</v>
      </c>
    </row>
    <row r="392" spans="1:51" s="14" customFormat="1" ht="12">
      <c r="A392" s="14"/>
      <c r="B392" s="235"/>
      <c r="C392" s="236"/>
      <c r="D392" s="226" t="s">
        <v>146</v>
      </c>
      <c r="E392" s="237" t="s">
        <v>19</v>
      </c>
      <c r="F392" s="238" t="s">
        <v>917</v>
      </c>
      <c r="G392" s="236"/>
      <c r="H392" s="239">
        <v>0.101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5" t="s">
        <v>146</v>
      </c>
      <c r="AU392" s="245" t="s">
        <v>83</v>
      </c>
      <c r="AV392" s="14" t="s">
        <v>83</v>
      </c>
      <c r="AW392" s="14" t="s">
        <v>35</v>
      </c>
      <c r="AX392" s="14" t="s">
        <v>81</v>
      </c>
      <c r="AY392" s="245" t="s">
        <v>135</v>
      </c>
    </row>
    <row r="393" spans="1:65" s="2" customFormat="1" ht="24.15" customHeight="1">
      <c r="A393" s="40"/>
      <c r="B393" s="41"/>
      <c r="C393" s="206" t="s">
        <v>487</v>
      </c>
      <c r="D393" s="206" t="s">
        <v>137</v>
      </c>
      <c r="E393" s="207" t="s">
        <v>526</v>
      </c>
      <c r="F393" s="208" t="s">
        <v>527</v>
      </c>
      <c r="G393" s="209" t="s">
        <v>140</v>
      </c>
      <c r="H393" s="210">
        <v>1741</v>
      </c>
      <c r="I393" s="211"/>
      <c r="J393" s="212">
        <f>ROUND(I393*H393,2)</f>
        <v>0</v>
      </c>
      <c r="K393" s="208" t="s">
        <v>141</v>
      </c>
      <c r="L393" s="46"/>
      <c r="M393" s="213" t="s">
        <v>19</v>
      </c>
      <c r="N393" s="214" t="s">
        <v>44</v>
      </c>
      <c r="O393" s="86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142</v>
      </c>
      <c r="AT393" s="217" t="s">
        <v>137</v>
      </c>
      <c r="AU393" s="217" t="s">
        <v>83</v>
      </c>
      <c r="AY393" s="19" t="s">
        <v>135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81</v>
      </c>
      <c r="BK393" s="218">
        <f>ROUND(I393*H393,2)</f>
        <v>0</v>
      </c>
      <c r="BL393" s="19" t="s">
        <v>142</v>
      </c>
      <c r="BM393" s="217" t="s">
        <v>918</v>
      </c>
    </row>
    <row r="394" spans="1:47" s="2" customFormat="1" ht="12">
      <c r="A394" s="40"/>
      <c r="B394" s="41"/>
      <c r="C394" s="42"/>
      <c r="D394" s="219" t="s">
        <v>144</v>
      </c>
      <c r="E394" s="42"/>
      <c r="F394" s="220" t="s">
        <v>529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144</v>
      </c>
      <c r="AU394" s="19" t="s">
        <v>83</v>
      </c>
    </row>
    <row r="395" spans="1:51" s="13" customFormat="1" ht="12">
      <c r="A395" s="13"/>
      <c r="B395" s="224"/>
      <c r="C395" s="225"/>
      <c r="D395" s="226" t="s">
        <v>146</v>
      </c>
      <c r="E395" s="227" t="s">
        <v>19</v>
      </c>
      <c r="F395" s="228" t="s">
        <v>820</v>
      </c>
      <c r="G395" s="225"/>
      <c r="H395" s="227" t="s">
        <v>19</v>
      </c>
      <c r="I395" s="229"/>
      <c r="J395" s="225"/>
      <c r="K395" s="225"/>
      <c r="L395" s="230"/>
      <c r="M395" s="231"/>
      <c r="N395" s="232"/>
      <c r="O395" s="232"/>
      <c r="P395" s="232"/>
      <c r="Q395" s="232"/>
      <c r="R395" s="232"/>
      <c r="S395" s="232"/>
      <c r="T395" s="23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4" t="s">
        <v>146</v>
      </c>
      <c r="AU395" s="234" t="s">
        <v>83</v>
      </c>
      <c r="AV395" s="13" t="s">
        <v>81</v>
      </c>
      <c r="AW395" s="13" t="s">
        <v>35</v>
      </c>
      <c r="AX395" s="13" t="s">
        <v>73</v>
      </c>
      <c r="AY395" s="234" t="s">
        <v>135</v>
      </c>
    </row>
    <row r="396" spans="1:51" s="13" customFormat="1" ht="12">
      <c r="A396" s="13"/>
      <c r="B396" s="224"/>
      <c r="C396" s="225"/>
      <c r="D396" s="226" t="s">
        <v>146</v>
      </c>
      <c r="E396" s="227" t="s">
        <v>19</v>
      </c>
      <c r="F396" s="228" t="s">
        <v>530</v>
      </c>
      <c r="G396" s="225"/>
      <c r="H396" s="227" t="s">
        <v>19</v>
      </c>
      <c r="I396" s="229"/>
      <c r="J396" s="225"/>
      <c r="K396" s="225"/>
      <c r="L396" s="230"/>
      <c r="M396" s="231"/>
      <c r="N396" s="232"/>
      <c r="O396" s="232"/>
      <c r="P396" s="232"/>
      <c r="Q396" s="232"/>
      <c r="R396" s="232"/>
      <c r="S396" s="232"/>
      <c r="T396" s="23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4" t="s">
        <v>146</v>
      </c>
      <c r="AU396" s="234" t="s">
        <v>83</v>
      </c>
      <c r="AV396" s="13" t="s">
        <v>81</v>
      </c>
      <c r="AW396" s="13" t="s">
        <v>35</v>
      </c>
      <c r="AX396" s="13" t="s">
        <v>73</v>
      </c>
      <c r="AY396" s="234" t="s">
        <v>135</v>
      </c>
    </row>
    <row r="397" spans="1:51" s="14" customFormat="1" ht="12">
      <c r="A397" s="14"/>
      <c r="B397" s="235"/>
      <c r="C397" s="236"/>
      <c r="D397" s="226" t="s">
        <v>146</v>
      </c>
      <c r="E397" s="237" t="s">
        <v>19</v>
      </c>
      <c r="F397" s="238" t="s">
        <v>823</v>
      </c>
      <c r="G397" s="236"/>
      <c r="H397" s="239">
        <v>1741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5" t="s">
        <v>146</v>
      </c>
      <c r="AU397" s="245" t="s">
        <v>83</v>
      </c>
      <c r="AV397" s="14" t="s">
        <v>83</v>
      </c>
      <c r="AW397" s="14" t="s">
        <v>35</v>
      </c>
      <c r="AX397" s="14" t="s">
        <v>81</v>
      </c>
      <c r="AY397" s="245" t="s">
        <v>135</v>
      </c>
    </row>
    <row r="398" spans="1:65" s="2" customFormat="1" ht="16.5" customHeight="1">
      <c r="A398" s="40"/>
      <c r="B398" s="41"/>
      <c r="C398" s="257" t="s">
        <v>492</v>
      </c>
      <c r="D398" s="257" t="s">
        <v>458</v>
      </c>
      <c r="E398" s="258" t="s">
        <v>532</v>
      </c>
      <c r="F398" s="259" t="s">
        <v>533</v>
      </c>
      <c r="G398" s="260" t="s">
        <v>534</v>
      </c>
      <c r="H398" s="261">
        <v>1</v>
      </c>
      <c r="I398" s="262"/>
      <c r="J398" s="263">
        <f>ROUND(I398*H398,2)</f>
        <v>0</v>
      </c>
      <c r="K398" s="259" t="s">
        <v>141</v>
      </c>
      <c r="L398" s="264"/>
      <c r="M398" s="265" t="s">
        <v>19</v>
      </c>
      <c r="N398" s="266" t="s">
        <v>44</v>
      </c>
      <c r="O398" s="86"/>
      <c r="P398" s="215">
        <f>O398*H398</f>
        <v>0</v>
      </c>
      <c r="Q398" s="215">
        <v>0.001</v>
      </c>
      <c r="R398" s="215">
        <f>Q398*H398</f>
        <v>0.001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191</v>
      </c>
      <c r="AT398" s="217" t="s">
        <v>458</v>
      </c>
      <c r="AU398" s="217" t="s">
        <v>83</v>
      </c>
      <c r="AY398" s="19" t="s">
        <v>135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81</v>
      </c>
      <c r="BK398" s="218">
        <f>ROUND(I398*H398,2)</f>
        <v>0</v>
      </c>
      <c r="BL398" s="19" t="s">
        <v>142</v>
      </c>
      <c r="BM398" s="217" t="s">
        <v>919</v>
      </c>
    </row>
    <row r="399" spans="1:51" s="13" customFormat="1" ht="12">
      <c r="A399" s="13"/>
      <c r="B399" s="224"/>
      <c r="C399" s="225"/>
      <c r="D399" s="226" t="s">
        <v>146</v>
      </c>
      <c r="E399" s="227" t="s">
        <v>19</v>
      </c>
      <c r="F399" s="228" t="s">
        <v>820</v>
      </c>
      <c r="G399" s="225"/>
      <c r="H399" s="227" t="s">
        <v>19</v>
      </c>
      <c r="I399" s="229"/>
      <c r="J399" s="225"/>
      <c r="K399" s="225"/>
      <c r="L399" s="230"/>
      <c r="M399" s="231"/>
      <c r="N399" s="232"/>
      <c r="O399" s="232"/>
      <c r="P399" s="232"/>
      <c r="Q399" s="232"/>
      <c r="R399" s="232"/>
      <c r="S399" s="232"/>
      <c r="T399" s="23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4" t="s">
        <v>146</v>
      </c>
      <c r="AU399" s="234" t="s">
        <v>83</v>
      </c>
      <c r="AV399" s="13" t="s">
        <v>81</v>
      </c>
      <c r="AW399" s="13" t="s">
        <v>35</v>
      </c>
      <c r="AX399" s="13" t="s">
        <v>73</v>
      </c>
      <c r="AY399" s="234" t="s">
        <v>135</v>
      </c>
    </row>
    <row r="400" spans="1:51" s="14" customFormat="1" ht="12">
      <c r="A400" s="14"/>
      <c r="B400" s="235"/>
      <c r="C400" s="236"/>
      <c r="D400" s="226" t="s">
        <v>146</v>
      </c>
      <c r="E400" s="237" t="s">
        <v>19</v>
      </c>
      <c r="F400" s="238" t="s">
        <v>920</v>
      </c>
      <c r="G400" s="236"/>
      <c r="H400" s="239">
        <v>0.871</v>
      </c>
      <c r="I400" s="240"/>
      <c r="J400" s="236"/>
      <c r="K400" s="236"/>
      <c r="L400" s="241"/>
      <c r="M400" s="242"/>
      <c r="N400" s="243"/>
      <c r="O400" s="243"/>
      <c r="P400" s="243"/>
      <c r="Q400" s="243"/>
      <c r="R400" s="243"/>
      <c r="S400" s="243"/>
      <c r="T400" s="24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5" t="s">
        <v>146</v>
      </c>
      <c r="AU400" s="245" t="s">
        <v>83</v>
      </c>
      <c r="AV400" s="14" t="s">
        <v>83</v>
      </c>
      <c r="AW400" s="14" t="s">
        <v>35</v>
      </c>
      <c r="AX400" s="14" t="s">
        <v>73</v>
      </c>
      <c r="AY400" s="245" t="s">
        <v>135</v>
      </c>
    </row>
    <row r="401" spans="1:51" s="13" customFormat="1" ht="12">
      <c r="A401" s="13"/>
      <c r="B401" s="224"/>
      <c r="C401" s="225"/>
      <c r="D401" s="226" t="s">
        <v>146</v>
      </c>
      <c r="E401" s="227" t="s">
        <v>19</v>
      </c>
      <c r="F401" s="228" t="s">
        <v>537</v>
      </c>
      <c r="G401" s="225"/>
      <c r="H401" s="227" t="s">
        <v>19</v>
      </c>
      <c r="I401" s="229"/>
      <c r="J401" s="225"/>
      <c r="K401" s="225"/>
      <c r="L401" s="230"/>
      <c r="M401" s="231"/>
      <c r="N401" s="232"/>
      <c r="O401" s="232"/>
      <c r="P401" s="232"/>
      <c r="Q401" s="232"/>
      <c r="R401" s="232"/>
      <c r="S401" s="232"/>
      <c r="T401" s="23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4" t="s">
        <v>146</v>
      </c>
      <c r="AU401" s="234" t="s">
        <v>83</v>
      </c>
      <c r="AV401" s="13" t="s">
        <v>81</v>
      </c>
      <c r="AW401" s="13" t="s">
        <v>35</v>
      </c>
      <c r="AX401" s="13" t="s">
        <v>73</v>
      </c>
      <c r="AY401" s="234" t="s">
        <v>135</v>
      </c>
    </row>
    <row r="402" spans="1:51" s="14" customFormat="1" ht="12">
      <c r="A402" s="14"/>
      <c r="B402" s="235"/>
      <c r="C402" s="236"/>
      <c r="D402" s="226" t="s">
        <v>146</v>
      </c>
      <c r="E402" s="237" t="s">
        <v>19</v>
      </c>
      <c r="F402" s="238" t="s">
        <v>921</v>
      </c>
      <c r="G402" s="236"/>
      <c r="H402" s="239">
        <v>0.129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146</v>
      </c>
      <c r="AU402" s="245" t="s">
        <v>83</v>
      </c>
      <c r="AV402" s="14" t="s">
        <v>83</v>
      </c>
      <c r="AW402" s="14" t="s">
        <v>35</v>
      </c>
      <c r="AX402" s="14" t="s">
        <v>73</v>
      </c>
      <c r="AY402" s="245" t="s">
        <v>135</v>
      </c>
    </row>
    <row r="403" spans="1:51" s="15" customFormat="1" ht="12">
      <c r="A403" s="15"/>
      <c r="B403" s="246"/>
      <c r="C403" s="247"/>
      <c r="D403" s="226" t="s">
        <v>146</v>
      </c>
      <c r="E403" s="248" t="s">
        <v>19</v>
      </c>
      <c r="F403" s="249" t="s">
        <v>161</v>
      </c>
      <c r="G403" s="247"/>
      <c r="H403" s="250">
        <v>1</v>
      </c>
      <c r="I403" s="251"/>
      <c r="J403" s="247"/>
      <c r="K403" s="247"/>
      <c r="L403" s="252"/>
      <c r="M403" s="253"/>
      <c r="N403" s="254"/>
      <c r="O403" s="254"/>
      <c r="P403" s="254"/>
      <c r="Q403" s="254"/>
      <c r="R403" s="254"/>
      <c r="S403" s="254"/>
      <c r="T403" s="25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56" t="s">
        <v>146</v>
      </c>
      <c r="AU403" s="256" t="s">
        <v>83</v>
      </c>
      <c r="AV403" s="15" t="s">
        <v>142</v>
      </c>
      <c r="AW403" s="15" t="s">
        <v>35</v>
      </c>
      <c r="AX403" s="15" t="s">
        <v>81</v>
      </c>
      <c r="AY403" s="256" t="s">
        <v>135</v>
      </c>
    </row>
    <row r="404" spans="1:63" s="12" customFormat="1" ht="22.8" customHeight="1">
      <c r="A404" s="12"/>
      <c r="B404" s="190"/>
      <c r="C404" s="191"/>
      <c r="D404" s="192" t="s">
        <v>72</v>
      </c>
      <c r="E404" s="204" t="s">
        <v>83</v>
      </c>
      <c r="F404" s="204" t="s">
        <v>539</v>
      </c>
      <c r="G404" s="191"/>
      <c r="H404" s="191"/>
      <c r="I404" s="194"/>
      <c r="J404" s="205">
        <f>BK404</f>
        <v>0</v>
      </c>
      <c r="K404" s="191"/>
      <c r="L404" s="196"/>
      <c r="M404" s="197"/>
      <c r="N404" s="198"/>
      <c r="O404" s="198"/>
      <c r="P404" s="199">
        <f>SUM(P405:P415)</f>
        <v>0</v>
      </c>
      <c r="Q404" s="198"/>
      <c r="R404" s="199">
        <f>SUM(R405:R415)</f>
        <v>123.1135987</v>
      </c>
      <c r="S404" s="198"/>
      <c r="T404" s="200">
        <f>SUM(T405:T415)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01" t="s">
        <v>81</v>
      </c>
      <c r="AT404" s="202" t="s">
        <v>72</v>
      </c>
      <c r="AU404" s="202" t="s">
        <v>81</v>
      </c>
      <c r="AY404" s="201" t="s">
        <v>135</v>
      </c>
      <c r="BK404" s="203">
        <f>SUM(BK405:BK415)</f>
        <v>0</v>
      </c>
    </row>
    <row r="405" spans="1:65" s="2" customFormat="1" ht="16.5" customHeight="1">
      <c r="A405" s="40"/>
      <c r="B405" s="41"/>
      <c r="C405" s="206" t="s">
        <v>703</v>
      </c>
      <c r="D405" s="206" t="s">
        <v>137</v>
      </c>
      <c r="E405" s="207" t="s">
        <v>541</v>
      </c>
      <c r="F405" s="208" t="s">
        <v>542</v>
      </c>
      <c r="G405" s="209" t="s">
        <v>495</v>
      </c>
      <c r="H405" s="210">
        <v>221.63</v>
      </c>
      <c r="I405" s="211"/>
      <c r="J405" s="212">
        <f>ROUND(I405*H405,2)</f>
        <v>0</v>
      </c>
      <c r="K405" s="208" t="s">
        <v>141</v>
      </c>
      <c r="L405" s="46"/>
      <c r="M405" s="213" t="s">
        <v>19</v>
      </c>
      <c r="N405" s="214" t="s">
        <v>44</v>
      </c>
      <c r="O405" s="86"/>
      <c r="P405" s="215">
        <f>O405*H405</f>
        <v>0</v>
      </c>
      <c r="Q405" s="215">
        <v>0.00049</v>
      </c>
      <c r="R405" s="215">
        <f>Q405*H405</f>
        <v>0.10859869999999999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142</v>
      </c>
      <c r="AT405" s="217" t="s">
        <v>137</v>
      </c>
      <c r="AU405" s="217" t="s">
        <v>83</v>
      </c>
      <c r="AY405" s="19" t="s">
        <v>135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81</v>
      </c>
      <c r="BK405" s="218">
        <f>ROUND(I405*H405,2)</f>
        <v>0</v>
      </c>
      <c r="BL405" s="19" t="s">
        <v>142</v>
      </c>
      <c r="BM405" s="217" t="s">
        <v>922</v>
      </c>
    </row>
    <row r="406" spans="1:47" s="2" customFormat="1" ht="12">
      <c r="A406" s="40"/>
      <c r="B406" s="41"/>
      <c r="C406" s="42"/>
      <c r="D406" s="219" t="s">
        <v>144</v>
      </c>
      <c r="E406" s="42"/>
      <c r="F406" s="220" t="s">
        <v>544</v>
      </c>
      <c r="G406" s="42"/>
      <c r="H406" s="42"/>
      <c r="I406" s="221"/>
      <c r="J406" s="42"/>
      <c r="K406" s="42"/>
      <c r="L406" s="46"/>
      <c r="M406" s="222"/>
      <c r="N406" s="223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144</v>
      </c>
      <c r="AU406" s="19" t="s">
        <v>83</v>
      </c>
    </row>
    <row r="407" spans="1:51" s="13" customFormat="1" ht="12">
      <c r="A407" s="13"/>
      <c r="B407" s="224"/>
      <c r="C407" s="225"/>
      <c r="D407" s="226" t="s">
        <v>146</v>
      </c>
      <c r="E407" s="227" t="s">
        <v>19</v>
      </c>
      <c r="F407" s="228" t="s">
        <v>851</v>
      </c>
      <c r="G407" s="225"/>
      <c r="H407" s="227" t="s">
        <v>19</v>
      </c>
      <c r="I407" s="229"/>
      <c r="J407" s="225"/>
      <c r="K407" s="225"/>
      <c r="L407" s="230"/>
      <c r="M407" s="231"/>
      <c r="N407" s="232"/>
      <c r="O407" s="232"/>
      <c r="P407" s="232"/>
      <c r="Q407" s="232"/>
      <c r="R407" s="232"/>
      <c r="S407" s="232"/>
      <c r="T407" s="23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4" t="s">
        <v>146</v>
      </c>
      <c r="AU407" s="234" t="s">
        <v>83</v>
      </c>
      <c r="AV407" s="13" t="s">
        <v>81</v>
      </c>
      <c r="AW407" s="13" t="s">
        <v>35</v>
      </c>
      <c r="AX407" s="13" t="s">
        <v>73</v>
      </c>
      <c r="AY407" s="234" t="s">
        <v>135</v>
      </c>
    </row>
    <row r="408" spans="1:51" s="14" customFormat="1" ht="12">
      <c r="A408" s="14"/>
      <c r="B408" s="235"/>
      <c r="C408" s="236"/>
      <c r="D408" s="226" t="s">
        <v>146</v>
      </c>
      <c r="E408" s="237" t="s">
        <v>19</v>
      </c>
      <c r="F408" s="238" t="s">
        <v>923</v>
      </c>
      <c r="G408" s="236"/>
      <c r="H408" s="239">
        <v>221.63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5" t="s">
        <v>146</v>
      </c>
      <c r="AU408" s="245" t="s">
        <v>83</v>
      </c>
      <c r="AV408" s="14" t="s">
        <v>83</v>
      </c>
      <c r="AW408" s="14" t="s">
        <v>35</v>
      </c>
      <c r="AX408" s="14" t="s">
        <v>81</v>
      </c>
      <c r="AY408" s="245" t="s">
        <v>135</v>
      </c>
    </row>
    <row r="409" spans="1:65" s="2" customFormat="1" ht="24.15" customHeight="1">
      <c r="A409" s="40"/>
      <c r="B409" s="41"/>
      <c r="C409" s="206" t="s">
        <v>711</v>
      </c>
      <c r="D409" s="206" t="s">
        <v>137</v>
      </c>
      <c r="E409" s="207" t="s">
        <v>548</v>
      </c>
      <c r="F409" s="208" t="s">
        <v>549</v>
      </c>
      <c r="G409" s="209" t="s">
        <v>495</v>
      </c>
      <c r="H409" s="210">
        <v>221.63</v>
      </c>
      <c r="I409" s="211"/>
      <c r="J409" s="212">
        <f>ROUND(I409*H409,2)</f>
        <v>0</v>
      </c>
      <c r="K409" s="208" t="s">
        <v>141</v>
      </c>
      <c r="L409" s="46"/>
      <c r="M409" s="213" t="s">
        <v>19</v>
      </c>
      <c r="N409" s="214" t="s">
        <v>44</v>
      </c>
      <c r="O409" s="86"/>
      <c r="P409" s="215">
        <f>O409*H409</f>
        <v>0</v>
      </c>
      <c r="Q409" s="215">
        <v>0</v>
      </c>
      <c r="R409" s="215">
        <f>Q409*H409</f>
        <v>0</v>
      </c>
      <c r="S409" s="215">
        <v>0</v>
      </c>
      <c r="T409" s="21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7" t="s">
        <v>142</v>
      </c>
      <c r="AT409" s="217" t="s">
        <v>137</v>
      </c>
      <c r="AU409" s="217" t="s">
        <v>83</v>
      </c>
      <c r="AY409" s="19" t="s">
        <v>135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9" t="s">
        <v>81</v>
      </c>
      <c r="BK409" s="218">
        <f>ROUND(I409*H409,2)</f>
        <v>0</v>
      </c>
      <c r="BL409" s="19" t="s">
        <v>142</v>
      </c>
      <c r="BM409" s="217" t="s">
        <v>924</v>
      </c>
    </row>
    <row r="410" spans="1:47" s="2" customFormat="1" ht="12">
      <c r="A410" s="40"/>
      <c r="B410" s="41"/>
      <c r="C410" s="42"/>
      <c r="D410" s="219" t="s">
        <v>144</v>
      </c>
      <c r="E410" s="42"/>
      <c r="F410" s="220" t="s">
        <v>551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144</v>
      </c>
      <c r="AU410" s="19" t="s">
        <v>83</v>
      </c>
    </row>
    <row r="411" spans="1:51" s="13" customFormat="1" ht="12">
      <c r="A411" s="13"/>
      <c r="B411" s="224"/>
      <c r="C411" s="225"/>
      <c r="D411" s="226" t="s">
        <v>146</v>
      </c>
      <c r="E411" s="227" t="s">
        <v>19</v>
      </c>
      <c r="F411" s="228" t="s">
        <v>851</v>
      </c>
      <c r="G411" s="225"/>
      <c r="H411" s="227" t="s">
        <v>19</v>
      </c>
      <c r="I411" s="229"/>
      <c r="J411" s="225"/>
      <c r="K411" s="225"/>
      <c r="L411" s="230"/>
      <c r="M411" s="231"/>
      <c r="N411" s="232"/>
      <c r="O411" s="232"/>
      <c r="P411" s="232"/>
      <c r="Q411" s="232"/>
      <c r="R411" s="232"/>
      <c r="S411" s="232"/>
      <c r="T411" s="23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4" t="s">
        <v>146</v>
      </c>
      <c r="AU411" s="234" t="s">
        <v>83</v>
      </c>
      <c r="AV411" s="13" t="s">
        <v>81</v>
      </c>
      <c r="AW411" s="13" t="s">
        <v>35</v>
      </c>
      <c r="AX411" s="13" t="s">
        <v>73</v>
      </c>
      <c r="AY411" s="234" t="s">
        <v>135</v>
      </c>
    </row>
    <row r="412" spans="1:51" s="14" customFormat="1" ht="12">
      <c r="A412" s="14"/>
      <c r="B412" s="235"/>
      <c r="C412" s="236"/>
      <c r="D412" s="226" t="s">
        <v>146</v>
      </c>
      <c r="E412" s="237" t="s">
        <v>19</v>
      </c>
      <c r="F412" s="238" t="s">
        <v>923</v>
      </c>
      <c r="G412" s="236"/>
      <c r="H412" s="239">
        <v>221.63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5" t="s">
        <v>146</v>
      </c>
      <c r="AU412" s="245" t="s">
        <v>83</v>
      </c>
      <c r="AV412" s="14" t="s">
        <v>83</v>
      </c>
      <c r="AW412" s="14" t="s">
        <v>35</v>
      </c>
      <c r="AX412" s="14" t="s">
        <v>81</v>
      </c>
      <c r="AY412" s="245" t="s">
        <v>135</v>
      </c>
    </row>
    <row r="413" spans="1:65" s="2" customFormat="1" ht="16.5" customHeight="1">
      <c r="A413" s="40"/>
      <c r="B413" s="41"/>
      <c r="C413" s="257" t="s">
        <v>718</v>
      </c>
      <c r="D413" s="257" t="s">
        <v>458</v>
      </c>
      <c r="E413" s="258" t="s">
        <v>553</v>
      </c>
      <c r="F413" s="259" t="s">
        <v>554</v>
      </c>
      <c r="G413" s="260" t="s">
        <v>413</v>
      </c>
      <c r="H413" s="261">
        <v>123.005</v>
      </c>
      <c r="I413" s="262"/>
      <c r="J413" s="263">
        <f>ROUND(I413*H413,2)</f>
        <v>0</v>
      </c>
      <c r="K413" s="259" t="s">
        <v>141</v>
      </c>
      <c r="L413" s="264"/>
      <c r="M413" s="265" t="s">
        <v>19</v>
      </c>
      <c r="N413" s="266" t="s">
        <v>44</v>
      </c>
      <c r="O413" s="86"/>
      <c r="P413" s="215">
        <f>O413*H413</f>
        <v>0</v>
      </c>
      <c r="Q413" s="215">
        <v>1</v>
      </c>
      <c r="R413" s="215">
        <f>Q413*H413</f>
        <v>123.005</v>
      </c>
      <c r="S413" s="215">
        <v>0</v>
      </c>
      <c r="T413" s="21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7" t="s">
        <v>191</v>
      </c>
      <c r="AT413" s="217" t="s">
        <v>458</v>
      </c>
      <c r="AU413" s="217" t="s">
        <v>83</v>
      </c>
      <c r="AY413" s="19" t="s">
        <v>135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81</v>
      </c>
      <c r="BK413" s="218">
        <f>ROUND(I413*H413,2)</f>
        <v>0</v>
      </c>
      <c r="BL413" s="19" t="s">
        <v>142</v>
      </c>
      <c r="BM413" s="217" t="s">
        <v>925</v>
      </c>
    </row>
    <row r="414" spans="1:51" s="13" customFormat="1" ht="12">
      <c r="A414" s="13"/>
      <c r="B414" s="224"/>
      <c r="C414" s="225"/>
      <c r="D414" s="226" t="s">
        <v>146</v>
      </c>
      <c r="E414" s="227" t="s">
        <v>19</v>
      </c>
      <c r="F414" s="228" t="s">
        <v>851</v>
      </c>
      <c r="G414" s="225"/>
      <c r="H414" s="227" t="s">
        <v>19</v>
      </c>
      <c r="I414" s="229"/>
      <c r="J414" s="225"/>
      <c r="K414" s="225"/>
      <c r="L414" s="230"/>
      <c r="M414" s="231"/>
      <c r="N414" s="232"/>
      <c r="O414" s="232"/>
      <c r="P414" s="232"/>
      <c r="Q414" s="232"/>
      <c r="R414" s="232"/>
      <c r="S414" s="232"/>
      <c r="T414" s="23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4" t="s">
        <v>146</v>
      </c>
      <c r="AU414" s="234" t="s">
        <v>83</v>
      </c>
      <c r="AV414" s="13" t="s">
        <v>81</v>
      </c>
      <c r="AW414" s="13" t="s">
        <v>35</v>
      </c>
      <c r="AX414" s="13" t="s">
        <v>73</v>
      </c>
      <c r="AY414" s="234" t="s">
        <v>135</v>
      </c>
    </row>
    <row r="415" spans="1:51" s="14" customFormat="1" ht="12">
      <c r="A415" s="14"/>
      <c r="B415" s="235"/>
      <c r="C415" s="236"/>
      <c r="D415" s="226" t="s">
        <v>146</v>
      </c>
      <c r="E415" s="237" t="s">
        <v>19</v>
      </c>
      <c r="F415" s="238" t="s">
        <v>926</v>
      </c>
      <c r="G415" s="236"/>
      <c r="H415" s="239">
        <v>123.005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5" t="s">
        <v>146</v>
      </c>
      <c r="AU415" s="245" t="s">
        <v>83</v>
      </c>
      <c r="AV415" s="14" t="s">
        <v>83</v>
      </c>
      <c r="AW415" s="14" t="s">
        <v>35</v>
      </c>
      <c r="AX415" s="14" t="s">
        <v>81</v>
      </c>
      <c r="AY415" s="245" t="s">
        <v>135</v>
      </c>
    </row>
    <row r="416" spans="1:63" s="12" customFormat="1" ht="22.8" customHeight="1">
      <c r="A416" s="12"/>
      <c r="B416" s="190"/>
      <c r="C416" s="191"/>
      <c r="D416" s="192" t="s">
        <v>72</v>
      </c>
      <c r="E416" s="204" t="s">
        <v>142</v>
      </c>
      <c r="F416" s="204" t="s">
        <v>575</v>
      </c>
      <c r="G416" s="191"/>
      <c r="H416" s="191"/>
      <c r="I416" s="194"/>
      <c r="J416" s="205">
        <f>BK416</f>
        <v>0</v>
      </c>
      <c r="K416" s="191"/>
      <c r="L416" s="196"/>
      <c r="M416" s="197"/>
      <c r="N416" s="198"/>
      <c r="O416" s="198"/>
      <c r="P416" s="199">
        <f>SUM(P417:P420)</f>
        <v>0</v>
      </c>
      <c r="Q416" s="198"/>
      <c r="R416" s="199">
        <f>SUM(R417:R420)</f>
        <v>22.68</v>
      </c>
      <c r="S416" s="198"/>
      <c r="T416" s="200">
        <f>SUM(T417:T420)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01" t="s">
        <v>81</v>
      </c>
      <c r="AT416" s="202" t="s">
        <v>72</v>
      </c>
      <c r="AU416" s="202" t="s">
        <v>81</v>
      </c>
      <c r="AY416" s="201" t="s">
        <v>135</v>
      </c>
      <c r="BK416" s="203">
        <f>SUM(BK417:BK420)</f>
        <v>0</v>
      </c>
    </row>
    <row r="417" spans="1:65" s="2" customFormat="1" ht="24.15" customHeight="1">
      <c r="A417" s="40"/>
      <c r="B417" s="41"/>
      <c r="C417" s="206" t="s">
        <v>724</v>
      </c>
      <c r="D417" s="206" t="s">
        <v>137</v>
      </c>
      <c r="E417" s="207" t="s">
        <v>583</v>
      </c>
      <c r="F417" s="208" t="s">
        <v>584</v>
      </c>
      <c r="G417" s="209" t="s">
        <v>256</v>
      </c>
      <c r="H417" s="210">
        <v>12</v>
      </c>
      <c r="I417" s="211"/>
      <c r="J417" s="212">
        <f>ROUND(I417*H417,2)</f>
        <v>0</v>
      </c>
      <c r="K417" s="208" t="s">
        <v>141</v>
      </c>
      <c r="L417" s="46"/>
      <c r="M417" s="213" t="s">
        <v>19</v>
      </c>
      <c r="N417" s="214" t="s">
        <v>44</v>
      </c>
      <c r="O417" s="86"/>
      <c r="P417" s="215">
        <f>O417*H417</f>
        <v>0</v>
      </c>
      <c r="Q417" s="215">
        <v>1.89</v>
      </c>
      <c r="R417" s="215">
        <f>Q417*H417</f>
        <v>22.68</v>
      </c>
      <c r="S417" s="215">
        <v>0</v>
      </c>
      <c r="T417" s="216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7" t="s">
        <v>142</v>
      </c>
      <c r="AT417" s="217" t="s">
        <v>137</v>
      </c>
      <c r="AU417" s="217" t="s">
        <v>83</v>
      </c>
      <c r="AY417" s="19" t="s">
        <v>135</v>
      </c>
      <c r="BE417" s="218">
        <f>IF(N417="základní",J417,0)</f>
        <v>0</v>
      </c>
      <c r="BF417" s="218">
        <f>IF(N417="snížená",J417,0)</f>
        <v>0</v>
      </c>
      <c r="BG417" s="218">
        <f>IF(N417="zákl. přenesená",J417,0)</f>
        <v>0</v>
      </c>
      <c r="BH417" s="218">
        <f>IF(N417="sníž. přenesená",J417,0)</f>
        <v>0</v>
      </c>
      <c r="BI417" s="218">
        <f>IF(N417="nulová",J417,0)</f>
        <v>0</v>
      </c>
      <c r="BJ417" s="19" t="s">
        <v>81</v>
      </c>
      <c r="BK417" s="218">
        <f>ROUND(I417*H417,2)</f>
        <v>0</v>
      </c>
      <c r="BL417" s="19" t="s">
        <v>142</v>
      </c>
      <c r="BM417" s="217" t="s">
        <v>927</v>
      </c>
    </row>
    <row r="418" spans="1:47" s="2" customFormat="1" ht="12">
      <c r="A418" s="40"/>
      <c r="B418" s="41"/>
      <c r="C418" s="42"/>
      <c r="D418" s="219" t="s">
        <v>144</v>
      </c>
      <c r="E418" s="42"/>
      <c r="F418" s="220" t="s">
        <v>586</v>
      </c>
      <c r="G418" s="42"/>
      <c r="H418" s="42"/>
      <c r="I418" s="221"/>
      <c r="J418" s="42"/>
      <c r="K418" s="42"/>
      <c r="L418" s="46"/>
      <c r="M418" s="222"/>
      <c r="N418" s="223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144</v>
      </c>
      <c r="AU418" s="19" t="s">
        <v>83</v>
      </c>
    </row>
    <row r="419" spans="1:51" s="13" customFormat="1" ht="12">
      <c r="A419" s="13"/>
      <c r="B419" s="224"/>
      <c r="C419" s="225"/>
      <c r="D419" s="226" t="s">
        <v>146</v>
      </c>
      <c r="E419" s="227" t="s">
        <v>19</v>
      </c>
      <c r="F419" s="228" t="s">
        <v>854</v>
      </c>
      <c r="G419" s="225"/>
      <c r="H419" s="227" t="s">
        <v>19</v>
      </c>
      <c r="I419" s="229"/>
      <c r="J419" s="225"/>
      <c r="K419" s="225"/>
      <c r="L419" s="230"/>
      <c r="M419" s="231"/>
      <c r="N419" s="232"/>
      <c r="O419" s="232"/>
      <c r="P419" s="232"/>
      <c r="Q419" s="232"/>
      <c r="R419" s="232"/>
      <c r="S419" s="232"/>
      <c r="T419" s="23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4" t="s">
        <v>146</v>
      </c>
      <c r="AU419" s="234" t="s">
        <v>83</v>
      </c>
      <c r="AV419" s="13" t="s">
        <v>81</v>
      </c>
      <c r="AW419" s="13" t="s">
        <v>35</v>
      </c>
      <c r="AX419" s="13" t="s">
        <v>73</v>
      </c>
      <c r="AY419" s="234" t="s">
        <v>135</v>
      </c>
    </row>
    <row r="420" spans="1:51" s="14" customFormat="1" ht="12">
      <c r="A420" s="14"/>
      <c r="B420" s="235"/>
      <c r="C420" s="236"/>
      <c r="D420" s="226" t="s">
        <v>146</v>
      </c>
      <c r="E420" s="237" t="s">
        <v>19</v>
      </c>
      <c r="F420" s="238" t="s">
        <v>587</v>
      </c>
      <c r="G420" s="236"/>
      <c r="H420" s="239">
        <v>12</v>
      </c>
      <c r="I420" s="240"/>
      <c r="J420" s="236"/>
      <c r="K420" s="236"/>
      <c r="L420" s="241"/>
      <c r="M420" s="242"/>
      <c r="N420" s="243"/>
      <c r="O420" s="243"/>
      <c r="P420" s="243"/>
      <c r="Q420" s="243"/>
      <c r="R420" s="243"/>
      <c r="S420" s="243"/>
      <c r="T420" s="24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5" t="s">
        <v>146</v>
      </c>
      <c r="AU420" s="245" t="s">
        <v>83</v>
      </c>
      <c r="AV420" s="14" t="s">
        <v>83</v>
      </c>
      <c r="AW420" s="14" t="s">
        <v>35</v>
      </c>
      <c r="AX420" s="14" t="s">
        <v>81</v>
      </c>
      <c r="AY420" s="245" t="s">
        <v>135</v>
      </c>
    </row>
    <row r="421" spans="1:63" s="12" customFormat="1" ht="22.8" customHeight="1">
      <c r="A421" s="12"/>
      <c r="B421" s="190"/>
      <c r="C421" s="191"/>
      <c r="D421" s="192" t="s">
        <v>72</v>
      </c>
      <c r="E421" s="204" t="s">
        <v>175</v>
      </c>
      <c r="F421" s="204" t="s">
        <v>593</v>
      </c>
      <c r="G421" s="191"/>
      <c r="H421" s="191"/>
      <c r="I421" s="194"/>
      <c r="J421" s="205">
        <f>BK421</f>
        <v>0</v>
      </c>
      <c r="K421" s="191"/>
      <c r="L421" s="196"/>
      <c r="M421" s="197"/>
      <c r="N421" s="198"/>
      <c r="O421" s="198"/>
      <c r="P421" s="199">
        <f>SUM(P422:P447)</f>
        <v>0</v>
      </c>
      <c r="Q421" s="198"/>
      <c r="R421" s="199">
        <f>SUM(R422:R447)</f>
        <v>602.3984</v>
      </c>
      <c r="S421" s="198"/>
      <c r="T421" s="200">
        <f>SUM(T422:T447)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01" t="s">
        <v>81</v>
      </c>
      <c r="AT421" s="202" t="s">
        <v>72</v>
      </c>
      <c r="AU421" s="202" t="s">
        <v>81</v>
      </c>
      <c r="AY421" s="201" t="s">
        <v>135</v>
      </c>
      <c r="BK421" s="203">
        <f>SUM(BK422:BK447)</f>
        <v>0</v>
      </c>
    </row>
    <row r="422" spans="1:65" s="2" customFormat="1" ht="37.8" customHeight="1">
      <c r="A422" s="40"/>
      <c r="B422" s="41"/>
      <c r="C422" s="206" t="s">
        <v>508</v>
      </c>
      <c r="D422" s="206" t="s">
        <v>137</v>
      </c>
      <c r="E422" s="207" t="s">
        <v>928</v>
      </c>
      <c r="F422" s="208" t="s">
        <v>929</v>
      </c>
      <c r="G422" s="209" t="s">
        <v>140</v>
      </c>
      <c r="H422" s="210">
        <v>704.185</v>
      </c>
      <c r="I422" s="211"/>
      <c r="J422" s="212">
        <f>ROUND(I422*H422,2)</f>
        <v>0</v>
      </c>
      <c r="K422" s="208" t="s">
        <v>141</v>
      </c>
      <c r="L422" s="46"/>
      <c r="M422" s="213" t="s">
        <v>19</v>
      </c>
      <c r="N422" s="214" t="s">
        <v>44</v>
      </c>
      <c r="O422" s="86"/>
      <c r="P422" s="215">
        <f>O422*H422</f>
        <v>0</v>
      </c>
      <c r="Q422" s="215">
        <v>0</v>
      </c>
      <c r="R422" s="215">
        <f>Q422*H422</f>
        <v>0</v>
      </c>
      <c r="S422" s="215">
        <v>0</v>
      </c>
      <c r="T422" s="21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7" t="s">
        <v>142</v>
      </c>
      <c r="AT422" s="217" t="s">
        <v>137</v>
      </c>
      <c r="AU422" s="217" t="s">
        <v>83</v>
      </c>
      <c r="AY422" s="19" t="s">
        <v>135</v>
      </c>
      <c r="BE422" s="218">
        <f>IF(N422="základní",J422,0)</f>
        <v>0</v>
      </c>
      <c r="BF422" s="218">
        <f>IF(N422="snížená",J422,0)</f>
        <v>0</v>
      </c>
      <c r="BG422" s="218">
        <f>IF(N422="zákl. přenesená",J422,0)</f>
        <v>0</v>
      </c>
      <c r="BH422" s="218">
        <f>IF(N422="sníž. přenesená",J422,0)</f>
        <v>0</v>
      </c>
      <c r="BI422" s="218">
        <f>IF(N422="nulová",J422,0)</f>
        <v>0</v>
      </c>
      <c r="BJ422" s="19" t="s">
        <v>81</v>
      </c>
      <c r="BK422" s="218">
        <f>ROUND(I422*H422,2)</f>
        <v>0</v>
      </c>
      <c r="BL422" s="19" t="s">
        <v>142</v>
      </c>
      <c r="BM422" s="217" t="s">
        <v>930</v>
      </c>
    </row>
    <row r="423" spans="1:47" s="2" customFormat="1" ht="12">
      <c r="A423" s="40"/>
      <c r="B423" s="41"/>
      <c r="C423" s="42"/>
      <c r="D423" s="219" t="s">
        <v>144</v>
      </c>
      <c r="E423" s="42"/>
      <c r="F423" s="220" t="s">
        <v>931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144</v>
      </c>
      <c r="AU423" s="19" t="s">
        <v>83</v>
      </c>
    </row>
    <row r="424" spans="1:51" s="13" customFormat="1" ht="12">
      <c r="A424" s="13"/>
      <c r="B424" s="224"/>
      <c r="C424" s="225"/>
      <c r="D424" s="226" t="s">
        <v>146</v>
      </c>
      <c r="E424" s="227" t="s">
        <v>19</v>
      </c>
      <c r="F424" s="228" t="s">
        <v>820</v>
      </c>
      <c r="G424" s="225"/>
      <c r="H424" s="227" t="s">
        <v>19</v>
      </c>
      <c r="I424" s="229"/>
      <c r="J424" s="225"/>
      <c r="K424" s="225"/>
      <c r="L424" s="230"/>
      <c r="M424" s="231"/>
      <c r="N424" s="232"/>
      <c r="O424" s="232"/>
      <c r="P424" s="232"/>
      <c r="Q424" s="232"/>
      <c r="R424" s="232"/>
      <c r="S424" s="232"/>
      <c r="T424" s="23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4" t="s">
        <v>146</v>
      </c>
      <c r="AU424" s="234" t="s">
        <v>83</v>
      </c>
      <c r="AV424" s="13" t="s">
        <v>81</v>
      </c>
      <c r="AW424" s="13" t="s">
        <v>35</v>
      </c>
      <c r="AX424" s="13" t="s">
        <v>73</v>
      </c>
      <c r="AY424" s="234" t="s">
        <v>135</v>
      </c>
    </row>
    <row r="425" spans="1:51" s="13" customFormat="1" ht="12">
      <c r="A425" s="13"/>
      <c r="B425" s="224"/>
      <c r="C425" s="225"/>
      <c r="D425" s="226" t="s">
        <v>146</v>
      </c>
      <c r="E425" s="227" t="s">
        <v>19</v>
      </c>
      <c r="F425" s="228" t="s">
        <v>599</v>
      </c>
      <c r="G425" s="225"/>
      <c r="H425" s="227" t="s">
        <v>19</v>
      </c>
      <c r="I425" s="229"/>
      <c r="J425" s="225"/>
      <c r="K425" s="225"/>
      <c r="L425" s="230"/>
      <c r="M425" s="231"/>
      <c r="N425" s="232"/>
      <c r="O425" s="232"/>
      <c r="P425" s="232"/>
      <c r="Q425" s="232"/>
      <c r="R425" s="232"/>
      <c r="S425" s="232"/>
      <c r="T425" s="23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4" t="s">
        <v>146</v>
      </c>
      <c r="AU425" s="234" t="s">
        <v>83</v>
      </c>
      <c r="AV425" s="13" t="s">
        <v>81</v>
      </c>
      <c r="AW425" s="13" t="s">
        <v>35</v>
      </c>
      <c r="AX425" s="13" t="s">
        <v>73</v>
      </c>
      <c r="AY425" s="234" t="s">
        <v>135</v>
      </c>
    </row>
    <row r="426" spans="1:51" s="13" customFormat="1" ht="12">
      <c r="A426" s="13"/>
      <c r="B426" s="224"/>
      <c r="C426" s="225"/>
      <c r="D426" s="226" t="s">
        <v>146</v>
      </c>
      <c r="E426" s="227" t="s">
        <v>19</v>
      </c>
      <c r="F426" s="228" t="s">
        <v>932</v>
      </c>
      <c r="G426" s="225"/>
      <c r="H426" s="227" t="s">
        <v>19</v>
      </c>
      <c r="I426" s="229"/>
      <c r="J426" s="225"/>
      <c r="K426" s="225"/>
      <c r="L426" s="230"/>
      <c r="M426" s="231"/>
      <c r="N426" s="232"/>
      <c r="O426" s="232"/>
      <c r="P426" s="232"/>
      <c r="Q426" s="232"/>
      <c r="R426" s="232"/>
      <c r="S426" s="232"/>
      <c r="T426" s="23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4" t="s">
        <v>146</v>
      </c>
      <c r="AU426" s="234" t="s">
        <v>83</v>
      </c>
      <c r="AV426" s="13" t="s">
        <v>81</v>
      </c>
      <c r="AW426" s="13" t="s">
        <v>35</v>
      </c>
      <c r="AX426" s="13" t="s">
        <v>73</v>
      </c>
      <c r="AY426" s="234" t="s">
        <v>135</v>
      </c>
    </row>
    <row r="427" spans="1:51" s="14" customFormat="1" ht="12">
      <c r="A427" s="14"/>
      <c r="B427" s="235"/>
      <c r="C427" s="236"/>
      <c r="D427" s="226" t="s">
        <v>146</v>
      </c>
      <c r="E427" s="237" t="s">
        <v>19</v>
      </c>
      <c r="F427" s="238" t="s">
        <v>844</v>
      </c>
      <c r="G427" s="236"/>
      <c r="H427" s="239">
        <v>815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5" t="s">
        <v>146</v>
      </c>
      <c r="AU427" s="245" t="s">
        <v>83</v>
      </c>
      <c r="AV427" s="14" t="s">
        <v>83</v>
      </c>
      <c r="AW427" s="14" t="s">
        <v>35</v>
      </c>
      <c r="AX427" s="14" t="s">
        <v>73</v>
      </c>
      <c r="AY427" s="245" t="s">
        <v>135</v>
      </c>
    </row>
    <row r="428" spans="1:51" s="13" customFormat="1" ht="12">
      <c r="A428" s="13"/>
      <c r="B428" s="224"/>
      <c r="C428" s="225"/>
      <c r="D428" s="226" t="s">
        <v>146</v>
      </c>
      <c r="E428" s="227" t="s">
        <v>19</v>
      </c>
      <c r="F428" s="228" t="s">
        <v>601</v>
      </c>
      <c r="G428" s="225"/>
      <c r="H428" s="227" t="s">
        <v>19</v>
      </c>
      <c r="I428" s="229"/>
      <c r="J428" s="225"/>
      <c r="K428" s="225"/>
      <c r="L428" s="230"/>
      <c r="M428" s="231"/>
      <c r="N428" s="232"/>
      <c r="O428" s="232"/>
      <c r="P428" s="232"/>
      <c r="Q428" s="232"/>
      <c r="R428" s="232"/>
      <c r="S428" s="232"/>
      <c r="T428" s="23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4" t="s">
        <v>146</v>
      </c>
      <c r="AU428" s="234" t="s">
        <v>83</v>
      </c>
      <c r="AV428" s="13" t="s">
        <v>81</v>
      </c>
      <c r="AW428" s="13" t="s">
        <v>35</v>
      </c>
      <c r="AX428" s="13" t="s">
        <v>73</v>
      </c>
      <c r="AY428" s="234" t="s">
        <v>135</v>
      </c>
    </row>
    <row r="429" spans="1:51" s="14" customFormat="1" ht="12">
      <c r="A429" s="14"/>
      <c r="B429" s="235"/>
      <c r="C429" s="236"/>
      <c r="D429" s="226" t="s">
        <v>146</v>
      </c>
      <c r="E429" s="237" t="s">
        <v>19</v>
      </c>
      <c r="F429" s="238" t="s">
        <v>933</v>
      </c>
      <c r="G429" s="236"/>
      <c r="H429" s="239">
        <v>-110.815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5" t="s">
        <v>146</v>
      </c>
      <c r="AU429" s="245" t="s">
        <v>83</v>
      </c>
      <c r="AV429" s="14" t="s">
        <v>83</v>
      </c>
      <c r="AW429" s="14" t="s">
        <v>35</v>
      </c>
      <c r="AX429" s="14" t="s">
        <v>73</v>
      </c>
      <c r="AY429" s="245" t="s">
        <v>135</v>
      </c>
    </row>
    <row r="430" spans="1:51" s="15" customFormat="1" ht="12">
      <c r="A430" s="15"/>
      <c r="B430" s="246"/>
      <c r="C430" s="247"/>
      <c r="D430" s="226" t="s">
        <v>146</v>
      </c>
      <c r="E430" s="248" t="s">
        <v>19</v>
      </c>
      <c r="F430" s="249" t="s">
        <v>161</v>
      </c>
      <c r="G430" s="247"/>
      <c r="H430" s="250">
        <v>704.185</v>
      </c>
      <c r="I430" s="251"/>
      <c r="J430" s="247"/>
      <c r="K430" s="247"/>
      <c r="L430" s="252"/>
      <c r="M430" s="253"/>
      <c r="N430" s="254"/>
      <c r="O430" s="254"/>
      <c r="P430" s="254"/>
      <c r="Q430" s="254"/>
      <c r="R430" s="254"/>
      <c r="S430" s="254"/>
      <c r="T430" s="25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56" t="s">
        <v>146</v>
      </c>
      <c r="AU430" s="256" t="s">
        <v>83</v>
      </c>
      <c r="AV430" s="15" t="s">
        <v>142</v>
      </c>
      <c r="AW430" s="15" t="s">
        <v>35</v>
      </c>
      <c r="AX430" s="15" t="s">
        <v>81</v>
      </c>
      <c r="AY430" s="256" t="s">
        <v>135</v>
      </c>
    </row>
    <row r="431" spans="1:65" s="2" customFormat="1" ht="16.5" customHeight="1">
      <c r="A431" s="40"/>
      <c r="B431" s="41"/>
      <c r="C431" s="257" t="s">
        <v>513</v>
      </c>
      <c r="D431" s="257" t="s">
        <v>458</v>
      </c>
      <c r="E431" s="258" t="s">
        <v>604</v>
      </c>
      <c r="F431" s="259" t="s">
        <v>605</v>
      </c>
      <c r="G431" s="260" t="s">
        <v>413</v>
      </c>
      <c r="H431" s="261">
        <v>18.671</v>
      </c>
      <c r="I431" s="262"/>
      <c r="J431" s="263">
        <f>ROUND(I431*H431,2)</f>
        <v>0</v>
      </c>
      <c r="K431" s="259" t="s">
        <v>141</v>
      </c>
      <c r="L431" s="264"/>
      <c r="M431" s="265" t="s">
        <v>19</v>
      </c>
      <c r="N431" s="266" t="s">
        <v>44</v>
      </c>
      <c r="O431" s="86"/>
      <c r="P431" s="215">
        <f>O431*H431</f>
        <v>0</v>
      </c>
      <c r="Q431" s="215">
        <v>1</v>
      </c>
      <c r="R431" s="215">
        <f>Q431*H431</f>
        <v>18.671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191</v>
      </c>
      <c r="AT431" s="217" t="s">
        <v>458</v>
      </c>
      <c r="AU431" s="217" t="s">
        <v>83</v>
      </c>
      <c r="AY431" s="19" t="s">
        <v>135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81</v>
      </c>
      <c r="BK431" s="218">
        <f>ROUND(I431*H431,2)</f>
        <v>0</v>
      </c>
      <c r="BL431" s="19" t="s">
        <v>142</v>
      </c>
      <c r="BM431" s="217" t="s">
        <v>934</v>
      </c>
    </row>
    <row r="432" spans="1:51" s="13" customFormat="1" ht="12">
      <c r="A432" s="13"/>
      <c r="B432" s="224"/>
      <c r="C432" s="225"/>
      <c r="D432" s="226" t="s">
        <v>146</v>
      </c>
      <c r="E432" s="227" t="s">
        <v>19</v>
      </c>
      <c r="F432" s="228" t="s">
        <v>820</v>
      </c>
      <c r="G432" s="225"/>
      <c r="H432" s="227" t="s">
        <v>19</v>
      </c>
      <c r="I432" s="229"/>
      <c r="J432" s="225"/>
      <c r="K432" s="225"/>
      <c r="L432" s="230"/>
      <c r="M432" s="231"/>
      <c r="N432" s="232"/>
      <c r="O432" s="232"/>
      <c r="P432" s="232"/>
      <c r="Q432" s="232"/>
      <c r="R432" s="232"/>
      <c r="S432" s="232"/>
      <c r="T432" s="23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4" t="s">
        <v>146</v>
      </c>
      <c r="AU432" s="234" t="s">
        <v>83</v>
      </c>
      <c r="AV432" s="13" t="s">
        <v>81</v>
      </c>
      <c r="AW432" s="13" t="s">
        <v>35</v>
      </c>
      <c r="AX432" s="13" t="s">
        <v>73</v>
      </c>
      <c r="AY432" s="234" t="s">
        <v>135</v>
      </c>
    </row>
    <row r="433" spans="1:51" s="13" customFormat="1" ht="12">
      <c r="A433" s="13"/>
      <c r="B433" s="224"/>
      <c r="C433" s="225"/>
      <c r="D433" s="226" t="s">
        <v>146</v>
      </c>
      <c r="E433" s="227" t="s">
        <v>19</v>
      </c>
      <c r="F433" s="228" t="s">
        <v>607</v>
      </c>
      <c r="G433" s="225"/>
      <c r="H433" s="227" t="s">
        <v>19</v>
      </c>
      <c r="I433" s="229"/>
      <c r="J433" s="225"/>
      <c r="K433" s="225"/>
      <c r="L433" s="230"/>
      <c r="M433" s="231"/>
      <c r="N433" s="232"/>
      <c r="O433" s="232"/>
      <c r="P433" s="232"/>
      <c r="Q433" s="232"/>
      <c r="R433" s="232"/>
      <c r="S433" s="232"/>
      <c r="T433" s="23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4" t="s">
        <v>146</v>
      </c>
      <c r="AU433" s="234" t="s">
        <v>83</v>
      </c>
      <c r="AV433" s="13" t="s">
        <v>81</v>
      </c>
      <c r="AW433" s="13" t="s">
        <v>35</v>
      </c>
      <c r="AX433" s="13" t="s">
        <v>73</v>
      </c>
      <c r="AY433" s="234" t="s">
        <v>135</v>
      </c>
    </row>
    <row r="434" spans="1:51" s="13" customFormat="1" ht="12">
      <c r="A434" s="13"/>
      <c r="B434" s="224"/>
      <c r="C434" s="225"/>
      <c r="D434" s="226" t="s">
        <v>146</v>
      </c>
      <c r="E434" s="227" t="s">
        <v>19</v>
      </c>
      <c r="F434" s="228" t="s">
        <v>608</v>
      </c>
      <c r="G434" s="225"/>
      <c r="H434" s="227" t="s">
        <v>19</v>
      </c>
      <c r="I434" s="229"/>
      <c r="J434" s="225"/>
      <c r="K434" s="225"/>
      <c r="L434" s="230"/>
      <c r="M434" s="231"/>
      <c r="N434" s="232"/>
      <c r="O434" s="232"/>
      <c r="P434" s="232"/>
      <c r="Q434" s="232"/>
      <c r="R434" s="232"/>
      <c r="S434" s="232"/>
      <c r="T434" s="23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4" t="s">
        <v>146</v>
      </c>
      <c r="AU434" s="234" t="s">
        <v>83</v>
      </c>
      <c r="AV434" s="13" t="s">
        <v>81</v>
      </c>
      <c r="AW434" s="13" t="s">
        <v>35</v>
      </c>
      <c r="AX434" s="13" t="s">
        <v>73</v>
      </c>
      <c r="AY434" s="234" t="s">
        <v>135</v>
      </c>
    </row>
    <row r="435" spans="1:51" s="13" customFormat="1" ht="12">
      <c r="A435" s="13"/>
      <c r="B435" s="224"/>
      <c r="C435" s="225"/>
      <c r="D435" s="226" t="s">
        <v>146</v>
      </c>
      <c r="E435" s="227" t="s">
        <v>19</v>
      </c>
      <c r="F435" s="228" t="s">
        <v>935</v>
      </c>
      <c r="G435" s="225"/>
      <c r="H435" s="227" t="s">
        <v>19</v>
      </c>
      <c r="I435" s="229"/>
      <c r="J435" s="225"/>
      <c r="K435" s="225"/>
      <c r="L435" s="230"/>
      <c r="M435" s="231"/>
      <c r="N435" s="232"/>
      <c r="O435" s="232"/>
      <c r="P435" s="232"/>
      <c r="Q435" s="232"/>
      <c r="R435" s="232"/>
      <c r="S435" s="232"/>
      <c r="T435" s="23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4" t="s">
        <v>146</v>
      </c>
      <c r="AU435" s="234" t="s">
        <v>83</v>
      </c>
      <c r="AV435" s="13" t="s">
        <v>81</v>
      </c>
      <c r="AW435" s="13" t="s">
        <v>35</v>
      </c>
      <c r="AX435" s="13" t="s">
        <v>73</v>
      </c>
      <c r="AY435" s="234" t="s">
        <v>135</v>
      </c>
    </row>
    <row r="436" spans="1:51" s="13" customFormat="1" ht="12">
      <c r="A436" s="13"/>
      <c r="B436" s="224"/>
      <c r="C436" s="225"/>
      <c r="D436" s="226" t="s">
        <v>146</v>
      </c>
      <c r="E436" s="227" t="s">
        <v>19</v>
      </c>
      <c r="F436" s="228" t="s">
        <v>936</v>
      </c>
      <c r="G436" s="225"/>
      <c r="H436" s="227" t="s">
        <v>19</v>
      </c>
      <c r="I436" s="229"/>
      <c r="J436" s="225"/>
      <c r="K436" s="225"/>
      <c r="L436" s="230"/>
      <c r="M436" s="231"/>
      <c r="N436" s="232"/>
      <c r="O436" s="232"/>
      <c r="P436" s="232"/>
      <c r="Q436" s="232"/>
      <c r="R436" s="232"/>
      <c r="S436" s="232"/>
      <c r="T436" s="23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4" t="s">
        <v>146</v>
      </c>
      <c r="AU436" s="234" t="s">
        <v>83</v>
      </c>
      <c r="AV436" s="13" t="s">
        <v>81</v>
      </c>
      <c r="AW436" s="13" t="s">
        <v>35</v>
      </c>
      <c r="AX436" s="13" t="s">
        <v>73</v>
      </c>
      <c r="AY436" s="234" t="s">
        <v>135</v>
      </c>
    </row>
    <row r="437" spans="1:51" s="14" customFormat="1" ht="12">
      <c r="A437" s="14"/>
      <c r="B437" s="235"/>
      <c r="C437" s="236"/>
      <c r="D437" s="226" t="s">
        <v>146</v>
      </c>
      <c r="E437" s="237" t="s">
        <v>19</v>
      </c>
      <c r="F437" s="238" t="s">
        <v>937</v>
      </c>
      <c r="G437" s="236"/>
      <c r="H437" s="239">
        <v>18.671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5" t="s">
        <v>146</v>
      </c>
      <c r="AU437" s="245" t="s">
        <v>83</v>
      </c>
      <c r="AV437" s="14" t="s">
        <v>83</v>
      </c>
      <c r="AW437" s="14" t="s">
        <v>35</v>
      </c>
      <c r="AX437" s="14" t="s">
        <v>81</v>
      </c>
      <c r="AY437" s="245" t="s">
        <v>135</v>
      </c>
    </row>
    <row r="438" spans="1:65" s="2" customFormat="1" ht="21.75" customHeight="1">
      <c r="A438" s="40"/>
      <c r="B438" s="41"/>
      <c r="C438" s="206" t="s">
        <v>518</v>
      </c>
      <c r="D438" s="206" t="s">
        <v>137</v>
      </c>
      <c r="E438" s="207" t="s">
        <v>613</v>
      </c>
      <c r="F438" s="208" t="s">
        <v>614</v>
      </c>
      <c r="G438" s="209" t="s">
        <v>140</v>
      </c>
      <c r="H438" s="210">
        <v>780</v>
      </c>
      <c r="I438" s="211"/>
      <c r="J438" s="212">
        <f>ROUND(I438*H438,2)</f>
        <v>0</v>
      </c>
      <c r="K438" s="208" t="s">
        <v>141</v>
      </c>
      <c r="L438" s="46"/>
      <c r="M438" s="213" t="s">
        <v>19</v>
      </c>
      <c r="N438" s="214" t="s">
        <v>44</v>
      </c>
      <c r="O438" s="86"/>
      <c r="P438" s="215">
        <f>O438*H438</f>
        <v>0</v>
      </c>
      <c r="Q438" s="215">
        <v>0.345</v>
      </c>
      <c r="R438" s="215">
        <f>Q438*H438</f>
        <v>269.09999999999997</v>
      </c>
      <c r="S438" s="215">
        <v>0</v>
      </c>
      <c r="T438" s="21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7" t="s">
        <v>142</v>
      </c>
      <c r="AT438" s="217" t="s">
        <v>137</v>
      </c>
      <c r="AU438" s="217" t="s">
        <v>83</v>
      </c>
      <c r="AY438" s="19" t="s">
        <v>135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9" t="s">
        <v>81</v>
      </c>
      <c r="BK438" s="218">
        <f>ROUND(I438*H438,2)</f>
        <v>0</v>
      </c>
      <c r="BL438" s="19" t="s">
        <v>142</v>
      </c>
      <c r="BM438" s="217" t="s">
        <v>938</v>
      </c>
    </row>
    <row r="439" spans="1:47" s="2" customFormat="1" ht="12">
      <c r="A439" s="40"/>
      <c r="B439" s="41"/>
      <c r="C439" s="42"/>
      <c r="D439" s="219" t="s">
        <v>144</v>
      </c>
      <c r="E439" s="42"/>
      <c r="F439" s="220" t="s">
        <v>616</v>
      </c>
      <c r="G439" s="42"/>
      <c r="H439" s="42"/>
      <c r="I439" s="221"/>
      <c r="J439" s="42"/>
      <c r="K439" s="42"/>
      <c r="L439" s="46"/>
      <c r="M439" s="222"/>
      <c r="N439" s="223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144</v>
      </c>
      <c r="AU439" s="19" t="s">
        <v>83</v>
      </c>
    </row>
    <row r="440" spans="1:51" s="13" customFormat="1" ht="12">
      <c r="A440" s="13"/>
      <c r="B440" s="224"/>
      <c r="C440" s="225"/>
      <c r="D440" s="226" t="s">
        <v>146</v>
      </c>
      <c r="E440" s="227" t="s">
        <v>19</v>
      </c>
      <c r="F440" s="228" t="s">
        <v>820</v>
      </c>
      <c r="G440" s="225"/>
      <c r="H440" s="227" t="s">
        <v>19</v>
      </c>
      <c r="I440" s="229"/>
      <c r="J440" s="225"/>
      <c r="K440" s="225"/>
      <c r="L440" s="230"/>
      <c r="M440" s="231"/>
      <c r="N440" s="232"/>
      <c r="O440" s="232"/>
      <c r="P440" s="232"/>
      <c r="Q440" s="232"/>
      <c r="R440" s="232"/>
      <c r="S440" s="232"/>
      <c r="T440" s="23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4" t="s">
        <v>146</v>
      </c>
      <c r="AU440" s="234" t="s">
        <v>83</v>
      </c>
      <c r="AV440" s="13" t="s">
        <v>81</v>
      </c>
      <c r="AW440" s="13" t="s">
        <v>35</v>
      </c>
      <c r="AX440" s="13" t="s">
        <v>73</v>
      </c>
      <c r="AY440" s="234" t="s">
        <v>135</v>
      </c>
    </row>
    <row r="441" spans="1:51" s="13" customFormat="1" ht="12">
      <c r="A441" s="13"/>
      <c r="B441" s="224"/>
      <c r="C441" s="225"/>
      <c r="D441" s="226" t="s">
        <v>146</v>
      </c>
      <c r="E441" s="227" t="s">
        <v>19</v>
      </c>
      <c r="F441" s="228" t="s">
        <v>939</v>
      </c>
      <c r="G441" s="225"/>
      <c r="H441" s="227" t="s">
        <v>19</v>
      </c>
      <c r="I441" s="229"/>
      <c r="J441" s="225"/>
      <c r="K441" s="225"/>
      <c r="L441" s="230"/>
      <c r="M441" s="231"/>
      <c r="N441" s="232"/>
      <c r="O441" s="232"/>
      <c r="P441" s="232"/>
      <c r="Q441" s="232"/>
      <c r="R441" s="232"/>
      <c r="S441" s="232"/>
      <c r="T441" s="23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4" t="s">
        <v>146</v>
      </c>
      <c r="AU441" s="234" t="s">
        <v>83</v>
      </c>
      <c r="AV441" s="13" t="s">
        <v>81</v>
      </c>
      <c r="AW441" s="13" t="s">
        <v>35</v>
      </c>
      <c r="AX441" s="13" t="s">
        <v>73</v>
      </c>
      <c r="AY441" s="234" t="s">
        <v>135</v>
      </c>
    </row>
    <row r="442" spans="1:51" s="14" customFormat="1" ht="12">
      <c r="A442" s="14"/>
      <c r="B442" s="235"/>
      <c r="C442" s="236"/>
      <c r="D442" s="226" t="s">
        <v>146</v>
      </c>
      <c r="E442" s="237" t="s">
        <v>19</v>
      </c>
      <c r="F442" s="238" t="s">
        <v>940</v>
      </c>
      <c r="G442" s="236"/>
      <c r="H442" s="239">
        <v>780</v>
      </c>
      <c r="I442" s="240"/>
      <c r="J442" s="236"/>
      <c r="K442" s="236"/>
      <c r="L442" s="241"/>
      <c r="M442" s="242"/>
      <c r="N442" s="243"/>
      <c r="O442" s="243"/>
      <c r="P442" s="243"/>
      <c r="Q442" s="243"/>
      <c r="R442" s="243"/>
      <c r="S442" s="243"/>
      <c r="T442" s="24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5" t="s">
        <v>146</v>
      </c>
      <c r="AU442" s="245" t="s">
        <v>83</v>
      </c>
      <c r="AV442" s="14" t="s">
        <v>83</v>
      </c>
      <c r="AW442" s="14" t="s">
        <v>35</v>
      </c>
      <c r="AX442" s="14" t="s">
        <v>81</v>
      </c>
      <c r="AY442" s="245" t="s">
        <v>135</v>
      </c>
    </row>
    <row r="443" spans="1:65" s="2" customFormat="1" ht="24.15" customHeight="1">
      <c r="A443" s="40"/>
      <c r="B443" s="41"/>
      <c r="C443" s="206" t="s">
        <v>525</v>
      </c>
      <c r="D443" s="206" t="s">
        <v>137</v>
      </c>
      <c r="E443" s="207" t="s">
        <v>625</v>
      </c>
      <c r="F443" s="208" t="s">
        <v>626</v>
      </c>
      <c r="G443" s="209" t="s">
        <v>140</v>
      </c>
      <c r="H443" s="210">
        <v>705</v>
      </c>
      <c r="I443" s="211"/>
      <c r="J443" s="212">
        <f>ROUND(I443*H443,2)</f>
        <v>0</v>
      </c>
      <c r="K443" s="208" t="s">
        <v>141</v>
      </c>
      <c r="L443" s="46"/>
      <c r="M443" s="213" t="s">
        <v>19</v>
      </c>
      <c r="N443" s="214" t="s">
        <v>44</v>
      </c>
      <c r="O443" s="86"/>
      <c r="P443" s="215">
        <f>O443*H443</f>
        <v>0</v>
      </c>
      <c r="Q443" s="215">
        <v>0.44628</v>
      </c>
      <c r="R443" s="215">
        <f>Q443*H443</f>
        <v>314.6274</v>
      </c>
      <c r="S443" s="215">
        <v>0</v>
      </c>
      <c r="T443" s="216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7" t="s">
        <v>142</v>
      </c>
      <c r="AT443" s="217" t="s">
        <v>137</v>
      </c>
      <c r="AU443" s="217" t="s">
        <v>83</v>
      </c>
      <c r="AY443" s="19" t="s">
        <v>135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81</v>
      </c>
      <c r="BK443" s="218">
        <f>ROUND(I443*H443,2)</f>
        <v>0</v>
      </c>
      <c r="BL443" s="19" t="s">
        <v>142</v>
      </c>
      <c r="BM443" s="217" t="s">
        <v>941</v>
      </c>
    </row>
    <row r="444" spans="1:47" s="2" customFormat="1" ht="12">
      <c r="A444" s="40"/>
      <c r="B444" s="41"/>
      <c r="C444" s="42"/>
      <c r="D444" s="219" t="s">
        <v>144</v>
      </c>
      <c r="E444" s="42"/>
      <c r="F444" s="220" t="s">
        <v>628</v>
      </c>
      <c r="G444" s="42"/>
      <c r="H444" s="42"/>
      <c r="I444" s="221"/>
      <c r="J444" s="42"/>
      <c r="K444" s="42"/>
      <c r="L444" s="46"/>
      <c r="M444" s="222"/>
      <c r="N444" s="223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144</v>
      </c>
      <c r="AU444" s="19" t="s">
        <v>83</v>
      </c>
    </row>
    <row r="445" spans="1:51" s="13" customFormat="1" ht="12">
      <c r="A445" s="13"/>
      <c r="B445" s="224"/>
      <c r="C445" s="225"/>
      <c r="D445" s="226" t="s">
        <v>146</v>
      </c>
      <c r="E445" s="227" t="s">
        <v>19</v>
      </c>
      <c r="F445" s="228" t="s">
        <v>820</v>
      </c>
      <c r="G445" s="225"/>
      <c r="H445" s="227" t="s">
        <v>19</v>
      </c>
      <c r="I445" s="229"/>
      <c r="J445" s="225"/>
      <c r="K445" s="225"/>
      <c r="L445" s="230"/>
      <c r="M445" s="231"/>
      <c r="N445" s="232"/>
      <c r="O445" s="232"/>
      <c r="P445" s="232"/>
      <c r="Q445" s="232"/>
      <c r="R445" s="232"/>
      <c r="S445" s="232"/>
      <c r="T445" s="23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4" t="s">
        <v>146</v>
      </c>
      <c r="AU445" s="234" t="s">
        <v>83</v>
      </c>
      <c r="AV445" s="13" t="s">
        <v>81</v>
      </c>
      <c r="AW445" s="13" t="s">
        <v>35</v>
      </c>
      <c r="AX445" s="13" t="s">
        <v>73</v>
      </c>
      <c r="AY445" s="234" t="s">
        <v>135</v>
      </c>
    </row>
    <row r="446" spans="1:51" s="13" customFormat="1" ht="12">
      <c r="A446" s="13"/>
      <c r="B446" s="224"/>
      <c r="C446" s="225"/>
      <c r="D446" s="226" t="s">
        <v>146</v>
      </c>
      <c r="E446" s="227" t="s">
        <v>19</v>
      </c>
      <c r="F446" s="228" t="s">
        <v>942</v>
      </c>
      <c r="G446" s="225"/>
      <c r="H446" s="227" t="s">
        <v>19</v>
      </c>
      <c r="I446" s="229"/>
      <c r="J446" s="225"/>
      <c r="K446" s="225"/>
      <c r="L446" s="230"/>
      <c r="M446" s="231"/>
      <c r="N446" s="232"/>
      <c r="O446" s="232"/>
      <c r="P446" s="232"/>
      <c r="Q446" s="232"/>
      <c r="R446" s="232"/>
      <c r="S446" s="232"/>
      <c r="T446" s="23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4" t="s">
        <v>146</v>
      </c>
      <c r="AU446" s="234" t="s">
        <v>83</v>
      </c>
      <c r="AV446" s="13" t="s">
        <v>81</v>
      </c>
      <c r="AW446" s="13" t="s">
        <v>35</v>
      </c>
      <c r="AX446" s="13" t="s">
        <v>73</v>
      </c>
      <c r="AY446" s="234" t="s">
        <v>135</v>
      </c>
    </row>
    <row r="447" spans="1:51" s="14" customFormat="1" ht="12">
      <c r="A447" s="14"/>
      <c r="B447" s="235"/>
      <c r="C447" s="236"/>
      <c r="D447" s="226" t="s">
        <v>146</v>
      </c>
      <c r="E447" s="237" t="s">
        <v>19</v>
      </c>
      <c r="F447" s="238" t="s">
        <v>943</v>
      </c>
      <c r="G447" s="236"/>
      <c r="H447" s="239">
        <v>705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5" t="s">
        <v>146</v>
      </c>
      <c r="AU447" s="245" t="s">
        <v>83</v>
      </c>
      <c r="AV447" s="14" t="s">
        <v>83</v>
      </c>
      <c r="AW447" s="14" t="s">
        <v>35</v>
      </c>
      <c r="AX447" s="14" t="s">
        <v>81</v>
      </c>
      <c r="AY447" s="245" t="s">
        <v>135</v>
      </c>
    </row>
    <row r="448" spans="1:63" s="12" customFormat="1" ht="22.8" customHeight="1">
      <c r="A448" s="12"/>
      <c r="B448" s="190"/>
      <c r="C448" s="191"/>
      <c r="D448" s="192" t="s">
        <v>72</v>
      </c>
      <c r="E448" s="204" t="s">
        <v>196</v>
      </c>
      <c r="F448" s="204" t="s">
        <v>638</v>
      </c>
      <c r="G448" s="191"/>
      <c r="H448" s="191"/>
      <c r="I448" s="194"/>
      <c r="J448" s="205">
        <f>BK448</f>
        <v>0</v>
      </c>
      <c r="K448" s="191"/>
      <c r="L448" s="196"/>
      <c r="M448" s="197"/>
      <c r="N448" s="198"/>
      <c r="O448" s="198"/>
      <c r="P448" s="199">
        <f>SUM(P449:P460)</f>
        <v>0</v>
      </c>
      <c r="Q448" s="198"/>
      <c r="R448" s="199">
        <f>SUM(R449:R460)</f>
        <v>0.01152</v>
      </c>
      <c r="S448" s="198"/>
      <c r="T448" s="200">
        <f>SUM(T449:T460)</f>
        <v>9</v>
      </c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R448" s="201" t="s">
        <v>81</v>
      </c>
      <c r="AT448" s="202" t="s">
        <v>72</v>
      </c>
      <c r="AU448" s="202" t="s">
        <v>81</v>
      </c>
      <c r="AY448" s="201" t="s">
        <v>135</v>
      </c>
      <c r="BK448" s="203">
        <f>SUM(BK449:BK460)</f>
        <v>0</v>
      </c>
    </row>
    <row r="449" spans="1:65" s="2" customFormat="1" ht="16.5" customHeight="1">
      <c r="A449" s="40"/>
      <c r="B449" s="41"/>
      <c r="C449" s="206" t="s">
        <v>730</v>
      </c>
      <c r="D449" s="206" t="s">
        <v>137</v>
      </c>
      <c r="E449" s="207" t="s">
        <v>640</v>
      </c>
      <c r="F449" s="208" t="s">
        <v>641</v>
      </c>
      <c r="G449" s="209" t="s">
        <v>140</v>
      </c>
      <c r="H449" s="210">
        <v>32</v>
      </c>
      <c r="I449" s="211"/>
      <c r="J449" s="212">
        <f>ROUND(I449*H449,2)</f>
        <v>0</v>
      </c>
      <c r="K449" s="208" t="s">
        <v>141</v>
      </c>
      <c r="L449" s="46"/>
      <c r="M449" s="213" t="s">
        <v>19</v>
      </c>
      <c r="N449" s="214" t="s">
        <v>44</v>
      </c>
      <c r="O449" s="86"/>
      <c r="P449" s="215">
        <f>O449*H449</f>
        <v>0</v>
      </c>
      <c r="Q449" s="215">
        <v>0.00036</v>
      </c>
      <c r="R449" s="215">
        <f>Q449*H449</f>
        <v>0.01152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142</v>
      </c>
      <c r="AT449" s="217" t="s">
        <v>137</v>
      </c>
      <c r="AU449" s="217" t="s">
        <v>83</v>
      </c>
      <c r="AY449" s="19" t="s">
        <v>135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9" t="s">
        <v>81</v>
      </c>
      <c r="BK449" s="218">
        <f>ROUND(I449*H449,2)</f>
        <v>0</v>
      </c>
      <c r="BL449" s="19" t="s">
        <v>142</v>
      </c>
      <c r="BM449" s="217" t="s">
        <v>944</v>
      </c>
    </row>
    <row r="450" spans="1:47" s="2" customFormat="1" ht="12">
      <c r="A450" s="40"/>
      <c r="B450" s="41"/>
      <c r="C450" s="42"/>
      <c r="D450" s="219" t="s">
        <v>144</v>
      </c>
      <c r="E450" s="42"/>
      <c r="F450" s="220" t="s">
        <v>643</v>
      </c>
      <c r="G450" s="42"/>
      <c r="H450" s="42"/>
      <c r="I450" s="221"/>
      <c r="J450" s="42"/>
      <c r="K450" s="42"/>
      <c r="L450" s="46"/>
      <c r="M450" s="222"/>
      <c r="N450" s="223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144</v>
      </c>
      <c r="AU450" s="19" t="s">
        <v>83</v>
      </c>
    </row>
    <row r="451" spans="1:51" s="13" customFormat="1" ht="12">
      <c r="A451" s="13"/>
      <c r="B451" s="224"/>
      <c r="C451" s="225"/>
      <c r="D451" s="226" t="s">
        <v>146</v>
      </c>
      <c r="E451" s="227" t="s">
        <v>19</v>
      </c>
      <c r="F451" s="228" t="s">
        <v>854</v>
      </c>
      <c r="G451" s="225"/>
      <c r="H451" s="227" t="s">
        <v>19</v>
      </c>
      <c r="I451" s="229"/>
      <c r="J451" s="225"/>
      <c r="K451" s="225"/>
      <c r="L451" s="230"/>
      <c r="M451" s="231"/>
      <c r="N451" s="232"/>
      <c r="O451" s="232"/>
      <c r="P451" s="232"/>
      <c r="Q451" s="232"/>
      <c r="R451" s="232"/>
      <c r="S451" s="232"/>
      <c r="T451" s="23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4" t="s">
        <v>146</v>
      </c>
      <c r="AU451" s="234" t="s">
        <v>83</v>
      </c>
      <c r="AV451" s="13" t="s">
        <v>81</v>
      </c>
      <c r="AW451" s="13" t="s">
        <v>35</v>
      </c>
      <c r="AX451" s="13" t="s">
        <v>73</v>
      </c>
      <c r="AY451" s="234" t="s">
        <v>135</v>
      </c>
    </row>
    <row r="452" spans="1:51" s="14" customFormat="1" ht="12">
      <c r="A452" s="14"/>
      <c r="B452" s="235"/>
      <c r="C452" s="236"/>
      <c r="D452" s="226" t="s">
        <v>146</v>
      </c>
      <c r="E452" s="237" t="s">
        <v>19</v>
      </c>
      <c r="F452" s="238" t="s">
        <v>644</v>
      </c>
      <c r="G452" s="236"/>
      <c r="H452" s="239">
        <v>32</v>
      </c>
      <c r="I452" s="240"/>
      <c r="J452" s="236"/>
      <c r="K452" s="236"/>
      <c r="L452" s="241"/>
      <c r="M452" s="242"/>
      <c r="N452" s="243"/>
      <c r="O452" s="243"/>
      <c r="P452" s="243"/>
      <c r="Q452" s="243"/>
      <c r="R452" s="243"/>
      <c r="S452" s="243"/>
      <c r="T452" s="24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5" t="s">
        <v>146</v>
      </c>
      <c r="AU452" s="245" t="s">
        <v>83</v>
      </c>
      <c r="AV452" s="14" t="s">
        <v>83</v>
      </c>
      <c r="AW452" s="14" t="s">
        <v>35</v>
      </c>
      <c r="AX452" s="14" t="s">
        <v>81</v>
      </c>
      <c r="AY452" s="245" t="s">
        <v>135</v>
      </c>
    </row>
    <row r="453" spans="1:65" s="2" customFormat="1" ht="21.75" customHeight="1">
      <c r="A453" s="40"/>
      <c r="B453" s="41"/>
      <c r="C453" s="206" t="s">
        <v>531</v>
      </c>
      <c r="D453" s="206" t="s">
        <v>137</v>
      </c>
      <c r="E453" s="207" t="s">
        <v>653</v>
      </c>
      <c r="F453" s="208" t="s">
        <v>654</v>
      </c>
      <c r="G453" s="209" t="s">
        <v>140</v>
      </c>
      <c r="H453" s="210">
        <v>300</v>
      </c>
      <c r="I453" s="211"/>
      <c r="J453" s="212">
        <f>ROUND(I453*H453,2)</f>
        <v>0</v>
      </c>
      <c r="K453" s="208" t="s">
        <v>141</v>
      </c>
      <c r="L453" s="46"/>
      <c r="M453" s="213" t="s">
        <v>19</v>
      </c>
      <c r="N453" s="214" t="s">
        <v>44</v>
      </c>
      <c r="O453" s="86"/>
      <c r="P453" s="215">
        <f>O453*H453</f>
        <v>0</v>
      </c>
      <c r="Q453" s="215">
        <v>0</v>
      </c>
      <c r="R453" s="215">
        <f>Q453*H453</f>
        <v>0</v>
      </c>
      <c r="S453" s="215">
        <v>0.01</v>
      </c>
      <c r="T453" s="216">
        <f>S453*H453</f>
        <v>3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7" t="s">
        <v>142</v>
      </c>
      <c r="AT453" s="217" t="s">
        <v>137</v>
      </c>
      <c r="AU453" s="217" t="s">
        <v>83</v>
      </c>
      <c r="AY453" s="19" t="s">
        <v>135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9" t="s">
        <v>81</v>
      </c>
      <c r="BK453" s="218">
        <f>ROUND(I453*H453,2)</f>
        <v>0</v>
      </c>
      <c r="BL453" s="19" t="s">
        <v>142</v>
      </c>
      <c r="BM453" s="217" t="s">
        <v>945</v>
      </c>
    </row>
    <row r="454" spans="1:47" s="2" customFormat="1" ht="12">
      <c r="A454" s="40"/>
      <c r="B454" s="41"/>
      <c r="C454" s="42"/>
      <c r="D454" s="219" t="s">
        <v>144</v>
      </c>
      <c r="E454" s="42"/>
      <c r="F454" s="220" t="s">
        <v>656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144</v>
      </c>
      <c r="AU454" s="19" t="s">
        <v>83</v>
      </c>
    </row>
    <row r="455" spans="1:51" s="13" customFormat="1" ht="12">
      <c r="A455" s="13"/>
      <c r="B455" s="224"/>
      <c r="C455" s="225"/>
      <c r="D455" s="226" t="s">
        <v>146</v>
      </c>
      <c r="E455" s="227" t="s">
        <v>19</v>
      </c>
      <c r="F455" s="228" t="s">
        <v>946</v>
      </c>
      <c r="G455" s="225"/>
      <c r="H455" s="227" t="s">
        <v>19</v>
      </c>
      <c r="I455" s="229"/>
      <c r="J455" s="225"/>
      <c r="K455" s="225"/>
      <c r="L455" s="230"/>
      <c r="M455" s="231"/>
      <c r="N455" s="232"/>
      <c r="O455" s="232"/>
      <c r="P455" s="232"/>
      <c r="Q455" s="232"/>
      <c r="R455" s="232"/>
      <c r="S455" s="232"/>
      <c r="T455" s="23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4" t="s">
        <v>146</v>
      </c>
      <c r="AU455" s="234" t="s">
        <v>83</v>
      </c>
      <c r="AV455" s="13" t="s">
        <v>81</v>
      </c>
      <c r="AW455" s="13" t="s">
        <v>35</v>
      </c>
      <c r="AX455" s="13" t="s">
        <v>73</v>
      </c>
      <c r="AY455" s="234" t="s">
        <v>135</v>
      </c>
    </row>
    <row r="456" spans="1:51" s="14" customFormat="1" ht="12">
      <c r="A456" s="14"/>
      <c r="B456" s="235"/>
      <c r="C456" s="236"/>
      <c r="D456" s="226" t="s">
        <v>146</v>
      </c>
      <c r="E456" s="237" t="s">
        <v>19</v>
      </c>
      <c r="F456" s="238" t="s">
        <v>658</v>
      </c>
      <c r="G456" s="236"/>
      <c r="H456" s="239">
        <v>300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5" t="s">
        <v>146</v>
      </c>
      <c r="AU456" s="245" t="s">
        <v>83</v>
      </c>
      <c r="AV456" s="14" t="s">
        <v>83</v>
      </c>
      <c r="AW456" s="14" t="s">
        <v>35</v>
      </c>
      <c r="AX456" s="14" t="s">
        <v>81</v>
      </c>
      <c r="AY456" s="245" t="s">
        <v>135</v>
      </c>
    </row>
    <row r="457" spans="1:65" s="2" customFormat="1" ht="33" customHeight="1">
      <c r="A457" s="40"/>
      <c r="B457" s="41"/>
      <c r="C457" s="206" t="s">
        <v>559</v>
      </c>
      <c r="D457" s="206" t="s">
        <v>137</v>
      </c>
      <c r="E457" s="207" t="s">
        <v>660</v>
      </c>
      <c r="F457" s="208" t="s">
        <v>661</v>
      </c>
      <c r="G457" s="209" t="s">
        <v>140</v>
      </c>
      <c r="H457" s="210">
        <v>300</v>
      </c>
      <c r="I457" s="211"/>
      <c r="J457" s="212">
        <f>ROUND(I457*H457,2)</f>
        <v>0</v>
      </c>
      <c r="K457" s="208" t="s">
        <v>141</v>
      </c>
      <c r="L457" s="46"/>
      <c r="M457" s="213" t="s">
        <v>19</v>
      </c>
      <c r="N457" s="214" t="s">
        <v>44</v>
      </c>
      <c r="O457" s="86"/>
      <c r="P457" s="215">
        <f>O457*H457</f>
        <v>0</v>
      </c>
      <c r="Q457" s="215">
        <v>0</v>
      </c>
      <c r="R457" s="215">
        <f>Q457*H457</f>
        <v>0</v>
      </c>
      <c r="S457" s="215">
        <v>0.02</v>
      </c>
      <c r="T457" s="216">
        <f>S457*H457</f>
        <v>6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7" t="s">
        <v>142</v>
      </c>
      <c r="AT457" s="217" t="s">
        <v>137</v>
      </c>
      <c r="AU457" s="217" t="s">
        <v>83</v>
      </c>
      <c r="AY457" s="19" t="s">
        <v>135</v>
      </c>
      <c r="BE457" s="218">
        <f>IF(N457="základní",J457,0)</f>
        <v>0</v>
      </c>
      <c r="BF457" s="218">
        <f>IF(N457="snížená",J457,0)</f>
        <v>0</v>
      </c>
      <c r="BG457" s="218">
        <f>IF(N457="zákl. přenesená",J457,0)</f>
        <v>0</v>
      </c>
      <c r="BH457" s="218">
        <f>IF(N457="sníž. přenesená",J457,0)</f>
        <v>0</v>
      </c>
      <c r="BI457" s="218">
        <f>IF(N457="nulová",J457,0)</f>
        <v>0</v>
      </c>
      <c r="BJ457" s="19" t="s">
        <v>81</v>
      </c>
      <c r="BK457" s="218">
        <f>ROUND(I457*H457,2)</f>
        <v>0</v>
      </c>
      <c r="BL457" s="19" t="s">
        <v>142</v>
      </c>
      <c r="BM457" s="217" t="s">
        <v>947</v>
      </c>
    </row>
    <row r="458" spans="1:47" s="2" customFormat="1" ht="12">
      <c r="A458" s="40"/>
      <c r="B458" s="41"/>
      <c r="C458" s="42"/>
      <c r="D458" s="219" t="s">
        <v>144</v>
      </c>
      <c r="E458" s="42"/>
      <c r="F458" s="220" t="s">
        <v>663</v>
      </c>
      <c r="G458" s="42"/>
      <c r="H458" s="42"/>
      <c r="I458" s="221"/>
      <c r="J458" s="42"/>
      <c r="K458" s="42"/>
      <c r="L458" s="46"/>
      <c r="M458" s="222"/>
      <c r="N458" s="223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144</v>
      </c>
      <c r="AU458" s="19" t="s">
        <v>83</v>
      </c>
    </row>
    <row r="459" spans="1:51" s="13" customFormat="1" ht="12">
      <c r="A459" s="13"/>
      <c r="B459" s="224"/>
      <c r="C459" s="225"/>
      <c r="D459" s="226" t="s">
        <v>146</v>
      </c>
      <c r="E459" s="227" t="s">
        <v>19</v>
      </c>
      <c r="F459" s="228" t="s">
        <v>946</v>
      </c>
      <c r="G459" s="225"/>
      <c r="H459" s="227" t="s">
        <v>19</v>
      </c>
      <c r="I459" s="229"/>
      <c r="J459" s="225"/>
      <c r="K459" s="225"/>
      <c r="L459" s="230"/>
      <c r="M459" s="231"/>
      <c r="N459" s="232"/>
      <c r="O459" s="232"/>
      <c r="P459" s="232"/>
      <c r="Q459" s="232"/>
      <c r="R459" s="232"/>
      <c r="S459" s="232"/>
      <c r="T459" s="23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4" t="s">
        <v>146</v>
      </c>
      <c r="AU459" s="234" t="s">
        <v>83</v>
      </c>
      <c r="AV459" s="13" t="s">
        <v>81</v>
      </c>
      <c r="AW459" s="13" t="s">
        <v>35</v>
      </c>
      <c r="AX459" s="13" t="s">
        <v>73</v>
      </c>
      <c r="AY459" s="234" t="s">
        <v>135</v>
      </c>
    </row>
    <row r="460" spans="1:51" s="14" customFormat="1" ht="12">
      <c r="A460" s="14"/>
      <c r="B460" s="235"/>
      <c r="C460" s="236"/>
      <c r="D460" s="226" t="s">
        <v>146</v>
      </c>
      <c r="E460" s="237" t="s">
        <v>19</v>
      </c>
      <c r="F460" s="238" t="s">
        <v>658</v>
      </c>
      <c r="G460" s="236"/>
      <c r="H460" s="239">
        <v>300</v>
      </c>
      <c r="I460" s="240"/>
      <c r="J460" s="236"/>
      <c r="K460" s="236"/>
      <c r="L460" s="241"/>
      <c r="M460" s="242"/>
      <c r="N460" s="243"/>
      <c r="O460" s="243"/>
      <c r="P460" s="243"/>
      <c r="Q460" s="243"/>
      <c r="R460" s="243"/>
      <c r="S460" s="243"/>
      <c r="T460" s="24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5" t="s">
        <v>146</v>
      </c>
      <c r="AU460" s="245" t="s">
        <v>83</v>
      </c>
      <c r="AV460" s="14" t="s">
        <v>83</v>
      </c>
      <c r="AW460" s="14" t="s">
        <v>35</v>
      </c>
      <c r="AX460" s="14" t="s">
        <v>81</v>
      </c>
      <c r="AY460" s="245" t="s">
        <v>135</v>
      </c>
    </row>
    <row r="461" spans="1:63" s="12" customFormat="1" ht="22.8" customHeight="1">
      <c r="A461" s="12"/>
      <c r="B461" s="190"/>
      <c r="C461" s="191"/>
      <c r="D461" s="192" t="s">
        <v>72</v>
      </c>
      <c r="E461" s="204" t="s">
        <v>687</v>
      </c>
      <c r="F461" s="204" t="s">
        <v>688</v>
      </c>
      <c r="G461" s="191"/>
      <c r="H461" s="191"/>
      <c r="I461" s="194"/>
      <c r="J461" s="205">
        <f>BK461</f>
        <v>0</v>
      </c>
      <c r="K461" s="191"/>
      <c r="L461" s="196"/>
      <c r="M461" s="197"/>
      <c r="N461" s="198"/>
      <c r="O461" s="198"/>
      <c r="P461" s="199">
        <f>SUM(P462:P465)</f>
        <v>0</v>
      </c>
      <c r="Q461" s="198"/>
      <c r="R461" s="199">
        <f>SUM(R462:R465)</f>
        <v>0</v>
      </c>
      <c r="S461" s="198"/>
      <c r="T461" s="200">
        <f>SUM(T462:T465)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01" t="s">
        <v>81</v>
      </c>
      <c r="AT461" s="202" t="s">
        <v>72</v>
      </c>
      <c r="AU461" s="202" t="s">
        <v>81</v>
      </c>
      <c r="AY461" s="201" t="s">
        <v>135</v>
      </c>
      <c r="BK461" s="203">
        <f>SUM(BK462:BK465)</f>
        <v>0</v>
      </c>
    </row>
    <row r="462" spans="1:65" s="2" customFormat="1" ht="24.15" customHeight="1">
      <c r="A462" s="40"/>
      <c r="B462" s="41"/>
      <c r="C462" s="206" t="s">
        <v>565</v>
      </c>
      <c r="D462" s="206" t="s">
        <v>137</v>
      </c>
      <c r="E462" s="207" t="s">
        <v>690</v>
      </c>
      <c r="F462" s="208" t="s">
        <v>691</v>
      </c>
      <c r="G462" s="209" t="s">
        <v>413</v>
      </c>
      <c r="H462" s="210">
        <v>748.224</v>
      </c>
      <c r="I462" s="211"/>
      <c r="J462" s="212">
        <f>ROUND(I462*H462,2)</f>
        <v>0</v>
      </c>
      <c r="K462" s="208" t="s">
        <v>141</v>
      </c>
      <c r="L462" s="46"/>
      <c r="M462" s="213" t="s">
        <v>19</v>
      </c>
      <c r="N462" s="214" t="s">
        <v>44</v>
      </c>
      <c r="O462" s="86"/>
      <c r="P462" s="215">
        <f>O462*H462</f>
        <v>0</v>
      </c>
      <c r="Q462" s="215">
        <v>0</v>
      </c>
      <c r="R462" s="215">
        <f>Q462*H462</f>
        <v>0</v>
      </c>
      <c r="S462" s="215">
        <v>0</v>
      </c>
      <c r="T462" s="21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7" t="s">
        <v>142</v>
      </c>
      <c r="AT462" s="217" t="s">
        <v>137</v>
      </c>
      <c r="AU462" s="217" t="s">
        <v>83</v>
      </c>
      <c r="AY462" s="19" t="s">
        <v>135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9" t="s">
        <v>81</v>
      </c>
      <c r="BK462" s="218">
        <f>ROUND(I462*H462,2)</f>
        <v>0</v>
      </c>
      <c r="BL462" s="19" t="s">
        <v>142</v>
      </c>
      <c r="BM462" s="217" t="s">
        <v>948</v>
      </c>
    </row>
    <row r="463" spans="1:47" s="2" customFormat="1" ht="12">
      <c r="A463" s="40"/>
      <c r="B463" s="41"/>
      <c r="C463" s="42"/>
      <c r="D463" s="219" t="s">
        <v>144</v>
      </c>
      <c r="E463" s="42"/>
      <c r="F463" s="220" t="s">
        <v>693</v>
      </c>
      <c r="G463" s="42"/>
      <c r="H463" s="42"/>
      <c r="I463" s="221"/>
      <c r="J463" s="42"/>
      <c r="K463" s="42"/>
      <c r="L463" s="46"/>
      <c r="M463" s="222"/>
      <c r="N463" s="223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144</v>
      </c>
      <c r="AU463" s="19" t="s">
        <v>83</v>
      </c>
    </row>
    <row r="464" spans="1:65" s="2" customFormat="1" ht="24.15" customHeight="1">
      <c r="A464" s="40"/>
      <c r="B464" s="41"/>
      <c r="C464" s="206" t="s">
        <v>400</v>
      </c>
      <c r="D464" s="206" t="s">
        <v>137</v>
      </c>
      <c r="E464" s="207" t="s">
        <v>695</v>
      </c>
      <c r="F464" s="208" t="s">
        <v>696</v>
      </c>
      <c r="G464" s="209" t="s">
        <v>413</v>
      </c>
      <c r="H464" s="210">
        <v>748.224</v>
      </c>
      <c r="I464" s="211"/>
      <c r="J464" s="212">
        <f>ROUND(I464*H464,2)</f>
        <v>0</v>
      </c>
      <c r="K464" s="208" t="s">
        <v>141</v>
      </c>
      <c r="L464" s="46"/>
      <c r="M464" s="213" t="s">
        <v>19</v>
      </c>
      <c r="N464" s="214" t="s">
        <v>44</v>
      </c>
      <c r="O464" s="86"/>
      <c r="P464" s="215">
        <f>O464*H464</f>
        <v>0</v>
      </c>
      <c r="Q464" s="215">
        <v>0</v>
      </c>
      <c r="R464" s="215">
        <f>Q464*H464</f>
        <v>0</v>
      </c>
      <c r="S464" s="215">
        <v>0</v>
      </c>
      <c r="T464" s="21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7" t="s">
        <v>142</v>
      </c>
      <c r="AT464" s="217" t="s">
        <v>137</v>
      </c>
      <c r="AU464" s="217" t="s">
        <v>83</v>
      </c>
      <c r="AY464" s="19" t="s">
        <v>135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9" t="s">
        <v>81</v>
      </c>
      <c r="BK464" s="218">
        <f>ROUND(I464*H464,2)</f>
        <v>0</v>
      </c>
      <c r="BL464" s="19" t="s">
        <v>142</v>
      </c>
      <c r="BM464" s="217" t="s">
        <v>949</v>
      </c>
    </row>
    <row r="465" spans="1:47" s="2" customFormat="1" ht="12">
      <c r="A465" s="40"/>
      <c r="B465" s="41"/>
      <c r="C465" s="42"/>
      <c r="D465" s="219" t="s">
        <v>144</v>
      </c>
      <c r="E465" s="42"/>
      <c r="F465" s="220" t="s">
        <v>698</v>
      </c>
      <c r="G465" s="42"/>
      <c r="H465" s="42"/>
      <c r="I465" s="221"/>
      <c r="J465" s="42"/>
      <c r="K465" s="42"/>
      <c r="L465" s="46"/>
      <c r="M465" s="222"/>
      <c r="N465" s="22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144</v>
      </c>
      <c r="AU465" s="19" t="s">
        <v>83</v>
      </c>
    </row>
    <row r="466" spans="1:63" s="12" customFormat="1" ht="25.9" customHeight="1">
      <c r="A466" s="12"/>
      <c r="B466" s="190"/>
      <c r="C466" s="191"/>
      <c r="D466" s="192" t="s">
        <v>72</v>
      </c>
      <c r="E466" s="193" t="s">
        <v>699</v>
      </c>
      <c r="F466" s="193" t="s">
        <v>700</v>
      </c>
      <c r="G466" s="191"/>
      <c r="H466" s="191"/>
      <c r="I466" s="194"/>
      <c r="J466" s="195">
        <f>BK466</f>
        <v>0</v>
      </c>
      <c r="K466" s="191"/>
      <c r="L466" s="196"/>
      <c r="M466" s="197"/>
      <c r="N466" s="198"/>
      <c r="O466" s="198"/>
      <c r="P466" s="199">
        <f>P467+P493+P503+P525</f>
        <v>0</v>
      </c>
      <c r="Q466" s="198"/>
      <c r="R466" s="199">
        <f>R467+R493+R503+R525</f>
        <v>0</v>
      </c>
      <c r="S466" s="198"/>
      <c r="T466" s="200">
        <f>T467+T493+T503+T525</f>
        <v>0</v>
      </c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R466" s="201" t="s">
        <v>175</v>
      </c>
      <c r="AT466" s="202" t="s">
        <v>72</v>
      </c>
      <c r="AU466" s="202" t="s">
        <v>73</v>
      </c>
      <c r="AY466" s="201" t="s">
        <v>135</v>
      </c>
      <c r="BK466" s="203">
        <f>BK467+BK493+BK503+BK525</f>
        <v>0</v>
      </c>
    </row>
    <row r="467" spans="1:63" s="12" customFormat="1" ht="22.8" customHeight="1">
      <c r="A467" s="12"/>
      <c r="B467" s="190"/>
      <c r="C467" s="191"/>
      <c r="D467" s="192" t="s">
        <v>72</v>
      </c>
      <c r="E467" s="204" t="s">
        <v>701</v>
      </c>
      <c r="F467" s="204" t="s">
        <v>702</v>
      </c>
      <c r="G467" s="191"/>
      <c r="H467" s="191"/>
      <c r="I467" s="194"/>
      <c r="J467" s="205">
        <f>BK467</f>
        <v>0</v>
      </c>
      <c r="K467" s="191"/>
      <c r="L467" s="196"/>
      <c r="M467" s="197"/>
      <c r="N467" s="198"/>
      <c r="O467" s="198"/>
      <c r="P467" s="199">
        <f>SUM(P468:P492)</f>
        <v>0</v>
      </c>
      <c r="Q467" s="198"/>
      <c r="R467" s="199">
        <f>SUM(R468:R492)</f>
        <v>0</v>
      </c>
      <c r="S467" s="198"/>
      <c r="T467" s="200">
        <f>SUM(T468:T492)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01" t="s">
        <v>175</v>
      </c>
      <c r="AT467" s="202" t="s">
        <v>72</v>
      </c>
      <c r="AU467" s="202" t="s">
        <v>81</v>
      </c>
      <c r="AY467" s="201" t="s">
        <v>135</v>
      </c>
      <c r="BK467" s="203">
        <f>SUM(BK468:BK492)</f>
        <v>0</v>
      </c>
    </row>
    <row r="468" spans="1:65" s="2" customFormat="1" ht="16.5" customHeight="1">
      <c r="A468" s="40"/>
      <c r="B468" s="41"/>
      <c r="C468" s="206" t="s">
        <v>576</v>
      </c>
      <c r="D468" s="206" t="s">
        <v>137</v>
      </c>
      <c r="E468" s="207" t="s">
        <v>704</v>
      </c>
      <c r="F468" s="208" t="s">
        <v>705</v>
      </c>
      <c r="G468" s="209" t="s">
        <v>706</v>
      </c>
      <c r="H468" s="210">
        <v>1</v>
      </c>
      <c r="I468" s="211"/>
      <c r="J468" s="212">
        <f>ROUND(I468*H468,2)</f>
        <v>0</v>
      </c>
      <c r="K468" s="208" t="s">
        <v>141</v>
      </c>
      <c r="L468" s="46"/>
      <c r="M468" s="213" t="s">
        <v>19</v>
      </c>
      <c r="N468" s="214" t="s">
        <v>44</v>
      </c>
      <c r="O468" s="86"/>
      <c r="P468" s="215">
        <f>O468*H468</f>
        <v>0</v>
      </c>
      <c r="Q468" s="215">
        <v>0</v>
      </c>
      <c r="R468" s="215">
        <f>Q468*H468</f>
        <v>0</v>
      </c>
      <c r="S468" s="215">
        <v>0</v>
      </c>
      <c r="T468" s="216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7" t="s">
        <v>707</v>
      </c>
      <c r="AT468" s="217" t="s">
        <v>137</v>
      </c>
      <c r="AU468" s="217" t="s">
        <v>83</v>
      </c>
      <c r="AY468" s="19" t="s">
        <v>135</v>
      </c>
      <c r="BE468" s="218">
        <f>IF(N468="základní",J468,0)</f>
        <v>0</v>
      </c>
      <c r="BF468" s="218">
        <f>IF(N468="snížená",J468,0)</f>
        <v>0</v>
      </c>
      <c r="BG468" s="218">
        <f>IF(N468="zákl. přenesená",J468,0)</f>
        <v>0</v>
      </c>
      <c r="BH468" s="218">
        <f>IF(N468="sníž. přenesená",J468,0)</f>
        <v>0</v>
      </c>
      <c r="BI468" s="218">
        <f>IF(N468="nulová",J468,0)</f>
        <v>0</v>
      </c>
      <c r="BJ468" s="19" t="s">
        <v>81</v>
      </c>
      <c r="BK468" s="218">
        <f>ROUND(I468*H468,2)</f>
        <v>0</v>
      </c>
      <c r="BL468" s="19" t="s">
        <v>707</v>
      </c>
      <c r="BM468" s="217" t="s">
        <v>950</v>
      </c>
    </row>
    <row r="469" spans="1:47" s="2" customFormat="1" ht="12">
      <c r="A469" s="40"/>
      <c r="B469" s="41"/>
      <c r="C469" s="42"/>
      <c r="D469" s="219" t="s">
        <v>144</v>
      </c>
      <c r="E469" s="42"/>
      <c r="F469" s="220" t="s">
        <v>709</v>
      </c>
      <c r="G469" s="42"/>
      <c r="H469" s="42"/>
      <c r="I469" s="221"/>
      <c r="J469" s="42"/>
      <c r="K469" s="42"/>
      <c r="L469" s="46"/>
      <c r="M469" s="222"/>
      <c r="N469" s="223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144</v>
      </c>
      <c r="AU469" s="19" t="s">
        <v>83</v>
      </c>
    </row>
    <row r="470" spans="1:51" s="13" customFormat="1" ht="12">
      <c r="A470" s="13"/>
      <c r="B470" s="224"/>
      <c r="C470" s="225"/>
      <c r="D470" s="226" t="s">
        <v>146</v>
      </c>
      <c r="E470" s="227" t="s">
        <v>19</v>
      </c>
      <c r="F470" s="228" t="s">
        <v>710</v>
      </c>
      <c r="G470" s="225"/>
      <c r="H470" s="227" t="s">
        <v>19</v>
      </c>
      <c r="I470" s="229"/>
      <c r="J470" s="225"/>
      <c r="K470" s="225"/>
      <c r="L470" s="230"/>
      <c r="M470" s="231"/>
      <c r="N470" s="232"/>
      <c r="O470" s="232"/>
      <c r="P470" s="232"/>
      <c r="Q470" s="232"/>
      <c r="R470" s="232"/>
      <c r="S470" s="232"/>
      <c r="T470" s="23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4" t="s">
        <v>146</v>
      </c>
      <c r="AU470" s="234" t="s">
        <v>83</v>
      </c>
      <c r="AV470" s="13" t="s">
        <v>81</v>
      </c>
      <c r="AW470" s="13" t="s">
        <v>35</v>
      </c>
      <c r="AX470" s="13" t="s">
        <v>73</v>
      </c>
      <c r="AY470" s="234" t="s">
        <v>135</v>
      </c>
    </row>
    <row r="471" spans="1:51" s="14" customFormat="1" ht="12">
      <c r="A471" s="14"/>
      <c r="B471" s="235"/>
      <c r="C471" s="236"/>
      <c r="D471" s="226" t="s">
        <v>146</v>
      </c>
      <c r="E471" s="237" t="s">
        <v>19</v>
      </c>
      <c r="F471" s="238" t="s">
        <v>81</v>
      </c>
      <c r="G471" s="236"/>
      <c r="H471" s="239">
        <v>1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5" t="s">
        <v>146</v>
      </c>
      <c r="AU471" s="245" t="s">
        <v>83</v>
      </c>
      <c r="AV471" s="14" t="s">
        <v>83</v>
      </c>
      <c r="AW471" s="14" t="s">
        <v>35</v>
      </c>
      <c r="AX471" s="14" t="s">
        <v>81</v>
      </c>
      <c r="AY471" s="245" t="s">
        <v>135</v>
      </c>
    </row>
    <row r="472" spans="1:65" s="2" customFormat="1" ht="16.5" customHeight="1">
      <c r="A472" s="40"/>
      <c r="B472" s="41"/>
      <c r="C472" s="206" t="s">
        <v>588</v>
      </c>
      <c r="D472" s="206" t="s">
        <v>137</v>
      </c>
      <c r="E472" s="207" t="s">
        <v>712</v>
      </c>
      <c r="F472" s="208" t="s">
        <v>713</v>
      </c>
      <c r="G472" s="209" t="s">
        <v>714</v>
      </c>
      <c r="H472" s="210">
        <v>1</v>
      </c>
      <c r="I472" s="211"/>
      <c r="J472" s="212">
        <f>ROUND(I472*H472,2)</f>
        <v>0</v>
      </c>
      <c r="K472" s="208" t="s">
        <v>141</v>
      </c>
      <c r="L472" s="46"/>
      <c r="M472" s="213" t="s">
        <v>19</v>
      </c>
      <c r="N472" s="214" t="s">
        <v>44</v>
      </c>
      <c r="O472" s="86"/>
      <c r="P472" s="215">
        <f>O472*H472</f>
        <v>0</v>
      </c>
      <c r="Q472" s="215">
        <v>0</v>
      </c>
      <c r="R472" s="215">
        <f>Q472*H472</f>
        <v>0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707</v>
      </c>
      <c r="AT472" s="217" t="s">
        <v>137</v>
      </c>
      <c r="AU472" s="217" t="s">
        <v>83</v>
      </c>
      <c r="AY472" s="19" t="s">
        <v>135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81</v>
      </c>
      <c r="BK472" s="218">
        <f>ROUND(I472*H472,2)</f>
        <v>0</v>
      </c>
      <c r="BL472" s="19" t="s">
        <v>707</v>
      </c>
      <c r="BM472" s="217" t="s">
        <v>951</v>
      </c>
    </row>
    <row r="473" spans="1:47" s="2" customFormat="1" ht="12">
      <c r="A473" s="40"/>
      <c r="B473" s="41"/>
      <c r="C473" s="42"/>
      <c r="D473" s="219" t="s">
        <v>144</v>
      </c>
      <c r="E473" s="42"/>
      <c r="F473" s="220" t="s">
        <v>716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144</v>
      </c>
      <c r="AU473" s="19" t="s">
        <v>83</v>
      </c>
    </row>
    <row r="474" spans="1:51" s="13" customFormat="1" ht="12">
      <c r="A474" s="13"/>
      <c r="B474" s="224"/>
      <c r="C474" s="225"/>
      <c r="D474" s="226" t="s">
        <v>146</v>
      </c>
      <c r="E474" s="227" t="s">
        <v>19</v>
      </c>
      <c r="F474" s="228" t="s">
        <v>717</v>
      </c>
      <c r="G474" s="225"/>
      <c r="H474" s="227" t="s">
        <v>19</v>
      </c>
      <c r="I474" s="229"/>
      <c r="J474" s="225"/>
      <c r="K474" s="225"/>
      <c r="L474" s="230"/>
      <c r="M474" s="231"/>
      <c r="N474" s="232"/>
      <c r="O474" s="232"/>
      <c r="P474" s="232"/>
      <c r="Q474" s="232"/>
      <c r="R474" s="232"/>
      <c r="S474" s="232"/>
      <c r="T474" s="23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4" t="s">
        <v>146</v>
      </c>
      <c r="AU474" s="234" t="s">
        <v>83</v>
      </c>
      <c r="AV474" s="13" t="s">
        <v>81</v>
      </c>
      <c r="AW474" s="13" t="s">
        <v>35</v>
      </c>
      <c r="AX474" s="13" t="s">
        <v>73</v>
      </c>
      <c r="AY474" s="234" t="s">
        <v>135</v>
      </c>
    </row>
    <row r="475" spans="1:51" s="14" customFormat="1" ht="12">
      <c r="A475" s="14"/>
      <c r="B475" s="235"/>
      <c r="C475" s="236"/>
      <c r="D475" s="226" t="s">
        <v>146</v>
      </c>
      <c r="E475" s="237" t="s">
        <v>19</v>
      </c>
      <c r="F475" s="238" t="s">
        <v>81</v>
      </c>
      <c r="G475" s="236"/>
      <c r="H475" s="239">
        <v>1</v>
      </c>
      <c r="I475" s="240"/>
      <c r="J475" s="236"/>
      <c r="K475" s="236"/>
      <c r="L475" s="241"/>
      <c r="M475" s="242"/>
      <c r="N475" s="243"/>
      <c r="O475" s="243"/>
      <c r="P475" s="243"/>
      <c r="Q475" s="243"/>
      <c r="R475" s="243"/>
      <c r="S475" s="243"/>
      <c r="T475" s="24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5" t="s">
        <v>146</v>
      </c>
      <c r="AU475" s="245" t="s">
        <v>83</v>
      </c>
      <c r="AV475" s="14" t="s">
        <v>83</v>
      </c>
      <c r="AW475" s="14" t="s">
        <v>35</v>
      </c>
      <c r="AX475" s="14" t="s">
        <v>81</v>
      </c>
      <c r="AY475" s="245" t="s">
        <v>135</v>
      </c>
    </row>
    <row r="476" spans="1:65" s="2" customFormat="1" ht="16.5" customHeight="1">
      <c r="A476" s="40"/>
      <c r="B476" s="41"/>
      <c r="C476" s="206" t="s">
        <v>594</v>
      </c>
      <c r="D476" s="206" t="s">
        <v>137</v>
      </c>
      <c r="E476" s="207" t="s">
        <v>719</v>
      </c>
      <c r="F476" s="208" t="s">
        <v>720</v>
      </c>
      <c r="G476" s="209" t="s">
        <v>714</v>
      </c>
      <c r="H476" s="210">
        <v>1</v>
      </c>
      <c r="I476" s="211"/>
      <c r="J476" s="212">
        <f>ROUND(I476*H476,2)</f>
        <v>0</v>
      </c>
      <c r="K476" s="208" t="s">
        <v>141</v>
      </c>
      <c r="L476" s="46"/>
      <c r="M476" s="213" t="s">
        <v>19</v>
      </c>
      <c r="N476" s="214" t="s">
        <v>44</v>
      </c>
      <c r="O476" s="86"/>
      <c r="P476" s="215">
        <f>O476*H476</f>
        <v>0</v>
      </c>
      <c r="Q476" s="215">
        <v>0</v>
      </c>
      <c r="R476" s="215">
        <f>Q476*H476</f>
        <v>0</v>
      </c>
      <c r="S476" s="215">
        <v>0</v>
      </c>
      <c r="T476" s="216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7" t="s">
        <v>707</v>
      </c>
      <c r="AT476" s="217" t="s">
        <v>137</v>
      </c>
      <c r="AU476" s="217" t="s">
        <v>83</v>
      </c>
      <c r="AY476" s="19" t="s">
        <v>135</v>
      </c>
      <c r="BE476" s="218">
        <f>IF(N476="základní",J476,0)</f>
        <v>0</v>
      </c>
      <c r="BF476" s="218">
        <f>IF(N476="snížená",J476,0)</f>
        <v>0</v>
      </c>
      <c r="BG476" s="218">
        <f>IF(N476="zákl. přenesená",J476,0)</f>
        <v>0</v>
      </c>
      <c r="BH476" s="218">
        <f>IF(N476="sníž. přenesená",J476,0)</f>
        <v>0</v>
      </c>
      <c r="BI476" s="218">
        <f>IF(N476="nulová",J476,0)</f>
        <v>0</v>
      </c>
      <c r="BJ476" s="19" t="s">
        <v>81</v>
      </c>
      <c r="BK476" s="218">
        <f>ROUND(I476*H476,2)</f>
        <v>0</v>
      </c>
      <c r="BL476" s="19" t="s">
        <v>707</v>
      </c>
      <c r="BM476" s="217" t="s">
        <v>952</v>
      </c>
    </row>
    <row r="477" spans="1:47" s="2" customFormat="1" ht="12">
      <c r="A477" s="40"/>
      <c r="B477" s="41"/>
      <c r="C477" s="42"/>
      <c r="D477" s="219" t="s">
        <v>144</v>
      </c>
      <c r="E477" s="42"/>
      <c r="F477" s="220" t="s">
        <v>722</v>
      </c>
      <c r="G477" s="42"/>
      <c r="H477" s="42"/>
      <c r="I477" s="221"/>
      <c r="J477" s="42"/>
      <c r="K477" s="42"/>
      <c r="L477" s="46"/>
      <c r="M477" s="222"/>
      <c r="N477" s="223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144</v>
      </c>
      <c r="AU477" s="19" t="s">
        <v>83</v>
      </c>
    </row>
    <row r="478" spans="1:51" s="13" customFormat="1" ht="12">
      <c r="A478" s="13"/>
      <c r="B478" s="224"/>
      <c r="C478" s="225"/>
      <c r="D478" s="226" t="s">
        <v>146</v>
      </c>
      <c r="E478" s="227" t="s">
        <v>19</v>
      </c>
      <c r="F478" s="228" t="s">
        <v>723</v>
      </c>
      <c r="G478" s="225"/>
      <c r="H478" s="227" t="s">
        <v>19</v>
      </c>
      <c r="I478" s="229"/>
      <c r="J478" s="225"/>
      <c r="K478" s="225"/>
      <c r="L478" s="230"/>
      <c r="M478" s="231"/>
      <c r="N478" s="232"/>
      <c r="O478" s="232"/>
      <c r="P478" s="232"/>
      <c r="Q478" s="232"/>
      <c r="R478" s="232"/>
      <c r="S478" s="232"/>
      <c r="T478" s="23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4" t="s">
        <v>146</v>
      </c>
      <c r="AU478" s="234" t="s">
        <v>83</v>
      </c>
      <c r="AV478" s="13" t="s">
        <v>81</v>
      </c>
      <c r="AW478" s="13" t="s">
        <v>35</v>
      </c>
      <c r="AX478" s="13" t="s">
        <v>73</v>
      </c>
      <c r="AY478" s="234" t="s">
        <v>135</v>
      </c>
    </row>
    <row r="479" spans="1:51" s="14" customFormat="1" ht="12">
      <c r="A479" s="14"/>
      <c r="B479" s="235"/>
      <c r="C479" s="236"/>
      <c r="D479" s="226" t="s">
        <v>146</v>
      </c>
      <c r="E479" s="237" t="s">
        <v>19</v>
      </c>
      <c r="F479" s="238" t="s">
        <v>81</v>
      </c>
      <c r="G479" s="236"/>
      <c r="H479" s="239">
        <v>1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5" t="s">
        <v>146</v>
      </c>
      <c r="AU479" s="245" t="s">
        <v>83</v>
      </c>
      <c r="AV479" s="14" t="s">
        <v>83</v>
      </c>
      <c r="AW479" s="14" t="s">
        <v>35</v>
      </c>
      <c r="AX479" s="14" t="s">
        <v>81</v>
      </c>
      <c r="AY479" s="245" t="s">
        <v>135</v>
      </c>
    </row>
    <row r="480" spans="1:65" s="2" customFormat="1" ht="16.5" customHeight="1">
      <c r="A480" s="40"/>
      <c r="B480" s="41"/>
      <c r="C480" s="206" t="s">
        <v>603</v>
      </c>
      <c r="D480" s="206" t="s">
        <v>137</v>
      </c>
      <c r="E480" s="207" t="s">
        <v>725</v>
      </c>
      <c r="F480" s="208" t="s">
        <v>726</v>
      </c>
      <c r="G480" s="209" t="s">
        <v>714</v>
      </c>
      <c r="H480" s="210">
        <v>1</v>
      </c>
      <c r="I480" s="211"/>
      <c r="J480" s="212">
        <f>ROUND(I480*H480,2)</f>
        <v>0</v>
      </c>
      <c r="K480" s="208" t="s">
        <v>141</v>
      </c>
      <c r="L480" s="46"/>
      <c r="M480" s="213" t="s">
        <v>19</v>
      </c>
      <c r="N480" s="214" t="s">
        <v>44</v>
      </c>
      <c r="O480" s="86"/>
      <c r="P480" s="215">
        <f>O480*H480</f>
        <v>0</v>
      </c>
      <c r="Q480" s="215">
        <v>0</v>
      </c>
      <c r="R480" s="215">
        <f>Q480*H480</f>
        <v>0</v>
      </c>
      <c r="S480" s="215">
        <v>0</v>
      </c>
      <c r="T480" s="216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7" t="s">
        <v>707</v>
      </c>
      <c r="AT480" s="217" t="s">
        <v>137</v>
      </c>
      <c r="AU480" s="217" t="s">
        <v>83</v>
      </c>
      <c r="AY480" s="19" t="s">
        <v>135</v>
      </c>
      <c r="BE480" s="218">
        <f>IF(N480="základní",J480,0)</f>
        <v>0</v>
      </c>
      <c r="BF480" s="218">
        <f>IF(N480="snížená",J480,0)</f>
        <v>0</v>
      </c>
      <c r="BG480" s="218">
        <f>IF(N480="zákl. přenesená",J480,0)</f>
        <v>0</v>
      </c>
      <c r="BH480" s="218">
        <f>IF(N480="sníž. přenesená",J480,0)</f>
        <v>0</v>
      </c>
      <c r="BI480" s="218">
        <f>IF(N480="nulová",J480,0)</f>
        <v>0</v>
      </c>
      <c r="BJ480" s="19" t="s">
        <v>81</v>
      </c>
      <c r="BK480" s="218">
        <f>ROUND(I480*H480,2)</f>
        <v>0</v>
      </c>
      <c r="BL480" s="19" t="s">
        <v>707</v>
      </c>
      <c r="BM480" s="217" t="s">
        <v>953</v>
      </c>
    </row>
    <row r="481" spans="1:47" s="2" customFormat="1" ht="12">
      <c r="A481" s="40"/>
      <c r="B481" s="41"/>
      <c r="C481" s="42"/>
      <c r="D481" s="219" t="s">
        <v>144</v>
      </c>
      <c r="E481" s="42"/>
      <c r="F481" s="220" t="s">
        <v>728</v>
      </c>
      <c r="G481" s="42"/>
      <c r="H481" s="42"/>
      <c r="I481" s="221"/>
      <c r="J481" s="42"/>
      <c r="K481" s="42"/>
      <c r="L481" s="46"/>
      <c r="M481" s="222"/>
      <c r="N481" s="223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144</v>
      </c>
      <c r="AU481" s="19" t="s">
        <v>83</v>
      </c>
    </row>
    <row r="482" spans="1:51" s="13" customFormat="1" ht="12">
      <c r="A482" s="13"/>
      <c r="B482" s="224"/>
      <c r="C482" s="225"/>
      <c r="D482" s="226" t="s">
        <v>146</v>
      </c>
      <c r="E482" s="227" t="s">
        <v>19</v>
      </c>
      <c r="F482" s="228" t="s">
        <v>729</v>
      </c>
      <c r="G482" s="225"/>
      <c r="H482" s="227" t="s">
        <v>19</v>
      </c>
      <c r="I482" s="229"/>
      <c r="J482" s="225"/>
      <c r="K482" s="225"/>
      <c r="L482" s="230"/>
      <c r="M482" s="231"/>
      <c r="N482" s="232"/>
      <c r="O482" s="232"/>
      <c r="P482" s="232"/>
      <c r="Q482" s="232"/>
      <c r="R482" s="232"/>
      <c r="S482" s="232"/>
      <c r="T482" s="23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4" t="s">
        <v>146</v>
      </c>
      <c r="AU482" s="234" t="s">
        <v>83</v>
      </c>
      <c r="AV482" s="13" t="s">
        <v>81</v>
      </c>
      <c r="AW482" s="13" t="s">
        <v>35</v>
      </c>
      <c r="AX482" s="13" t="s">
        <v>73</v>
      </c>
      <c r="AY482" s="234" t="s">
        <v>135</v>
      </c>
    </row>
    <row r="483" spans="1:51" s="14" customFormat="1" ht="12">
      <c r="A483" s="14"/>
      <c r="B483" s="235"/>
      <c r="C483" s="236"/>
      <c r="D483" s="226" t="s">
        <v>146</v>
      </c>
      <c r="E483" s="237" t="s">
        <v>19</v>
      </c>
      <c r="F483" s="238" t="s">
        <v>81</v>
      </c>
      <c r="G483" s="236"/>
      <c r="H483" s="239">
        <v>1</v>
      </c>
      <c r="I483" s="240"/>
      <c r="J483" s="236"/>
      <c r="K483" s="236"/>
      <c r="L483" s="241"/>
      <c r="M483" s="242"/>
      <c r="N483" s="243"/>
      <c r="O483" s="243"/>
      <c r="P483" s="243"/>
      <c r="Q483" s="243"/>
      <c r="R483" s="243"/>
      <c r="S483" s="243"/>
      <c r="T483" s="24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5" t="s">
        <v>146</v>
      </c>
      <c r="AU483" s="245" t="s">
        <v>83</v>
      </c>
      <c r="AV483" s="14" t="s">
        <v>83</v>
      </c>
      <c r="AW483" s="14" t="s">
        <v>35</v>
      </c>
      <c r="AX483" s="14" t="s">
        <v>81</v>
      </c>
      <c r="AY483" s="245" t="s">
        <v>135</v>
      </c>
    </row>
    <row r="484" spans="1:65" s="2" customFormat="1" ht="16.5" customHeight="1">
      <c r="A484" s="40"/>
      <c r="B484" s="41"/>
      <c r="C484" s="206" t="s">
        <v>612</v>
      </c>
      <c r="D484" s="206" t="s">
        <v>137</v>
      </c>
      <c r="E484" s="207" t="s">
        <v>731</v>
      </c>
      <c r="F484" s="208" t="s">
        <v>732</v>
      </c>
      <c r="G484" s="209" t="s">
        <v>714</v>
      </c>
      <c r="H484" s="210">
        <v>1</v>
      </c>
      <c r="I484" s="211"/>
      <c r="J484" s="212">
        <f>ROUND(I484*H484,2)</f>
        <v>0</v>
      </c>
      <c r="K484" s="208" t="s">
        <v>141</v>
      </c>
      <c r="L484" s="46"/>
      <c r="M484" s="213" t="s">
        <v>19</v>
      </c>
      <c r="N484" s="214" t="s">
        <v>44</v>
      </c>
      <c r="O484" s="86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7" t="s">
        <v>707</v>
      </c>
      <c r="AT484" s="217" t="s">
        <v>137</v>
      </c>
      <c r="AU484" s="217" t="s">
        <v>83</v>
      </c>
      <c r="AY484" s="19" t="s">
        <v>135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9" t="s">
        <v>81</v>
      </c>
      <c r="BK484" s="218">
        <f>ROUND(I484*H484,2)</f>
        <v>0</v>
      </c>
      <c r="BL484" s="19" t="s">
        <v>707</v>
      </c>
      <c r="BM484" s="217" t="s">
        <v>954</v>
      </c>
    </row>
    <row r="485" spans="1:47" s="2" customFormat="1" ht="12">
      <c r="A485" s="40"/>
      <c r="B485" s="41"/>
      <c r="C485" s="42"/>
      <c r="D485" s="219" t="s">
        <v>144</v>
      </c>
      <c r="E485" s="42"/>
      <c r="F485" s="220" t="s">
        <v>734</v>
      </c>
      <c r="G485" s="42"/>
      <c r="H485" s="42"/>
      <c r="I485" s="221"/>
      <c r="J485" s="42"/>
      <c r="K485" s="42"/>
      <c r="L485" s="46"/>
      <c r="M485" s="222"/>
      <c r="N485" s="223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144</v>
      </c>
      <c r="AU485" s="19" t="s">
        <v>83</v>
      </c>
    </row>
    <row r="486" spans="1:51" s="13" customFormat="1" ht="12">
      <c r="A486" s="13"/>
      <c r="B486" s="224"/>
      <c r="C486" s="225"/>
      <c r="D486" s="226" t="s">
        <v>146</v>
      </c>
      <c r="E486" s="227" t="s">
        <v>19</v>
      </c>
      <c r="F486" s="228" t="s">
        <v>735</v>
      </c>
      <c r="G486" s="225"/>
      <c r="H486" s="227" t="s">
        <v>19</v>
      </c>
      <c r="I486" s="229"/>
      <c r="J486" s="225"/>
      <c r="K486" s="225"/>
      <c r="L486" s="230"/>
      <c r="M486" s="231"/>
      <c r="N486" s="232"/>
      <c r="O486" s="232"/>
      <c r="P486" s="232"/>
      <c r="Q486" s="232"/>
      <c r="R486" s="232"/>
      <c r="S486" s="232"/>
      <c r="T486" s="23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4" t="s">
        <v>146</v>
      </c>
      <c r="AU486" s="234" t="s">
        <v>83</v>
      </c>
      <c r="AV486" s="13" t="s">
        <v>81</v>
      </c>
      <c r="AW486" s="13" t="s">
        <v>35</v>
      </c>
      <c r="AX486" s="13" t="s">
        <v>73</v>
      </c>
      <c r="AY486" s="234" t="s">
        <v>135</v>
      </c>
    </row>
    <row r="487" spans="1:51" s="14" customFormat="1" ht="12">
      <c r="A487" s="14"/>
      <c r="B487" s="235"/>
      <c r="C487" s="236"/>
      <c r="D487" s="226" t="s">
        <v>146</v>
      </c>
      <c r="E487" s="237" t="s">
        <v>19</v>
      </c>
      <c r="F487" s="238" t="s">
        <v>81</v>
      </c>
      <c r="G487" s="236"/>
      <c r="H487" s="239">
        <v>1</v>
      </c>
      <c r="I487" s="240"/>
      <c r="J487" s="236"/>
      <c r="K487" s="236"/>
      <c r="L487" s="241"/>
      <c r="M487" s="242"/>
      <c r="N487" s="243"/>
      <c r="O487" s="243"/>
      <c r="P487" s="243"/>
      <c r="Q487" s="243"/>
      <c r="R487" s="243"/>
      <c r="S487" s="243"/>
      <c r="T487" s="24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5" t="s">
        <v>146</v>
      </c>
      <c r="AU487" s="245" t="s">
        <v>83</v>
      </c>
      <c r="AV487" s="14" t="s">
        <v>83</v>
      </c>
      <c r="AW487" s="14" t="s">
        <v>35</v>
      </c>
      <c r="AX487" s="14" t="s">
        <v>81</v>
      </c>
      <c r="AY487" s="245" t="s">
        <v>135</v>
      </c>
    </row>
    <row r="488" spans="1:65" s="2" customFormat="1" ht="16.5" customHeight="1">
      <c r="A488" s="40"/>
      <c r="B488" s="41"/>
      <c r="C488" s="206" t="s">
        <v>624</v>
      </c>
      <c r="D488" s="206" t="s">
        <v>137</v>
      </c>
      <c r="E488" s="207" t="s">
        <v>737</v>
      </c>
      <c r="F488" s="208" t="s">
        <v>738</v>
      </c>
      <c r="G488" s="209" t="s">
        <v>714</v>
      </c>
      <c r="H488" s="210">
        <v>1</v>
      </c>
      <c r="I488" s="211"/>
      <c r="J488" s="212">
        <f>ROUND(I488*H488,2)</f>
        <v>0</v>
      </c>
      <c r="K488" s="208" t="s">
        <v>141</v>
      </c>
      <c r="L488" s="46"/>
      <c r="M488" s="213" t="s">
        <v>19</v>
      </c>
      <c r="N488" s="214" t="s">
        <v>44</v>
      </c>
      <c r="O488" s="86"/>
      <c r="P488" s="215">
        <f>O488*H488</f>
        <v>0</v>
      </c>
      <c r="Q488" s="215">
        <v>0</v>
      </c>
      <c r="R488" s="215">
        <f>Q488*H488</f>
        <v>0</v>
      </c>
      <c r="S488" s="215">
        <v>0</v>
      </c>
      <c r="T488" s="216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17" t="s">
        <v>707</v>
      </c>
      <c r="AT488" s="217" t="s">
        <v>137</v>
      </c>
      <c r="AU488" s="217" t="s">
        <v>83</v>
      </c>
      <c r="AY488" s="19" t="s">
        <v>135</v>
      </c>
      <c r="BE488" s="218">
        <f>IF(N488="základní",J488,0)</f>
        <v>0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9" t="s">
        <v>81</v>
      </c>
      <c r="BK488" s="218">
        <f>ROUND(I488*H488,2)</f>
        <v>0</v>
      </c>
      <c r="BL488" s="19" t="s">
        <v>707</v>
      </c>
      <c r="BM488" s="217" t="s">
        <v>955</v>
      </c>
    </row>
    <row r="489" spans="1:47" s="2" customFormat="1" ht="12">
      <c r="A489" s="40"/>
      <c r="B489" s="41"/>
      <c r="C489" s="42"/>
      <c r="D489" s="219" t="s">
        <v>144</v>
      </c>
      <c r="E489" s="42"/>
      <c r="F489" s="220" t="s">
        <v>740</v>
      </c>
      <c r="G489" s="42"/>
      <c r="H489" s="42"/>
      <c r="I489" s="221"/>
      <c r="J489" s="42"/>
      <c r="K489" s="42"/>
      <c r="L489" s="46"/>
      <c r="M489" s="222"/>
      <c r="N489" s="223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144</v>
      </c>
      <c r="AU489" s="19" t="s">
        <v>83</v>
      </c>
    </row>
    <row r="490" spans="1:51" s="13" customFormat="1" ht="12">
      <c r="A490" s="13"/>
      <c r="B490" s="224"/>
      <c r="C490" s="225"/>
      <c r="D490" s="226" t="s">
        <v>146</v>
      </c>
      <c r="E490" s="227" t="s">
        <v>19</v>
      </c>
      <c r="F490" s="228" t="s">
        <v>741</v>
      </c>
      <c r="G490" s="225"/>
      <c r="H490" s="227" t="s">
        <v>19</v>
      </c>
      <c r="I490" s="229"/>
      <c r="J490" s="225"/>
      <c r="K490" s="225"/>
      <c r="L490" s="230"/>
      <c r="M490" s="231"/>
      <c r="N490" s="232"/>
      <c r="O490" s="232"/>
      <c r="P490" s="232"/>
      <c r="Q490" s="232"/>
      <c r="R490" s="232"/>
      <c r="S490" s="232"/>
      <c r="T490" s="23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4" t="s">
        <v>146</v>
      </c>
      <c r="AU490" s="234" t="s">
        <v>83</v>
      </c>
      <c r="AV490" s="13" t="s">
        <v>81</v>
      </c>
      <c r="AW490" s="13" t="s">
        <v>35</v>
      </c>
      <c r="AX490" s="13" t="s">
        <v>73</v>
      </c>
      <c r="AY490" s="234" t="s">
        <v>135</v>
      </c>
    </row>
    <row r="491" spans="1:51" s="13" customFormat="1" ht="12">
      <c r="A491" s="13"/>
      <c r="B491" s="224"/>
      <c r="C491" s="225"/>
      <c r="D491" s="226" t="s">
        <v>146</v>
      </c>
      <c r="E491" s="227" t="s">
        <v>19</v>
      </c>
      <c r="F491" s="228" t="s">
        <v>738</v>
      </c>
      <c r="G491" s="225"/>
      <c r="H491" s="227" t="s">
        <v>19</v>
      </c>
      <c r="I491" s="229"/>
      <c r="J491" s="225"/>
      <c r="K491" s="225"/>
      <c r="L491" s="230"/>
      <c r="M491" s="231"/>
      <c r="N491" s="232"/>
      <c r="O491" s="232"/>
      <c r="P491" s="232"/>
      <c r="Q491" s="232"/>
      <c r="R491" s="232"/>
      <c r="S491" s="232"/>
      <c r="T491" s="23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4" t="s">
        <v>146</v>
      </c>
      <c r="AU491" s="234" t="s">
        <v>83</v>
      </c>
      <c r="AV491" s="13" t="s">
        <v>81</v>
      </c>
      <c r="AW491" s="13" t="s">
        <v>35</v>
      </c>
      <c r="AX491" s="13" t="s">
        <v>73</v>
      </c>
      <c r="AY491" s="234" t="s">
        <v>135</v>
      </c>
    </row>
    <row r="492" spans="1:51" s="14" customFormat="1" ht="12">
      <c r="A492" s="14"/>
      <c r="B492" s="235"/>
      <c r="C492" s="236"/>
      <c r="D492" s="226" t="s">
        <v>146</v>
      </c>
      <c r="E492" s="237" t="s">
        <v>19</v>
      </c>
      <c r="F492" s="238" t="s">
        <v>81</v>
      </c>
      <c r="G492" s="236"/>
      <c r="H492" s="239">
        <v>1</v>
      </c>
      <c r="I492" s="240"/>
      <c r="J492" s="236"/>
      <c r="K492" s="236"/>
      <c r="L492" s="241"/>
      <c r="M492" s="242"/>
      <c r="N492" s="243"/>
      <c r="O492" s="243"/>
      <c r="P492" s="243"/>
      <c r="Q492" s="243"/>
      <c r="R492" s="243"/>
      <c r="S492" s="243"/>
      <c r="T492" s="24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5" t="s">
        <v>146</v>
      </c>
      <c r="AU492" s="245" t="s">
        <v>83</v>
      </c>
      <c r="AV492" s="14" t="s">
        <v>83</v>
      </c>
      <c r="AW492" s="14" t="s">
        <v>35</v>
      </c>
      <c r="AX492" s="14" t="s">
        <v>81</v>
      </c>
      <c r="AY492" s="245" t="s">
        <v>135</v>
      </c>
    </row>
    <row r="493" spans="1:63" s="12" customFormat="1" ht="22.8" customHeight="1">
      <c r="A493" s="12"/>
      <c r="B493" s="190"/>
      <c r="C493" s="191"/>
      <c r="D493" s="192" t="s">
        <v>72</v>
      </c>
      <c r="E493" s="204" t="s">
        <v>742</v>
      </c>
      <c r="F493" s="204" t="s">
        <v>743</v>
      </c>
      <c r="G493" s="191"/>
      <c r="H493" s="191"/>
      <c r="I493" s="194"/>
      <c r="J493" s="205">
        <f>BK493</f>
        <v>0</v>
      </c>
      <c r="K493" s="191"/>
      <c r="L493" s="196"/>
      <c r="M493" s="197"/>
      <c r="N493" s="198"/>
      <c r="O493" s="198"/>
      <c r="P493" s="199">
        <f>SUM(P494:P502)</f>
        <v>0</v>
      </c>
      <c r="Q493" s="198"/>
      <c r="R493" s="199">
        <f>SUM(R494:R502)</f>
        <v>0</v>
      </c>
      <c r="S493" s="198"/>
      <c r="T493" s="200">
        <f>SUM(T494:T502)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01" t="s">
        <v>175</v>
      </c>
      <c r="AT493" s="202" t="s">
        <v>72</v>
      </c>
      <c r="AU493" s="202" t="s">
        <v>81</v>
      </c>
      <c r="AY493" s="201" t="s">
        <v>135</v>
      </c>
      <c r="BK493" s="203">
        <f>SUM(BK494:BK502)</f>
        <v>0</v>
      </c>
    </row>
    <row r="494" spans="1:65" s="2" customFormat="1" ht="16.5" customHeight="1">
      <c r="A494" s="40"/>
      <c r="B494" s="41"/>
      <c r="C494" s="206" t="s">
        <v>632</v>
      </c>
      <c r="D494" s="206" t="s">
        <v>137</v>
      </c>
      <c r="E494" s="207" t="s">
        <v>745</v>
      </c>
      <c r="F494" s="208" t="s">
        <v>743</v>
      </c>
      <c r="G494" s="209" t="s">
        <v>714</v>
      </c>
      <c r="H494" s="210">
        <v>1</v>
      </c>
      <c r="I494" s="211"/>
      <c r="J494" s="212">
        <f>ROUND(I494*H494,2)</f>
        <v>0</v>
      </c>
      <c r="K494" s="208" t="s">
        <v>141</v>
      </c>
      <c r="L494" s="46"/>
      <c r="M494" s="213" t="s">
        <v>19</v>
      </c>
      <c r="N494" s="214" t="s">
        <v>44</v>
      </c>
      <c r="O494" s="86"/>
      <c r="P494" s="215">
        <f>O494*H494</f>
        <v>0</v>
      </c>
      <c r="Q494" s="215">
        <v>0</v>
      </c>
      <c r="R494" s="215">
        <f>Q494*H494</f>
        <v>0</v>
      </c>
      <c r="S494" s="215">
        <v>0</v>
      </c>
      <c r="T494" s="21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17" t="s">
        <v>707</v>
      </c>
      <c r="AT494" s="217" t="s">
        <v>137</v>
      </c>
      <c r="AU494" s="217" t="s">
        <v>83</v>
      </c>
      <c r="AY494" s="19" t="s">
        <v>135</v>
      </c>
      <c r="BE494" s="218">
        <f>IF(N494="základní",J494,0)</f>
        <v>0</v>
      </c>
      <c r="BF494" s="218">
        <f>IF(N494="snížená",J494,0)</f>
        <v>0</v>
      </c>
      <c r="BG494" s="218">
        <f>IF(N494="zákl. přenesená",J494,0)</f>
        <v>0</v>
      </c>
      <c r="BH494" s="218">
        <f>IF(N494="sníž. přenesená",J494,0)</f>
        <v>0</v>
      </c>
      <c r="BI494" s="218">
        <f>IF(N494="nulová",J494,0)</f>
        <v>0</v>
      </c>
      <c r="BJ494" s="19" t="s">
        <v>81</v>
      </c>
      <c r="BK494" s="218">
        <f>ROUND(I494*H494,2)</f>
        <v>0</v>
      </c>
      <c r="BL494" s="19" t="s">
        <v>707</v>
      </c>
      <c r="BM494" s="217" t="s">
        <v>956</v>
      </c>
    </row>
    <row r="495" spans="1:47" s="2" customFormat="1" ht="12">
      <c r="A495" s="40"/>
      <c r="B495" s="41"/>
      <c r="C495" s="42"/>
      <c r="D495" s="219" t="s">
        <v>144</v>
      </c>
      <c r="E495" s="42"/>
      <c r="F495" s="220" t="s">
        <v>747</v>
      </c>
      <c r="G495" s="42"/>
      <c r="H495" s="42"/>
      <c r="I495" s="221"/>
      <c r="J495" s="42"/>
      <c r="K495" s="42"/>
      <c r="L495" s="46"/>
      <c r="M495" s="222"/>
      <c r="N495" s="223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144</v>
      </c>
      <c r="AU495" s="19" t="s">
        <v>83</v>
      </c>
    </row>
    <row r="496" spans="1:51" s="13" customFormat="1" ht="12">
      <c r="A496" s="13"/>
      <c r="B496" s="224"/>
      <c r="C496" s="225"/>
      <c r="D496" s="226" t="s">
        <v>146</v>
      </c>
      <c r="E496" s="227" t="s">
        <v>19</v>
      </c>
      <c r="F496" s="228" t="s">
        <v>748</v>
      </c>
      <c r="G496" s="225"/>
      <c r="H496" s="227" t="s">
        <v>19</v>
      </c>
      <c r="I496" s="229"/>
      <c r="J496" s="225"/>
      <c r="K496" s="225"/>
      <c r="L496" s="230"/>
      <c r="M496" s="231"/>
      <c r="N496" s="232"/>
      <c r="O496" s="232"/>
      <c r="P496" s="232"/>
      <c r="Q496" s="232"/>
      <c r="R496" s="232"/>
      <c r="S496" s="232"/>
      <c r="T496" s="23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4" t="s">
        <v>146</v>
      </c>
      <c r="AU496" s="234" t="s">
        <v>83</v>
      </c>
      <c r="AV496" s="13" t="s">
        <v>81</v>
      </c>
      <c r="AW496" s="13" t="s">
        <v>35</v>
      </c>
      <c r="AX496" s="13" t="s">
        <v>73</v>
      </c>
      <c r="AY496" s="234" t="s">
        <v>135</v>
      </c>
    </row>
    <row r="497" spans="1:51" s="13" customFormat="1" ht="12">
      <c r="A497" s="13"/>
      <c r="B497" s="224"/>
      <c r="C497" s="225"/>
      <c r="D497" s="226" t="s">
        <v>146</v>
      </c>
      <c r="E497" s="227" t="s">
        <v>19</v>
      </c>
      <c r="F497" s="228" t="s">
        <v>743</v>
      </c>
      <c r="G497" s="225"/>
      <c r="H497" s="227" t="s">
        <v>19</v>
      </c>
      <c r="I497" s="229"/>
      <c r="J497" s="225"/>
      <c r="K497" s="225"/>
      <c r="L497" s="230"/>
      <c r="M497" s="231"/>
      <c r="N497" s="232"/>
      <c r="O497" s="232"/>
      <c r="P497" s="232"/>
      <c r="Q497" s="232"/>
      <c r="R497" s="232"/>
      <c r="S497" s="232"/>
      <c r="T497" s="23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4" t="s">
        <v>146</v>
      </c>
      <c r="AU497" s="234" t="s">
        <v>83</v>
      </c>
      <c r="AV497" s="13" t="s">
        <v>81</v>
      </c>
      <c r="AW497" s="13" t="s">
        <v>35</v>
      </c>
      <c r="AX497" s="13" t="s">
        <v>73</v>
      </c>
      <c r="AY497" s="234" t="s">
        <v>135</v>
      </c>
    </row>
    <row r="498" spans="1:51" s="14" customFormat="1" ht="12">
      <c r="A498" s="14"/>
      <c r="B498" s="235"/>
      <c r="C498" s="236"/>
      <c r="D498" s="226" t="s">
        <v>146</v>
      </c>
      <c r="E498" s="237" t="s">
        <v>19</v>
      </c>
      <c r="F498" s="238" t="s">
        <v>81</v>
      </c>
      <c r="G498" s="236"/>
      <c r="H498" s="239">
        <v>1</v>
      </c>
      <c r="I498" s="240"/>
      <c r="J498" s="236"/>
      <c r="K498" s="236"/>
      <c r="L498" s="241"/>
      <c r="M498" s="242"/>
      <c r="N498" s="243"/>
      <c r="O498" s="243"/>
      <c r="P498" s="243"/>
      <c r="Q498" s="243"/>
      <c r="R498" s="243"/>
      <c r="S498" s="243"/>
      <c r="T498" s="24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5" t="s">
        <v>146</v>
      </c>
      <c r="AU498" s="245" t="s">
        <v>83</v>
      </c>
      <c r="AV498" s="14" t="s">
        <v>83</v>
      </c>
      <c r="AW498" s="14" t="s">
        <v>35</v>
      </c>
      <c r="AX498" s="14" t="s">
        <v>81</v>
      </c>
      <c r="AY498" s="245" t="s">
        <v>135</v>
      </c>
    </row>
    <row r="499" spans="1:65" s="2" customFormat="1" ht="16.5" customHeight="1">
      <c r="A499" s="40"/>
      <c r="B499" s="41"/>
      <c r="C499" s="206" t="s">
        <v>645</v>
      </c>
      <c r="D499" s="206" t="s">
        <v>137</v>
      </c>
      <c r="E499" s="207" t="s">
        <v>750</v>
      </c>
      <c r="F499" s="208" t="s">
        <v>751</v>
      </c>
      <c r="G499" s="209" t="s">
        <v>714</v>
      </c>
      <c r="H499" s="210">
        <v>1</v>
      </c>
      <c r="I499" s="211"/>
      <c r="J499" s="212">
        <f>ROUND(I499*H499,2)</f>
        <v>0</v>
      </c>
      <c r="K499" s="208" t="s">
        <v>141</v>
      </c>
      <c r="L499" s="46"/>
      <c r="M499" s="213" t="s">
        <v>19</v>
      </c>
      <c r="N499" s="214" t="s">
        <v>44</v>
      </c>
      <c r="O499" s="86"/>
      <c r="P499" s="215">
        <f>O499*H499</f>
        <v>0</v>
      </c>
      <c r="Q499" s="215">
        <v>0</v>
      </c>
      <c r="R499" s="215">
        <f>Q499*H499</f>
        <v>0</v>
      </c>
      <c r="S499" s="215">
        <v>0</v>
      </c>
      <c r="T499" s="216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17" t="s">
        <v>707</v>
      </c>
      <c r="AT499" s="217" t="s">
        <v>137</v>
      </c>
      <c r="AU499" s="217" t="s">
        <v>83</v>
      </c>
      <c r="AY499" s="19" t="s">
        <v>135</v>
      </c>
      <c r="BE499" s="218">
        <f>IF(N499="základní",J499,0)</f>
        <v>0</v>
      </c>
      <c r="BF499" s="218">
        <f>IF(N499="snížená",J499,0)</f>
        <v>0</v>
      </c>
      <c r="BG499" s="218">
        <f>IF(N499="zákl. přenesená",J499,0)</f>
        <v>0</v>
      </c>
      <c r="BH499" s="218">
        <f>IF(N499="sníž. přenesená",J499,0)</f>
        <v>0</v>
      </c>
      <c r="BI499" s="218">
        <f>IF(N499="nulová",J499,0)</f>
        <v>0</v>
      </c>
      <c r="BJ499" s="19" t="s">
        <v>81</v>
      </c>
      <c r="BK499" s="218">
        <f>ROUND(I499*H499,2)</f>
        <v>0</v>
      </c>
      <c r="BL499" s="19" t="s">
        <v>707</v>
      </c>
      <c r="BM499" s="217" t="s">
        <v>957</v>
      </c>
    </row>
    <row r="500" spans="1:47" s="2" customFormat="1" ht="12">
      <c r="A500" s="40"/>
      <c r="B500" s="41"/>
      <c r="C500" s="42"/>
      <c r="D500" s="219" t="s">
        <v>144</v>
      </c>
      <c r="E500" s="42"/>
      <c r="F500" s="220" t="s">
        <v>753</v>
      </c>
      <c r="G500" s="42"/>
      <c r="H500" s="42"/>
      <c r="I500" s="221"/>
      <c r="J500" s="42"/>
      <c r="K500" s="42"/>
      <c r="L500" s="46"/>
      <c r="M500" s="222"/>
      <c r="N500" s="223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144</v>
      </c>
      <c r="AU500" s="19" t="s">
        <v>83</v>
      </c>
    </row>
    <row r="501" spans="1:51" s="13" customFormat="1" ht="12">
      <c r="A501" s="13"/>
      <c r="B501" s="224"/>
      <c r="C501" s="225"/>
      <c r="D501" s="226" t="s">
        <v>146</v>
      </c>
      <c r="E501" s="227" t="s">
        <v>19</v>
      </c>
      <c r="F501" s="228" t="s">
        <v>754</v>
      </c>
      <c r="G501" s="225"/>
      <c r="H501" s="227" t="s">
        <v>19</v>
      </c>
      <c r="I501" s="229"/>
      <c r="J501" s="225"/>
      <c r="K501" s="225"/>
      <c r="L501" s="230"/>
      <c r="M501" s="231"/>
      <c r="N501" s="232"/>
      <c r="O501" s="232"/>
      <c r="P501" s="232"/>
      <c r="Q501" s="232"/>
      <c r="R501" s="232"/>
      <c r="S501" s="232"/>
      <c r="T501" s="23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4" t="s">
        <v>146</v>
      </c>
      <c r="AU501" s="234" t="s">
        <v>83</v>
      </c>
      <c r="AV501" s="13" t="s">
        <v>81</v>
      </c>
      <c r="AW501" s="13" t="s">
        <v>35</v>
      </c>
      <c r="AX501" s="13" t="s">
        <v>73</v>
      </c>
      <c r="AY501" s="234" t="s">
        <v>135</v>
      </c>
    </row>
    <row r="502" spans="1:51" s="14" customFormat="1" ht="12">
      <c r="A502" s="14"/>
      <c r="B502" s="235"/>
      <c r="C502" s="236"/>
      <c r="D502" s="226" t="s">
        <v>146</v>
      </c>
      <c r="E502" s="237" t="s">
        <v>19</v>
      </c>
      <c r="F502" s="238" t="s">
        <v>81</v>
      </c>
      <c r="G502" s="236"/>
      <c r="H502" s="239">
        <v>1</v>
      </c>
      <c r="I502" s="240"/>
      <c r="J502" s="236"/>
      <c r="K502" s="236"/>
      <c r="L502" s="241"/>
      <c r="M502" s="242"/>
      <c r="N502" s="243"/>
      <c r="O502" s="243"/>
      <c r="P502" s="243"/>
      <c r="Q502" s="243"/>
      <c r="R502" s="243"/>
      <c r="S502" s="243"/>
      <c r="T502" s="24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5" t="s">
        <v>146</v>
      </c>
      <c r="AU502" s="245" t="s">
        <v>83</v>
      </c>
      <c r="AV502" s="14" t="s">
        <v>83</v>
      </c>
      <c r="AW502" s="14" t="s">
        <v>35</v>
      </c>
      <c r="AX502" s="14" t="s">
        <v>81</v>
      </c>
      <c r="AY502" s="245" t="s">
        <v>135</v>
      </c>
    </row>
    <row r="503" spans="1:63" s="12" customFormat="1" ht="22.8" customHeight="1">
      <c r="A503" s="12"/>
      <c r="B503" s="190"/>
      <c r="C503" s="191"/>
      <c r="D503" s="192" t="s">
        <v>72</v>
      </c>
      <c r="E503" s="204" t="s">
        <v>762</v>
      </c>
      <c r="F503" s="204" t="s">
        <v>763</v>
      </c>
      <c r="G503" s="191"/>
      <c r="H503" s="191"/>
      <c r="I503" s="194"/>
      <c r="J503" s="205">
        <f>BK503</f>
        <v>0</v>
      </c>
      <c r="K503" s="191"/>
      <c r="L503" s="196"/>
      <c r="M503" s="197"/>
      <c r="N503" s="198"/>
      <c r="O503" s="198"/>
      <c r="P503" s="199">
        <f>SUM(P504:P524)</f>
        <v>0</v>
      </c>
      <c r="Q503" s="198"/>
      <c r="R503" s="199">
        <f>SUM(R504:R524)</f>
        <v>0</v>
      </c>
      <c r="S503" s="198"/>
      <c r="T503" s="200">
        <f>SUM(T504:T524)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01" t="s">
        <v>175</v>
      </c>
      <c r="AT503" s="202" t="s">
        <v>72</v>
      </c>
      <c r="AU503" s="202" t="s">
        <v>81</v>
      </c>
      <c r="AY503" s="201" t="s">
        <v>135</v>
      </c>
      <c r="BK503" s="203">
        <f>SUM(BK504:BK524)</f>
        <v>0</v>
      </c>
    </row>
    <row r="504" spans="1:65" s="2" customFormat="1" ht="16.5" customHeight="1">
      <c r="A504" s="40"/>
      <c r="B504" s="41"/>
      <c r="C504" s="206" t="s">
        <v>652</v>
      </c>
      <c r="D504" s="206" t="s">
        <v>137</v>
      </c>
      <c r="E504" s="207" t="s">
        <v>765</v>
      </c>
      <c r="F504" s="208" t="s">
        <v>766</v>
      </c>
      <c r="G504" s="209" t="s">
        <v>706</v>
      </c>
      <c r="H504" s="210">
        <v>6</v>
      </c>
      <c r="I504" s="211"/>
      <c r="J504" s="212">
        <f>ROUND(I504*H504,2)</f>
        <v>0</v>
      </c>
      <c r="K504" s="208" t="s">
        <v>141</v>
      </c>
      <c r="L504" s="46"/>
      <c r="M504" s="213" t="s">
        <v>19</v>
      </c>
      <c r="N504" s="214" t="s">
        <v>44</v>
      </c>
      <c r="O504" s="86"/>
      <c r="P504" s="215">
        <f>O504*H504</f>
        <v>0</v>
      </c>
      <c r="Q504" s="215">
        <v>0</v>
      </c>
      <c r="R504" s="215">
        <f>Q504*H504</f>
        <v>0</v>
      </c>
      <c r="S504" s="215">
        <v>0</v>
      </c>
      <c r="T504" s="216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17" t="s">
        <v>707</v>
      </c>
      <c r="AT504" s="217" t="s">
        <v>137</v>
      </c>
      <c r="AU504" s="217" t="s">
        <v>83</v>
      </c>
      <c r="AY504" s="19" t="s">
        <v>135</v>
      </c>
      <c r="BE504" s="218">
        <f>IF(N504="základní",J504,0)</f>
        <v>0</v>
      </c>
      <c r="BF504" s="218">
        <f>IF(N504="snížená",J504,0)</f>
        <v>0</v>
      </c>
      <c r="BG504" s="218">
        <f>IF(N504="zákl. přenesená",J504,0)</f>
        <v>0</v>
      </c>
      <c r="BH504" s="218">
        <f>IF(N504="sníž. přenesená",J504,0)</f>
        <v>0</v>
      </c>
      <c r="BI504" s="218">
        <f>IF(N504="nulová",J504,0)</f>
        <v>0</v>
      </c>
      <c r="BJ504" s="19" t="s">
        <v>81</v>
      </c>
      <c r="BK504" s="218">
        <f>ROUND(I504*H504,2)</f>
        <v>0</v>
      </c>
      <c r="BL504" s="19" t="s">
        <v>707</v>
      </c>
      <c r="BM504" s="217" t="s">
        <v>958</v>
      </c>
    </row>
    <row r="505" spans="1:47" s="2" customFormat="1" ht="12">
      <c r="A505" s="40"/>
      <c r="B505" s="41"/>
      <c r="C505" s="42"/>
      <c r="D505" s="219" t="s">
        <v>144</v>
      </c>
      <c r="E505" s="42"/>
      <c r="F505" s="220" t="s">
        <v>768</v>
      </c>
      <c r="G505" s="42"/>
      <c r="H505" s="42"/>
      <c r="I505" s="221"/>
      <c r="J505" s="42"/>
      <c r="K505" s="42"/>
      <c r="L505" s="46"/>
      <c r="M505" s="222"/>
      <c r="N505" s="223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144</v>
      </c>
      <c r="AU505" s="19" t="s">
        <v>83</v>
      </c>
    </row>
    <row r="506" spans="1:51" s="13" customFormat="1" ht="12">
      <c r="A506" s="13"/>
      <c r="B506" s="224"/>
      <c r="C506" s="225"/>
      <c r="D506" s="226" t="s">
        <v>146</v>
      </c>
      <c r="E506" s="227" t="s">
        <v>19</v>
      </c>
      <c r="F506" s="228" t="s">
        <v>769</v>
      </c>
      <c r="G506" s="225"/>
      <c r="H506" s="227" t="s">
        <v>19</v>
      </c>
      <c r="I506" s="229"/>
      <c r="J506" s="225"/>
      <c r="K506" s="225"/>
      <c r="L506" s="230"/>
      <c r="M506" s="231"/>
      <c r="N506" s="232"/>
      <c r="O506" s="232"/>
      <c r="P506" s="232"/>
      <c r="Q506" s="232"/>
      <c r="R506" s="232"/>
      <c r="S506" s="232"/>
      <c r="T506" s="23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4" t="s">
        <v>146</v>
      </c>
      <c r="AU506" s="234" t="s">
        <v>83</v>
      </c>
      <c r="AV506" s="13" t="s">
        <v>81</v>
      </c>
      <c r="AW506" s="13" t="s">
        <v>35</v>
      </c>
      <c r="AX506" s="13" t="s">
        <v>73</v>
      </c>
      <c r="AY506" s="234" t="s">
        <v>135</v>
      </c>
    </row>
    <row r="507" spans="1:51" s="14" customFormat="1" ht="12">
      <c r="A507" s="14"/>
      <c r="B507" s="235"/>
      <c r="C507" s="236"/>
      <c r="D507" s="226" t="s">
        <v>146</v>
      </c>
      <c r="E507" s="237" t="s">
        <v>19</v>
      </c>
      <c r="F507" s="238" t="s">
        <v>162</v>
      </c>
      <c r="G507" s="236"/>
      <c r="H507" s="239">
        <v>3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5" t="s">
        <v>146</v>
      </c>
      <c r="AU507" s="245" t="s">
        <v>83</v>
      </c>
      <c r="AV507" s="14" t="s">
        <v>83</v>
      </c>
      <c r="AW507" s="14" t="s">
        <v>35</v>
      </c>
      <c r="AX507" s="14" t="s">
        <v>73</v>
      </c>
      <c r="AY507" s="245" t="s">
        <v>135</v>
      </c>
    </row>
    <row r="508" spans="1:51" s="13" customFormat="1" ht="12">
      <c r="A508" s="13"/>
      <c r="B508" s="224"/>
      <c r="C508" s="225"/>
      <c r="D508" s="226" t="s">
        <v>146</v>
      </c>
      <c r="E508" s="227" t="s">
        <v>19</v>
      </c>
      <c r="F508" s="228" t="s">
        <v>770</v>
      </c>
      <c r="G508" s="225"/>
      <c r="H508" s="227" t="s">
        <v>19</v>
      </c>
      <c r="I508" s="229"/>
      <c r="J508" s="225"/>
      <c r="K508" s="225"/>
      <c r="L508" s="230"/>
      <c r="M508" s="231"/>
      <c r="N508" s="232"/>
      <c r="O508" s="232"/>
      <c r="P508" s="232"/>
      <c r="Q508" s="232"/>
      <c r="R508" s="232"/>
      <c r="S508" s="232"/>
      <c r="T508" s="23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4" t="s">
        <v>146</v>
      </c>
      <c r="AU508" s="234" t="s">
        <v>83</v>
      </c>
      <c r="AV508" s="13" t="s">
        <v>81</v>
      </c>
      <c r="AW508" s="13" t="s">
        <v>35</v>
      </c>
      <c r="AX508" s="13" t="s">
        <v>73</v>
      </c>
      <c r="AY508" s="234" t="s">
        <v>135</v>
      </c>
    </row>
    <row r="509" spans="1:51" s="14" customFormat="1" ht="12">
      <c r="A509" s="14"/>
      <c r="B509" s="235"/>
      <c r="C509" s="236"/>
      <c r="D509" s="226" t="s">
        <v>146</v>
      </c>
      <c r="E509" s="237" t="s">
        <v>19</v>
      </c>
      <c r="F509" s="238" t="s">
        <v>83</v>
      </c>
      <c r="G509" s="236"/>
      <c r="H509" s="239">
        <v>2</v>
      </c>
      <c r="I509" s="240"/>
      <c r="J509" s="236"/>
      <c r="K509" s="236"/>
      <c r="L509" s="241"/>
      <c r="M509" s="242"/>
      <c r="N509" s="243"/>
      <c r="O509" s="243"/>
      <c r="P509" s="243"/>
      <c r="Q509" s="243"/>
      <c r="R509" s="243"/>
      <c r="S509" s="243"/>
      <c r="T509" s="24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5" t="s">
        <v>146</v>
      </c>
      <c r="AU509" s="245" t="s">
        <v>83</v>
      </c>
      <c r="AV509" s="14" t="s">
        <v>83</v>
      </c>
      <c r="AW509" s="14" t="s">
        <v>35</v>
      </c>
      <c r="AX509" s="14" t="s">
        <v>73</v>
      </c>
      <c r="AY509" s="245" t="s">
        <v>135</v>
      </c>
    </row>
    <row r="510" spans="1:51" s="13" customFormat="1" ht="12">
      <c r="A510" s="13"/>
      <c r="B510" s="224"/>
      <c r="C510" s="225"/>
      <c r="D510" s="226" t="s">
        <v>146</v>
      </c>
      <c r="E510" s="227" t="s">
        <v>19</v>
      </c>
      <c r="F510" s="228" t="s">
        <v>771</v>
      </c>
      <c r="G510" s="225"/>
      <c r="H510" s="227" t="s">
        <v>19</v>
      </c>
      <c r="I510" s="229"/>
      <c r="J510" s="225"/>
      <c r="K510" s="225"/>
      <c r="L510" s="230"/>
      <c r="M510" s="231"/>
      <c r="N510" s="232"/>
      <c r="O510" s="232"/>
      <c r="P510" s="232"/>
      <c r="Q510" s="232"/>
      <c r="R510" s="232"/>
      <c r="S510" s="232"/>
      <c r="T510" s="23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4" t="s">
        <v>146</v>
      </c>
      <c r="AU510" s="234" t="s">
        <v>83</v>
      </c>
      <c r="AV510" s="13" t="s">
        <v>81</v>
      </c>
      <c r="AW510" s="13" t="s">
        <v>35</v>
      </c>
      <c r="AX510" s="13" t="s">
        <v>73</v>
      </c>
      <c r="AY510" s="234" t="s">
        <v>135</v>
      </c>
    </row>
    <row r="511" spans="1:51" s="14" customFormat="1" ht="12">
      <c r="A511" s="14"/>
      <c r="B511" s="235"/>
      <c r="C511" s="236"/>
      <c r="D511" s="226" t="s">
        <v>146</v>
      </c>
      <c r="E511" s="237" t="s">
        <v>19</v>
      </c>
      <c r="F511" s="238" t="s">
        <v>81</v>
      </c>
      <c r="G511" s="236"/>
      <c r="H511" s="239">
        <v>1</v>
      </c>
      <c r="I511" s="240"/>
      <c r="J511" s="236"/>
      <c r="K511" s="236"/>
      <c r="L511" s="241"/>
      <c r="M511" s="242"/>
      <c r="N511" s="243"/>
      <c r="O511" s="243"/>
      <c r="P511" s="243"/>
      <c r="Q511" s="243"/>
      <c r="R511" s="243"/>
      <c r="S511" s="243"/>
      <c r="T511" s="24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5" t="s">
        <v>146</v>
      </c>
      <c r="AU511" s="245" t="s">
        <v>83</v>
      </c>
      <c r="AV511" s="14" t="s">
        <v>83</v>
      </c>
      <c r="AW511" s="14" t="s">
        <v>35</v>
      </c>
      <c r="AX511" s="14" t="s">
        <v>73</v>
      </c>
      <c r="AY511" s="245" t="s">
        <v>135</v>
      </c>
    </row>
    <row r="512" spans="1:51" s="15" customFormat="1" ht="12">
      <c r="A512" s="15"/>
      <c r="B512" s="246"/>
      <c r="C512" s="247"/>
      <c r="D512" s="226" t="s">
        <v>146</v>
      </c>
      <c r="E512" s="248" t="s">
        <v>19</v>
      </c>
      <c r="F512" s="249" t="s">
        <v>161</v>
      </c>
      <c r="G512" s="247"/>
      <c r="H512" s="250">
        <v>6</v>
      </c>
      <c r="I512" s="251"/>
      <c r="J512" s="247"/>
      <c r="K512" s="247"/>
      <c r="L512" s="252"/>
      <c r="M512" s="253"/>
      <c r="N512" s="254"/>
      <c r="O512" s="254"/>
      <c r="P512" s="254"/>
      <c r="Q512" s="254"/>
      <c r="R512" s="254"/>
      <c r="S512" s="254"/>
      <c r="T512" s="25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56" t="s">
        <v>146</v>
      </c>
      <c r="AU512" s="256" t="s">
        <v>83</v>
      </c>
      <c r="AV512" s="15" t="s">
        <v>142</v>
      </c>
      <c r="AW512" s="15" t="s">
        <v>35</v>
      </c>
      <c r="AX512" s="15" t="s">
        <v>81</v>
      </c>
      <c r="AY512" s="256" t="s">
        <v>135</v>
      </c>
    </row>
    <row r="513" spans="1:65" s="2" customFormat="1" ht="16.5" customHeight="1">
      <c r="A513" s="40"/>
      <c r="B513" s="41"/>
      <c r="C513" s="206" t="s">
        <v>659</v>
      </c>
      <c r="D513" s="206" t="s">
        <v>137</v>
      </c>
      <c r="E513" s="207" t="s">
        <v>773</v>
      </c>
      <c r="F513" s="208" t="s">
        <v>774</v>
      </c>
      <c r="G513" s="209" t="s">
        <v>706</v>
      </c>
      <c r="H513" s="210">
        <v>2</v>
      </c>
      <c r="I513" s="211"/>
      <c r="J513" s="212">
        <f>ROUND(I513*H513,2)</f>
        <v>0</v>
      </c>
      <c r="K513" s="208" t="s">
        <v>141</v>
      </c>
      <c r="L513" s="46"/>
      <c r="M513" s="213" t="s">
        <v>19</v>
      </c>
      <c r="N513" s="214" t="s">
        <v>44</v>
      </c>
      <c r="O513" s="86"/>
      <c r="P513" s="215">
        <f>O513*H513</f>
        <v>0</v>
      </c>
      <c r="Q513" s="215">
        <v>0</v>
      </c>
      <c r="R513" s="215">
        <f>Q513*H513</f>
        <v>0</v>
      </c>
      <c r="S513" s="215">
        <v>0</v>
      </c>
      <c r="T513" s="216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7" t="s">
        <v>707</v>
      </c>
      <c r="AT513" s="217" t="s">
        <v>137</v>
      </c>
      <c r="AU513" s="217" t="s">
        <v>83</v>
      </c>
      <c r="AY513" s="19" t="s">
        <v>135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9" t="s">
        <v>81</v>
      </c>
      <c r="BK513" s="218">
        <f>ROUND(I513*H513,2)</f>
        <v>0</v>
      </c>
      <c r="BL513" s="19" t="s">
        <v>707</v>
      </c>
      <c r="BM513" s="217" t="s">
        <v>959</v>
      </c>
    </row>
    <row r="514" spans="1:47" s="2" customFormat="1" ht="12">
      <c r="A514" s="40"/>
      <c r="B514" s="41"/>
      <c r="C514" s="42"/>
      <c r="D514" s="219" t="s">
        <v>144</v>
      </c>
      <c r="E514" s="42"/>
      <c r="F514" s="220" t="s">
        <v>776</v>
      </c>
      <c r="G514" s="42"/>
      <c r="H514" s="42"/>
      <c r="I514" s="221"/>
      <c r="J514" s="42"/>
      <c r="K514" s="42"/>
      <c r="L514" s="46"/>
      <c r="M514" s="222"/>
      <c r="N514" s="223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144</v>
      </c>
      <c r="AU514" s="19" t="s">
        <v>83</v>
      </c>
    </row>
    <row r="515" spans="1:51" s="13" customFormat="1" ht="12">
      <c r="A515" s="13"/>
      <c r="B515" s="224"/>
      <c r="C515" s="225"/>
      <c r="D515" s="226" t="s">
        <v>146</v>
      </c>
      <c r="E515" s="227" t="s">
        <v>19</v>
      </c>
      <c r="F515" s="228" t="s">
        <v>777</v>
      </c>
      <c r="G515" s="225"/>
      <c r="H515" s="227" t="s">
        <v>19</v>
      </c>
      <c r="I515" s="229"/>
      <c r="J515" s="225"/>
      <c r="K515" s="225"/>
      <c r="L515" s="230"/>
      <c r="M515" s="231"/>
      <c r="N515" s="232"/>
      <c r="O515" s="232"/>
      <c r="P515" s="232"/>
      <c r="Q515" s="232"/>
      <c r="R515" s="232"/>
      <c r="S515" s="232"/>
      <c r="T515" s="23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4" t="s">
        <v>146</v>
      </c>
      <c r="AU515" s="234" t="s">
        <v>83</v>
      </c>
      <c r="AV515" s="13" t="s">
        <v>81</v>
      </c>
      <c r="AW515" s="13" t="s">
        <v>35</v>
      </c>
      <c r="AX515" s="13" t="s">
        <v>73</v>
      </c>
      <c r="AY515" s="234" t="s">
        <v>135</v>
      </c>
    </row>
    <row r="516" spans="1:51" s="14" customFormat="1" ht="12">
      <c r="A516" s="14"/>
      <c r="B516" s="235"/>
      <c r="C516" s="236"/>
      <c r="D516" s="226" t="s">
        <v>146</v>
      </c>
      <c r="E516" s="237" t="s">
        <v>19</v>
      </c>
      <c r="F516" s="238" t="s">
        <v>83</v>
      </c>
      <c r="G516" s="236"/>
      <c r="H516" s="239">
        <v>2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5" t="s">
        <v>146</v>
      </c>
      <c r="AU516" s="245" t="s">
        <v>83</v>
      </c>
      <c r="AV516" s="14" t="s">
        <v>83</v>
      </c>
      <c r="AW516" s="14" t="s">
        <v>35</v>
      </c>
      <c r="AX516" s="14" t="s">
        <v>81</v>
      </c>
      <c r="AY516" s="245" t="s">
        <v>135</v>
      </c>
    </row>
    <row r="517" spans="1:65" s="2" customFormat="1" ht="16.5" customHeight="1">
      <c r="A517" s="40"/>
      <c r="B517" s="41"/>
      <c r="C517" s="206" t="s">
        <v>666</v>
      </c>
      <c r="D517" s="206" t="s">
        <v>137</v>
      </c>
      <c r="E517" s="207" t="s">
        <v>779</v>
      </c>
      <c r="F517" s="208" t="s">
        <v>780</v>
      </c>
      <c r="G517" s="209" t="s">
        <v>714</v>
      </c>
      <c r="H517" s="210">
        <v>1</v>
      </c>
      <c r="I517" s="211"/>
      <c r="J517" s="212">
        <f>ROUND(I517*H517,2)</f>
        <v>0</v>
      </c>
      <c r="K517" s="208" t="s">
        <v>141</v>
      </c>
      <c r="L517" s="46"/>
      <c r="M517" s="213" t="s">
        <v>19</v>
      </c>
      <c r="N517" s="214" t="s">
        <v>44</v>
      </c>
      <c r="O517" s="86"/>
      <c r="P517" s="215">
        <f>O517*H517</f>
        <v>0</v>
      </c>
      <c r="Q517" s="215">
        <v>0</v>
      </c>
      <c r="R517" s="215">
        <f>Q517*H517</f>
        <v>0</v>
      </c>
      <c r="S517" s="215">
        <v>0</v>
      </c>
      <c r="T517" s="216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7" t="s">
        <v>707</v>
      </c>
      <c r="AT517" s="217" t="s">
        <v>137</v>
      </c>
      <c r="AU517" s="217" t="s">
        <v>83</v>
      </c>
      <c r="AY517" s="19" t="s">
        <v>135</v>
      </c>
      <c r="BE517" s="218">
        <f>IF(N517="základní",J517,0)</f>
        <v>0</v>
      </c>
      <c r="BF517" s="218">
        <f>IF(N517="snížená",J517,0)</f>
        <v>0</v>
      </c>
      <c r="BG517" s="218">
        <f>IF(N517="zákl. přenesená",J517,0)</f>
        <v>0</v>
      </c>
      <c r="BH517" s="218">
        <f>IF(N517="sníž. přenesená",J517,0)</f>
        <v>0</v>
      </c>
      <c r="BI517" s="218">
        <f>IF(N517="nulová",J517,0)</f>
        <v>0</v>
      </c>
      <c r="BJ517" s="19" t="s">
        <v>81</v>
      </c>
      <c r="BK517" s="218">
        <f>ROUND(I517*H517,2)</f>
        <v>0</v>
      </c>
      <c r="BL517" s="19" t="s">
        <v>707</v>
      </c>
      <c r="BM517" s="217" t="s">
        <v>960</v>
      </c>
    </row>
    <row r="518" spans="1:47" s="2" customFormat="1" ht="12">
      <c r="A518" s="40"/>
      <c r="B518" s="41"/>
      <c r="C518" s="42"/>
      <c r="D518" s="219" t="s">
        <v>144</v>
      </c>
      <c r="E518" s="42"/>
      <c r="F518" s="220" t="s">
        <v>782</v>
      </c>
      <c r="G518" s="42"/>
      <c r="H518" s="42"/>
      <c r="I518" s="221"/>
      <c r="J518" s="42"/>
      <c r="K518" s="42"/>
      <c r="L518" s="46"/>
      <c r="M518" s="222"/>
      <c r="N518" s="223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144</v>
      </c>
      <c r="AU518" s="19" t="s">
        <v>83</v>
      </c>
    </row>
    <row r="519" spans="1:51" s="13" customFormat="1" ht="12">
      <c r="A519" s="13"/>
      <c r="B519" s="224"/>
      <c r="C519" s="225"/>
      <c r="D519" s="226" t="s">
        <v>146</v>
      </c>
      <c r="E519" s="227" t="s">
        <v>19</v>
      </c>
      <c r="F519" s="228" t="s">
        <v>783</v>
      </c>
      <c r="G519" s="225"/>
      <c r="H519" s="227" t="s">
        <v>19</v>
      </c>
      <c r="I519" s="229"/>
      <c r="J519" s="225"/>
      <c r="K519" s="225"/>
      <c r="L519" s="230"/>
      <c r="M519" s="231"/>
      <c r="N519" s="232"/>
      <c r="O519" s="232"/>
      <c r="P519" s="232"/>
      <c r="Q519" s="232"/>
      <c r="R519" s="232"/>
      <c r="S519" s="232"/>
      <c r="T519" s="23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4" t="s">
        <v>146</v>
      </c>
      <c r="AU519" s="234" t="s">
        <v>83</v>
      </c>
      <c r="AV519" s="13" t="s">
        <v>81</v>
      </c>
      <c r="AW519" s="13" t="s">
        <v>35</v>
      </c>
      <c r="AX519" s="13" t="s">
        <v>73</v>
      </c>
      <c r="AY519" s="234" t="s">
        <v>135</v>
      </c>
    </row>
    <row r="520" spans="1:51" s="14" customFormat="1" ht="12">
      <c r="A520" s="14"/>
      <c r="B520" s="235"/>
      <c r="C520" s="236"/>
      <c r="D520" s="226" t="s">
        <v>146</v>
      </c>
      <c r="E520" s="237" t="s">
        <v>19</v>
      </c>
      <c r="F520" s="238" t="s">
        <v>81</v>
      </c>
      <c r="G520" s="236"/>
      <c r="H520" s="239">
        <v>1</v>
      </c>
      <c r="I520" s="240"/>
      <c r="J520" s="236"/>
      <c r="K520" s="236"/>
      <c r="L520" s="241"/>
      <c r="M520" s="242"/>
      <c r="N520" s="243"/>
      <c r="O520" s="243"/>
      <c r="P520" s="243"/>
      <c r="Q520" s="243"/>
      <c r="R520" s="243"/>
      <c r="S520" s="243"/>
      <c r="T520" s="24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5" t="s">
        <v>146</v>
      </c>
      <c r="AU520" s="245" t="s">
        <v>83</v>
      </c>
      <c r="AV520" s="14" t="s">
        <v>83</v>
      </c>
      <c r="AW520" s="14" t="s">
        <v>35</v>
      </c>
      <c r="AX520" s="14" t="s">
        <v>81</v>
      </c>
      <c r="AY520" s="245" t="s">
        <v>135</v>
      </c>
    </row>
    <row r="521" spans="1:65" s="2" customFormat="1" ht="16.5" customHeight="1">
      <c r="A521" s="40"/>
      <c r="B521" s="41"/>
      <c r="C521" s="206" t="s">
        <v>674</v>
      </c>
      <c r="D521" s="206" t="s">
        <v>137</v>
      </c>
      <c r="E521" s="207" t="s">
        <v>785</v>
      </c>
      <c r="F521" s="208" t="s">
        <v>786</v>
      </c>
      <c r="G521" s="209" t="s">
        <v>714</v>
      </c>
      <c r="H521" s="210">
        <v>1</v>
      </c>
      <c r="I521" s="211"/>
      <c r="J521" s="212">
        <f>ROUND(I521*H521,2)</f>
        <v>0</v>
      </c>
      <c r="K521" s="208" t="s">
        <v>141</v>
      </c>
      <c r="L521" s="46"/>
      <c r="M521" s="213" t="s">
        <v>19</v>
      </c>
      <c r="N521" s="214" t="s">
        <v>44</v>
      </c>
      <c r="O521" s="86"/>
      <c r="P521" s="215">
        <f>O521*H521</f>
        <v>0</v>
      </c>
      <c r="Q521" s="215">
        <v>0</v>
      </c>
      <c r="R521" s="215">
        <f>Q521*H521</f>
        <v>0</v>
      </c>
      <c r="S521" s="215">
        <v>0</v>
      </c>
      <c r="T521" s="216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7" t="s">
        <v>707</v>
      </c>
      <c r="AT521" s="217" t="s">
        <v>137</v>
      </c>
      <c r="AU521" s="217" t="s">
        <v>83</v>
      </c>
      <c r="AY521" s="19" t="s">
        <v>135</v>
      </c>
      <c r="BE521" s="218">
        <f>IF(N521="základní",J521,0)</f>
        <v>0</v>
      </c>
      <c r="BF521" s="218">
        <f>IF(N521="snížená",J521,0)</f>
        <v>0</v>
      </c>
      <c r="BG521" s="218">
        <f>IF(N521="zákl. přenesená",J521,0)</f>
        <v>0</v>
      </c>
      <c r="BH521" s="218">
        <f>IF(N521="sníž. přenesená",J521,0)</f>
        <v>0</v>
      </c>
      <c r="BI521" s="218">
        <f>IF(N521="nulová",J521,0)</f>
        <v>0</v>
      </c>
      <c r="BJ521" s="19" t="s">
        <v>81</v>
      </c>
      <c r="BK521" s="218">
        <f>ROUND(I521*H521,2)</f>
        <v>0</v>
      </c>
      <c r="BL521" s="19" t="s">
        <v>707</v>
      </c>
      <c r="BM521" s="217" t="s">
        <v>961</v>
      </c>
    </row>
    <row r="522" spans="1:47" s="2" customFormat="1" ht="12">
      <c r="A522" s="40"/>
      <c r="B522" s="41"/>
      <c r="C522" s="42"/>
      <c r="D522" s="219" t="s">
        <v>144</v>
      </c>
      <c r="E522" s="42"/>
      <c r="F522" s="220" t="s">
        <v>788</v>
      </c>
      <c r="G522" s="42"/>
      <c r="H522" s="42"/>
      <c r="I522" s="221"/>
      <c r="J522" s="42"/>
      <c r="K522" s="42"/>
      <c r="L522" s="46"/>
      <c r="M522" s="222"/>
      <c r="N522" s="223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144</v>
      </c>
      <c r="AU522" s="19" t="s">
        <v>83</v>
      </c>
    </row>
    <row r="523" spans="1:51" s="13" customFormat="1" ht="12">
      <c r="A523" s="13"/>
      <c r="B523" s="224"/>
      <c r="C523" s="225"/>
      <c r="D523" s="226" t="s">
        <v>146</v>
      </c>
      <c r="E523" s="227" t="s">
        <v>19</v>
      </c>
      <c r="F523" s="228" t="s">
        <v>789</v>
      </c>
      <c r="G523" s="225"/>
      <c r="H523" s="227" t="s">
        <v>19</v>
      </c>
      <c r="I523" s="229"/>
      <c r="J523" s="225"/>
      <c r="K523" s="225"/>
      <c r="L523" s="230"/>
      <c r="M523" s="231"/>
      <c r="N523" s="232"/>
      <c r="O523" s="232"/>
      <c r="P523" s="232"/>
      <c r="Q523" s="232"/>
      <c r="R523" s="232"/>
      <c r="S523" s="232"/>
      <c r="T523" s="23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4" t="s">
        <v>146</v>
      </c>
      <c r="AU523" s="234" t="s">
        <v>83</v>
      </c>
      <c r="AV523" s="13" t="s">
        <v>81</v>
      </c>
      <c r="AW523" s="13" t="s">
        <v>35</v>
      </c>
      <c r="AX523" s="13" t="s">
        <v>73</v>
      </c>
      <c r="AY523" s="234" t="s">
        <v>135</v>
      </c>
    </row>
    <row r="524" spans="1:51" s="14" customFormat="1" ht="12">
      <c r="A524" s="14"/>
      <c r="B524" s="235"/>
      <c r="C524" s="236"/>
      <c r="D524" s="226" t="s">
        <v>146</v>
      </c>
      <c r="E524" s="237" t="s">
        <v>19</v>
      </c>
      <c r="F524" s="238" t="s">
        <v>81</v>
      </c>
      <c r="G524" s="236"/>
      <c r="H524" s="239">
        <v>1</v>
      </c>
      <c r="I524" s="240"/>
      <c r="J524" s="236"/>
      <c r="K524" s="236"/>
      <c r="L524" s="241"/>
      <c r="M524" s="242"/>
      <c r="N524" s="243"/>
      <c r="O524" s="243"/>
      <c r="P524" s="243"/>
      <c r="Q524" s="243"/>
      <c r="R524" s="243"/>
      <c r="S524" s="243"/>
      <c r="T524" s="24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5" t="s">
        <v>146</v>
      </c>
      <c r="AU524" s="245" t="s">
        <v>83</v>
      </c>
      <c r="AV524" s="14" t="s">
        <v>83</v>
      </c>
      <c r="AW524" s="14" t="s">
        <v>35</v>
      </c>
      <c r="AX524" s="14" t="s">
        <v>81</v>
      </c>
      <c r="AY524" s="245" t="s">
        <v>135</v>
      </c>
    </row>
    <row r="525" spans="1:63" s="12" customFormat="1" ht="22.8" customHeight="1">
      <c r="A525" s="12"/>
      <c r="B525" s="190"/>
      <c r="C525" s="191"/>
      <c r="D525" s="192" t="s">
        <v>72</v>
      </c>
      <c r="E525" s="204" t="s">
        <v>790</v>
      </c>
      <c r="F525" s="204" t="s">
        <v>791</v>
      </c>
      <c r="G525" s="191"/>
      <c r="H525" s="191"/>
      <c r="I525" s="194"/>
      <c r="J525" s="205">
        <f>BK525</f>
        <v>0</v>
      </c>
      <c r="K525" s="191"/>
      <c r="L525" s="196"/>
      <c r="M525" s="197"/>
      <c r="N525" s="198"/>
      <c r="O525" s="198"/>
      <c r="P525" s="199">
        <f>SUM(P526:P532)</f>
        <v>0</v>
      </c>
      <c r="Q525" s="198"/>
      <c r="R525" s="199">
        <f>SUM(R526:R532)</f>
        <v>0</v>
      </c>
      <c r="S525" s="198"/>
      <c r="T525" s="200">
        <f>SUM(T526:T532)</f>
        <v>0</v>
      </c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R525" s="201" t="s">
        <v>175</v>
      </c>
      <c r="AT525" s="202" t="s">
        <v>72</v>
      </c>
      <c r="AU525" s="202" t="s">
        <v>81</v>
      </c>
      <c r="AY525" s="201" t="s">
        <v>135</v>
      </c>
      <c r="BK525" s="203">
        <f>SUM(BK526:BK532)</f>
        <v>0</v>
      </c>
    </row>
    <row r="526" spans="1:65" s="2" customFormat="1" ht="16.5" customHeight="1">
      <c r="A526" s="40"/>
      <c r="B526" s="41"/>
      <c r="C526" s="206" t="s">
        <v>680</v>
      </c>
      <c r="D526" s="206" t="s">
        <v>137</v>
      </c>
      <c r="E526" s="207" t="s">
        <v>793</v>
      </c>
      <c r="F526" s="208" t="s">
        <v>794</v>
      </c>
      <c r="G526" s="209" t="s">
        <v>714</v>
      </c>
      <c r="H526" s="210">
        <v>2</v>
      </c>
      <c r="I526" s="211"/>
      <c r="J526" s="212">
        <f>ROUND(I526*H526,2)</f>
        <v>0</v>
      </c>
      <c r="K526" s="208" t="s">
        <v>141</v>
      </c>
      <c r="L526" s="46"/>
      <c r="M526" s="213" t="s">
        <v>19</v>
      </c>
      <c r="N526" s="214" t="s">
        <v>44</v>
      </c>
      <c r="O526" s="86"/>
      <c r="P526" s="215">
        <f>O526*H526</f>
        <v>0</v>
      </c>
      <c r="Q526" s="215">
        <v>0</v>
      </c>
      <c r="R526" s="215">
        <f>Q526*H526</f>
        <v>0</v>
      </c>
      <c r="S526" s="215">
        <v>0</v>
      </c>
      <c r="T526" s="216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17" t="s">
        <v>707</v>
      </c>
      <c r="AT526" s="217" t="s">
        <v>137</v>
      </c>
      <c r="AU526" s="217" t="s">
        <v>83</v>
      </c>
      <c r="AY526" s="19" t="s">
        <v>135</v>
      </c>
      <c r="BE526" s="218">
        <f>IF(N526="základní",J526,0)</f>
        <v>0</v>
      </c>
      <c r="BF526" s="218">
        <f>IF(N526="snížená",J526,0)</f>
        <v>0</v>
      </c>
      <c r="BG526" s="218">
        <f>IF(N526="zákl. přenesená",J526,0)</f>
        <v>0</v>
      </c>
      <c r="BH526" s="218">
        <f>IF(N526="sníž. přenesená",J526,0)</f>
        <v>0</v>
      </c>
      <c r="BI526" s="218">
        <f>IF(N526="nulová",J526,0)</f>
        <v>0</v>
      </c>
      <c r="BJ526" s="19" t="s">
        <v>81</v>
      </c>
      <c r="BK526" s="218">
        <f>ROUND(I526*H526,2)</f>
        <v>0</v>
      </c>
      <c r="BL526" s="19" t="s">
        <v>707</v>
      </c>
      <c r="BM526" s="217" t="s">
        <v>962</v>
      </c>
    </row>
    <row r="527" spans="1:47" s="2" customFormat="1" ht="12">
      <c r="A527" s="40"/>
      <c r="B527" s="41"/>
      <c r="C527" s="42"/>
      <c r="D527" s="219" t="s">
        <v>144</v>
      </c>
      <c r="E527" s="42"/>
      <c r="F527" s="220" t="s">
        <v>796</v>
      </c>
      <c r="G527" s="42"/>
      <c r="H527" s="42"/>
      <c r="I527" s="221"/>
      <c r="J527" s="42"/>
      <c r="K527" s="42"/>
      <c r="L527" s="46"/>
      <c r="M527" s="222"/>
      <c r="N527" s="223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144</v>
      </c>
      <c r="AU527" s="19" t="s">
        <v>83</v>
      </c>
    </row>
    <row r="528" spans="1:51" s="13" customFormat="1" ht="12">
      <c r="A528" s="13"/>
      <c r="B528" s="224"/>
      <c r="C528" s="225"/>
      <c r="D528" s="226" t="s">
        <v>146</v>
      </c>
      <c r="E528" s="227" t="s">
        <v>19</v>
      </c>
      <c r="F528" s="228" t="s">
        <v>797</v>
      </c>
      <c r="G528" s="225"/>
      <c r="H528" s="227" t="s">
        <v>19</v>
      </c>
      <c r="I528" s="229"/>
      <c r="J528" s="225"/>
      <c r="K528" s="225"/>
      <c r="L528" s="230"/>
      <c r="M528" s="231"/>
      <c r="N528" s="232"/>
      <c r="O528" s="232"/>
      <c r="P528" s="232"/>
      <c r="Q528" s="232"/>
      <c r="R528" s="232"/>
      <c r="S528" s="232"/>
      <c r="T528" s="23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4" t="s">
        <v>146</v>
      </c>
      <c r="AU528" s="234" t="s">
        <v>83</v>
      </c>
      <c r="AV528" s="13" t="s">
        <v>81</v>
      </c>
      <c r="AW528" s="13" t="s">
        <v>35</v>
      </c>
      <c r="AX528" s="13" t="s">
        <v>73</v>
      </c>
      <c r="AY528" s="234" t="s">
        <v>135</v>
      </c>
    </row>
    <row r="529" spans="1:51" s="14" customFormat="1" ht="12">
      <c r="A529" s="14"/>
      <c r="B529" s="235"/>
      <c r="C529" s="236"/>
      <c r="D529" s="226" t="s">
        <v>146</v>
      </c>
      <c r="E529" s="237" t="s">
        <v>19</v>
      </c>
      <c r="F529" s="238" t="s">
        <v>81</v>
      </c>
      <c r="G529" s="236"/>
      <c r="H529" s="239">
        <v>1</v>
      </c>
      <c r="I529" s="240"/>
      <c r="J529" s="236"/>
      <c r="K529" s="236"/>
      <c r="L529" s="241"/>
      <c r="M529" s="242"/>
      <c r="N529" s="243"/>
      <c r="O529" s="243"/>
      <c r="P529" s="243"/>
      <c r="Q529" s="243"/>
      <c r="R529" s="243"/>
      <c r="S529" s="243"/>
      <c r="T529" s="24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5" t="s">
        <v>146</v>
      </c>
      <c r="AU529" s="245" t="s">
        <v>83</v>
      </c>
      <c r="AV529" s="14" t="s">
        <v>83</v>
      </c>
      <c r="AW529" s="14" t="s">
        <v>35</v>
      </c>
      <c r="AX529" s="14" t="s">
        <v>73</v>
      </c>
      <c r="AY529" s="245" t="s">
        <v>135</v>
      </c>
    </row>
    <row r="530" spans="1:51" s="13" customFormat="1" ht="12">
      <c r="A530" s="13"/>
      <c r="B530" s="224"/>
      <c r="C530" s="225"/>
      <c r="D530" s="226" t="s">
        <v>146</v>
      </c>
      <c r="E530" s="227" t="s">
        <v>19</v>
      </c>
      <c r="F530" s="228" t="s">
        <v>798</v>
      </c>
      <c r="G530" s="225"/>
      <c r="H530" s="227" t="s">
        <v>19</v>
      </c>
      <c r="I530" s="229"/>
      <c r="J530" s="225"/>
      <c r="K530" s="225"/>
      <c r="L530" s="230"/>
      <c r="M530" s="231"/>
      <c r="N530" s="232"/>
      <c r="O530" s="232"/>
      <c r="P530" s="232"/>
      <c r="Q530" s="232"/>
      <c r="R530" s="232"/>
      <c r="S530" s="232"/>
      <c r="T530" s="23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4" t="s">
        <v>146</v>
      </c>
      <c r="AU530" s="234" t="s">
        <v>83</v>
      </c>
      <c r="AV530" s="13" t="s">
        <v>81</v>
      </c>
      <c r="AW530" s="13" t="s">
        <v>35</v>
      </c>
      <c r="AX530" s="13" t="s">
        <v>73</v>
      </c>
      <c r="AY530" s="234" t="s">
        <v>135</v>
      </c>
    </row>
    <row r="531" spans="1:51" s="14" customFormat="1" ht="12">
      <c r="A531" s="14"/>
      <c r="B531" s="235"/>
      <c r="C531" s="236"/>
      <c r="D531" s="226" t="s">
        <v>146</v>
      </c>
      <c r="E531" s="237" t="s">
        <v>19</v>
      </c>
      <c r="F531" s="238" t="s">
        <v>81</v>
      </c>
      <c r="G531" s="236"/>
      <c r="H531" s="239">
        <v>1</v>
      </c>
      <c r="I531" s="240"/>
      <c r="J531" s="236"/>
      <c r="K531" s="236"/>
      <c r="L531" s="241"/>
      <c r="M531" s="242"/>
      <c r="N531" s="243"/>
      <c r="O531" s="243"/>
      <c r="P531" s="243"/>
      <c r="Q531" s="243"/>
      <c r="R531" s="243"/>
      <c r="S531" s="243"/>
      <c r="T531" s="24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5" t="s">
        <v>146</v>
      </c>
      <c r="AU531" s="245" t="s">
        <v>83</v>
      </c>
      <c r="AV531" s="14" t="s">
        <v>83</v>
      </c>
      <c r="AW531" s="14" t="s">
        <v>35</v>
      </c>
      <c r="AX531" s="14" t="s">
        <v>73</v>
      </c>
      <c r="AY531" s="245" t="s">
        <v>135</v>
      </c>
    </row>
    <row r="532" spans="1:51" s="15" customFormat="1" ht="12">
      <c r="A532" s="15"/>
      <c r="B532" s="246"/>
      <c r="C532" s="247"/>
      <c r="D532" s="226" t="s">
        <v>146</v>
      </c>
      <c r="E532" s="248" t="s">
        <v>19</v>
      </c>
      <c r="F532" s="249" t="s">
        <v>161</v>
      </c>
      <c r="G532" s="247"/>
      <c r="H532" s="250">
        <v>2</v>
      </c>
      <c r="I532" s="251"/>
      <c r="J532" s="247"/>
      <c r="K532" s="247"/>
      <c r="L532" s="252"/>
      <c r="M532" s="270"/>
      <c r="N532" s="271"/>
      <c r="O532" s="271"/>
      <c r="P532" s="271"/>
      <c r="Q532" s="271"/>
      <c r="R532" s="271"/>
      <c r="S532" s="271"/>
      <c r="T532" s="272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56" t="s">
        <v>146</v>
      </c>
      <c r="AU532" s="256" t="s">
        <v>83</v>
      </c>
      <c r="AV532" s="15" t="s">
        <v>142</v>
      </c>
      <c r="AW532" s="15" t="s">
        <v>35</v>
      </c>
      <c r="AX532" s="15" t="s">
        <v>81</v>
      </c>
      <c r="AY532" s="256" t="s">
        <v>135</v>
      </c>
    </row>
    <row r="533" spans="1:31" s="2" customFormat="1" ht="6.95" customHeight="1">
      <c r="A533" s="40"/>
      <c r="B533" s="61"/>
      <c r="C533" s="62"/>
      <c r="D533" s="62"/>
      <c r="E533" s="62"/>
      <c r="F533" s="62"/>
      <c r="G533" s="62"/>
      <c r="H533" s="62"/>
      <c r="I533" s="62"/>
      <c r="J533" s="62"/>
      <c r="K533" s="62"/>
      <c r="L533" s="46"/>
      <c r="M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</row>
  </sheetData>
  <sheetProtection password="CC35" sheet="1" objects="1" scenarios="1" formatColumns="0" formatRows="0" autoFilter="0"/>
  <autoFilter ref="C90:K532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4_01/111151133"/>
    <hyperlink ref="F101" r:id="rId2" display="https://podminky.urs.cz/item/CS_URS_2024_01/111151231"/>
    <hyperlink ref="F113" r:id="rId3" display="https://podminky.urs.cz/item/CS_URS_2024_01/111251102"/>
    <hyperlink ref="F117" r:id="rId4" display="https://podminky.urs.cz/item/CS_URS_2024_01/112151012"/>
    <hyperlink ref="F121" r:id="rId5" display="https://podminky.urs.cz/item/CS_URS_2024_01/112151014"/>
    <hyperlink ref="F125" r:id="rId6" display="https://podminky.urs.cz/item/CS_URS_2024_01/112151016"/>
    <hyperlink ref="F129" r:id="rId7" display="https://podminky.urs.cz/item/CS_URS_2024_01/112155115"/>
    <hyperlink ref="F133" r:id="rId8" display="https://podminky.urs.cz/item/CS_URS_2024_01/112155121"/>
    <hyperlink ref="F137" r:id="rId9" display="https://podminky.urs.cz/item/CS_URS_2024_01/112155125"/>
    <hyperlink ref="F141" r:id="rId10" display="https://podminky.urs.cz/item/CS_URS_2024_01/112155311"/>
    <hyperlink ref="F145" r:id="rId11" display="https://podminky.urs.cz/item/CS_URS_2024_01/112201112"/>
    <hyperlink ref="F149" r:id="rId12" display="https://podminky.urs.cz/item/CS_URS_2024_01/112201114"/>
    <hyperlink ref="F153" r:id="rId13" display="https://podminky.urs.cz/item/CS_URS_2024_01/112201116"/>
    <hyperlink ref="F157" r:id="rId14" display="https://podminky.urs.cz/item/CS_URS_2024_01/112211111"/>
    <hyperlink ref="F161" r:id="rId15" display="https://podminky.urs.cz/item/CS_URS_2024_01/112211112"/>
    <hyperlink ref="F165" r:id="rId16" display="https://podminky.urs.cz/item/CS_URS_2024_01/112211113"/>
    <hyperlink ref="F169" r:id="rId17" display="https://podminky.urs.cz/item/CS_URS_2024_01/121151123"/>
    <hyperlink ref="F174" r:id="rId18" display="https://podminky.urs.cz/item/CS_URS_2024_01/122252204"/>
    <hyperlink ref="F179" r:id="rId19" display="https://podminky.urs.cz/item/CS_URS_2024_01/132251103"/>
    <hyperlink ref="F184" r:id="rId20" display="https://podminky.urs.cz/item/CS_URS_2024_01/132251251"/>
    <hyperlink ref="F188" r:id="rId21" display="https://podminky.urs.cz/item/CS_URS_2024_01/162201411"/>
    <hyperlink ref="F192" r:id="rId22" display="https://podminky.urs.cz/item/CS_URS_2024_01/162201412"/>
    <hyperlink ref="F196" r:id="rId23" display="https://podminky.urs.cz/item/CS_URS_2024_01/162201413"/>
    <hyperlink ref="F200" r:id="rId24" display="https://podminky.urs.cz/item/CS_URS_2024_01/162201421"/>
    <hyperlink ref="F204" r:id="rId25" display="https://podminky.urs.cz/item/CS_URS_2024_01/162201422"/>
    <hyperlink ref="F208" r:id="rId26" display="https://podminky.urs.cz/item/CS_URS_2024_01/162201423"/>
    <hyperlink ref="F212" r:id="rId27" display="https://podminky.urs.cz/item/CS_URS_2024_01/162301951"/>
    <hyperlink ref="F216" r:id="rId28" display="https://podminky.urs.cz/item/CS_URS_2024_01/162301952"/>
    <hyperlink ref="F220" r:id="rId29" display="https://podminky.urs.cz/item/CS_URS_2024_01/162301953"/>
    <hyperlink ref="F224" r:id="rId30" display="https://podminky.urs.cz/item/CS_URS_2024_01/162301971"/>
    <hyperlink ref="F228" r:id="rId31" display="https://podminky.urs.cz/item/CS_URS_2024_01/162301972"/>
    <hyperlink ref="F232" r:id="rId32" display="https://podminky.urs.cz/item/CS_URS_2024_01/162301973"/>
    <hyperlink ref="F236" r:id="rId33" display="https://podminky.urs.cz/item/CS_URS_2024_01/162451106"/>
    <hyperlink ref="F252" r:id="rId34" display="https://podminky.urs.cz/item/CS_URS_2024_01/162551108"/>
    <hyperlink ref="F258" r:id="rId35" display="https://podminky.urs.cz/item/CS_URS_2024_01/162751117"/>
    <hyperlink ref="F271" r:id="rId36" display="https://podminky.urs.cz/item/CS_URS_2024_01/162751119"/>
    <hyperlink ref="F284" r:id="rId37" display="https://podminky.urs.cz/item/CS_URS_2024_01/167151111"/>
    <hyperlink ref="F297" r:id="rId38" display="https://podminky.urs.cz/item/CS_URS_2024_01/171201221"/>
    <hyperlink ref="F310" r:id="rId39" display="https://podminky.urs.cz/item/CS_URS_2024_01/171251201"/>
    <hyperlink ref="F330" r:id="rId40" display="https://podminky.urs.cz/item/CS_URS_2024_01/174101101"/>
    <hyperlink ref="F335" r:id="rId41" display="https://podminky.urs.cz/item/CS_URS_2024_01/181151311"/>
    <hyperlink ref="F341" r:id="rId42" display="https://podminky.urs.cz/item/CS_URS_2024_01/181152302"/>
    <hyperlink ref="F346" r:id="rId43" display="https://podminky.urs.cz/item/CS_URS_2024_01/181451121"/>
    <hyperlink ref="F353" r:id="rId44" display="https://podminky.urs.cz/item/CS_URS_2024_01/181411123"/>
    <hyperlink ref="F360" r:id="rId45" display="https://podminky.urs.cz/item/CS_URS_2024_01/182151111"/>
    <hyperlink ref="F365" r:id="rId46" display="https://podminky.urs.cz/item/CS_URS_2024_01/182251101"/>
    <hyperlink ref="F370" r:id="rId47" display="https://podminky.urs.cz/item/CS_URS_2024_01/182351023"/>
    <hyperlink ref="F376" r:id="rId48" display="https://podminky.urs.cz/item/CS_URS_2024_01/183403115"/>
    <hyperlink ref="F382" r:id="rId49" display="https://podminky.urs.cz/item/CS_URS_2024_01/183403161"/>
    <hyperlink ref="F388" r:id="rId50" display="https://podminky.urs.cz/item/CS_URS_2024_01/183551513"/>
    <hyperlink ref="F394" r:id="rId51" display="https://podminky.urs.cz/item/CS_URS_2024_01/184853511"/>
    <hyperlink ref="F406" r:id="rId52" display="https://podminky.urs.cz/item/CS_URS_2024_01/212755214"/>
    <hyperlink ref="F410" r:id="rId53" display="https://podminky.urs.cz/item/CS_URS_2024_01/214500311"/>
    <hyperlink ref="F418" r:id="rId54" display="https://podminky.urs.cz/item/CS_URS_2024_01/457531112"/>
    <hyperlink ref="F423" r:id="rId55" display="https://podminky.urs.cz/item/CS_URS_2024_01/561081111"/>
    <hyperlink ref="F439" r:id="rId56" display="https://podminky.urs.cz/item/CS_URS_2024_01/564851111"/>
    <hyperlink ref="F444" r:id="rId57" display="https://podminky.urs.cz/item/CS_URS_2024_01/564952114"/>
    <hyperlink ref="F450" r:id="rId58" display="https://podminky.urs.cz/item/CS_URS_2024_01/919726121"/>
    <hyperlink ref="F454" r:id="rId59" display="https://podminky.urs.cz/item/CS_URS_2024_01/938908411"/>
    <hyperlink ref="F458" r:id="rId60" display="https://podminky.urs.cz/item/CS_URS_2024_01/938909311.1"/>
    <hyperlink ref="F463" r:id="rId61" display="https://podminky.urs.cz/item/CS_URS_2024_01/998225111"/>
    <hyperlink ref="F465" r:id="rId62" display="https://podminky.urs.cz/item/CS_URS_2024_01/998225191"/>
    <hyperlink ref="F469" r:id="rId63" display="https://podminky.urs.cz/item/CS_URS_2024_01/011103000"/>
    <hyperlink ref="F473" r:id="rId64" display="https://podminky.urs.cz/item/CS_URS_2024_01/011314000.1"/>
    <hyperlink ref="F477" r:id="rId65" display="https://podminky.urs.cz/item/CS_URS_2024_01/012103000"/>
    <hyperlink ref="F481" r:id="rId66" display="https://podminky.urs.cz/item/CS_URS_2024_01/012203000"/>
    <hyperlink ref="F485" r:id="rId67" display="https://podminky.urs.cz/item/CS_URS_2024_01/012303000"/>
    <hyperlink ref="F489" r:id="rId68" display="https://podminky.urs.cz/item/CS_URS_2024_01/013254000"/>
    <hyperlink ref="F495" r:id="rId69" display="https://podminky.urs.cz/item/CS_URS_2024_01/030001000.1"/>
    <hyperlink ref="F500" r:id="rId70" display="https://podminky.urs.cz/item/CS_URS_2024_01/032803000"/>
    <hyperlink ref="F505" r:id="rId71" display="https://podminky.urs.cz/item/CS_URS_2024_01/043103000"/>
    <hyperlink ref="F514" r:id="rId72" display="https://podminky.urs.cz/item/CS_URS_2024_01/043203000"/>
    <hyperlink ref="F518" r:id="rId73" display="https://podminky.urs.cz/item/CS_URS_2024_01/049103000"/>
    <hyperlink ref="F522" r:id="rId74" display="https://podminky.urs.cz/item/CS_URS_2024_01/049303000"/>
    <hyperlink ref="F527" r:id="rId75" display="https://podminky.urs.cz/item/CS_URS_2024_01/075002000.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Realizace společných zařízení v k. ú. Stará Ves n. O. - I. etapa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963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6. 2. 2024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99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ROUND((SUM(BE82:BE207)),2)</f>
        <v>0</v>
      </c>
      <c r="G33" s="40"/>
      <c r="H33" s="40"/>
      <c r="I33" s="150">
        <v>0.21</v>
      </c>
      <c r="J33" s="149">
        <f>ROUND(((SUM(BE82:BE207))*I33),2)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ROUND((SUM(BF82:BF207)),2)</f>
        <v>0</v>
      </c>
      <c r="G34" s="40"/>
      <c r="H34" s="40"/>
      <c r="I34" s="150">
        <v>0.15</v>
      </c>
      <c r="J34" s="149">
        <f>ROUND(((SUM(BF82:BF207))*I34),2)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ROUND((SUM(BG82:BG207)),2)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ROUND((SUM(BH82:BH207)),2)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ROUND((SUM(BI82:BI207)),2)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Realizace společných zařízení v k. ú. Stará Ves n. O. - I. etapa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05_2 - Výsadba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k. ú. Stará Ves nad Ondřejnicí</v>
      </c>
      <c r="G52" s="42"/>
      <c r="H52" s="42"/>
      <c r="I52" s="34" t="s">
        <v>23</v>
      </c>
      <c r="J52" s="74" t="str">
        <f>IF(J12="","",J12)</f>
        <v>6. 2. 2024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54.45" customHeight="1">
      <c r="A54" s="40"/>
      <c r="B54" s="41"/>
      <c r="C54" s="34" t="s">
        <v>25</v>
      </c>
      <c r="D54" s="42"/>
      <c r="E54" s="42"/>
      <c r="F54" s="29" t="str">
        <f>E15</f>
        <v>ČR - SPÚ, KPÚ pro Moravskoslezský kraj</v>
      </c>
      <c r="G54" s="42"/>
      <c r="H54" s="42"/>
      <c r="I54" s="34" t="s">
        <v>32</v>
      </c>
      <c r="J54" s="38" t="str">
        <f>E21</f>
        <v>Hanousek s.r.o.,Barákova 2745/41, 796 01 Prostějov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Ing. Jan Krč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67"/>
      <c r="C60" s="168"/>
      <c r="D60" s="169" t="s">
        <v>104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105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113</v>
      </c>
      <c r="E62" s="176"/>
      <c r="F62" s="176"/>
      <c r="G62" s="176"/>
      <c r="H62" s="176"/>
      <c r="I62" s="176"/>
      <c r="J62" s="177">
        <f>J205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120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2" t="str">
        <f>E7</f>
        <v>Realizace společných zařízení v k. ú. Stará Ves n. O. - I. etapa</v>
      </c>
      <c r="F72" s="34"/>
      <c r="G72" s="34"/>
      <c r="H72" s="34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97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SO 05_2 - Výsadba</v>
      </c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k. ú. Stará Ves nad Ondřejnicí</v>
      </c>
      <c r="G76" s="42"/>
      <c r="H76" s="42"/>
      <c r="I76" s="34" t="s">
        <v>23</v>
      </c>
      <c r="J76" s="74" t="str">
        <f>IF(J12="","",J12)</f>
        <v>6. 2. 2024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54.45" customHeight="1">
      <c r="A78" s="40"/>
      <c r="B78" s="41"/>
      <c r="C78" s="34" t="s">
        <v>25</v>
      </c>
      <c r="D78" s="42"/>
      <c r="E78" s="42"/>
      <c r="F78" s="29" t="str">
        <f>E15</f>
        <v>ČR - SPÚ, KPÚ pro Moravskoslezský kraj</v>
      </c>
      <c r="G78" s="42"/>
      <c r="H78" s="42"/>
      <c r="I78" s="34" t="s">
        <v>32</v>
      </c>
      <c r="J78" s="38" t="str">
        <f>E21</f>
        <v>Hanousek s.r.o.,Barákova 2745/41, 796 01 Prostějov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30</v>
      </c>
      <c r="D79" s="42"/>
      <c r="E79" s="42"/>
      <c r="F79" s="29" t="str">
        <f>IF(E18="","",E18)</f>
        <v>Vyplň údaj</v>
      </c>
      <c r="G79" s="42"/>
      <c r="H79" s="42"/>
      <c r="I79" s="34" t="s">
        <v>36</v>
      </c>
      <c r="J79" s="38" t="str">
        <f>E24</f>
        <v>Ing. Jan Krč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79"/>
      <c r="B81" s="180"/>
      <c r="C81" s="181" t="s">
        <v>121</v>
      </c>
      <c r="D81" s="182" t="s">
        <v>58</v>
      </c>
      <c r="E81" s="182" t="s">
        <v>54</v>
      </c>
      <c r="F81" s="182" t="s">
        <v>55</v>
      </c>
      <c r="G81" s="182" t="s">
        <v>122</v>
      </c>
      <c r="H81" s="182" t="s">
        <v>123</v>
      </c>
      <c r="I81" s="182" t="s">
        <v>124</v>
      </c>
      <c r="J81" s="182" t="s">
        <v>102</v>
      </c>
      <c r="K81" s="183" t="s">
        <v>125</v>
      </c>
      <c r="L81" s="184"/>
      <c r="M81" s="94" t="s">
        <v>19</v>
      </c>
      <c r="N81" s="95" t="s">
        <v>43</v>
      </c>
      <c r="O81" s="95" t="s">
        <v>126</v>
      </c>
      <c r="P81" s="95" t="s">
        <v>127</v>
      </c>
      <c r="Q81" s="95" t="s">
        <v>128</v>
      </c>
      <c r="R81" s="95" t="s">
        <v>129</v>
      </c>
      <c r="S81" s="95" t="s">
        <v>130</v>
      </c>
      <c r="T81" s="96" t="s">
        <v>131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40"/>
      <c r="B82" s="41"/>
      <c r="C82" s="101" t="s">
        <v>132</v>
      </c>
      <c r="D82" s="42"/>
      <c r="E82" s="42"/>
      <c r="F82" s="42"/>
      <c r="G82" s="42"/>
      <c r="H82" s="42"/>
      <c r="I82" s="42"/>
      <c r="J82" s="185">
        <f>BK82</f>
        <v>0</v>
      </c>
      <c r="K82" s="42"/>
      <c r="L82" s="46"/>
      <c r="M82" s="97"/>
      <c r="N82" s="186"/>
      <c r="O82" s="98"/>
      <c r="P82" s="187">
        <f>P83</f>
        <v>0</v>
      </c>
      <c r="Q82" s="98"/>
      <c r="R82" s="187">
        <f>R83</f>
        <v>0.76846</v>
      </c>
      <c r="S82" s="98"/>
      <c r="T82" s="188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72</v>
      </c>
      <c r="AU82" s="19" t="s">
        <v>103</v>
      </c>
      <c r="BK82" s="189">
        <f>BK83</f>
        <v>0</v>
      </c>
    </row>
    <row r="83" spans="1:63" s="12" customFormat="1" ht="25.9" customHeight="1">
      <c r="A83" s="12"/>
      <c r="B83" s="190"/>
      <c r="C83" s="191"/>
      <c r="D83" s="192" t="s">
        <v>72</v>
      </c>
      <c r="E83" s="193" t="s">
        <v>133</v>
      </c>
      <c r="F83" s="193" t="s">
        <v>134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P84+P205</f>
        <v>0</v>
      </c>
      <c r="Q83" s="198"/>
      <c r="R83" s="199">
        <f>R84+R205</f>
        <v>0.76846</v>
      </c>
      <c r="S83" s="198"/>
      <c r="T83" s="200">
        <f>T84+T205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81</v>
      </c>
      <c r="AT83" s="202" t="s">
        <v>72</v>
      </c>
      <c r="AU83" s="202" t="s">
        <v>73</v>
      </c>
      <c r="AY83" s="201" t="s">
        <v>135</v>
      </c>
      <c r="BK83" s="203">
        <f>BK84+BK205</f>
        <v>0</v>
      </c>
    </row>
    <row r="84" spans="1:63" s="12" customFormat="1" ht="22.8" customHeight="1">
      <c r="A84" s="12"/>
      <c r="B84" s="190"/>
      <c r="C84" s="191"/>
      <c r="D84" s="192" t="s">
        <v>72</v>
      </c>
      <c r="E84" s="204" t="s">
        <v>81</v>
      </c>
      <c r="F84" s="204" t="s">
        <v>136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SUM(P85:P204)</f>
        <v>0</v>
      </c>
      <c r="Q84" s="198"/>
      <c r="R84" s="199">
        <f>SUM(R85:R204)</f>
        <v>0.76846</v>
      </c>
      <c r="S84" s="198"/>
      <c r="T84" s="200">
        <f>SUM(T85:T204)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81</v>
      </c>
      <c r="AT84" s="202" t="s">
        <v>72</v>
      </c>
      <c r="AU84" s="202" t="s">
        <v>81</v>
      </c>
      <c r="AY84" s="201" t="s">
        <v>135</v>
      </c>
      <c r="BK84" s="203">
        <f>SUM(BK85:BK204)</f>
        <v>0</v>
      </c>
    </row>
    <row r="85" spans="1:65" s="2" customFormat="1" ht="24.15" customHeight="1">
      <c r="A85" s="40"/>
      <c r="B85" s="41"/>
      <c r="C85" s="206" t="s">
        <v>81</v>
      </c>
      <c r="D85" s="206" t="s">
        <v>137</v>
      </c>
      <c r="E85" s="207" t="s">
        <v>964</v>
      </c>
      <c r="F85" s="208" t="s">
        <v>965</v>
      </c>
      <c r="G85" s="209" t="s">
        <v>171</v>
      </c>
      <c r="H85" s="210">
        <v>15</v>
      </c>
      <c r="I85" s="211"/>
      <c r="J85" s="212">
        <f>ROUND(I85*H85,2)</f>
        <v>0</v>
      </c>
      <c r="K85" s="208" t="s">
        <v>141</v>
      </c>
      <c r="L85" s="46"/>
      <c r="M85" s="213" t="s">
        <v>19</v>
      </c>
      <c r="N85" s="214" t="s">
        <v>44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142</v>
      </c>
      <c r="AT85" s="217" t="s">
        <v>137</v>
      </c>
      <c r="AU85" s="217" t="s">
        <v>83</v>
      </c>
      <c r="AY85" s="19" t="s">
        <v>135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81</v>
      </c>
      <c r="BK85" s="218">
        <f>ROUND(I85*H85,2)</f>
        <v>0</v>
      </c>
      <c r="BL85" s="19" t="s">
        <v>142</v>
      </c>
      <c r="BM85" s="217" t="s">
        <v>966</v>
      </c>
    </row>
    <row r="86" spans="1:47" s="2" customFormat="1" ht="12">
      <c r="A86" s="40"/>
      <c r="B86" s="41"/>
      <c r="C86" s="42"/>
      <c r="D86" s="219" t="s">
        <v>144</v>
      </c>
      <c r="E86" s="42"/>
      <c r="F86" s="220" t="s">
        <v>967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144</v>
      </c>
      <c r="AU86" s="19" t="s">
        <v>83</v>
      </c>
    </row>
    <row r="87" spans="1:51" s="13" customFormat="1" ht="12">
      <c r="A87" s="13"/>
      <c r="B87" s="224"/>
      <c r="C87" s="225"/>
      <c r="D87" s="226" t="s">
        <v>146</v>
      </c>
      <c r="E87" s="227" t="s">
        <v>19</v>
      </c>
      <c r="F87" s="228" t="s">
        <v>968</v>
      </c>
      <c r="G87" s="225"/>
      <c r="H87" s="227" t="s">
        <v>19</v>
      </c>
      <c r="I87" s="229"/>
      <c r="J87" s="225"/>
      <c r="K87" s="225"/>
      <c r="L87" s="230"/>
      <c r="M87" s="231"/>
      <c r="N87" s="232"/>
      <c r="O87" s="232"/>
      <c r="P87" s="232"/>
      <c r="Q87" s="232"/>
      <c r="R87" s="232"/>
      <c r="S87" s="232"/>
      <c r="T87" s="23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4" t="s">
        <v>146</v>
      </c>
      <c r="AU87" s="234" t="s">
        <v>83</v>
      </c>
      <c r="AV87" s="13" t="s">
        <v>81</v>
      </c>
      <c r="AW87" s="13" t="s">
        <v>35</v>
      </c>
      <c r="AX87" s="13" t="s">
        <v>73</v>
      </c>
      <c r="AY87" s="234" t="s">
        <v>135</v>
      </c>
    </row>
    <row r="88" spans="1:51" s="13" customFormat="1" ht="12">
      <c r="A88" s="13"/>
      <c r="B88" s="224"/>
      <c r="C88" s="225"/>
      <c r="D88" s="226" t="s">
        <v>146</v>
      </c>
      <c r="E88" s="227" t="s">
        <v>19</v>
      </c>
      <c r="F88" s="228" t="s">
        <v>969</v>
      </c>
      <c r="G88" s="225"/>
      <c r="H88" s="227" t="s">
        <v>19</v>
      </c>
      <c r="I88" s="229"/>
      <c r="J88" s="225"/>
      <c r="K88" s="225"/>
      <c r="L88" s="230"/>
      <c r="M88" s="231"/>
      <c r="N88" s="232"/>
      <c r="O88" s="232"/>
      <c r="P88" s="232"/>
      <c r="Q88" s="232"/>
      <c r="R88" s="232"/>
      <c r="S88" s="232"/>
      <c r="T88" s="23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4" t="s">
        <v>146</v>
      </c>
      <c r="AU88" s="234" t="s">
        <v>83</v>
      </c>
      <c r="AV88" s="13" t="s">
        <v>81</v>
      </c>
      <c r="AW88" s="13" t="s">
        <v>35</v>
      </c>
      <c r="AX88" s="13" t="s">
        <v>73</v>
      </c>
      <c r="AY88" s="234" t="s">
        <v>135</v>
      </c>
    </row>
    <row r="89" spans="1:51" s="13" customFormat="1" ht="12">
      <c r="A89" s="13"/>
      <c r="B89" s="224"/>
      <c r="C89" s="225"/>
      <c r="D89" s="226" t="s">
        <v>146</v>
      </c>
      <c r="E89" s="227" t="s">
        <v>19</v>
      </c>
      <c r="F89" s="228" t="s">
        <v>970</v>
      </c>
      <c r="G89" s="225"/>
      <c r="H89" s="227" t="s">
        <v>19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146</v>
      </c>
      <c r="AU89" s="234" t="s">
        <v>83</v>
      </c>
      <c r="AV89" s="13" t="s">
        <v>81</v>
      </c>
      <c r="AW89" s="13" t="s">
        <v>35</v>
      </c>
      <c r="AX89" s="13" t="s">
        <v>73</v>
      </c>
      <c r="AY89" s="234" t="s">
        <v>135</v>
      </c>
    </row>
    <row r="90" spans="1:51" s="14" customFormat="1" ht="12">
      <c r="A90" s="14"/>
      <c r="B90" s="235"/>
      <c r="C90" s="236"/>
      <c r="D90" s="226" t="s">
        <v>146</v>
      </c>
      <c r="E90" s="237" t="s">
        <v>19</v>
      </c>
      <c r="F90" s="238" t="s">
        <v>142</v>
      </c>
      <c r="G90" s="236"/>
      <c r="H90" s="239">
        <v>4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5" t="s">
        <v>146</v>
      </c>
      <c r="AU90" s="245" t="s">
        <v>83</v>
      </c>
      <c r="AV90" s="14" t="s">
        <v>83</v>
      </c>
      <c r="AW90" s="14" t="s">
        <v>35</v>
      </c>
      <c r="AX90" s="14" t="s">
        <v>73</v>
      </c>
      <c r="AY90" s="245" t="s">
        <v>135</v>
      </c>
    </row>
    <row r="91" spans="1:51" s="13" customFormat="1" ht="12">
      <c r="A91" s="13"/>
      <c r="B91" s="224"/>
      <c r="C91" s="225"/>
      <c r="D91" s="226" t="s">
        <v>146</v>
      </c>
      <c r="E91" s="227" t="s">
        <v>19</v>
      </c>
      <c r="F91" s="228" t="s">
        <v>971</v>
      </c>
      <c r="G91" s="225"/>
      <c r="H91" s="227" t="s">
        <v>19</v>
      </c>
      <c r="I91" s="229"/>
      <c r="J91" s="225"/>
      <c r="K91" s="225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146</v>
      </c>
      <c r="AU91" s="234" t="s">
        <v>83</v>
      </c>
      <c r="AV91" s="13" t="s">
        <v>81</v>
      </c>
      <c r="AW91" s="13" t="s">
        <v>35</v>
      </c>
      <c r="AX91" s="13" t="s">
        <v>73</v>
      </c>
      <c r="AY91" s="234" t="s">
        <v>135</v>
      </c>
    </row>
    <row r="92" spans="1:51" s="14" customFormat="1" ht="12">
      <c r="A92" s="14"/>
      <c r="B92" s="235"/>
      <c r="C92" s="236"/>
      <c r="D92" s="226" t="s">
        <v>146</v>
      </c>
      <c r="E92" s="237" t="s">
        <v>19</v>
      </c>
      <c r="F92" s="238" t="s">
        <v>142</v>
      </c>
      <c r="G92" s="236"/>
      <c r="H92" s="239">
        <v>4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5" t="s">
        <v>146</v>
      </c>
      <c r="AU92" s="245" t="s">
        <v>83</v>
      </c>
      <c r="AV92" s="14" t="s">
        <v>83</v>
      </c>
      <c r="AW92" s="14" t="s">
        <v>35</v>
      </c>
      <c r="AX92" s="14" t="s">
        <v>73</v>
      </c>
      <c r="AY92" s="245" t="s">
        <v>135</v>
      </c>
    </row>
    <row r="93" spans="1:51" s="13" customFormat="1" ht="12">
      <c r="A93" s="13"/>
      <c r="B93" s="224"/>
      <c r="C93" s="225"/>
      <c r="D93" s="226" t="s">
        <v>146</v>
      </c>
      <c r="E93" s="227" t="s">
        <v>19</v>
      </c>
      <c r="F93" s="228" t="s">
        <v>972</v>
      </c>
      <c r="G93" s="225"/>
      <c r="H93" s="227" t="s">
        <v>19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146</v>
      </c>
      <c r="AU93" s="234" t="s">
        <v>83</v>
      </c>
      <c r="AV93" s="13" t="s">
        <v>81</v>
      </c>
      <c r="AW93" s="13" t="s">
        <v>35</v>
      </c>
      <c r="AX93" s="13" t="s">
        <v>73</v>
      </c>
      <c r="AY93" s="234" t="s">
        <v>135</v>
      </c>
    </row>
    <row r="94" spans="1:51" s="14" customFormat="1" ht="12">
      <c r="A94" s="14"/>
      <c r="B94" s="235"/>
      <c r="C94" s="236"/>
      <c r="D94" s="226" t="s">
        <v>146</v>
      </c>
      <c r="E94" s="237" t="s">
        <v>19</v>
      </c>
      <c r="F94" s="238" t="s">
        <v>142</v>
      </c>
      <c r="G94" s="236"/>
      <c r="H94" s="239">
        <v>4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146</v>
      </c>
      <c r="AU94" s="245" t="s">
        <v>83</v>
      </c>
      <c r="AV94" s="14" t="s">
        <v>83</v>
      </c>
      <c r="AW94" s="14" t="s">
        <v>35</v>
      </c>
      <c r="AX94" s="14" t="s">
        <v>73</v>
      </c>
      <c r="AY94" s="245" t="s">
        <v>135</v>
      </c>
    </row>
    <row r="95" spans="1:51" s="13" customFormat="1" ht="12">
      <c r="A95" s="13"/>
      <c r="B95" s="224"/>
      <c r="C95" s="225"/>
      <c r="D95" s="226" t="s">
        <v>146</v>
      </c>
      <c r="E95" s="227" t="s">
        <v>19</v>
      </c>
      <c r="F95" s="228" t="s">
        <v>973</v>
      </c>
      <c r="G95" s="225"/>
      <c r="H95" s="227" t="s">
        <v>19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146</v>
      </c>
      <c r="AU95" s="234" t="s">
        <v>83</v>
      </c>
      <c r="AV95" s="13" t="s">
        <v>81</v>
      </c>
      <c r="AW95" s="13" t="s">
        <v>35</v>
      </c>
      <c r="AX95" s="13" t="s">
        <v>73</v>
      </c>
      <c r="AY95" s="234" t="s">
        <v>135</v>
      </c>
    </row>
    <row r="96" spans="1:51" s="14" customFormat="1" ht="12">
      <c r="A96" s="14"/>
      <c r="B96" s="235"/>
      <c r="C96" s="236"/>
      <c r="D96" s="226" t="s">
        <v>146</v>
      </c>
      <c r="E96" s="237" t="s">
        <v>19</v>
      </c>
      <c r="F96" s="238" t="s">
        <v>162</v>
      </c>
      <c r="G96" s="236"/>
      <c r="H96" s="239">
        <v>3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146</v>
      </c>
      <c r="AU96" s="245" t="s">
        <v>83</v>
      </c>
      <c r="AV96" s="14" t="s">
        <v>83</v>
      </c>
      <c r="AW96" s="14" t="s">
        <v>35</v>
      </c>
      <c r="AX96" s="14" t="s">
        <v>73</v>
      </c>
      <c r="AY96" s="245" t="s">
        <v>135</v>
      </c>
    </row>
    <row r="97" spans="1:51" s="15" customFormat="1" ht="12">
      <c r="A97" s="15"/>
      <c r="B97" s="246"/>
      <c r="C97" s="247"/>
      <c r="D97" s="226" t="s">
        <v>146</v>
      </c>
      <c r="E97" s="248" t="s">
        <v>19</v>
      </c>
      <c r="F97" s="249" t="s">
        <v>161</v>
      </c>
      <c r="G97" s="247"/>
      <c r="H97" s="250">
        <v>15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6" t="s">
        <v>146</v>
      </c>
      <c r="AU97" s="256" t="s">
        <v>83</v>
      </c>
      <c r="AV97" s="15" t="s">
        <v>142</v>
      </c>
      <c r="AW97" s="15" t="s">
        <v>35</v>
      </c>
      <c r="AX97" s="15" t="s">
        <v>81</v>
      </c>
      <c r="AY97" s="256" t="s">
        <v>135</v>
      </c>
    </row>
    <row r="98" spans="1:65" s="2" customFormat="1" ht="24.15" customHeight="1">
      <c r="A98" s="40"/>
      <c r="B98" s="41"/>
      <c r="C98" s="206" t="s">
        <v>83</v>
      </c>
      <c r="D98" s="206" t="s">
        <v>137</v>
      </c>
      <c r="E98" s="207" t="s">
        <v>974</v>
      </c>
      <c r="F98" s="208" t="s">
        <v>975</v>
      </c>
      <c r="G98" s="209" t="s">
        <v>171</v>
      </c>
      <c r="H98" s="210">
        <v>15</v>
      </c>
      <c r="I98" s="211"/>
      <c r="J98" s="212">
        <f>ROUND(I98*H98,2)</f>
        <v>0</v>
      </c>
      <c r="K98" s="208" t="s">
        <v>141</v>
      </c>
      <c r="L98" s="46"/>
      <c r="M98" s="213" t="s">
        <v>19</v>
      </c>
      <c r="N98" s="214" t="s">
        <v>44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142</v>
      </c>
      <c r="AT98" s="217" t="s">
        <v>137</v>
      </c>
      <c r="AU98" s="217" t="s">
        <v>83</v>
      </c>
      <c r="AY98" s="19" t="s">
        <v>135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81</v>
      </c>
      <c r="BK98" s="218">
        <f>ROUND(I98*H98,2)</f>
        <v>0</v>
      </c>
      <c r="BL98" s="19" t="s">
        <v>142</v>
      </c>
      <c r="BM98" s="217" t="s">
        <v>976</v>
      </c>
    </row>
    <row r="99" spans="1:47" s="2" customFormat="1" ht="12">
      <c r="A99" s="40"/>
      <c r="B99" s="41"/>
      <c r="C99" s="42"/>
      <c r="D99" s="219" t="s">
        <v>144</v>
      </c>
      <c r="E99" s="42"/>
      <c r="F99" s="220" t="s">
        <v>977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144</v>
      </c>
      <c r="AU99" s="19" t="s">
        <v>83</v>
      </c>
    </row>
    <row r="100" spans="1:51" s="13" customFormat="1" ht="12">
      <c r="A100" s="13"/>
      <c r="B100" s="224"/>
      <c r="C100" s="225"/>
      <c r="D100" s="226" t="s">
        <v>146</v>
      </c>
      <c r="E100" s="227" t="s">
        <v>19</v>
      </c>
      <c r="F100" s="228" t="s">
        <v>968</v>
      </c>
      <c r="G100" s="225"/>
      <c r="H100" s="227" t="s">
        <v>19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146</v>
      </c>
      <c r="AU100" s="234" t="s">
        <v>83</v>
      </c>
      <c r="AV100" s="13" t="s">
        <v>81</v>
      </c>
      <c r="AW100" s="13" t="s">
        <v>35</v>
      </c>
      <c r="AX100" s="13" t="s">
        <v>73</v>
      </c>
      <c r="AY100" s="234" t="s">
        <v>135</v>
      </c>
    </row>
    <row r="101" spans="1:51" s="13" customFormat="1" ht="12">
      <c r="A101" s="13"/>
      <c r="B101" s="224"/>
      <c r="C101" s="225"/>
      <c r="D101" s="226" t="s">
        <v>146</v>
      </c>
      <c r="E101" s="227" t="s">
        <v>19</v>
      </c>
      <c r="F101" s="228" t="s">
        <v>969</v>
      </c>
      <c r="G101" s="225"/>
      <c r="H101" s="227" t="s">
        <v>19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146</v>
      </c>
      <c r="AU101" s="234" t="s">
        <v>83</v>
      </c>
      <c r="AV101" s="13" t="s">
        <v>81</v>
      </c>
      <c r="AW101" s="13" t="s">
        <v>35</v>
      </c>
      <c r="AX101" s="13" t="s">
        <v>73</v>
      </c>
      <c r="AY101" s="234" t="s">
        <v>135</v>
      </c>
    </row>
    <row r="102" spans="1:51" s="13" customFormat="1" ht="12">
      <c r="A102" s="13"/>
      <c r="B102" s="224"/>
      <c r="C102" s="225"/>
      <c r="D102" s="226" t="s">
        <v>146</v>
      </c>
      <c r="E102" s="227" t="s">
        <v>19</v>
      </c>
      <c r="F102" s="228" t="s">
        <v>970</v>
      </c>
      <c r="G102" s="225"/>
      <c r="H102" s="227" t="s">
        <v>19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146</v>
      </c>
      <c r="AU102" s="234" t="s">
        <v>83</v>
      </c>
      <c r="AV102" s="13" t="s">
        <v>81</v>
      </c>
      <c r="AW102" s="13" t="s">
        <v>35</v>
      </c>
      <c r="AX102" s="13" t="s">
        <v>73</v>
      </c>
      <c r="AY102" s="234" t="s">
        <v>135</v>
      </c>
    </row>
    <row r="103" spans="1:51" s="14" customFormat="1" ht="12">
      <c r="A103" s="14"/>
      <c r="B103" s="235"/>
      <c r="C103" s="236"/>
      <c r="D103" s="226" t="s">
        <v>146</v>
      </c>
      <c r="E103" s="237" t="s">
        <v>19</v>
      </c>
      <c r="F103" s="238" t="s">
        <v>142</v>
      </c>
      <c r="G103" s="236"/>
      <c r="H103" s="239">
        <v>4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146</v>
      </c>
      <c r="AU103" s="245" t="s">
        <v>83</v>
      </c>
      <c r="AV103" s="14" t="s">
        <v>83</v>
      </c>
      <c r="AW103" s="14" t="s">
        <v>35</v>
      </c>
      <c r="AX103" s="14" t="s">
        <v>73</v>
      </c>
      <c r="AY103" s="245" t="s">
        <v>135</v>
      </c>
    </row>
    <row r="104" spans="1:51" s="13" customFormat="1" ht="12">
      <c r="A104" s="13"/>
      <c r="B104" s="224"/>
      <c r="C104" s="225"/>
      <c r="D104" s="226" t="s">
        <v>146</v>
      </c>
      <c r="E104" s="227" t="s">
        <v>19</v>
      </c>
      <c r="F104" s="228" t="s">
        <v>971</v>
      </c>
      <c r="G104" s="225"/>
      <c r="H104" s="227" t="s">
        <v>19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146</v>
      </c>
      <c r="AU104" s="234" t="s">
        <v>83</v>
      </c>
      <c r="AV104" s="13" t="s">
        <v>81</v>
      </c>
      <c r="AW104" s="13" t="s">
        <v>35</v>
      </c>
      <c r="AX104" s="13" t="s">
        <v>73</v>
      </c>
      <c r="AY104" s="234" t="s">
        <v>135</v>
      </c>
    </row>
    <row r="105" spans="1:51" s="14" customFormat="1" ht="12">
      <c r="A105" s="14"/>
      <c r="B105" s="235"/>
      <c r="C105" s="236"/>
      <c r="D105" s="226" t="s">
        <v>146</v>
      </c>
      <c r="E105" s="237" t="s">
        <v>19</v>
      </c>
      <c r="F105" s="238" t="s">
        <v>142</v>
      </c>
      <c r="G105" s="236"/>
      <c r="H105" s="239">
        <v>4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146</v>
      </c>
      <c r="AU105" s="245" t="s">
        <v>83</v>
      </c>
      <c r="AV105" s="14" t="s">
        <v>83</v>
      </c>
      <c r="AW105" s="14" t="s">
        <v>35</v>
      </c>
      <c r="AX105" s="14" t="s">
        <v>73</v>
      </c>
      <c r="AY105" s="245" t="s">
        <v>135</v>
      </c>
    </row>
    <row r="106" spans="1:51" s="13" customFormat="1" ht="12">
      <c r="A106" s="13"/>
      <c r="B106" s="224"/>
      <c r="C106" s="225"/>
      <c r="D106" s="226" t="s">
        <v>146</v>
      </c>
      <c r="E106" s="227" t="s">
        <v>19</v>
      </c>
      <c r="F106" s="228" t="s">
        <v>972</v>
      </c>
      <c r="G106" s="225"/>
      <c r="H106" s="227" t="s">
        <v>19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146</v>
      </c>
      <c r="AU106" s="234" t="s">
        <v>83</v>
      </c>
      <c r="AV106" s="13" t="s">
        <v>81</v>
      </c>
      <c r="AW106" s="13" t="s">
        <v>35</v>
      </c>
      <c r="AX106" s="13" t="s">
        <v>73</v>
      </c>
      <c r="AY106" s="234" t="s">
        <v>135</v>
      </c>
    </row>
    <row r="107" spans="1:51" s="14" customFormat="1" ht="12">
      <c r="A107" s="14"/>
      <c r="B107" s="235"/>
      <c r="C107" s="236"/>
      <c r="D107" s="226" t="s">
        <v>146</v>
      </c>
      <c r="E107" s="237" t="s">
        <v>19</v>
      </c>
      <c r="F107" s="238" t="s">
        <v>142</v>
      </c>
      <c r="G107" s="236"/>
      <c r="H107" s="239">
        <v>4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146</v>
      </c>
      <c r="AU107" s="245" t="s">
        <v>83</v>
      </c>
      <c r="AV107" s="14" t="s">
        <v>83</v>
      </c>
      <c r="AW107" s="14" t="s">
        <v>35</v>
      </c>
      <c r="AX107" s="14" t="s">
        <v>73</v>
      </c>
      <c r="AY107" s="245" t="s">
        <v>135</v>
      </c>
    </row>
    <row r="108" spans="1:51" s="13" customFormat="1" ht="12">
      <c r="A108" s="13"/>
      <c r="B108" s="224"/>
      <c r="C108" s="225"/>
      <c r="D108" s="226" t="s">
        <v>146</v>
      </c>
      <c r="E108" s="227" t="s">
        <v>19</v>
      </c>
      <c r="F108" s="228" t="s">
        <v>973</v>
      </c>
      <c r="G108" s="225"/>
      <c r="H108" s="227" t="s">
        <v>19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146</v>
      </c>
      <c r="AU108" s="234" t="s">
        <v>83</v>
      </c>
      <c r="AV108" s="13" t="s">
        <v>81</v>
      </c>
      <c r="AW108" s="13" t="s">
        <v>35</v>
      </c>
      <c r="AX108" s="13" t="s">
        <v>73</v>
      </c>
      <c r="AY108" s="234" t="s">
        <v>135</v>
      </c>
    </row>
    <row r="109" spans="1:51" s="14" customFormat="1" ht="12">
      <c r="A109" s="14"/>
      <c r="B109" s="235"/>
      <c r="C109" s="236"/>
      <c r="D109" s="226" t="s">
        <v>146</v>
      </c>
      <c r="E109" s="237" t="s">
        <v>19</v>
      </c>
      <c r="F109" s="238" t="s">
        <v>162</v>
      </c>
      <c r="G109" s="236"/>
      <c r="H109" s="239">
        <v>3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146</v>
      </c>
      <c r="AU109" s="245" t="s">
        <v>83</v>
      </c>
      <c r="AV109" s="14" t="s">
        <v>83</v>
      </c>
      <c r="AW109" s="14" t="s">
        <v>35</v>
      </c>
      <c r="AX109" s="14" t="s">
        <v>73</v>
      </c>
      <c r="AY109" s="245" t="s">
        <v>135</v>
      </c>
    </row>
    <row r="110" spans="1:51" s="15" customFormat="1" ht="12">
      <c r="A110" s="15"/>
      <c r="B110" s="246"/>
      <c r="C110" s="247"/>
      <c r="D110" s="226" t="s">
        <v>146</v>
      </c>
      <c r="E110" s="248" t="s">
        <v>19</v>
      </c>
      <c r="F110" s="249" t="s">
        <v>161</v>
      </c>
      <c r="G110" s="247"/>
      <c r="H110" s="250">
        <v>15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6" t="s">
        <v>146</v>
      </c>
      <c r="AU110" s="256" t="s">
        <v>83</v>
      </c>
      <c r="AV110" s="15" t="s">
        <v>142</v>
      </c>
      <c r="AW110" s="15" t="s">
        <v>35</v>
      </c>
      <c r="AX110" s="15" t="s">
        <v>81</v>
      </c>
      <c r="AY110" s="256" t="s">
        <v>135</v>
      </c>
    </row>
    <row r="111" spans="1:65" s="2" customFormat="1" ht="16.5" customHeight="1">
      <c r="A111" s="40"/>
      <c r="B111" s="41"/>
      <c r="C111" s="257" t="s">
        <v>162</v>
      </c>
      <c r="D111" s="257" t="s">
        <v>458</v>
      </c>
      <c r="E111" s="258" t="s">
        <v>978</v>
      </c>
      <c r="F111" s="259" t="s">
        <v>979</v>
      </c>
      <c r="G111" s="260" t="s">
        <v>171</v>
      </c>
      <c r="H111" s="261">
        <v>4</v>
      </c>
      <c r="I111" s="262"/>
      <c r="J111" s="263">
        <f>ROUND(I111*H111,2)</f>
        <v>0</v>
      </c>
      <c r="K111" s="259" t="s">
        <v>141</v>
      </c>
      <c r="L111" s="264"/>
      <c r="M111" s="265" t="s">
        <v>19</v>
      </c>
      <c r="N111" s="266" t="s">
        <v>44</v>
      </c>
      <c r="O111" s="86"/>
      <c r="P111" s="215">
        <f>O111*H111</f>
        <v>0</v>
      </c>
      <c r="Q111" s="215">
        <v>0.027</v>
      </c>
      <c r="R111" s="215">
        <f>Q111*H111</f>
        <v>0.108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191</v>
      </c>
      <c r="AT111" s="217" t="s">
        <v>458</v>
      </c>
      <c r="AU111" s="217" t="s">
        <v>83</v>
      </c>
      <c r="AY111" s="19" t="s">
        <v>135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81</v>
      </c>
      <c r="BK111" s="218">
        <f>ROUND(I111*H111,2)</f>
        <v>0</v>
      </c>
      <c r="BL111" s="19" t="s">
        <v>142</v>
      </c>
      <c r="BM111" s="217" t="s">
        <v>980</v>
      </c>
    </row>
    <row r="112" spans="1:51" s="13" customFormat="1" ht="12">
      <c r="A112" s="13"/>
      <c r="B112" s="224"/>
      <c r="C112" s="225"/>
      <c r="D112" s="226" t="s">
        <v>146</v>
      </c>
      <c r="E112" s="227" t="s">
        <v>19</v>
      </c>
      <c r="F112" s="228" t="s">
        <v>968</v>
      </c>
      <c r="G112" s="225"/>
      <c r="H112" s="227" t="s">
        <v>19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146</v>
      </c>
      <c r="AU112" s="234" t="s">
        <v>83</v>
      </c>
      <c r="AV112" s="13" t="s">
        <v>81</v>
      </c>
      <c r="AW112" s="13" t="s">
        <v>35</v>
      </c>
      <c r="AX112" s="13" t="s">
        <v>73</v>
      </c>
      <c r="AY112" s="234" t="s">
        <v>135</v>
      </c>
    </row>
    <row r="113" spans="1:51" s="13" customFormat="1" ht="12">
      <c r="A113" s="13"/>
      <c r="B113" s="224"/>
      <c r="C113" s="225"/>
      <c r="D113" s="226" t="s">
        <v>146</v>
      </c>
      <c r="E113" s="227" t="s">
        <v>19</v>
      </c>
      <c r="F113" s="228" t="s">
        <v>981</v>
      </c>
      <c r="G113" s="225"/>
      <c r="H113" s="227" t="s">
        <v>19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146</v>
      </c>
      <c r="AU113" s="234" t="s">
        <v>83</v>
      </c>
      <c r="AV113" s="13" t="s">
        <v>81</v>
      </c>
      <c r="AW113" s="13" t="s">
        <v>35</v>
      </c>
      <c r="AX113" s="13" t="s">
        <v>73</v>
      </c>
      <c r="AY113" s="234" t="s">
        <v>135</v>
      </c>
    </row>
    <row r="114" spans="1:51" s="13" customFormat="1" ht="12">
      <c r="A114" s="13"/>
      <c r="B114" s="224"/>
      <c r="C114" s="225"/>
      <c r="D114" s="226" t="s">
        <v>146</v>
      </c>
      <c r="E114" s="227" t="s">
        <v>19</v>
      </c>
      <c r="F114" s="228" t="s">
        <v>970</v>
      </c>
      <c r="G114" s="225"/>
      <c r="H114" s="227" t="s">
        <v>19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146</v>
      </c>
      <c r="AU114" s="234" t="s">
        <v>83</v>
      </c>
      <c r="AV114" s="13" t="s">
        <v>81</v>
      </c>
      <c r="AW114" s="13" t="s">
        <v>35</v>
      </c>
      <c r="AX114" s="13" t="s">
        <v>73</v>
      </c>
      <c r="AY114" s="234" t="s">
        <v>135</v>
      </c>
    </row>
    <row r="115" spans="1:51" s="14" customFormat="1" ht="12">
      <c r="A115" s="14"/>
      <c r="B115" s="235"/>
      <c r="C115" s="236"/>
      <c r="D115" s="226" t="s">
        <v>146</v>
      </c>
      <c r="E115" s="237" t="s">
        <v>19</v>
      </c>
      <c r="F115" s="238" t="s">
        <v>142</v>
      </c>
      <c r="G115" s="236"/>
      <c r="H115" s="239">
        <v>4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146</v>
      </c>
      <c r="AU115" s="245" t="s">
        <v>83</v>
      </c>
      <c r="AV115" s="14" t="s">
        <v>83</v>
      </c>
      <c r="AW115" s="14" t="s">
        <v>35</v>
      </c>
      <c r="AX115" s="14" t="s">
        <v>81</v>
      </c>
      <c r="AY115" s="245" t="s">
        <v>135</v>
      </c>
    </row>
    <row r="116" spans="1:65" s="2" customFormat="1" ht="16.5" customHeight="1">
      <c r="A116" s="40"/>
      <c r="B116" s="41"/>
      <c r="C116" s="257" t="s">
        <v>142</v>
      </c>
      <c r="D116" s="257" t="s">
        <v>458</v>
      </c>
      <c r="E116" s="258" t="s">
        <v>982</v>
      </c>
      <c r="F116" s="259" t="s">
        <v>983</v>
      </c>
      <c r="G116" s="260" t="s">
        <v>171</v>
      </c>
      <c r="H116" s="261">
        <v>4</v>
      </c>
      <c r="I116" s="262"/>
      <c r="J116" s="263">
        <f>ROUND(I116*H116,2)</f>
        <v>0</v>
      </c>
      <c r="K116" s="259" t="s">
        <v>141</v>
      </c>
      <c r="L116" s="264"/>
      <c r="M116" s="265" t="s">
        <v>19</v>
      </c>
      <c r="N116" s="266" t="s">
        <v>44</v>
      </c>
      <c r="O116" s="86"/>
      <c r="P116" s="215">
        <f>O116*H116</f>
        <v>0</v>
      </c>
      <c r="Q116" s="215">
        <v>0.04</v>
      </c>
      <c r="R116" s="215">
        <f>Q116*H116</f>
        <v>0.16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191</v>
      </c>
      <c r="AT116" s="217" t="s">
        <v>458</v>
      </c>
      <c r="AU116" s="217" t="s">
        <v>83</v>
      </c>
      <c r="AY116" s="19" t="s">
        <v>135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81</v>
      </c>
      <c r="BK116" s="218">
        <f>ROUND(I116*H116,2)</f>
        <v>0</v>
      </c>
      <c r="BL116" s="19" t="s">
        <v>142</v>
      </c>
      <c r="BM116" s="217" t="s">
        <v>984</v>
      </c>
    </row>
    <row r="117" spans="1:51" s="13" customFormat="1" ht="12">
      <c r="A117" s="13"/>
      <c r="B117" s="224"/>
      <c r="C117" s="225"/>
      <c r="D117" s="226" t="s">
        <v>146</v>
      </c>
      <c r="E117" s="227" t="s">
        <v>19</v>
      </c>
      <c r="F117" s="228" t="s">
        <v>968</v>
      </c>
      <c r="G117" s="225"/>
      <c r="H117" s="227" t="s">
        <v>19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146</v>
      </c>
      <c r="AU117" s="234" t="s">
        <v>83</v>
      </c>
      <c r="AV117" s="13" t="s">
        <v>81</v>
      </c>
      <c r="AW117" s="13" t="s">
        <v>35</v>
      </c>
      <c r="AX117" s="13" t="s">
        <v>73</v>
      </c>
      <c r="AY117" s="234" t="s">
        <v>135</v>
      </c>
    </row>
    <row r="118" spans="1:51" s="13" customFormat="1" ht="12">
      <c r="A118" s="13"/>
      <c r="B118" s="224"/>
      <c r="C118" s="225"/>
      <c r="D118" s="226" t="s">
        <v>146</v>
      </c>
      <c r="E118" s="227" t="s">
        <v>19</v>
      </c>
      <c r="F118" s="228" t="s">
        <v>981</v>
      </c>
      <c r="G118" s="225"/>
      <c r="H118" s="227" t="s">
        <v>19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146</v>
      </c>
      <c r="AU118" s="234" t="s">
        <v>83</v>
      </c>
      <c r="AV118" s="13" t="s">
        <v>81</v>
      </c>
      <c r="AW118" s="13" t="s">
        <v>35</v>
      </c>
      <c r="AX118" s="13" t="s">
        <v>73</v>
      </c>
      <c r="AY118" s="234" t="s">
        <v>135</v>
      </c>
    </row>
    <row r="119" spans="1:51" s="13" customFormat="1" ht="12">
      <c r="A119" s="13"/>
      <c r="B119" s="224"/>
      <c r="C119" s="225"/>
      <c r="D119" s="226" t="s">
        <v>146</v>
      </c>
      <c r="E119" s="227" t="s">
        <v>19</v>
      </c>
      <c r="F119" s="228" t="s">
        <v>972</v>
      </c>
      <c r="G119" s="225"/>
      <c r="H119" s="227" t="s">
        <v>19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146</v>
      </c>
      <c r="AU119" s="234" t="s">
        <v>83</v>
      </c>
      <c r="AV119" s="13" t="s">
        <v>81</v>
      </c>
      <c r="AW119" s="13" t="s">
        <v>35</v>
      </c>
      <c r="AX119" s="13" t="s">
        <v>73</v>
      </c>
      <c r="AY119" s="234" t="s">
        <v>135</v>
      </c>
    </row>
    <row r="120" spans="1:51" s="14" customFormat="1" ht="12">
      <c r="A120" s="14"/>
      <c r="B120" s="235"/>
      <c r="C120" s="236"/>
      <c r="D120" s="226" t="s">
        <v>146</v>
      </c>
      <c r="E120" s="237" t="s">
        <v>19</v>
      </c>
      <c r="F120" s="238" t="s">
        <v>142</v>
      </c>
      <c r="G120" s="236"/>
      <c r="H120" s="239">
        <v>4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146</v>
      </c>
      <c r="AU120" s="245" t="s">
        <v>83</v>
      </c>
      <c r="AV120" s="14" t="s">
        <v>83</v>
      </c>
      <c r="AW120" s="14" t="s">
        <v>35</v>
      </c>
      <c r="AX120" s="14" t="s">
        <v>81</v>
      </c>
      <c r="AY120" s="245" t="s">
        <v>135</v>
      </c>
    </row>
    <row r="121" spans="1:65" s="2" customFormat="1" ht="16.5" customHeight="1">
      <c r="A121" s="40"/>
      <c r="B121" s="41"/>
      <c r="C121" s="257" t="s">
        <v>175</v>
      </c>
      <c r="D121" s="257" t="s">
        <v>458</v>
      </c>
      <c r="E121" s="258" t="s">
        <v>985</v>
      </c>
      <c r="F121" s="259" t="s">
        <v>986</v>
      </c>
      <c r="G121" s="260" t="s">
        <v>171</v>
      </c>
      <c r="H121" s="261">
        <v>4</v>
      </c>
      <c r="I121" s="262"/>
      <c r="J121" s="263">
        <f>ROUND(I121*H121,2)</f>
        <v>0</v>
      </c>
      <c r="K121" s="259" t="s">
        <v>19</v>
      </c>
      <c r="L121" s="264"/>
      <c r="M121" s="265" t="s">
        <v>19</v>
      </c>
      <c r="N121" s="266" t="s">
        <v>44</v>
      </c>
      <c r="O121" s="86"/>
      <c r="P121" s="215">
        <f>O121*H121</f>
        <v>0</v>
      </c>
      <c r="Q121" s="215">
        <v>0.0035</v>
      </c>
      <c r="R121" s="215">
        <f>Q121*H121</f>
        <v>0.014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191</v>
      </c>
      <c r="AT121" s="217" t="s">
        <v>458</v>
      </c>
      <c r="AU121" s="217" t="s">
        <v>83</v>
      </c>
      <c r="AY121" s="19" t="s">
        <v>135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81</v>
      </c>
      <c r="BK121" s="218">
        <f>ROUND(I121*H121,2)</f>
        <v>0</v>
      </c>
      <c r="BL121" s="19" t="s">
        <v>142</v>
      </c>
      <c r="BM121" s="217" t="s">
        <v>987</v>
      </c>
    </row>
    <row r="122" spans="1:51" s="13" customFormat="1" ht="12">
      <c r="A122" s="13"/>
      <c r="B122" s="224"/>
      <c r="C122" s="225"/>
      <c r="D122" s="226" t="s">
        <v>146</v>
      </c>
      <c r="E122" s="227" t="s">
        <v>19</v>
      </c>
      <c r="F122" s="228" t="s">
        <v>968</v>
      </c>
      <c r="G122" s="225"/>
      <c r="H122" s="227" t="s">
        <v>19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146</v>
      </c>
      <c r="AU122" s="234" t="s">
        <v>83</v>
      </c>
      <c r="AV122" s="13" t="s">
        <v>81</v>
      </c>
      <c r="AW122" s="13" t="s">
        <v>35</v>
      </c>
      <c r="AX122" s="13" t="s">
        <v>73</v>
      </c>
      <c r="AY122" s="234" t="s">
        <v>135</v>
      </c>
    </row>
    <row r="123" spans="1:51" s="13" customFormat="1" ht="12">
      <c r="A123" s="13"/>
      <c r="B123" s="224"/>
      <c r="C123" s="225"/>
      <c r="D123" s="226" t="s">
        <v>146</v>
      </c>
      <c r="E123" s="227" t="s">
        <v>19</v>
      </c>
      <c r="F123" s="228" t="s">
        <v>988</v>
      </c>
      <c r="G123" s="225"/>
      <c r="H123" s="227" t="s">
        <v>19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146</v>
      </c>
      <c r="AU123" s="234" t="s">
        <v>83</v>
      </c>
      <c r="AV123" s="13" t="s">
        <v>81</v>
      </c>
      <c r="AW123" s="13" t="s">
        <v>35</v>
      </c>
      <c r="AX123" s="13" t="s">
        <v>73</v>
      </c>
      <c r="AY123" s="234" t="s">
        <v>135</v>
      </c>
    </row>
    <row r="124" spans="1:51" s="13" customFormat="1" ht="12">
      <c r="A124" s="13"/>
      <c r="B124" s="224"/>
      <c r="C124" s="225"/>
      <c r="D124" s="226" t="s">
        <v>146</v>
      </c>
      <c r="E124" s="227" t="s">
        <v>19</v>
      </c>
      <c r="F124" s="228" t="s">
        <v>971</v>
      </c>
      <c r="G124" s="225"/>
      <c r="H124" s="227" t="s">
        <v>19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146</v>
      </c>
      <c r="AU124" s="234" t="s">
        <v>83</v>
      </c>
      <c r="AV124" s="13" t="s">
        <v>81</v>
      </c>
      <c r="AW124" s="13" t="s">
        <v>35</v>
      </c>
      <c r="AX124" s="13" t="s">
        <v>73</v>
      </c>
      <c r="AY124" s="234" t="s">
        <v>135</v>
      </c>
    </row>
    <row r="125" spans="1:51" s="14" customFormat="1" ht="12">
      <c r="A125" s="14"/>
      <c r="B125" s="235"/>
      <c r="C125" s="236"/>
      <c r="D125" s="226" t="s">
        <v>146</v>
      </c>
      <c r="E125" s="237" t="s">
        <v>19</v>
      </c>
      <c r="F125" s="238" t="s">
        <v>142</v>
      </c>
      <c r="G125" s="236"/>
      <c r="H125" s="239">
        <v>4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146</v>
      </c>
      <c r="AU125" s="245" t="s">
        <v>83</v>
      </c>
      <c r="AV125" s="14" t="s">
        <v>83</v>
      </c>
      <c r="AW125" s="14" t="s">
        <v>35</v>
      </c>
      <c r="AX125" s="14" t="s">
        <v>81</v>
      </c>
      <c r="AY125" s="245" t="s">
        <v>135</v>
      </c>
    </row>
    <row r="126" spans="1:65" s="2" customFormat="1" ht="16.5" customHeight="1">
      <c r="A126" s="40"/>
      <c r="B126" s="41"/>
      <c r="C126" s="257" t="s">
        <v>180</v>
      </c>
      <c r="D126" s="257" t="s">
        <v>458</v>
      </c>
      <c r="E126" s="258" t="s">
        <v>989</v>
      </c>
      <c r="F126" s="259" t="s">
        <v>990</v>
      </c>
      <c r="G126" s="260" t="s">
        <v>171</v>
      </c>
      <c r="H126" s="261">
        <v>3</v>
      </c>
      <c r="I126" s="262"/>
      <c r="J126" s="263">
        <f>ROUND(I126*H126,2)</f>
        <v>0</v>
      </c>
      <c r="K126" s="259" t="s">
        <v>19</v>
      </c>
      <c r="L126" s="264"/>
      <c r="M126" s="265" t="s">
        <v>19</v>
      </c>
      <c r="N126" s="266" t="s">
        <v>44</v>
      </c>
      <c r="O126" s="86"/>
      <c r="P126" s="215">
        <f>O126*H126</f>
        <v>0</v>
      </c>
      <c r="Q126" s="215">
        <v>0.0035</v>
      </c>
      <c r="R126" s="215">
        <f>Q126*H126</f>
        <v>0.0105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191</v>
      </c>
      <c r="AT126" s="217" t="s">
        <v>458</v>
      </c>
      <c r="AU126" s="217" t="s">
        <v>83</v>
      </c>
      <c r="AY126" s="19" t="s">
        <v>135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81</v>
      </c>
      <c r="BK126" s="218">
        <f>ROUND(I126*H126,2)</f>
        <v>0</v>
      </c>
      <c r="BL126" s="19" t="s">
        <v>142</v>
      </c>
      <c r="BM126" s="217" t="s">
        <v>991</v>
      </c>
    </row>
    <row r="127" spans="1:51" s="13" customFormat="1" ht="12">
      <c r="A127" s="13"/>
      <c r="B127" s="224"/>
      <c r="C127" s="225"/>
      <c r="D127" s="226" t="s">
        <v>146</v>
      </c>
      <c r="E127" s="227" t="s">
        <v>19</v>
      </c>
      <c r="F127" s="228" t="s">
        <v>968</v>
      </c>
      <c r="G127" s="225"/>
      <c r="H127" s="227" t="s">
        <v>19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146</v>
      </c>
      <c r="AU127" s="234" t="s">
        <v>83</v>
      </c>
      <c r="AV127" s="13" t="s">
        <v>81</v>
      </c>
      <c r="AW127" s="13" t="s">
        <v>35</v>
      </c>
      <c r="AX127" s="13" t="s">
        <v>73</v>
      </c>
      <c r="AY127" s="234" t="s">
        <v>135</v>
      </c>
    </row>
    <row r="128" spans="1:51" s="13" customFormat="1" ht="12">
      <c r="A128" s="13"/>
      <c r="B128" s="224"/>
      <c r="C128" s="225"/>
      <c r="D128" s="226" t="s">
        <v>146</v>
      </c>
      <c r="E128" s="227" t="s">
        <v>19</v>
      </c>
      <c r="F128" s="228" t="s">
        <v>988</v>
      </c>
      <c r="G128" s="225"/>
      <c r="H128" s="227" t="s">
        <v>19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146</v>
      </c>
      <c r="AU128" s="234" t="s">
        <v>83</v>
      </c>
      <c r="AV128" s="13" t="s">
        <v>81</v>
      </c>
      <c r="AW128" s="13" t="s">
        <v>35</v>
      </c>
      <c r="AX128" s="13" t="s">
        <v>73</v>
      </c>
      <c r="AY128" s="234" t="s">
        <v>135</v>
      </c>
    </row>
    <row r="129" spans="1:51" s="13" customFormat="1" ht="12">
      <c r="A129" s="13"/>
      <c r="B129" s="224"/>
      <c r="C129" s="225"/>
      <c r="D129" s="226" t="s">
        <v>146</v>
      </c>
      <c r="E129" s="227" t="s">
        <v>19</v>
      </c>
      <c r="F129" s="228" t="s">
        <v>973</v>
      </c>
      <c r="G129" s="225"/>
      <c r="H129" s="227" t="s">
        <v>19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146</v>
      </c>
      <c r="AU129" s="234" t="s">
        <v>83</v>
      </c>
      <c r="AV129" s="13" t="s">
        <v>81</v>
      </c>
      <c r="AW129" s="13" t="s">
        <v>35</v>
      </c>
      <c r="AX129" s="13" t="s">
        <v>73</v>
      </c>
      <c r="AY129" s="234" t="s">
        <v>135</v>
      </c>
    </row>
    <row r="130" spans="1:51" s="14" customFormat="1" ht="12">
      <c r="A130" s="14"/>
      <c r="B130" s="235"/>
      <c r="C130" s="236"/>
      <c r="D130" s="226" t="s">
        <v>146</v>
      </c>
      <c r="E130" s="237" t="s">
        <v>19</v>
      </c>
      <c r="F130" s="238" t="s">
        <v>162</v>
      </c>
      <c r="G130" s="236"/>
      <c r="H130" s="239">
        <v>3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146</v>
      </c>
      <c r="AU130" s="245" t="s">
        <v>83</v>
      </c>
      <c r="AV130" s="14" t="s">
        <v>83</v>
      </c>
      <c r="AW130" s="14" t="s">
        <v>35</v>
      </c>
      <c r="AX130" s="14" t="s">
        <v>81</v>
      </c>
      <c r="AY130" s="245" t="s">
        <v>135</v>
      </c>
    </row>
    <row r="131" spans="1:65" s="2" customFormat="1" ht="16.5" customHeight="1">
      <c r="A131" s="40"/>
      <c r="B131" s="41"/>
      <c r="C131" s="206" t="s">
        <v>185</v>
      </c>
      <c r="D131" s="206" t="s">
        <v>137</v>
      </c>
      <c r="E131" s="207" t="s">
        <v>992</v>
      </c>
      <c r="F131" s="208" t="s">
        <v>993</v>
      </c>
      <c r="G131" s="209" t="s">
        <v>171</v>
      </c>
      <c r="H131" s="210">
        <v>15</v>
      </c>
      <c r="I131" s="211"/>
      <c r="J131" s="212">
        <f>ROUND(I131*H131,2)</f>
        <v>0</v>
      </c>
      <c r="K131" s="208" t="s">
        <v>141</v>
      </c>
      <c r="L131" s="46"/>
      <c r="M131" s="213" t="s">
        <v>19</v>
      </c>
      <c r="N131" s="214" t="s">
        <v>44</v>
      </c>
      <c r="O131" s="86"/>
      <c r="P131" s="215">
        <f>O131*H131</f>
        <v>0</v>
      </c>
      <c r="Q131" s="215">
        <v>6E-05</v>
      </c>
      <c r="R131" s="215">
        <f>Q131*H131</f>
        <v>0.0009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142</v>
      </c>
      <c r="AT131" s="217" t="s">
        <v>137</v>
      </c>
      <c r="AU131" s="217" t="s">
        <v>83</v>
      </c>
      <c r="AY131" s="19" t="s">
        <v>135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81</v>
      </c>
      <c r="BK131" s="218">
        <f>ROUND(I131*H131,2)</f>
        <v>0</v>
      </c>
      <c r="BL131" s="19" t="s">
        <v>142</v>
      </c>
      <c r="BM131" s="217" t="s">
        <v>994</v>
      </c>
    </row>
    <row r="132" spans="1:47" s="2" customFormat="1" ht="12">
      <c r="A132" s="40"/>
      <c r="B132" s="41"/>
      <c r="C132" s="42"/>
      <c r="D132" s="219" t="s">
        <v>144</v>
      </c>
      <c r="E132" s="42"/>
      <c r="F132" s="220" t="s">
        <v>995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144</v>
      </c>
      <c r="AU132" s="19" t="s">
        <v>83</v>
      </c>
    </row>
    <row r="133" spans="1:51" s="13" customFormat="1" ht="12">
      <c r="A133" s="13"/>
      <c r="B133" s="224"/>
      <c r="C133" s="225"/>
      <c r="D133" s="226" t="s">
        <v>146</v>
      </c>
      <c r="E133" s="227" t="s">
        <v>19</v>
      </c>
      <c r="F133" s="228" t="s">
        <v>968</v>
      </c>
      <c r="G133" s="225"/>
      <c r="H133" s="227" t="s">
        <v>19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146</v>
      </c>
      <c r="AU133" s="234" t="s">
        <v>83</v>
      </c>
      <c r="AV133" s="13" t="s">
        <v>81</v>
      </c>
      <c r="AW133" s="13" t="s">
        <v>35</v>
      </c>
      <c r="AX133" s="13" t="s">
        <v>73</v>
      </c>
      <c r="AY133" s="234" t="s">
        <v>135</v>
      </c>
    </row>
    <row r="134" spans="1:51" s="13" customFormat="1" ht="12">
      <c r="A134" s="13"/>
      <c r="B134" s="224"/>
      <c r="C134" s="225"/>
      <c r="D134" s="226" t="s">
        <v>146</v>
      </c>
      <c r="E134" s="227" t="s">
        <v>19</v>
      </c>
      <c r="F134" s="228" t="s">
        <v>996</v>
      </c>
      <c r="G134" s="225"/>
      <c r="H134" s="227" t="s">
        <v>19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146</v>
      </c>
      <c r="AU134" s="234" t="s">
        <v>83</v>
      </c>
      <c r="AV134" s="13" t="s">
        <v>81</v>
      </c>
      <c r="AW134" s="13" t="s">
        <v>35</v>
      </c>
      <c r="AX134" s="13" t="s">
        <v>73</v>
      </c>
      <c r="AY134" s="234" t="s">
        <v>135</v>
      </c>
    </row>
    <row r="135" spans="1:51" s="13" customFormat="1" ht="12">
      <c r="A135" s="13"/>
      <c r="B135" s="224"/>
      <c r="C135" s="225"/>
      <c r="D135" s="226" t="s">
        <v>146</v>
      </c>
      <c r="E135" s="227" t="s">
        <v>19</v>
      </c>
      <c r="F135" s="228" t="s">
        <v>970</v>
      </c>
      <c r="G135" s="225"/>
      <c r="H135" s="227" t="s">
        <v>19</v>
      </c>
      <c r="I135" s="229"/>
      <c r="J135" s="225"/>
      <c r="K135" s="225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146</v>
      </c>
      <c r="AU135" s="234" t="s">
        <v>83</v>
      </c>
      <c r="AV135" s="13" t="s">
        <v>81</v>
      </c>
      <c r="AW135" s="13" t="s">
        <v>35</v>
      </c>
      <c r="AX135" s="13" t="s">
        <v>73</v>
      </c>
      <c r="AY135" s="234" t="s">
        <v>135</v>
      </c>
    </row>
    <row r="136" spans="1:51" s="14" customFormat="1" ht="12">
      <c r="A136" s="14"/>
      <c r="B136" s="235"/>
      <c r="C136" s="236"/>
      <c r="D136" s="226" t="s">
        <v>146</v>
      </c>
      <c r="E136" s="237" t="s">
        <v>19</v>
      </c>
      <c r="F136" s="238" t="s">
        <v>142</v>
      </c>
      <c r="G136" s="236"/>
      <c r="H136" s="239">
        <v>4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146</v>
      </c>
      <c r="AU136" s="245" t="s">
        <v>83</v>
      </c>
      <c r="AV136" s="14" t="s">
        <v>83</v>
      </c>
      <c r="AW136" s="14" t="s">
        <v>35</v>
      </c>
      <c r="AX136" s="14" t="s">
        <v>73</v>
      </c>
      <c r="AY136" s="245" t="s">
        <v>135</v>
      </c>
    </row>
    <row r="137" spans="1:51" s="13" customFormat="1" ht="12">
      <c r="A137" s="13"/>
      <c r="B137" s="224"/>
      <c r="C137" s="225"/>
      <c r="D137" s="226" t="s">
        <v>146</v>
      </c>
      <c r="E137" s="227" t="s">
        <v>19</v>
      </c>
      <c r="F137" s="228" t="s">
        <v>971</v>
      </c>
      <c r="G137" s="225"/>
      <c r="H137" s="227" t="s">
        <v>19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146</v>
      </c>
      <c r="AU137" s="234" t="s">
        <v>83</v>
      </c>
      <c r="AV137" s="13" t="s">
        <v>81</v>
      </c>
      <c r="AW137" s="13" t="s">
        <v>35</v>
      </c>
      <c r="AX137" s="13" t="s">
        <v>73</v>
      </c>
      <c r="AY137" s="234" t="s">
        <v>135</v>
      </c>
    </row>
    <row r="138" spans="1:51" s="14" customFormat="1" ht="12">
      <c r="A138" s="14"/>
      <c r="B138" s="235"/>
      <c r="C138" s="236"/>
      <c r="D138" s="226" t="s">
        <v>146</v>
      </c>
      <c r="E138" s="237" t="s">
        <v>19</v>
      </c>
      <c r="F138" s="238" t="s">
        <v>142</v>
      </c>
      <c r="G138" s="236"/>
      <c r="H138" s="239">
        <v>4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146</v>
      </c>
      <c r="AU138" s="245" t="s">
        <v>83</v>
      </c>
      <c r="AV138" s="14" t="s">
        <v>83</v>
      </c>
      <c r="AW138" s="14" t="s">
        <v>35</v>
      </c>
      <c r="AX138" s="14" t="s">
        <v>73</v>
      </c>
      <c r="AY138" s="245" t="s">
        <v>135</v>
      </c>
    </row>
    <row r="139" spans="1:51" s="13" customFormat="1" ht="12">
      <c r="A139" s="13"/>
      <c r="B139" s="224"/>
      <c r="C139" s="225"/>
      <c r="D139" s="226" t="s">
        <v>146</v>
      </c>
      <c r="E139" s="227" t="s">
        <v>19</v>
      </c>
      <c r="F139" s="228" t="s">
        <v>972</v>
      </c>
      <c r="G139" s="225"/>
      <c r="H139" s="227" t="s">
        <v>19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146</v>
      </c>
      <c r="AU139" s="234" t="s">
        <v>83</v>
      </c>
      <c r="AV139" s="13" t="s">
        <v>81</v>
      </c>
      <c r="AW139" s="13" t="s">
        <v>35</v>
      </c>
      <c r="AX139" s="13" t="s">
        <v>73</v>
      </c>
      <c r="AY139" s="234" t="s">
        <v>135</v>
      </c>
    </row>
    <row r="140" spans="1:51" s="14" customFormat="1" ht="12">
      <c r="A140" s="14"/>
      <c r="B140" s="235"/>
      <c r="C140" s="236"/>
      <c r="D140" s="226" t="s">
        <v>146</v>
      </c>
      <c r="E140" s="237" t="s">
        <v>19</v>
      </c>
      <c r="F140" s="238" t="s">
        <v>142</v>
      </c>
      <c r="G140" s="236"/>
      <c r="H140" s="239">
        <v>4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146</v>
      </c>
      <c r="AU140" s="245" t="s">
        <v>83</v>
      </c>
      <c r="AV140" s="14" t="s">
        <v>83</v>
      </c>
      <c r="AW140" s="14" t="s">
        <v>35</v>
      </c>
      <c r="AX140" s="14" t="s">
        <v>73</v>
      </c>
      <c r="AY140" s="245" t="s">
        <v>135</v>
      </c>
    </row>
    <row r="141" spans="1:51" s="13" customFormat="1" ht="12">
      <c r="A141" s="13"/>
      <c r="B141" s="224"/>
      <c r="C141" s="225"/>
      <c r="D141" s="226" t="s">
        <v>146</v>
      </c>
      <c r="E141" s="227" t="s">
        <v>19</v>
      </c>
      <c r="F141" s="228" t="s">
        <v>973</v>
      </c>
      <c r="G141" s="225"/>
      <c r="H141" s="227" t="s">
        <v>19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146</v>
      </c>
      <c r="AU141" s="234" t="s">
        <v>83</v>
      </c>
      <c r="AV141" s="13" t="s">
        <v>81</v>
      </c>
      <c r="AW141" s="13" t="s">
        <v>35</v>
      </c>
      <c r="AX141" s="13" t="s">
        <v>73</v>
      </c>
      <c r="AY141" s="234" t="s">
        <v>135</v>
      </c>
    </row>
    <row r="142" spans="1:51" s="14" customFormat="1" ht="12">
      <c r="A142" s="14"/>
      <c r="B142" s="235"/>
      <c r="C142" s="236"/>
      <c r="D142" s="226" t="s">
        <v>146</v>
      </c>
      <c r="E142" s="237" t="s">
        <v>19</v>
      </c>
      <c r="F142" s="238" t="s">
        <v>162</v>
      </c>
      <c r="G142" s="236"/>
      <c r="H142" s="239">
        <v>3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146</v>
      </c>
      <c r="AU142" s="245" t="s">
        <v>83</v>
      </c>
      <c r="AV142" s="14" t="s">
        <v>83</v>
      </c>
      <c r="AW142" s="14" t="s">
        <v>35</v>
      </c>
      <c r="AX142" s="14" t="s">
        <v>73</v>
      </c>
      <c r="AY142" s="245" t="s">
        <v>135</v>
      </c>
    </row>
    <row r="143" spans="1:51" s="15" customFormat="1" ht="12">
      <c r="A143" s="15"/>
      <c r="B143" s="246"/>
      <c r="C143" s="247"/>
      <c r="D143" s="226" t="s">
        <v>146</v>
      </c>
      <c r="E143" s="248" t="s">
        <v>19</v>
      </c>
      <c r="F143" s="249" t="s">
        <v>161</v>
      </c>
      <c r="G143" s="247"/>
      <c r="H143" s="250">
        <v>15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6" t="s">
        <v>146</v>
      </c>
      <c r="AU143" s="256" t="s">
        <v>83</v>
      </c>
      <c r="AV143" s="15" t="s">
        <v>142</v>
      </c>
      <c r="AW143" s="15" t="s">
        <v>35</v>
      </c>
      <c r="AX143" s="15" t="s">
        <v>81</v>
      </c>
      <c r="AY143" s="256" t="s">
        <v>135</v>
      </c>
    </row>
    <row r="144" spans="1:65" s="2" customFormat="1" ht="16.5" customHeight="1">
      <c r="A144" s="40"/>
      <c r="B144" s="41"/>
      <c r="C144" s="257" t="s">
        <v>191</v>
      </c>
      <c r="D144" s="257" t="s">
        <v>458</v>
      </c>
      <c r="E144" s="258" t="s">
        <v>997</v>
      </c>
      <c r="F144" s="259" t="s">
        <v>998</v>
      </c>
      <c r="G144" s="260" t="s">
        <v>256</v>
      </c>
      <c r="H144" s="261">
        <v>0.566</v>
      </c>
      <c r="I144" s="262"/>
      <c r="J144" s="263">
        <f>ROUND(I144*H144,2)</f>
        <v>0</v>
      </c>
      <c r="K144" s="259" t="s">
        <v>141</v>
      </c>
      <c r="L144" s="264"/>
      <c r="M144" s="265" t="s">
        <v>19</v>
      </c>
      <c r="N144" s="266" t="s">
        <v>44</v>
      </c>
      <c r="O144" s="86"/>
      <c r="P144" s="215">
        <f>O144*H144</f>
        <v>0</v>
      </c>
      <c r="Q144" s="215">
        <v>0.65</v>
      </c>
      <c r="R144" s="215">
        <f>Q144*H144</f>
        <v>0.3679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191</v>
      </c>
      <c r="AT144" s="217" t="s">
        <v>458</v>
      </c>
      <c r="AU144" s="217" t="s">
        <v>83</v>
      </c>
      <c r="AY144" s="19" t="s">
        <v>135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81</v>
      </c>
      <c r="BK144" s="218">
        <f>ROUND(I144*H144,2)</f>
        <v>0</v>
      </c>
      <c r="BL144" s="19" t="s">
        <v>142</v>
      </c>
      <c r="BM144" s="217" t="s">
        <v>999</v>
      </c>
    </row>
    <row r="145" spans="1:51" s="13" customFormat="1" ht="12">
      <c r="A145" s="13"/>
      <c r="B145" s="224"/>
      <c r="C145" s="225"/>
      <c r="D145" s="226" t="s">
        <v>146</v>
      </c>
      <c r="E145" s="227" t="s">
        <v>19</v>
      </c>
      <c r="F145" s="228" t="s">
        <v>968</v>
      </c>
      <c r="G145" s="225"/>
      <c r="H145" s="227" t="s">
        <v>19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146</v>
      </c>
      <c r="AU145" s="234" t="s">
        <v>83</v>
      </c>
      <c r="AV145" s="13" t="s">
        <v>81</v>
      </c>
      <c r="AW145" s="13" t="s">
        <v>35</v>
      </c>
      <c r="AX145" s="13" t="s">
        <v>73</v>
      </c>
      <c r="AY145" s="234" t="s">
        <v>135</v>
      </c>
    </row>
    <row r="146" spans="1:51" s="13" customFormat="1" ht="12">
      <c r="A146" s="13"/>
      <c r="B146" s="224"/>
      <c r="C146" s="225"/>
      <c r="D146" s="226" t="s">
        <v>146</v>
      </c>
      <c r="E146" s="227" t="s">
        <v>19</v>
      </c>
      <c r="F146" s="228" t="s">
        <v>996</v>
      </c>
      <c r="G146" s="225"/>
      <c r="H146" s="227" t="s">
        <v>19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146</v>
      </c>
      <c r="AU146" s="234" t="s">
        <v>83</v>
      </c>
      <c r="AV146" s="13" t="s">
        <v>81</v>
      </c>
      <c r="AW146" s="13" t="s">
        <v>35</v>
      </c>
      <c r="AX146" s="13" t="s">
        <v>73</v>
      </c>
      <c r="AY146" s="234" t="s">
        <v>135</v>
      </c>
    </row>
    <row r="147" spans="1:51" s="13" customFormat="1" ht="12">
      <c r="A147" s="13"/>
      <c r="B147" s="224"/>
      <c r="C147" s="225"/>
      <c r="D147" s="226" t="s">
        <v>146</v>
      </c>
      <c r="E147" s="227" t="s">
        <v>19</v>
      </c>
      <c r="F147" s="228" t="s">
        <v>970</v>
      </c>
      <c r="G147" s="225"/>
      <c r="H147" s="227" t="s">
        <v>19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146</v>
      </c>
      <c r="AU147" s="234" t="s">
        <v>83</v>
      </c>
      <c r="AV147" s="13" t="s">
        <v>81</v>
      </c>
      <c r="AW147" s="13" t="s">
        <v>35</v>
      </c>
      <c r="AX147" s="13" t="s">
        <v>73</v>
      </c>
      <c r="AY147" s="234" t="s">
        <v>135</v>
      </c>
    </row>
    <row r="148" spans="1:51" s="14" customFormat="1" ht="12">
      <c r="A148" s="14"/>
      <c r="B148" s="235"/>
      <c r="C148" s="236"/>
      <c r="D148" s="226" t="s">
        <v>146</v>
      </c>
      <c r="E148" s="237" t="s">
        <v>19</v>
      </c>
      <c r="F148" s="238" t="s">
        <v>1000</v>
      </c>
      <c r="G148" s="236"/>
      <c r="H148" s="239">
        <v>0.151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146</v>
      </c>
      <c r="AU148" s="245" t="s">
        <v>83</v>
      </c>
      <c r="AV148" s="14" t="s">
        <v>83</v>
      </c>
      <c r="AW148" s="14" t="s">
        <v>35</v>
      </c>
      <c r="AX148" s="14" t="s">
        <v>73</v>
      </c>
      <c r="AY148" s="245" t="s">
        <v>135</v>
      </c>
    </row>
    <row r="149" spans="1:51" s="13" customFormat="1" ht="12">
      <c r="A149" s="13"/>
      <c r="B149" s="224"/>
      <c r="C149" s="225"/>
      <c r="D149" s="226" t="s">
        <v>146</v>
      </c>
      <c r="E149" s="227" t="s">
        <v>19</v>
      </c>
      <c r="F149" s="228" t="s">
        <v>971</v>
      </c>
      <c r="G149" s="225"/>
      <c r="H149" s="227" t="s">
        <v>19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146</v>
      </c>
      <c r="AU149" s="234" t="s">
        <v>83</v>
      </c>
      <c r="AV149" s="13" t="s">
        <v>81</v>
      </c>
      <c r="AW149" s="13" t="s">
        <v>35</v>
      </c>
      <c r="AX149" s="13" t="s">
        <v>73</v>
      </c>
      <c r="AY149" s="234" t="s">
        <v>135</v>
      </c>
    </row>
    <row r="150" spans="1:51" s="14" customFormat="1" ht="12">
      <c r="A150" s="14"/>
      <c r="B150" s="235"/>
      <c r="C150" s="236"/>
      <c r="D150" s="226" t="s">
        <v>146</v>
      </c>
      <c r="E150" s="237" t="s">
        <v>19</v>
      </c>
      <c r="F150" s="238" t="s">
        <v>1000</v>
      </c>
      <c r="G150" s="236"/>
      <c r="H150" s="239">
        <v>0.151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146</v>
      </c>
      <c r="AU150" s="245" t="s">
        <v>83</v>
      </c>
      <c r="AV150" s="14" t="s">
        <v>83</v>
      </c>
      <c r="AW150" s="14" t="s">
        <v>35</v>
      </c>
      <c r="AX150" s="14" t="s">
        <v>73</v>
      </c>
      <c r="AY150" s="245" t="s">
        <v>135</v>
      </c>
    </row>
    <row r="151" spans="1:51" s="13" customFormat="1" ht="12">
      <c r="A151" s="13"/>
      <c r="B151" s="224"/>
      <c r="C151" s="225"/>
      <c r="D151" s="226" t="s">
        <v>146</v>
      </c>
      <c r="E151" s="227" t="s">
        <v>19</v>
      </c>
      <c r="F151" s="228" t="s">
        <v>972</v>
      </c>
      <c r="G151" s="225"/>
      <c r="H151" s="227" t="s">
        <v>19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146</v>
      </c>
      <c r="AU151" s="234" t="s">
        <v>83</v>
      </c>
      <c r="AV151" s="13" t="s">
        <v>81</v>
      </c>
      <c r="AW151" s="13" t="s">
        <v>35</v>
      </c>
      <c r="AX151" s="13" t="s">
        <v>73</v>
      </c>
      <c r="AY151" s="234" t="s">
        <v>135</v>
      </c>
    </row>
    <row r="152" spans="1:51" s="14" customFormat="1" ht="12">
      <c r="A152" s="14"/>
      <c r="B152" s="235"/>
      <c r="C152" s="236"/>
      <c r="D152" s="226" t="s">
        <v>146</v>
      </c>
      <c r="E152" s="237" t="s">
        <v>19</v>
      </c>
      <c r="F152" s="238" t="s">
        <v>1000</v>
      </c>
      <c r="G152" s="236"/>
      <c r="H152" s="239">
        <v>0.151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146</v>
      </c>
      <c r="AU152" s="245" t="s">
        <v>83</v>
      </c>
      <c r="AV152" s="14" t="s">
        <v>83</v>
      </c>
      <c r="AW152" s="14" t="s">
        <v>35</v>
      </c>
      <c r="AX152" s="14" t="s">
        <v>73</v>
      </c>
      <c r="AY152" s="245" t="s">
        <v>135</v>
      </c>
    </row>
    <row r="153" spans="1:51" s="13" customFormat="1" ht="12">
      <c r="A153" s="13"/>
      <c r="B153" s="224"/>
      <c r="C153" s="225"/>
      <c r="D153" s="226" t="s">
        <v>146</v>
      </c>
      <c r="E153" s="227" t="s">
        <v>19</v>
      </c>
      <c r="F153" s="228" t="s">
        <v>973</v>
      </c>
      <c r="G153" s="225"/>
      <c r="H153" s="227" t="s">
        <v>19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146</v>
      </c>
      <c r="AU153" s="234" t="s">
        <v>83</v>
      </c>
      <c r="AV153" s="13" t="s">
        <v>81</v>
      </c>
      <c r="AW153" s="13" t="s">
        <v>35</v>
      </c>
      <c r="AX153" s="13" t="s">
        <v>73</v>
      </c>
      <c r="AY153" s="234" t="s">
        <v>135</v>
      </c>
    </row>
    <row r="154" spans="1:51" s="14" customFormat="1" ht="12">
      <c r="A154" s="14"/>
      <c r="B154" s="235"/>
      <c r="C154" s="236"/>
      <c r="D154" s="226" t="s">
        <v>146</v>
      </c>
      <c r="E154" s="237" t="s">
        <v>19</v>
      </c>
      <c r="F154" s="238" t="s">
        <v>1001</v>
      </c>
      <c r="G154" s="236"/>
      <c r="H154" s="239">
        <v>0.113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146</v>
      </c>
      <c r="AU154" s="245" t="s">
        <v>83</v>
      </c>
      <c r="AV154" s="14" t="s">
        <v>83</v>
      </c>
      <c r="AW154" s="14" t="s">
        <v>35</v>
      </c>
      <c r="AX154" s="14" t="s">
        <v>73</v>
      </c>
      <c r="AY154" s="245" t="s">
        <v>135</v>
      </c>
    </row>
    <row r="155" spans="1:51" s="15" customFormat="1" ht="12">
      <c r="A155" s="15"/>
      <c r="B155" s="246"/>
      <c r="C155" s="247"/>
      <c r="D155" s="226" t="s">
        <v>146</v>
      </c>
      <c r="E155" s="248" t="s">
        <v>19</v>
      </c>
      <c r="F155" s="249" t="s">
        <v>161</v>
      </c>
      <c r="G155" s="247"/>
      <c r="H155" s="250">
        <v>0.566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6" t="s">
        <v>146</v>
      </c>
      <c r="AU155" s="256" t="s">
        <v>83</v>
      </c>
      <c r="AV155" s="15" t="s">
        <v>142</v>
      </c>
      <c r="AW155" s="15" t="s">
        <v>35</v>
      </c>
      <c r="AX155" s="15" t="s">
        <v>81</v>
      </c>
      <c r="AY155" s="256" t="s">
        <v>135</v>
      </c>
    </row>
    <row r="156" spans="1:65" s="2" customFormat="1" ht="16.5" customHeight="1">
      <c r="A156" s="40"/>
      <c r="B156" s="41"/>
      <c r="C156" s="206" t="s">
        <v>196</v>
      </c>
      <c r="D156" s="206" t="s">
        <v>137</v>
      </c>
      <c r="E156" s="207" t="s">
        <v>1002</v>
      </c>
      <c r="F156" s="208" t="s">
        <v>1003</v>
      </c>
      <c r="G156" s="209" t="s">
        <v>171</v>
      </c>
      <c r="H156" s="210">
        <v>15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44</v>
      </c>
      <c r="O156" s="86"/>
      <c r="P156" s="215">
        <f>O156*H156</f>
        <v>0</v>
      </c>
      <c r="Q156" s="215">
        <v>0.00208</v>
      </c>
      <c r="R156" s="215">
        <f>Q156*H156</f>
        <v>0.0312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142</v>
      </c>
      <c r="AT156" s="217" t="s">
        <v>137</v>
      </c>
      <c r="AU156" s="217" t="s">
        <v>83</v>
      </c>
      <c r="AY156" s="19" t="s">
        <v>135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81</v>
      </c>
      <c r="BK156" s="218">
        <f>ROUND(I156*H156,2)</f>
        <v>0</v>
      </c>
      <c r="BL156" s="19" t="s">
        <v>142</v>
      </c>
      <c r="BM156" s="217" t="s">
        <v>1004</v>
      </c>
    </row>
    <row r="157" spans="1:51" s="13" customFormat="1" ht="12">
      <c r="A157" s="13"/>
      <c r="B157" s="224"/>
      <c r="C157" s="225"/>
      <c r="D157" s="226" t="s">
        <v>146</v>
      </c>
      <c r="E157" s="227" t="s">
        <v>19</v>
      </c>
      <c r="F157" s="228" t="s">
        <v>968</v>
      </c>
      <c r="G157" s="225"/>
      <c r="H157" s="227" t="s">
        <v>19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146</v>
      </c>
      <c r="AU157" s="234" t="s">
        <v>83</v>
      </c>
      <c r="AV157" s="13" t="s">
        <v>81</v>
      </c>
      <c r="AW157" s="13" t="s">
        <v>35</v>
      </c>
      <c r="AX157" s="13" t="s">
        <v>73</v>
      </c>
      <c r="AY157" s="234" t="s">
        <v>135</v>
      </c>
    </row>
    <row r="158" spans="1:51" s="13" customFormat="1" ht="12">
      <c r="A158" s="13"/>
      <c r="B158" s="224"/>
      <c r="C158" s="225"/>
      <c r="D158" s="226" t="s">
        <v>146</v>
      </c>
      <c r="E158" s="227" t="s">
        <v>19</v>
      </c>
      <c r="F158" s="228" t="s">
        <v>1005</v>
      </c>
      <c r="G158" s="225"/>
      <c r="H158" s="227" t="s">
        <v>19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146</v>
      </c>
      <c r="AU158" s="234" t="s">
        <v>83</v>
      </c>
      <c r="AV158" s="13" t="s">
        <v>81</v>
      </c>
      <c r="AW158" s="13" t="s">
        <v>35</v>
      </c>
      <c r="AX158" s="13" t="s">
        <v>73</v>
      </c>
      <c r="AY158" s="234" t="s">
        <v>135</v>
      </c>
    </row>
    <row r="159" spans="1:51" s="13" customFormat="1" ht="12">
      <c r="A159" s="13"/>
      <c r="B159" s="224"/>
      <c r="C159" s="225"/>
      <c r="D159" s="226" t="s">
        <v>146</v>
      </c>
      <c r="E159" s="227" t="s">
        <v>19</v>
      </c>
      <c r="F159" s="228" t="s">
        <v>970</v>
      </c>
      <c r="G159" s="225"/>
      <c r="H159" s="227" t="s">
        <v>19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146</v>
      </c>
      <c r="AU159" s="234" t="s">
        <v>83</v>
      </c>
      <c r="AV159" s="13" t="s">
        <v>81</v>
      </c>
      <c r="AW159" s="13" t="s">
        <v>35</v>
      </c>
      <c r="AX159" s="13" t="s">
        <v>73</v>
      </c>
      <c r="AY159" s="234" t="s">
        <v>135</v>
      </c>
    </row>
    <row r="160" spans="1:51" s="14" customFormat="1" ht="12">
      <c r="A160" s="14"/>
      <c r="B160" s="235"/>
      <c r="C160" s="236"/>
      <c r="D160" s="226" t="s">
        <v>146</v>
      </c>
      <c r="E160" s="237" t="s">
        <v>19</v>
      </c>
      <c r="F160" s="238" t="s">
        <v>142</v>
      </c>
      <c r="G160" s="236"/>
      <c r="H160" s="239">
        <v>4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146</v>
      </c>
      <c r="AU160" s="245" t="s">
        <v>83</v>
      </c>
      <c r="AV160" s="14" t="s">
        <v>83</v>
      </c>
      <c r="AW160" s="14" t="s">
        <v>35</v>
      </c>
      <c r="AX160" s="14" t="s">
        <v>73</v>
      </c>
      <c r="AY160" s="245" t="s">
        <v>135</v>
      </c>
    </row>
    <row r="161" spans="1:51" s="13" customFormat="1" ht="12">
      <c r="A161" s="13"/>
      <c r="B161" s="224"/>
      <c r="C161" s="225"/>
      <c r="D161" s="226" t="s">
        <v>146</v>
      </c>
      <c r="E161" s="227" t="s">
        <v>19</v>
      </c>
      <c r="F161" s="228" t="s">
        <v>971</v>
      </c>
      <c r="G161" s="225"/>
      <c r="H161" s="227" t="s">
        <v>19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146</v>
      </c>
      <c r="AU161" s="234" t="s">
        <v>83</v>
      </c>
      <c r="AV161" s="13" t="s">
        <v>81</v>
      </c>
      <c r="AW161" s="13" t="s">
        <v>35</v>
      </c>
      <c r="AX161" s="13" t="s">
        <v>73</v>
      </c>
      <c r="AY161" s="234" t="s">
        <v>135</v>
      </c>
    </row>
    <row r="162" spans="1:51" s="14" customFormat="1" ht="12">
      <c r="A162" s="14"/>
      <c r="B162" s="235"/>
      <c r="C162" s="236"/>
      <c r="D162" s="226" t="s">
        <v>146</v>
      </c>
      <c r="E162" s="237" t="s">
        <v>19</v>
      </c>
      <c r="F162" s="238" t="s">
        <v>142</v>
      </c>
      <c r="G162" s="236"/>
      <c r="H162" s="239">
        <v>4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146</v>
      </c>
      <c r="AU162" s="245" t="s">
        <v>83</v>
      </c>
      <c r="AV162" s="14" t="s">
        <v>83</v>
      </c>
      <c r="AW162" s="14" t="s">
        <v>35</v>
      </c>
      <c r="AX162" s="14" t="s">
        <v>73</v>
      </c>
      <c r="AY162" s="245" t="s">
        <v>135</v>
      </c>
    </row>
    <row r="163" spans="1:51" s="13" customFormat="1" ht="12">
      <c r="A163" s="13"/>
      <c r="B163" s="224"/>
      <c r="C163" s="225"/>
      <c r="D163" s="226" t="s">
        <v>146</v>
      </c>
      <c r="E163" s="227" t="s">
        <v>19</v>
      </c>
      <c r="F163" s="228" t="s">
        <v>972</v>
      </c>
      <c r="G163" s="225"/>
      <c r="H163" s="227" t="s">
        <v>19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146</v>
      </c>
      <c r="AU163" s="234" t="s">
        <v>83</v>
      </c>
      <c r="AV163" s="13" t="s">
        <v>81</v>
      </c>
      <c r="AW163" s="13" t="s">
        <v>35</v>
      </c>
      <c r="AX163" s="13" t="s">
        <v>73</v>
      </c>
      <c r="AY163" s="234" t="s">
        <v>135</v>
      </c>
    </row>
    <row r="164" spans="1:51" s="14" customFormat="1" ht="12">
      <c r="A164" s="14"/>
      <c r="B164" s="235"/>
      <c r="C164" s="236"/>
      <c r="D164" s="226" t="s">
        <v>146</v>
      </c>
      <c r="E164" s="237" t="s">
        <v>19</v>
      </c>
      <c r="F164" s="238" t="s">
        <v>142</v>
      </c>
      <c r="G164" s="236"/>
      <c r="H164" s="239">
        <v>4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146</v>
      </c>
      <c r="AU164" s="245" t="s">
        <v>83</v>
      </c>
      <c r="AV164" s="14" t="s">
        <v>83</v>
      </c>
      <c r="AW164" s="14" t="s">
        <v>35</v>
      </c>
      <c r="AX164" s="14" t="s">
        <v>73</v>
      </c>
      <c r="AY164" s="245" t="s">
        <v>135</v>
      </c>
    </row>
    <row r="165" spans="1:51" s="13" customFormat="1" ht="12">
      <c r="A165" s="13"/>
      <c r="B165" s="224"/>
      <c r="C165" s="225"/>
      <c r="D165" s="226" t="s">
        <v>146</v>
      </c>
      <c r="E165" s="227" t="s">
        <v>19</v>
      </c>
      <c r="F165" s="228" t="s">
        <v>973</v>
      </c>
      <c r="G165" s="225"/>
      <c r="H165" s="227" t="s">
        <v>19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146</v>
      </c>
      <c r="AU165" s="234" t="s">
        <v>83</v>
      </c>
      <c r="AV165" s="13" t="s">
        <v>81</v>
      </c>
      <c r="AW165" s="13" t="s">
        <v>35</v>
      </c>
      <c r="AX165" s="13" t="s">
        <v>73</v>
      </c>
      <c r="AY165" s="234" t="s">
        <v>135</v>
      </c>
    </row>
    <row r="166" spans="1:51" s="14" customFormat="1" ht="12">
      <c r="A166" s="14"/>
      <c r="B166" s="235"/>
      <c r="C166" s="236"/>
      <c r="D166" s="226" t="s">
        <v>146</v>
      </c>
      <c r="E166" s="237" t="s">
        <v>19</v>
      </c>
      <c r="F166" s="238" t="s">
        <v>162</v>
      </c>
      <c r="G166" s="236"/>
      <c r="H166" s="239">
        <v>3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146</v>
      </c>
      <c r="AU166" s="245" t="s">
        <v>83</v>
      </c>
      <c r="AV166" s="14" t="s">
        <v>83</v>
      </c>
      <c r="AW166" s="14" t="s">
        <v>35</v>
      </c>
      <c r="AX166" s="14" t="s">
        <v>73</v>
      </c>
      <c r="AY166" s="245" t="s">
        <v>135</v>
      </c>
    </row>
    <row r="167" spans="1:51" s="15" customFormat="1" ht="12">
      <c r="A167" s="15"/>
      <c r="B167" s="246"/>
      <c r="C167" s="247"/>
      <c r="D167" s="226" t="s">
        <v>146</v>
      </c>
      <c r="E167" s="248" t="s">
        <v>19</v>
      </c>
      <c r="F167" s="249" t="s">
        <v>161</v>
      </c>
      <c r="G167" s="247"/>
      <c r="H167" s="250">
        <v>15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6" t="s">
        <v>146</v>
      </c>
      <c r="AU167" s="256" t="s">
        <v>83</v>
      </c>
      <c r="AV167" s="15" t="s">
        <v>142</v>
      </c>
      <c r="AW167" s="15" t="s">
        <v>35</v>
      </c>
      <c r="AX167" s="15" t="s">
        <v>81</v>
      </c>
      <c r="AY167" s="256" t="s">
        <v>135</v>
      </c>
    </row>
    <row r="168" spans="1:65" s="2" customFormat="1" ht="24.15" customHeight="1">
      <c r="A168" s="40"/>
      <c r="B168" s="41"/>
      <c r="C168" s="206" t="s">
        <v>201</v>
      </c>
      <c r="D168" s="206" t="s">
        <v>137</v>
      </c>
      <c r="E168" s="207" t="s">
        <v>1006</v>
      </c>
      <c r="F168" s="208" t="s">
        <v>1007</v>
      </c>
      <c r="G168" s="209" t="s">
        <v>1008</v>
      </c>
      <c r="H168" s="210">
        <v>0.15</v>
      </c>
      <c r="I168" s="211"/>
      <c r="J168" s="212">
        <f>ROUND(I168*H168,2)</f>
        <v>0</v>
      </c>
      <c r="K168" s="208" t="s">
        <v>141</v>
      </c>
      <c r="L168" s="46"/>
      <c r="M168" s="213" t="s">
        <v>19</v>
      </c>
      <c r="N168" s="214" t="s">
        <v>44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142</v>
      </c>
      <c r="AT168" s="217" t="s">
        <v>137</v>
      </c>
      <c r="AU168" s="217" t="s">
        <v>83</v>
      </c>
      <c r="AY168" s="19" t="s">
        <v>135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81</v>
      </c>
      <c r="BK168" s="218">
        <f>ROUND(I168*H168,2)</f>
        <v>0</v>
      </c>
      <c r="BL168" s="19" t="s">
        <v>142</v>
      </c>
      <c r="BM168" s="217" t="s">
        <v>1009</v>
      </c>
    </row>
    <row r="169" spans="1:47" s="2" customFormat="1" ht="12">
      <c r="A169" s="40"/>
      <c r="B169" s="41"/>
      <c r="C169" s="42"/>
      <c r="D169" s="219" t="s">
        <v>144</v>
      </c>
      <c r="E169" s="42"/>
      <c r="F169" s="220" t="s">
        <v>1010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144</v>
      </c>
      <c r="AU169" s="19" t="s">
        <v>83</v>
      </c>
    </row>
    <row r="170" spans="1:51" s="13" customFormat="1" ht="12">
      <c r="A170" s="13"/>
      <c r="B170" s="224"/>
      <c r="C170" s="225"/>
      <c r="D170" s="226" t="s">
        <v>146</v>
      </c>
      <c r="E170" s="227" t="s">
        <v>19</v>
      </c>
      <c r="F170" s="228" t="s">
        <v>968</v>
      </c>
      <c r="G170" s="225"/>
      <c r="H170" s="227" t="s">
        <v>19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146</v>
      </c>
      <c r="AU170" s="234" t="s">
        <v>83</v>
      </c>
      <c r="AV170" s="13" t="s">
        <v>81</v>
      </c>
      <c r="AW170" s="13" t="s">
        <v>35</v>
      </c>
      <c r="AX170" s="13" t="s">
        <v>73</v>
      </c>
      <c r="AY170" s="234" t="s">
        <v>135</v>
      </c>
    </row>
    <row r="171" spans="1:51" s="13" customFormat="1" ht="12">
      <c r="A171" s="13"/>
      <c r="B171" s="224"/>
      <c r="C171" s="225"/>
      <c r="D171" s="226" t="s">
        <v>146</v>
      </c>
      <c r="E171" s="227" t="s">
        <v>19</v>
      </c>
      <c r="F171" s="228" t="s">
        <v>1011</v>
      </c>
      <c r="G171" s="225"/>
      <c r="H171" s="227" t="s">
        <v>19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146</v>
      </c>
      <c r="AU171" s="234" t="s">
        <v>83</v>
      </c>
      <c r="AV171" s="13" t="s">
        <v>81</v>
      </c>
      <c r="AW171" s="13" t="s">
        <v>35</v>
      </c>
      <c r="AX171" s="13" t="s">
        <v>73</v>
      </c>
      <c r="AY171" s="234" t="s">
        <v>135</v>
      </c>
    </row>
    <row r="172" spans="1:51" s="13" customFormat="1" ht="12">
      <c r="A172" s="13"/>
      <c r="B172" s="224"/>
      <c r="C172" s="225"/>
      <c r="D172" s="226" t="s">
        <v>146</v>
      </c>
      <c r="E172" s="227" t="s">
        <v>19</v>
      </c>
      <c r="F172" s="228" t="s">
        <v>970</v>
      </c>
      <c r="G172" s="225"/>
      <c r="H172" s="227" t="s">
        <v>19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146</v>
      </c>
      <c r="AU172" s="234" t="s">
        <v>83</v>
      </c>
      <c r="AV172" s="13" t="s">
        <v>81</v>
      </c>
      <c r="AW172" s="13" t="s">
        <v>35</v>
      </c>
      <c r="AX172" s="13" t="s">
        <v>73</v>
      </c>
      <c r="AY172" s="234" t="s">
        <v>135</v>
      </c>
    </row>
    <row r="173" spans="1:51" s="14" customFormat="1" ht="12">
      <c r="A173" s="14"/>
      <c r="B173" s="235"/>
      <c r="C173" s="236"/>
      <c r="D173" s="226" t="s">
        <v>146</v>
      </c>
      <c r="E173" s="237" t="s">
        <v>19</v>
      </c>
      <c r="F173" s="238" t="s">
        <v>1012</v>
      </c>
      <c r="G173" s="236"/>
      <c r="H173" s="239">
        <v>0.04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146</v>
      </c>
      <c r="AU173" s="245" t="s">
        <v>83</v>
      </c>
      <c r="AV173" s="14" t="s">
        <v>83</v>
      </c>
      <c r="AW173" s="14" t="s">
        <v>35</v>
      </c>
      <c r="AX173" s="14" t="s">
        <v>73</v>
      </c>
      <c r="AY173" s="245" t="s">
        <v>135</v>
      </c>
    </row>
    <row r="174" spans="1:51" s="13" customFormat="1" ht="12">
      <c r="A174" s="13"/>
      <c r="B174" s="224"/>
      <c r="C174" s="225"/>
      <c r="D174" s="226" t="s">
        <v>146</v>
      </c>
      <c r="E174" s="227" t="s">
        <v>19</v>
      </c>
      <c r="F174" s="228" t="s">
        <v>971</v>
      </c>
      <c r="G174" s="225"/>
      <c r="H174" s="227" t="s">
        <v>19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146</v>
      </c>
      <c r="AU174" s="234" t="s">
        <v>83</v>
      </c>
      <c r="AV174" s="13" t="s">
        <v>81</v>
      </c>
      <c r="AW174" s="13" t="s">
        <v>35</v>
      </c>
      <c r="AX174" s="13" t="s">
        <v>73</v>
      </c>
      <c r="AY174" s="234" t="s">
        <v>135</v>
      </c>
    </row>
    <row r="175" spans="1:51" s="14" customFormat="1" ht="12">
      <c r="A175" s="14"/>
      <c r="B175" s="235"/>
      <c r="C175" s="236"/>
      <c r="D175" s="226" t="s">
        <v>146</v>
      </c>
      <c r="E175" s="237" t="s">
        <v>19</v>
      </c>
      <c r="F175" s="238" t="s">
        <v>1012</v>
      </c>
      <c r="G175" s="236"/>
      <c r="H175" s="239">
        <v>0.04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146</v>
      </c>
      <c r="AU175" s="245" t="s">
        <v>83</v>
      </c>
      <c r="AV175" s="14" t="s">
        <v>83</v>
      </c>
      <c r="AW175" s="14" t="s">
        <v>35</v>
      </c>
      <c r="AX175" s="14" t="s">
        <v>73</v>
      </c>
      <c r="AY175" s="245" t="s">
        <v>135</v>
      </c>
    </row>
    <row r="176" spans="1:51" s="13" customFormat="1" ht="12">
      <c r="A176" s="13"/>
      <c r="B176" s="224"/>
      <c r="C176" s="225"/>
      <c r="D176" s="226" t="s">
        <v>146</v>
      </c>
      <c r="E176" s="227" t="s">
        <v>19</v>
      </c>
      <c r="F176" s="228" t="s">
        <v>972</v>
      </c>
      <c r="G176" s="225"/>
      <c r="H176" s="227" t="s">
        <v>19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146</v>
      </c>
      <c r="AU176" s="234" t="s">
        <v>83</v>
      </c>
      <c r="AV176" s="13" t="s">
        <v>81</v>
      </c>
      <c r="AW176" s="13" t="s">
        <v>35</v>
      </c>
      <c r="AX176" s="13" t="s">
        <v>73</v>
      </c>
      <c r="AY176" s="234" t="s">
        <v>135</v>
      </c>
    </row>
    <row r="177" spans="1:51" s="14" customFormat="1" ht="12">
      <c r="A177" s="14"/>
      <c r="B177" s="235"/>
      <c r="C177" s="236"/>
      <c r="D177" s="226" t="s">
        <v>146</v>
      </c>
      <c r="E177" s="237" t="s">
        <v>19</v>
      </c>
      <c r="F177" s="238" t="s">
        <v>1012</v>
      </c>
      <c r="G177" s="236"/>
      <c r="H177" s="239">
        <v>0.04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146</v>
      </c>
      <c r="AU177" s="245" t="s">
        <v>83</v>
      </c>
      <c r="AV177" s="14" t="s">
        <v>83</v>
      </c>
      <c r="AW177" s="14" t="s">
        <v>35</v>
      </c>
      <c r="AX177" s="14" t="s">
        <v>73</v>
      </c>
      <c r="AY177" s="245" t="s">
        <v>135</v>
      </c>
    </row>
    <row r="178" spans="1:51" s="13" customFormat="1" ht="12">
      <c r="A178" s="13"/>
      <c r="B178" s="224"/>
      <c r="C178" s="225"/>
      <c r="D178" s="226" t="s">
        <v>146</v>
      </c>
      <c r="E178" s="227" t="s">
        <v>19</v>
      </c>
      <c r="F178" s="228" t="s">
        <v>973</v>
      </c>
      <c r="G178" s="225"/>
      <c r="H178" s="227" t="s">
        <v>19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146</v>
      </c>
      <c r="AU178" s="234" t="s">
        <v>83</v>
      </c>
      <c r="AV178" s="13" t="s">
        <v>81</v>
      </c>
      <c r="AW178" s="13" t="s">
        <v>35</v>
      </c>
      <c r="AX178" s="13" t="s">
        <v>73</v>
      </c>
      <c r="AY178" s="234" t="s">
        <v>135</v>
      </c>
    </row>
    <row r="179" spans="1:51" s="14" customFormat="1" ht="12">
      <c r="A179" s="14"/>
      <c r="B179" s="235"/>
      <c r="C179" s="236"/>
      <c r="D179" s="226" t="s">
        <v>146</v>
      </c>
      <c r="E179" s="237" t="s">
        <v>19</v>
      </c>
      <c r="F179" s="238" t="s">
        <v>1013</v>
      </c>
      <c r="G179" s="236"/>
      <c r="H179" s="239">
        <v>0.03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5" t="s">
        <v>146</v>
      </c>
      <c r="AU179" s="245" t="s">
        <v>83</v>
      </c>
      <c r="AV179" s="14" t="s">
        <v>83</v>
      </c>
      <c r="AW179" s="14" t="s">
        <v>35</v>
      </c>
      <c r="AX179" s="14" t="s">
        <v>73</v>
      </c>
      <c r="AY179" s="245" t="s">
        <v>135</v>
      </c>
    </row>
    <row r="180" spans="1:51" s="15" customFormat="1" ht="12">
      <c r="A180" s="15"/>
      <c r="B180" s="246"/>
      <c r="C180" s="247"/>
      <c r="D180" s="226" t="s">
        <v>146</v>
      </c>
      <c r="E180" s="248" t="s">
        <v>19</v>
      </c>
      <c r="F180" s="249" t="s">
        <v>161</v>
      </c>
      <c r="G180" s="247"/>
      <c r="H180" s="250">
        <v>0.15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6" t="s">
        <v>146</v>
      </c>
      <c r="AU180" s="256" t="s">
        <v>83</v>
      </c>
      <c r="AV180" s="15" t="s">
        <v>142</v>
      </c>
      <c r="AW180" s="15" t="s">
        <v>35</v>
      </c>
      <c r="AX180" s="15" t="s">
        <v>81</v>
      </c>
      <c r="AY180" s="256" t="s">
        <v>135</v>
      </c>
    </row>
    <row r="181" spans="1:65" s="2" customFormat="1" ht="16.5" customHeight="1">
      <c r="A181" s="40"/>
      <c r="B181" s="41"/>
      <c r="C181" s="257" t="s">
        <v>206</v>
      </c>
      <c r="D181" s="257" t="s">
        <v>458</v>
      </c>
      <c r="E181" s="258" t="s">
        <v>1014</v>
      </c>
      <c r="F181" s="259" t="s">
        <v>1015</v>
      </c>
      <c r="G181" s="260" t="s">
        <v>461</v>
      </c>
      <c r="H181" s="261">
        <v>0.06</v>
      </c>
      <c r="I181" s="262"/>
      <c r="J181" s="263">
        <f>ROUND(I181*H181,2)</f>
        <v>0</v>
      </c>
      <c r="K181" s="259" t="s">
        <v>19</v>
      </c>
      <c r="L181" s="264"/>
      <c r="M181" s="265" t="s">
        <v>19</v>
      </c>
      <c r="N181" s="266" t="s">
        <v>44</v>
      </c>
      <c r="O181" s="86"/>
      <c r="P181" s="215">
        <f>O181*H181</f>
        <v>0</v>
      </c>
      <c r="Q181" s="215">
        <v>0.001</v>
      </c>
      <c r="R181" s="215">
        <f>Q181*H181</f>
        <v>6E-05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191</v>
      </c>
      <c r="AT181" s="217" t="s">
        <v>458</v>
      </c>
      <c r="AU181" s="217" t="s">
        <v>83</v>
      </c>
      <c r="AY181" s="19" t="s">
        <v>135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81</v>
      </c>
      <c r="BK181" s="218">
        <f>ROUND(I181*H181,2)</f>
        <v>0</v>
      </c>
      <c r="BL181" s="19" t="s">
        <v>142</v>
      </c>
      <c r="BM181" s="217" t="s">
        <v>1016</v>
      </c>
    </row>
    <row r="182" spans="1:51" s="13" customFormat="1" ht="12">
      <c r="A182" s="13"/>
      <c r="B182" s="224"/>
      <c r="C182" s="225"/>
      <c r="D182" s="226" t="s">
        <v>146</v>
      </c>
      <c r="E182" s="227" t="s">
        <v>19</v>
      </c>
      <c r="F182" s="228" t="s">
        <v>968</v>
      </c>
      <c r="G182" s="225"/>
      <c r="H182" s="227" t="s">
        <v>19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146</v>
      </c>
      <c r="AU182" s="234" t="s">
        <v>83</v>
      </c>
      <c r="AV182" s="13" t="s">
        <v>81</v>
      </c>
      <c r="AW182" s="13" t="s">
        <v>35</v>
      </c>
      <c r="AX182" s="13" t="s">
        <v>73</v>
      </c>
      <c r="AY182" s="234" t="s">
        <v>135</v>
      </c>
    </row>
    <row r="183" spans="1:51" s="13" customFormat="1" ht="12">
      <c r="A183" s="13"/>
      <c r="B183" s="224"/>
      <c r="C183" s="225"/>
      <c r="D183" s="226" t="s">
        <v>146</v>
      </c>
      <c r="E183" s="227" t="s">
        <v>19</v>
      </c>
      <c r="F183" s="228" t="s">
        <v>1017</v>
      </c>
      <c r="G183" s="225"/>
      <c r="H183" s="227" t="s">
        <v>19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146</v>
      </c>
      <c r="AU183" s="234" t="s">
        <v>83</v>
      </c>
      <c r="AV183" s="13" t="s">
        <v>81</v>
      </c>
      <c r="AW183" s="13" t="s">
        <v>35</v>
      </c>
      <c r="AX183" s="13" t="s">
        <v>73</v>
      </c>
      <c r="AY183" s="234" t="s">
        <v>135</v>
      </c>
    </row>
    <row r="184" spans="1:51" s="14" customFormat="1" ht="12">
      <c r="A184" s="14"/>
      <c r="B184" s="235"/>
      <c r="C184" s="236"/>
      <c r="D184" s="226" t="s">
        <v>146</v>
      </c>
      <c r="E184" s="237" t="s">
        <v>19</v>
      </c>
      <c r="F184" s="238" t="s">
        <v>1018</v>
      </c>
      <c r="G184" s="236"/>
      <c r="H184" s="239">
        <v>0.06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146</v>
      </c>
      <c r="AU184" s="245" t="s">
        <v>83</v>
      </c>
      <c r="AV184" s="14" t="s">
        <v>83</v>
      </c>
      <c r="AW184" s="14" t="s">
        <v>35</v>
      </c>
      <c r="AX184" s="14" t="s">
        <v>73</v>
      </c>
      <c r="AY184" s="245" t="s">
        <v>135</v>
      </c>
    </row>
    <row r="185" spans="1:51" s="15" customFormat="1" ht="12">
      <c r="A185" s="15"/>
      <c r="B185" s="246"/>
      <c r="C185" s="247"/>
      <c r="D185" s="226" t="s">
        <v>146</v>
      </c>
      <c r="E185" s="248" t="s">
        <v>19</v>
      </c>
      <c r="F185" s="249" t="s">
        <v>161</v>
      </c>
      <c r="G185" s="247"/>
      <c r="H185" s="250">
        <v>0.06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6" t="s">
        <v>146</v>
      </c>
      <c r="AU185" s="256" t="s">
        <v>83</v>
      </c>
      <c r="AV185" s="15" t="s">
        <v>142</v>
      </c>
      <c r="AW185" s="15" t="s">
        <v>35</v>
      </c>
      <c r="AX185" s="15" t="s">
        <v>81</v>
      </c>
      <c r="AY185" s="256" t="s">
        <v>135</v>
      </c>
    </row>
    <row r="186" spans="1:65" s="2" customFormat="1" ht="16.5" customHeight="1">
      <c r="A186" s="40"/>
      <c r="B186" s="41"/>
      <c r="C186" s="206" t="s">
        <v>212</v>
      </c>
      <c r="D186" s="206" t="s">
        <v>137</v>
      </c>
      <c r="E186" s="207" t="s">
        <v>1019</v>
      </c>
      <c r="F186" s="208" t="s">
        <v>1020</v>
      </c>
      <c r="G186" s="209" t="s">
        <v>140</v>
      </c>
      <c r="H186" s="210">
        <v>3.75</v>
      </c>
      <c r="I186" s="211"/>
      <c r="J186" s="212">
        <f>ROUND(I186*H186,2)</f>
        <v>0</v>
      </c>
      <c r="K186" s="208" t="s">
        <v>141</v>
      </c>
      <c r="L186" s="46"/>
      <c r="M186" s="213" t="s">
        <v>19</v>
      </c>
      <c r="N186" s="214" t="s">
        <v>44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142</v>
      </c>
      <c r="AT186" s="217" t="s">
        <v>137</v>
      </c>
      <c r="AU186" s="217" t="s">
        <v>83</v>
      </c>
      <c r="AY186" s="19" t="s">
        <v>135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81</v>
      </c>
      <c r="BK186" s="218">
        <f>ROUND(I186*H186,2)</f>
        <v>0</v>
      </c>
      <c r="BL186" s="19" t="s">
        <v>142</v>
      </c>
      <c r="BM186" s="217" t="s">
        <v>1021</v>
      </c>
    </row>
    <row r="187" spans="1:47" s="2" customFormat="1" ht="12">
      <c r="A187" s="40"/>
      <c r="B187" s="41"/>
      <c r="C187" s="42"/>
      <c r="D187" s="219" t="s">
        <v>144</v>
      </c>
      <c r="E187" s="42"/>
      <c r="F187" s="220" t="s">
        <v>1022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144</v>
      </c>
      <c r="AU187" s="19" t="s">
        <v>83</v>
      </c>
    </row>
    <row r="188" spans="1:51" s="13" customFormat="1" ht="12">
      <c r="A188" s="13"/>
      <c r="B188" s="224"/>
      <c r="C188" s="225"/>
      <c r="D188" s="226" t="s">
        <v>146</v>
      </c>
      <c r="E188" s="227" t="s">
        <v>19</v>
      </c>
      <c r="F188" s="228" t="s">
        <v>968</v>
      </c>
      <c r="G188" s="225"/>
      <c r="H188" s="227" t="s">
        <v>19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146</v>
      </c>
      <c r="AU188" s="234" t="s">
        <v>83</v>
      </c>
      <c r="AV188" s="13" t="s">
        <v>81</v>
      </c>
      <c r="AW188" s="13" t="s">
        <v>35</v>
      </c>
      <c r="AX188" s="13" t="s">
        <v>73</v>
      </c>
      <c r="AY188" s="234" t="s">
        <v>135</v>
      </c>
    </row>
    <row r="189" spans="1:51" s="13" customFormat="1" ht="12">
      <c r="A189" s="13"/>
      <c r="B189" s="224"/>
      <c r="C189" s="225"/>
      <c r="D189" s="226" t="s">
        <v>146</v>
      </c>
      <c r="E189" s="227" t="s">
        <v>19</v>
      </c>
      <c r="F189" s="228" t="s">
        <v>1023</v>
      </c>
      <c r="G189" s="225"/>
      <c r="H189" s="227" t="s">
        <v>19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146</v>
      </c>
      <c r="AU189" s="234" t="s">
        <v>83</v>
      </c>
      <c r="AV189" s="13" t="s">
        <v>81</v>
      </c>
      <c r="AW189" s="13" t="s">
        <v>35</v>
      </c>
      <c r="AX189" s="13" t="s">
        <v>73</v>
      </c>
      <c r="AY189" s="234" t="s">
        <v>135</v>
      </c>
    </row>
    <row r="190" spans="1:51" s="14" customFormat="1" ht="12">
      <c r="A190" s="14"/>
      <c r="B190" s="235"/>
      <c r="C190" s="236"/>
      <c r="D190" s="226" t="s">
        <v>146</v>
      </c>
      <c r="E190" s="237" t="s">
        <v>19</v>
      </c>
      <c r="F190" s="238" t="s">
        <v>1024</v>
      </c>
      <c r="G190" s="236"/>
      <c r="H190" s="239">
        <v>3.75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146</v>
      </c>
      <c r="AU190" s="245" t="s">
        <v>83</v>
      </c>
      <c r="AV190" s="14" t="s">
        <v>83</v>
      </c>
      <c r="AW190" s="14" t="s">
        <v>35</v>
      </c>
      <c r="AX190" s="14" t="s">
        <v>81</v>
      </c>
      <c r="AY190" s="245" t="s">
        <v>135</v>
      </c>
    </row>
    <row r="191" spans="1:65" s="2" customFormat="1" ht="16.5" customHeight="1">
      <c r="A191" s="40"/>
      <c r="B191" s="41"/>
      <c r="C191" s="257" t="s">
        <v>217</v>
      </c>
      <c r="D191" s="257" t="s">
        <v>458</v>
      </c>
      <c r="E191" s="258" t="s">
        <v>1025</v>
      </c>
      <c r="F191" s="259" t="s">
        <v>1026</v>
      </c>
      <c r="G191" s="260" t="s">
        <v>256</v>
      </c>
      <c r="H191" s="261">
        <v>0.375</v>
      </c>
      <c r="I191" s="262"/>
      <c r="J191" s="263">
        <f>ROUND(I191*H191,2)</f>
        <v>0</v>
      </c>
      <c r="K191" s="259" t="s">
        <v>141</v>
      </c>
      <c r="L191" s="264"/>
      <c r="M191" s="265" t="s">
        <v>19</v>
      </c>
      <c r="N191" s="266" t="s">
        <v>44</v>
      </c>
      <c r="O191" s="86"/>
      <c r="P191" s="215">
        <f>O191*H191</f>
        <v>0</v>
      </c>
      <c r="Q191" s="215">
        <v>0.2</v>
      </c>
      <c r="R191" s="215">
        <f>Q191*H191</f>
        <v>0.07500000000000001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191</v>
      </c>
      <c r="AT191" s="217" t="s">
        <v>458</v>
      </c>
      <c r="AU191" s="217" t="s">
        <v>83</v>
      </c>
      <c r="AY191" s="19" t="s">
        <v>135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81</v>
      </c>
      <c r="BK191" s="218">
        <f>ROUND(I191*H191,2)</f>
        <v>0</v>
      </c>
      <c r="BL191" s="19" t="s">
        <v>142</v>
      </c>
      <c r="BM191" s="217" t="s">
        <v>1027</v>
      </c>
    </row>
    <row r="192" spans="1:51" s="13" customFormat="1" ht="12">
      <c r="A192" s="13"/>
      <c r="B192" s="224"/>
      <c r="C192" s="225"/>
      <c r="D192" s="226" t="s">
        <v>146</v>
      </c>
      <c r="E192" s="227" t="s">
        <v>19</v>
      </c>
      <c r="F192" s="228" t="s">
        <v>968</v>
      </c>
      <c r="G192" s="225"/>
      <c r="H192" s="227" t="s">
        <v>19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146</v>
      </c>
      <c r="AU192" s="234" t="s">
        <v>83</v>
      </c>
      <c r="AV192" s="13" t="s">
        <v>81</v>
      </c>
      <c r="AW192" s="13" t="s">
        <v>35</v>
      </c>
      <c r="AX192" s="13" t="s">
        <v>73</v>
      </c>
      <c r="AY192" s="234" t="s">
        <v>135</v>
      </c>
    </row>
    <row r="193" spans="1:51" s="13" customFormat="1" ht="12">
      <c r="A193" s="13"/>
      <c r="B193" s="224"/>
      <c r="C193" s="225"/>
      <c r="D193" s="226" t="s">
        <v>146</v>
      </c>
      <c r="E193" s="227" t="s">
        <v>19</v>
      </c>
      <c r="F193" s="228" t="s">
        <v>1023</v>
      </c>
      <c r="G193" s="225"/>
      <c r="H193" s="227" t="s">
        <v>19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146</v>
      </c>
      <c r="AU193" s="234" t="s">
        <v>83</v>
      </c>
      <c r="AV193" s="13" t="s">
        <v>81</v>
      </c>
      <c r="AW193" s="13" t="s">
        <v>35</v>
      </c>
      <c r="AX193" s="13" t="s">
        <v>73</v>
      </c>
      <c r="AY193" s="234" t="s">
        <v>135</v>
      </c>
    </row>
    <row r="194" spans="1:51" s="14" customFormat="1" ht="12">
      <c r="A194" s="14"/>
      <c r="B194" s="235"/>
      <c r="C194" s="236"/>
      <c r="D194" s="226" t="s">
        <v>146</v>
      </c>
      <c r="E194" s="237" t="s">
        <v>19</v>
      </c>
      <c r="F194" s="238" t="s">
        <v>1028</v>
      </c>
      <c r="G194" s="236"/>
      <c r="H194" s="239">
        <v>0.375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5" t="s">
        <v>146</v>
      </c>
      <c r="AU194" s="245" t="s">
        <v>83</v>
      </c>
      <c r="AV194" s="14" t="s">
        <v>83</v>
      </c>
      <c r="AW194" s="14" t="s">
        <v>35</v>
      </c>
      <c r="AX194" s="14" t="s">
        <v>81</v>
      </c>
      <c r="AY194" s="245" t="s">
        <v>135</v>
      </c>
    </row>
    <row r="195" spans="1:65" s="2" customFormat="1" ht="16.5" customHeight="1">
      <c r="A195" s="40"/>
      <c r="B195" s="41"/>
      <c r="C195" s="206" t="s">
        <v>222</v>
      </c>
      <c r="D195" s="206" t="s">
        <v>137</v>
      </c>
      <c r="E195" s="207" t="s">
        <v>1029</v>
      </c>
      <c r="F195" s="208" t="s">
        <v>1030</v>
      </c>
      <c r="G195" s="209" t="s">
        <v>256</v>
      </c>
      <c r="H195" s="210">
        <v>0.45</v>
      </c>
      <c r="I195" s="211"/>
      <c r="J195" s="212">
        <f>ROUND(I195*H195,2)</f>
        <v>0</v>
      </c>
      <c r="K195" s="208" t="s">
        <v>141</v>
      </c>
      <c r="L195" s="46"/>
      <c r="M195" s="213" t="s">
        <v>19</v>
      </c>
      <c r="N195" s="214" t="s">
        <v>44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142</v>
      </c>
      <c r="AT195" s="217" t="s">
        <v>137</v>
      </c>
      <c r="AU195" s="217" t="s">
        <v>83</v>
      </c>
      <c r="AY195" s="19" t="s">
        <v>135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81</v>
      </c>
      <c r="BK195" s="218">
        <f>ROUND(I195*H195,2)</f>
        <v>0</v>
      </c>
      <c r="BL195" s="19" t="s">
        <v>142</v>
      </c>
      <c r="BM195" s="217" t="s">
        <v>1031</v>
      </c>
    </row>
    <row r="196" spans="1:47" s="2" customFormat="1" ht="12">
      <c r="A196" s="40"/>
      <c r="B196" s="41"/>
      <c r="C196" s="42"/>
      <c r="D196" s="219" t="s">
        <v>144</v>
      </c>
      <c r="E196" s="42"/>
      <c r="F196" s="220" t="s">
        <v>1032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144</v>
      </c>
      <c r="AU196" s="19" t="s">
        <v>83</v>
      </c>
    </row>
    <row r="197" spans="1:51" s="13" customFormat="1" ht="12">
      <c r="A197" s="13"/>
      <c r="B197" s="224"/>
      <c r="C197" s="225"/>
      <c r="D197" s="226" t="s">
        <v>146</v>
      </c>
      <c r="E197" s="227" t="s">
        <v>19</v>
      </c>
      <c r="F197" s="228" t="s">
        <v>968</v>
      </c>
      <c r="G197" s="225"/>
      <c r="H197" s="227" t="s">
        <v>19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146</v>
      </c>
      <c r="AU197" s="234" t="s">
        <v>83</v>
      </c>
      <c r="AV197" s="13" t="s">
        <v>81</v>
      </c>
      <c r="AW197" s="13" t="s">
        <v>35</v>
      </c>
      <c r="AX197" s="13" t="s">
        <v>73</v>
      </c>
      <c r="AY197" s="234" t="s">
        <v>135</v>
      </c>
    </row>
    <row r="198" spans="1:51" s="13" customFormat="1" ht="12">
      <c r="A198" s="13"/>
      <c r="B198" s="224"/>
      <c r="C198" s="225"/>
      <c r="D198" s="226" t="s">
        <v>146</v>
      </c>
      <c r="E198" s="227" t="s">
        <v>19</v>
      </c>
      <c r="F198" s="228" t="s">
        <v>1033</v>
      </c>
      <c r="G198" s="225"/>
      <c r="H198" s="227" t="s">
        <v>19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146</v>
      </c>
      <c r="AU198" s="234" t="s">
        <v>83</v>
      </c>
      <c r="AV198" s="13" t="s">
        <v>81</v>
      </c>
      <c r="AW198" s="13" t="s">
        <v>35</v>
      </c>
      <c r="AX198" s="13" t="s">
        <v>73</v>
      </c>
      <c r="AY198" s="234" t="s">
        <v>135</v>
      </c>
    </row>
    <row r="199" spans="1:51" s="13" customFormat="1" ht="12">
      <c r="A199" s="13"/>
      <c r="B199" s="224"/>
      <c r="C199" s="225"/>
      <c r="D199" s="226" t="s">
        <v>146</v>
      </c>
      <c r="E199" s="227" t="s">
        <v>19</v>
      </c>
      <c r="F199" s="228" t="s">
        <v>1034</v>
      </c>
      <c r="G199" s="225"/>
      <c r="H199" s="227" t="s">
        <v>19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146</v>
      </c>
      <c r="AU199" s="234" t="s">
        <v>83</v>
      </c>
      <c r="AV199" s="13" t="s">
        <v>81</v>
      </c>
      <c r="AW199" s="13" t="s">
        <v>35</v>
      </c>
      <c r="AX199" s="13" t="s">
        <v>73</v>
      </c>
      <c r="AY199" s="234" t="s">
        <v>135</v>
      </c>
    </row>
    <row r="200" spans="1:51" s="14" customFormat="1" ht="12">
      <c r="A200" s="14"/>
      <c r="B200" s="235"/>
      <c r="C200" s="236"/>
      <c r="D200" s="226" t="s">
        <v>146</v>
      </c>
      <c r="E200" s="237" t="s">
        <v>19</v>
      </c>
      <c r="F200" s="238" t="s">
        <v>1035</v>
      </c>
      <c r="G200" s="236"/>
      <c r="H200" s="239">
        <v>0.45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146</v>
      </c>
      <c r="AU200" s="245" t="s">
        <v>83</v>
      </c>
      <c r="AV200" s="14" t="s">
        <v>83</v>
      </c>
      <c r="AW200" s="14" t="s">
        <v>35</v>
      </c>
      <c r="AX200" s="14" t="s">
        <v>73</v>
      </c>
      <c r="AY200" s="245" t="s">
        <v>135</v>
      </c>
    </row>
    <row r="201" spans="1:51" s="15" customFormat="1" ht="12">
      <c r="A201" s="15"/>
      <c r="B201" s="246"/>
      <c r="C201" s="247"/>
      <c r="D201" s="226" t="s">
        <v>146</v>
      </c>
      <c r="E201" s="248" t="s">
        <v>19</v>
      </c>
      <c r="F201" s="249" t="s">
        <v>161</v>
      </c>
      <c r="G201" s="247"/>
      <c r="H201" s="250">
        <v>0.45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6" t="s">
        <v>146</v>
      </c>
      <c r="AU201" s="256" t="s">
        <v>83</v>
      </c>
      <c r="AV201" s="15" t="s">
        <v>142</v>
      </c>
      <c r="AW201" s="15" t="s">
        <v>35</v>
      </c>
      <c r="AX201" s="15" t="s">
        <v>81</v>
      </c>
      <c r="AY201" s="256" t="s">
        <v>135</v>
      </c>
    </row>
    <row r="202" spans="1:65" s="2" customFormat="1" ht="16.5" customHeight="1">
      <c r="A202" s="40"/>
      <c r="B202" s="41"/>
      <c r="C202" s="257" t="s">
        <v>8</v>
      </c>
      <c r="D202" s="257" t="s">
        <v>458</v>
      </c>
      <c r="E202" s="258" t="s">
        <v>1036</v>
      </c>
      <c r="F202" s="259" t="s">
        <v>1037</v>
      </c>
      <c r="G202" s="260" t="s">
        <v>461</v>
      </c>
      <c r="H202" s="261">
        <v>0.9</v>
      </c>
      <c r="I202" s="262"/>
      <c r="J202" s="263">
        <f>ROUND(I202*H202,2)</f>
        <v>0</v>
      </c>
      <c r="K202" s="259" t="s">
        <v>19</v>
      </c>
      <c r="L202" s="264"/>
      <c r="M202" s="265" t="s">
        <v>19</v>
      </c>
      <c r="N202" s="266" t="s">
        <v>44</v>
      </c>
      <c r="O202" s="86"/>
      <c r="P202" s="215">
        <f>O202*H202</f>
        <v>0</v>
      </c>
      <c r="Q202" s="215">
        <v>0.001</v>
      </c>
      <c r="R202" s="215">
        <f>Q202*H202</f>
        <v>0.0009000000000000001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191</v>
      </c>
      <c r="AT202" s="217" t="s">
        <v>458</v>
      </c>
      <c r="AU202" s="217" t="s">
        <v>83</v>
      </c>
      <c r="AY202" s="19" t="s">
        <v>135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81</v>
      </c>
      <c r="BK202" s="218">
        <f>ROUND(I202*H202,2)</f>
        <v>0</v>
      </c>
      <c r="BL202" s="19" t="s">
        <v>142</v>
      </c>
      <c r="BM202" s="217" t="s">
        <v>1038</v>
      </c>
    </row>
    <row r="203" spans="1:51" s="13" customFormat="1" ht="12">
      <c r="A203" s="13"/>
      <c r="B203" s="224"/>
      <c r="C203" s="225"/>
      <c r="D203" s="226" t="s">
        <v>146</v>
      </c>
      <c r="E203" s="227" t="s">
        <v>19</v>
      </c>
      <c r="F203" s="228" t="s">
        <v>1039</v>
      </c>
      <c r="G203" s="225"/>
      <c r="H203" s="227" t="s">
        <v>19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146</v>
      </c>
      <c r="AU203" s="234" t="s">
        <v>83</v>
      </c>
      <c r="AV203" s="13" t="s">
        <v>81</v>
      </c>
      <c r="AW203" s="13" t="s">
        <v>35</v>
      </c>
      <c r="AX203" s="13" t="s">
        <v>73</v>
      </c>
      <c r="AY203" s="234" t="s">
        <v>135</v>
      </c>
    </row>
    <row r="204" spans="1:51" s="14" customFormat="1" ht="12">
      <c r="A204" s="14"/>
      <c r="B204" s="235"/>
      <c r="C204" s="236"/>
      <c r="D204" s="226" t="s">
        <v>146</v>
      </c>
      <c r="E204" s="237" t="s">
        <v>19</v>
      </c>
      <c r="F204" s="238" t="s">
        <v>1040</v>
      </c>
      <c r="G204" s="236"/>
      <c r="H204" s="239">
        <v>0.9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146</v>
      </c>
      <c r="AU204" s="245" t="s">
        <v>83</v>
      </c>
      <c r="AV204" s="14" t="s">
        <v>83</v>
      </c>
      <c r="AW204" s="14" t="s">
        <v>35</v>
      </c>
      <c r="AX204" s="14" t="s">
        <v>81</v>
      </c>
      <c r="AY204" s="245" t="s">
        <v>135</v>
      </c>
    </row>
    <row r="205" spans="1:63" s="12" customFormat="1" ht="22.8" customHeight="1">
      <c r="A205" s="12"/>
      <c r="B205" s="190"/>
      <c r="C205" s="191"/>
      <c r="D205" s="192" t="s">
        <v>72</v>
      </c>
      <c r="E205" s="204" t="s">
        <v>687</v>
      </c>
      <c r="F205" s="204" t="s">
        <v>688</v>
      </c>
      <c r="G205" s="191"/>
      <c r="H205" s="191"/>
      <c r="I205" s="194"/>
      <c r="J205" s="205">
        <f>BK205</f>
        <v>0</v>
      </c>
      <c r="K205" s="191"/>
      <c r="L205" s="196"/>
      <c r="M205" s="197"/>
      <c r="N205" s="198"/>
      <c r="O205" s="198"/>
      <c r="P205" s="199">
        <f>SUM(P206:P207)</f>
        <v>0</v>
      </c>
      <c r="Q205" s="198"/>
      <c r="R205" s="199">
        <f>SUM(R206:R207)</f>
        <v>0</v>
      </c>
      <c r="S205" s="198"/>
      <c r="T205" s="200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1" t="s">
        <v>81</v>
      </c>
      <c r="AT205" s="202" t="s">
        <v>72</v>
      </c>
      <c r="AU205" s="202" t="s">
        <v>81</v>
      </c>
      <c r="AY205" s="201" t="s">
        <v>135</v>
      </c>
      <c r="BK205" s="203">
        <f>SUM(BK206:BK207)</f>
        <v>0</v>
      </c>
    </row>
    <row r="206" spans="1:65" s="2" customFormat="1" ht="16.5" customHeight="1">
      <c r="A206" s="40"/>
      <c r="B206" s="41"/>
      <c r="C206" s="206" t="s">
        <v>231</v>
      </c>
      <c r="D206" s="206" t="s">
        <v>137</v>
      </c>
      <c r="E206" s="207" t="s">
        <v>1041</v>
      </c>
      <c r="F206" s="208" t="s">
        <v>1042</v>
      </c>
      <c r="G206" s="209" t="s">
        <v>413</v>
      </c>
      <c r="H206" s="210">
        <v>0.768</v>
      </c>
      <c r="I206" s="211"/>
      <c r="J206" s="212">
        <f>ROUND(I206*H206,2)</f>
        <v>0</v>
      </c>
      <c r="K206" s="208" t="s">
        <v>141</v>
      </c>
      <c r="L206" s="46"/>
      <c r="M206" s="213" t="s">
        <v>19</v>
      </c>
      <c r="N206" s="214" t="s">
        <v>44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142</v>
      </c>
      <c r="AT206" s="217" t="s">
        <v>137</v>
      </c>
      <c r="AU206" s="217" t="s">
        <v>83</v>
      </c>
      <c r="AY206" s="19" t="s">
        <v>135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81</v>
      </c>
      <c r="BK206" s="218">
        <f>ROUND(I206*H206,2)</f>
        <v>0</v>
      </c>
      <c r="BL206" s="19" t="s">
        <v>142</v>
      </c>
      <c r="BM206" s="217" t="s">
        <v>1043</v>
      </c>
    </row>
    <row r="207" spans="1:47" s="2" customFormat="1" ht="12">
      <c r="A207" s="40"/>
      <c r="B207" s="41"/>
      <c r="C207" s="42"/>
      <c r="D207" s="219" t="s">
        <v>144</v>
      </c>
      <c r="E207" s="42"/>
      <c r="F207" s="220" t="s">
        <v>1044</v>
      </c>
      <c r="G207" s="42"/>
      <c r="H207" s="42"/>
      <c r="I207" s="221"/>
      <c r="J207" s="42"/>
      <c r="K207" s="42"/>
      <c r="L207" s="46"/>
      <c r="M207" s="273"/>
      <c r="N207" s="274"/>
      <c r="O207" s="275"/>
      <c r="P207" s="275"/>
      <c r="Q207" s="275"/>
      <c r="R207" s="275"/>
      <c r="S207" s="275"/>
      <c r="T207" s="276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144</v>
      </c>
      <c r="AU207" s="19" t="s">
        <v>83</v>
      </c>
    </row>
    <row r="208" spans="1:31" s="2" customFormat="1" ht="6.95" customHeight="1">
      <c r="A208" s="40"/>
      <c r="B208" s="61"/>
      <c r="C208" s="62"/>
      <c r="D208" s="62"/>
      <c r="E208" s="62"/>
      <c r="F208" s="62"/>
      <c r="G208" s="62"/>
      <c r="H208" s="62"/>
      <c r="I208" s="62"/>
      <c r="J208" s="62"/>
      <c r="K208" s="62"/>
      <c r="L208" s="46"/>
      <c r="M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</row>
  </sheetData>
  <sheetProtection password="CC35" sheet="1" objects="1" scenarios="1" formatColumns="0" formatRows="0" autoFilter="0"/>
  <autoFilter ref="C81:K20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4_01/183101114"/>
    <hyperlink ref="F99" r:id="rId2" display="https://podminky.urs.cz/item/CS_URS_2024_01/184102112"/>
    <hyperlink ref="F132" r:id="rId3" display="https://podminky.urs.cz/item/CS_URS_2024_01/184215133"/>
    <hyperlink ref="F169" r:id="rId4" display="https://podminky.urs.cz/item/CS_URS_2024_01/184813134"/>
    <hyperlink ref="F187" r:id="rId5" display="https://podminky.urs.cz/item/CS_URS_2024_01/184911421"/>
    <hyperlink ref="F196" r:id="rId6" display="https://podminky.urs.cz/item/CS_URS_2024_01/185804311"/>
    <hyperlink ref="F207" r:id="rId7" display="https://podminky.urs.cz/item/CS_URS_2024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Realizace společných zařízení v k. ú. Stará Ves n. O. - I. etapa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1045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6. 2. 2024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99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ROUND(J93,2)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ROUND((SUM(BE93:BE474)),2)</f>
        <v>0</v>
      </c>
      <c r="G33" s="40"/>
      <c r="H33" s="40"/>
      <c r="I33" s="150">
        <v>0.21</v>
      </c>
      <c r="J33" s="149">
        <f>ROUND(((SUM(BE93:BE474))*I33),2)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ROUND((SUM(BF93:BF474)),2)</f>
        <v>0</v>
      </c>
      <c r="G34" s="40"/>
      <c r="H34" s="40"/>
      <c r="I34" s="150">
        <v>0.15</v>
      </c>
      <c r="J34" s="149">
        <f>ROUND(((SUM(BF93:BF474))*I34),2)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ROUND((SUM(BG93:BG474)),2)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ROUND((SUM(BH93:BH474)),2)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ROUND((SUM(BI93:BI474)),2)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Realizace společných zařízení v k. ú. Stará Ves n. O. - I. etapa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06 - Akumulační prostor AP3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k. ú. Stará Ves nad Ondřejnicí</v>
      </c>
      <c r="G52" s="42"/>
      <c r="H52" s="42"/>
      <c r="I52" s="34" t="s">
        <v>23</v>
      </c>
      <c r="J52" s="74" t="str">
        <f>IF(J12="","",J12)</f>
        <v>6. 2. 2024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54.45" customHeight="1">
      <c r="A54" s="40"/>
      <c r="B54" s="41"/>
      <c r="C54" s="34" t="s">
        <v>25</v>
      </c>
      <c r="D54" s="42"/>
      <c r="E54" s="42"/>
      <c r="F54" s="29" t="str">
        <f>E15</f>
        <v>ČR - SPÚ, KPÚ pro Moravskoslezský kraj</v>
      </c>
      <c r="G54" s="42"/>
      <c r="H54" s="42"/>
      <c r="I54" s="34" t="s">
        <v>32</v>
      </c>
      <c r="J54" s="38" t="str">
        <f>E21</f>
        <v>Hanousek s.r.o.,Barákova 2745/41, 796 01 Prostějov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Ing. Jan Krč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67"/>
      <c r="C60" s="168"/>
      <c r="D60" s="169" t="s">
        <v>104</v>
      </c>
      <c r="E60" s="170"/>
      <c r="F60" s="170"/>
      <c r="G60" s="170"/>
      <c r="H60" s="170"/>
      <c r="I60" s="170"/>
      <c r="J60" s="171">
        <f>J94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105</v>
      </c>
      <c r="E61" s="176"/>
      <c r="F61" s="176"/>
      <c r="G61" s="176"/>
      <c r="H61" s="176"/>
      <c r="I61" s="176"/>
      <c r="J61" s="177">
        <f>J95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107</v>
      </c>
      <c r="E62" s="176"/>
      <c r="F62" s="176"/>
      <c r="G62" s="176"/>
      <c r="H62" s="176"/>
      <c r="I62" s="176"/>
      <c r="J62" s="177">
        <f>J223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108</v>
      </c>
      <c r="E63" s="176"/>
      <c r="F63" s="176"/>
      <c r="G63" s="176"/>
      <c r="H63" s="176"/>
      <c r="I63" s="176"/>
      <c r="J63" s="177">
        <f>J248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109</v>
      </c>
      <c r="E64" s="176"/>
      <c r="F64" s="176"/>
      <c r="G64" s="176"/>
      <c r="H64" s="176"/>
      <c r="I64" s="176"/>
      <c r="J64" s="177">
        <f>J272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111</v>
      </c>
      <c r="E65" s="176"/>
      <c r="F65" s="176"/>
      <c r="G65" s="176"/>
      <c r="H65" s="176"/>
      <c r="I65" s="176"/>
      <c r="J65" s="177">
        <f>J305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113</v>
      </c>
      <c r="E66" s="176"/>
      <c r="F66" s="176"/>
      <c r="G66" s="176"/>
      <c r="H66" s="176"/>
      <c r="I66" s="176"/>
      <c r="J66" s="177">
        <f>J359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1046</v>
      </c>
      <c r="E67" s="170"/>
      <c r="F67" s="170"/>
      <c r="G67" s="170"/>
      <c r="H67" s="170"/>
      <c r="I67" s="170"/>
      <c r="J67" s="171">
        <f>J362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1047</v>
      </c>
      <c r="E68" s="176"/>
      <c r="F68" s="176"/>
      <c r="G68" s="176"/>
      <c r="H68" s="176"/>
      <c r="I68" s="176"/>
      <c r="J68" s="177">
        <f>J363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1048</v>
      </c>
      <c r="E69" s="176"/>
      <c r="F69" s="176"/>
      <c r="G69" s="176"/>
      <c r="H69" s="176"/>
      <c r="I69" s="176"/>
      <c r="J69" s="177">
        <f>J403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114</v>
      </c>
      <c r="E70" s="170"/>
      <c r="F70" s="170"/>
      <c r="G70" s="170"/>
      <c r="H70" s="170"/>
      <c r="I70" s="170"/>
      <c r="J70" s="171">
        <f>J416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115</v>
      </c>
      <c r="E71" s="176"/>
      <c r="F71" s="176"/>
      <c r="G71" s="176"/>
      <c r="H71" s="176"/>
      <c r="I71" s="176"/>
      <c r="J71" s="177">
        <f>J417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116</v>
      </c>
      <c r="E72" s="176"/>
      <c r="F72" s="176"/>
      <c r="G72" s="176"/>
      <c r="H72" s="176"/>
      <c r="I72" s="176"/>
      <c r="J72" s="177">
        <f>J447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117</v>
      </c>
      <c r="E73" s="176"/>
      <c r="F73" s="176"/>
      <c r="G73" s="176"/>
      <c r="H73" s="176"/>
      <c r="I73" s="176"/>
      <c r="J73" s="177">
        <f>J457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120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62" t="str">
        <f>E7</f>
        <v>Realizace společných zařízení v k. ú. Stará Ves n. O. - I. etapa</v>
      </c>
      <c r="F83" s="34"/>
      <c r="G83" s="34"/>
      <c r="H83" s="34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97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SO 06 - Akumulační prostor AP3</v>
      </c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F12</f>
        <v>k. ú. Stará Ves nad Ondřejnicí</v>
      </c>
      <c r="G87" s="42"/>
      <c r="H87" s="42"/>
      <c r="I87" s="34" t="s">
        <v>23</v>
      </c>
      <c r="J87" s="74" t="str">
        <f>IF(J12="","",J12)</f>
        <v>6. 2. 2024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54.45" customHeight="1">
      <c r="A89" s="40"/>
      <c r="B89" s="41"/>
      <c r="C89" s="34" t="s">
        <v>25</v>
      </c>
      <c r="D89" s="42"/>
      <c r="E89" s="42"/>
      <c r="F89" s="29" t="str">
        <f>E15</f>
        <v>ČR - SPÚ, KPÚ pro Moravskoslezský kraj</v>
      </c>
      <c r="G89" s="42"/>
      <c r="H89" s="42"/>
      <c r="I89" s="34" t="s">
        <v>32</v>
      </c>
      <c r="J89" s="38" t="str">
        <f>E21</f>
        <v>Hanousek s.r.o.,Barákova 2745/41, 796 01 Prostějov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30</v>
      </c>
      <c r="D90" s="42"/>
      <c r="E90" s="42"/>
      <c r="F90" s="29" t="str">
        <f>IF(E18="","",E18)</f>
        <v>Vyplň údaj</v>
      </c>
      <c r="G90" s="42"/>
      <c r="H90" s="42"/>
      <c r="I90" s="34" t="s">
        <v>36</v>
      </c>
      <c r="J90" s="38" t="str">
        <f>E24</f>
        <v>Ing. Jan Krč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79"/>
      <c r="B92" s="180"/>
      <c r="C92" s="181" t="s">
        <v>121</v>
      </c>
      <c r="D92" s="182" t="s">
        <v>58</v>
      </c>
      <c r="E92" s="182" t="s">
        <v>54</v>
      </c>
      <c r="F92" s="182" t="s">
        <v>55</v>
      </c>
      <c r="G92" s="182" t="s">
        <v>122</v>
      </c>
      <c r="H92" s="182" t="s">
        <v>123</v>
      </c>
      <c r="I92" s="182" t="s">
        <v>124</v>
      </c>
      <c r="J92" s="182" t="s">
        <v>102</v>
      </c>
      <c r="K92" s="183" t="s">
        <v>125</v>
      </c>
      <c r="L92" s="184"/>
      <c r="M92" s="94" t="s">
        <v>19</v>
      </c>
      <c r="N92" s="95" t="s">
        <v>43</v>
      </c>
      <c r="O92" s="95" t="s">
        <v>126</v>
      </c>
      <c r="P92" s="95" t="s">
        <v>127</v>
      </c>
      <c r="Q92" s="95" t="s">
        <v>128</v>
      </c>
      <c r="R92" s="95" t="s">
        <v>129</v>
      </c>
      <c r="S92" s="95" t="s">
        <v>130</v>
      </c>
      <c r="T92" s="96" t="s">
        <v>131</v>
      </c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</row>
    <row r="93" spans="1:63" s="2" customFormat="1" ht="22.8" customHeight="1">
      <c r="A93" s="40"/>
      <c r="B93" s="41"/>
      <c r="C93" s="101" t="s">
        <v>132</v>
      </c>
      <c r="D93" s="42"/>
      <c r="E93" s="42"/>
      <c r="F93" s="42"/>
      <c r="G93" s="42"/>
      <c r="H93" s="42"/>
      <c r="I93" s="42"/>
      <c r="J93" s="185">
        <f>BK93</f>
        <v>0</v>
      </c>
      <c r="K93" s="42"/>
      <c r="L93" s="46"/>
      <c r="M93" s="97"/>
      <c r="N93" s="186"/>
      <c r="O93" s="98"/>
      <c r="P93" s="187">
        <f>P94+P362+P416</f>
        <v>0</v>
      </c>
      <c r="Q93" s="98"/>
      <c r="R93" s="187">
        <f>R94+R362+R416</f>
        <v>679.16968492</v>
      </c>
      <c r="S93" s="98"/>
      <c r="T93" s="188">
        <f>T94+T362+T416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72</v>
      </c>
      <c r="AU93" s="19" t="s">
        <v>103</v>
      </c>
      <c r="BK93" s="189">
        <f>BK94+BK362+BK416</f>
        <v>0</v>
      </c>
    </row>
    <row r="94" spans="1:63" s="12" customFormat="1" ht="25.9" customHeight="1">
      <c r="A94" s="12"/>
      <c r="B94" s="190"/>
      <c r="C94" s="191"/>
      <c r="D94" s="192" t="s">
        <v>72</v>
      </c>
      <c r="E94" s="193" t="s">
        <v>133</v>
      </c>
      <c r="F94" s="193" t="s">
        <v>134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P95+P223+P248+P272+P305+P359</f>
        <v>0</v>
      </c>
      <c r="Q94" s="198"/>
      <c r="R94" s="199">
        <f>R95+R223+R248+R272+R305+R359</f>
        <v>679.09777998</v>
      </c>
      <c r="S94" s="198"/>
      <c r="T94" s="200">
        <f>T95+T223+T248+T272+T305+T359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81</v>
      </c>
      <c r="AT94" s="202" t="s">
        <v>72</v>
      </c>
      <c r="AU94" s="202" t="s">
        <v>73</v>
      </c>
      <c r="AY94" s="201" t="s">
        <v>135</v>
      </c>
      <c r="BK94" s="203">
        <f>BK95+BK223+BK248+BK272+BK305+BK359</f>
        <v>0</v>
      </c>
    </row>
    <row r="95" spans="1:63" s="12" customFormat="1" ht="22.8" customHeight="1">
      <c r="A95" s="12"/>
      <c r="B95" s="190"/>
      <c r="C95" s="191"/>
      <c r="D95" s="192" t="s">
        <v>72</v>
      </c>
      <c r="E95" s="204" t="s">
        <v>81</v>
      </c>
      <c r="F95" s="204" t="s">
        <v>136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SUM(P96:P222)</f>
        <v>0</v>
      </c>
      <c r="Q95" s="198"/>
      <c r="R95" s="199">
        <f>SUM(R96:R222)</f>
        <v>0.37176000000000003</v>
      </c>
      <c r="S95" s="198"/>
      <c r="T95" s="200">
        <f>SUM(T96:T222)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81</v>
      </c>
      <c r="AT95" s="202" t="s">
        <v>72</v>
      </c>
      <c r="AU95" s="202" t="s">
        <v>81</v>
      </c>
      <c r="AY95" s="201" t="s">
        <v>135</v>
      </c>
      <c r="BK95" s="203">
        <f>SUM(BK96:BK222)</f>
        <v>0</v>
      </c>
    </row>
    <row r="96" spans="1:65" s="2" customFormat="1" ht="16.5" customHeight="1">
      <c r="A96" s="40"/>
      <c r="B96" s="41"/>
      <c r="C96" s="206" t="s">
        <v>81</v>
      </c>
      <c r="D96" s="206" t="s">
        <v>137</v>
      </c>
      <c r="E96" s="207" t="s">
        <v>1049</v>
      </c>
      <c r="F96" s="208" t="s">
        <v>1050</v>
      </c>
      <c r="G96" s="209" t="s">
        <v>140</v>
      </c>
      <c r="H96" s="210">
        <v>511</v>
      </c>
      <c r="I96" s="211"/>
      <c r="J96" s="212">
        <f>ROUND(I96*H96,2)</f>
        <v>0</v>
      </c>
      <c r="K96" s="208" t="s">
        <v>141</v>
      </c>
      <c r="L96" s="46"/>
      <c r="M96" s="213" t="s">
        <v>19</v>
      </c>
      <c r="N96" s="214" t="s">
        <v>44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142</v>
      </c>
      <c r="AT96" s="217" t="s">
        <v>137</v>
      </c>
      <c r="AU96" s="217" t="s">
        <v>83</v>
      </c>
      <c r="AY96" s="19" t="s">
        <v>135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81</v>
      </c>
      <c r="BK96" s="218">
        <f>ROUND(I96*H96,2)</f>
        <v>0</v>
      </c>
      <c r="BL96" s="19" t="s">
        <v>142</v>
      </c>
      <c r="BM96" s="217" t="s">
        <v>1051</v>
      </c>
    </row>
    <row r="97" spans="1:47" s="2" customFormat="1" ht="12">
      <c r="A97" s="40"/>
      <c r="B97" s="41"/>
      <c r="C97" s="42"/>
      <c r="D97" s="219" t="s">
        <v>144</v>
      </c>
      <c r="E97" s="42"/>
      <c r="F97" s="220" t="s">
        <v>1052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144</v>
      </c>
      <c r="AU97" s="19" t="s">
        <v>83</v>
      </c>
    </row>
    <row r="98" spans="1:51" s="13" customFormat="1" ht="12">
      <c r="A98" s="13"/>
      <c r="B98" s="224"/>
      <c r="C98" s="225"/>
      <c r="D98" s="226" t="s">
        <v>146</v>
      </c>
      <c r="E98" s="227" t="s">
        <v>19</v>
      </c>
      <c r="F98" s="228" t="s">
        <v>1053</v>
      </c>
      <c r="G98" s="225"/>
      <c r="H98" s="227" t="s">
        <v>19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146</v>
      </c>
      <c r="AU98" s="234" t="s">
        <v>83</v>
      </c>
      <c r="AV98" s="13" t="s">
        <v>81</v>
      </c>
      <c r="AW98" s="13" t="s">
        <v>35</v>
      </c>
      <c r="AX98" s="13" t="s">
        <v>73</v>
      </c>
      <c r="AY98" s="234" t="s">
        <v>135</v>
      </c>
    </row>
    <row r="99" spans="1:51" s="13" customFormat="1" ht="12">
      <c r="A99" s="13"/>
      <c r="B99" s="224"/>
      <c r="C99" s="225"/>
      <c r="D99" s="226" t="s">
        <v>146</v>
      </c>
      <c r="E99" s="227" t="s">
        <v>19</v>
      </c>
      <c r="F99" s="228" t="s">
        <v>1054</v>
      </c>
      <c r="G99" s="225"/>
      <c r="H99" s="227" t="s">
        <v>19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146</v>
      </c>
      <c r="AU99" s="234" t="s">
        <v>83</v>
      </c>
      <c r="AV99" s="13" t="s">
        <v>81</v>
      </c>
      <c r="AW99" s="13" t="s">
        <v>35</v>
      </c>
      <c r="AX99" s="13" t="s">
        <v>73</v>
      </c>
      <c r="AY99" s="234" t="s">
        <v>135</v>
      </c>
    </row>
    <row r="100" spans="1:51" s="14" customFormat="1" ht="12">
      <c r="A100" s="14"/>
      <c r="B100" s="235"/>
      <c r="C100" s="236"/>
      <c r="D100" s="226" t="s">
        <v>146</v>
      </c>
      <c r="E100" s="237" t="s">
        <v>19</v>
      </c>
      <c r="F100" s="238" t="s">
        <v>1055</v>
      </c>
      <c r="G100" s="236"/>
      <c r="H100" s="239">
        <v>431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146</v>
      </c>
      <c r="AU100" s="245" t="s">
        <v>83</v>
      </c>
      <c r="AV100" s="14" t="s">
        <v>83</v>
      </c>
      <c r="AW100" s="14" t="s">
        <v>35</v>
      </c>
      <c r="AX100" s="14" t="s">
        <v>73</v>
      </c>
      <c r="AY100" s="245" t="s">
        <v>135</v>
      </c>
    </row>
    <row r="101" spans="1:51" s="13" customFormat="1" ht="12">
      <c r="A101" s="13"/>
      <c r="B101" s="224"/>
      <c r="C101" s="225"/>
      <c r="D101" s="226" t="s">
        <v>146</v>
      </c>
      <c r="E101" s="227" t="s">
        <v>19</v>
      </c>
      <c r="F101" s="228" t="s">
        <v>157</v>
      </c>
      <c r="G101" s="225"/>
      <c r="H101" s="227" t="s">
        <v>19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146</v>
      </c>
      <c r="AU101" s="234" t="s">
        <v>83</v>
      </c>
      <c r="AV101" s="13" t="s">
        <v>81</v>
      </c>
      <c r="AW101" s="13" t="s">
        <v>35</v>
      </c>
      <c r="AX101" s="13" t="s">
        <v>73</v>
      </c>
      <c r="AY101" s="234" t="s">
        <v>135</v>
      </c>
    </row>
    <row r="102" spans="1:51" s="14" customFormat="1" ht="12">
      <c r="A102" s="14"/>
      <c r="B102" s="235"/>
      <c r="C102" s="236"/>
      <c r="D102" s="226" t="s">
        <v>146</v>
      </c>
      <c r="E102" s="237" t="s">
        <v>19</v>
      </c>
      <c r="F102" s="238" t="s">
        <v>410</v>
      </c>
      <c r="G102" s="236"/>
      <c r="H102" s="239">
        <v>40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146</v>
      </c>
      <c r="AU102" s="245" t="s">
        <v>83</v>
      </c>
      <c r="AV102" s="14" t="s">
        <v>83</v>
      </c>
      <c r="AW102" s="14" t="s">
        <v>35</v>
      </c>
      <c r="AX102" s="14" t="s">
        <v>73</v>
      </c>
      <c r="AY102" s="245" t="s">
        <v>135</v>
      </c>
    </row>
    <row r="103" spans="1:51" s="13" customFormat="1" ht="12">
      <c r="A103" s="13"/>
      <c r="B103" s="224"/>
      <c r="C103" s="225"/>
      <c r="D103" s="226" t="s">
        <v>146</v>
      </c>
      <c r="E103" s="227" t="s">
        <v>19</v>
      </c>
      <c r="F103" s="228" t="s">
        <v>160</v>
      </c>
      <c r="G103" s="225"/>
      <c r="H103" s="227" t="s">
        <v>19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146</v>
      </c>
      <c r="AU103" s="234" t="s">
        <v>83</v>
      </c>
      <c r="AV103" s="13" t="s">
        <v>81</v>
      </c>
      <c r="AW103" s="13" t="s">
        <v>35</v>
      </c>
      <c r="AX103" s="13" t="s">
        <v>73</v>
      </c>
      <c r="AY103" s="234" t="s">
        <v>135</v>
      </c>
    </row>
    <row r="104" spans="1:51" s="14" customFormat="1" ht="12">
      <c r="A104" s="14"/>
      <c r="B104" s="235"/>
      <c r="C104" s="236"/>
      <c r="D104" s="226" t="s">
        <v>146</v>
      </c>
      <c r="E104" s="237" t="s">
        <v>19</v>
      </c>
      <c r="F104" s="238" t="s">
        <v>410</v>
      </c>
      <c r="G104" s="236"/>
      <c r="H104" s="239">
        <v>40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146</v>
      </c>
      <c r="AU104" s="245" t="s">
        <v>83</v>
      </c>
      <c r="AV104" s="14" t="s">
        <v>83</v>
      </c>
      <c r="AW104" s="14" t="s">
        <v>35</v>
      </c>
      <c r="AX104" s="14" t="s">
        <v>73</v>
      </c>
      <c r="AY104" s="245" t="s">
        <v>135</v>
      </c>
    </row>
    <row r="105" spans="1:51" s="15" customFormat="1" ht="12">
      <c r="A105" s="15"/>
      <c r="B105" s="246"/>
      <c r="C105" s="247"/>
      <c r="D105" s="226" t="s">
        <v>146</v>
      </c>
      <c r="E105" s="248" t="s">
        <v>19</v>
      </c>
      <c r="F105" s="249" t="s">
        <v>161</v>
      </c>
      <c r="G105" s="247"/>
      <c r="H105" s="250">
        <v>511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6" t="s">
        <v>146</v>
      </c>
      <c r="AU105" s="256" t="s">
        <v>83</v>
      </c>
      <c r="AV105" s="15" t="s">
        <v>142</v>
      </c>
      <c r="AW105" s="15" t="s">
        <v>35</v>
      </c>
      <c r="AX105" s="15" t="s">
        <v>81</v>
      </c>
      <c r="AY105" s="256" t="s">
        <v>135</v>
      </c>
    </row>
    <row r="106" spans="1:65" s="2" customFormat="1" ht="16.5" customHeight="1">
      <c r="A106" s="40"/>
      <c r="B106" s="41"/>
      <c r="C106" s="206" t="s">
        <v>83</v>
      </c>
      <c r="D106" s="206" t="s">
        <v>137</v>
      </c>
      <c r="E106" s="207" t="s">
        <v>1056</v>
      </c>
      <c r="F106" s="208" t="s">
        <v>1057</v>
      </c>
      <c r="G106" s="209" t="s">
        <v>495</v>
      </c>
      <c r="H106" s="210">
        <v>20</v>
      </c>
      <c r="I106" s="211"/>
      <c r="J106" s="212">
        <f>ROUND(I106*H106,2)</f>
        <v>0</v>
      </c>
      <c r="K106" s="208" t="s">
        <v>141</v>
      </c>
      <c r="L106" s="46"/>
      <c r="M106" s="213" t="s">
        <v>19</v>
      </c>
      <c r="N106" s="214" t="s">
        <v>44</v>
      </c>
      <c r="O106" s="86"/>
      <c r="P106" s="215">
        <f>O106*H106</f>
        <v>0</v>
      </c>
      <c r="Q106" s="215">
        <v>0.0175</v>
      </c>
      <c r="R106" s="215">
        <f>Q106*H106</f>
        <v>0.35000000000000003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142</v>
      </c>
      <c r="AT106" s="217" t="s">
        <v>137</v>
      </c>
      <c r="AU106" s="217" t="s">
        <v>83</v>
      </c>
      <c r="AY106" s="19" t="s">
        <v>135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81</v>
      </c>
      <c r="BK106" s="218">
        <f>ROUND(I106*H106,2)</f>
        <v>0</v>
      </c>
      <c r="BL106" s="19" t="s">
        <v>142</v>
      </c>
      <c r="BM106" s="217" t="s">
        <v>1058</v>
      </c>
    </row>
    <row r="107" spans="1:47" s="2" customFormat="1" ht="12">
      <c r="A107" s="40"/>
      <c r="B107" s="41"/>
      <c r="C107" s="42"/>
      <c r="D107" s="219" t="s">
        <v>144</v>
      </c>
      <c r="E107" s="42"/>
      <c r="F107" s="220" t="s">
        <v>1059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144</v>
      </c>
      <c r="AU107" s="19" t="s">
        <v>83</v>
      </c>
    </row>
    <row r="108" spans="1:51" s="13" customFormat="1" ht="12">
      <c r="A108" s="13"/>
      <c r="B108" s="224"/>
      <c r="C108" s="225"/>
      <c r="D108" s="226" t="s">
        <v>146</v>
      </c>
      <c r="E108" s="227" t="s">
        <v>19</v>
      </c>
      <c r="F108" s="228" t="s">
        <v>1060</v>
      </c>
      <c r="G108" s="225"/>
      <c r="H108" s="227" t="s">
        <v>19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146</v>
      </c>
      <c r="AU108" s="234" t="s">
        <v>83</v>
      </c>
      <c r="AV108" s="13" t="s">
        <v>81</v>
      </c>
      <c r="AW108" s="13" t="s">
        <v>35</v>
      </c>
      <c r="AX108" s="13" t="s">
        <v>73</v>
      </c>
      <c r="AY108" s="234" t="s">
        <v>135</v>
      </c>
    </row>
    <row r="109" spans="1:51" s="13" customFormat="1" ht="12">
      <c r="A109" s="13"/>
      <c r="B109" s="224"/>
      <c r="C109" s="225"/>
      <c r="D109" s="226" t="s">
        <v>146</v>
      </c>
      <c r="E109" s="227" t="s">
        <v>19</v>
      </c>
      <c r="F109" s="228" t="s">
        <v>1061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146</v>
      </c>
      <c r="AU109" s="234" t="s">
        <v>83</v>
      </c>
      <c r="AV109" s="13" t="s">
        <v>81</v>
      </c>
      <c r="AW109" s="13" t="s">
        <v>35</v>
      </c>
      <c r="AX109" s="13" t="s">
        <v>73</v>
      </c>
      <c r="AY109" s="234" t="s">
        <v>135</v>
      </c>
    </row>
    <row r="110" spans="1:51" s="14" customFormat="1" ht="12">
      <c r="A110" s="14"/>
      <c r="B110" s="235"/>
      <c r="C110" s="236"/>
      <c r="D110" s="226" t="s">
        <v>146</v>
      </c>
      <c r="E110" s="237" t="s">
        <v>19</v>
      </c>
      <c r="F110" s="238" t="s">
        <v>253</v>
      </c>
      <c r="G110" s="236"/>
      <c r="H110" s="239">
        <v>20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146</v>
      </c>
      <c r="AU110" s="245" t="s">
        <v>83</v>
      </c>
      <c r="AV110" s="14" t="s">
        <v>83</v>
      </c>
      <c r="AW110" s="14" t="s">
        <v>35</v>
      </c>
      <c r="AX110" s="14" t="s">
        <v>81</v>
      </c>
      <c r="AY110" s="245" t="s">
        <v>135</v>
      </c>
    </row>
    <row r="111" spans="1:65" s="2" customFormat="1" ht="16.5" customHeight="1">
      <c r="A111" s="40"/>
      <c r="B111" s="41"/>
      <c r="C111" s="206" t="s">
        <v>162</v>
      </c>
      <c r="D111" s="206" t="s">
        <v>137</v>
      </c>
      <c r="E111" s="207" t="s">
        <v>1062</v>
      </c>
      <c r="F111" s="208" t="s">
        <v>1063</v>
      </c>
      <c r="G111" s="209" t="s">
        <v>1064</v>
      </c>
      <c r="H111" s="210">
        <v>672</v>
      </c>
      <c r="I111" s="211"/>
      <c r="J111" s="212">
        <f>ROUND(I111*H111,2)</f>
        <v>0</v>
      </c>
      <c r="K111" s="208" t="s">
        <v>141</v>
      </c>
      <c r="L111" s="46"/>
      <c r="M111" s="213" t="s">
        <v>19</v>
      </c>
      <c r="N111" s="214" t="s">
        <v>44</v>
      </c>
      <c r="O111" s="86"/>
      <c r="P111" s="215">
        <f>O111*H111</f>
        <v>0</v>
      </c>
      <c r="Q111" s="215">
        <v>3E-05</v>
      </c>
      <c r="R111" s="215">
        <f>Q111*H111</f>
        <v>0.02016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142</v>
      </c>
      <c r="AT111" s="217" t="s">
        <v>137</v>
      </c>
      <c r="AU111" s="217" t="s">
        <v>83</v>
      </c>
      <c r="AY111" s="19" t="s">
        <v>135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81</v>
      </c>
      <c r="BK111" s="218">
        <f>ROUND(I111*H111,2)</f>
        <v>0</v>
      </c>
      <c r="BL111" s="19" t="s">
        <v>142</v>
      </c>
      <c r="BM111" s="217" t="s">
        <v>1065</v>
      </c>
    </row>
    <row r="112" spans="1:47" s="2" customFormat="1" ht="12">
      <c r="A112" s="40"/>
      <c r="B112" s="41"/>
      <c r="C112" s="42"/>
      <c r="D112" s="219" t="s">
        <v>144</v>
      </c>
      <c r="E112" s="42"/>
      <c r="F112" s="220" t="s">
        <v>1066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144</v>
      </c>
      <c r="AU112" s="19" t="s">
        <v>83</v>
      </c>
    </row>
    <row r="113" spans="1:51" s="13" customFormat="1" ht="12">
      <c r="A113" s="13"/>
      <c r="B113" s="224"/>
      <c r="C113" s="225"/>
      <c r="D113" s="226" t="s">
        <v>146</v>
      </c>
      <c r="E113" s="227" t="s">
        <v>19</v>
      </c>
      <c r="F113" s="228" t="s">
        <v>1053</v>
      </c>
      <c r="G113" s="225"/>
      <c r="H113" s="227" t="s">
        <v>19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146</v>
      </c>
      <c r="AU113" s="234" t="s">
        <v>83</v>
      </c>
      <c r="AV113" s="13" t="s">
        <v>81</v>
      </c>
      <c r="AW113" s="13" t="s">
        <v>35</v>
      </c>
      <c r="AX113" s="13" t="s">
        <v>73</v>
      </c>
      <c r="AY113" s="234" t="s">
        <v>135</v>
      </c>
    </row>
    <row r="114" spans="1:51" s="13" customFormat="1" ht="12">
      <c r="A114" s="13"/>
      <c r="B114" s="224"/>
      <c r="C114" s="225"/>
      <c r="D114" s="226" t="s">
        <v>146</v>
      </c>
      <c r="E114" s="227" t="s">
        <v>19</v>
      </c>
      <c r="F114" s="228" t="s">
        <v>1067</v>
      </c>
      <c r="G114" s="225"/>
      <c r="H114" s="227" t="s">
        <v>19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146</v>
      </c>
      <c r="AU114" s="234" t="s">
        <v>83</v>
      </c>
      <c r="AV114" s="13" t="s">
        <v>81</v>
      </c>
      <c r="AW114" s="13" t="s">
        <v>35</v>
      </c>
      <c r="AX114" s="13" t="s">
        <v>73</v>
      </c>
      <c r="AY114" s="234" t="s">
        <v>135</v>
      </c>
    </row>
    <row r="115" spans="1:51" s="14" customFormat="1" ht="12">
      <c r="A115" s="14"/>
      <c r="B115" s="235"/>
      <c r="C115" s="236"/>
      <c r="D115" s="226" t="s">
        <v>146</v>
      </c>
      <c r="E115" s="237" t="s">
        <v>19</v>
      </c>
      <c r="F115" s="238" t="s">
        <v>1068</v>
      </c>
      <c r="G115" s="236"/>
      <c r="H115" s="239">
        <v>672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146</v>
      </c>
      <c r="AU115" s="245" t="s">
        <v>83</v>
      </c>
      <c r="AV115" s="14" t="s">
        <v>83</v>
      </c>
      <c r="AW115" s="14" t="s">
        <v>35</v>
      </c>
      <c r="AX115" s="14" t="s">
        <v>81</v>
      </c>
      <c r="AY115" s="245" t="s">
        <v>135</v>
      </c>
    </row>
    <row r="116" spans="1:65" s="2" customFormat="1" ht="24.15" customHeight="1">
      <c r="A116" s="40"/>
      <c r="B116" s="41"/>
      <c r="C116" s="206" t="s">
        <v>142</v>
      </c>
      <c r="D116" s="206" t="s">
        <v>137</v>
      </c>
      <c r="E116" s="207" t="s">
        <v>1069</v>
      </c>
      <c r="F116" s="208" t="s">
        <v>1070</v>
      </c>
      <c r="G116" s="209" t="s">
        <v>1071</v>
      </c>
      <c r="H116" s="210">
        <v>28</v>
      </c>
      <c r="I116" s="211"/>
      <c r="J116" s="212">
        <f>ROUND(I116*H116,2)</f>
        <v>0</v>
      </c>
      <c r="K116" s="208" t="s">
        <v>141</v>
      </c>
      <c r="L116" s="46"/>
      <c r="M116" s="213" t="s">
        <v>19</v>
      </c>
      <c r="N116" s="214" t="s">
        <v>44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142</v>
      </c>
      <c r="AT116" s="217" t="s">
        <v>137</v>
      </c>
      <c r="AU116" s="217" t="s">
        <v>83</v>
      </c>
      <c r="AY116" s="19" t="s">
        <v>135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81</v>
      </c>
      <c r="BK116" s="218">
        <f>ROUND(I116*H116,2)</f>
        <v>0</v>
      </c>
      <c r="BL116" s="19" t="s">
        <v>142</v>
      </c>
      <c r="BM116" s="217" t="s">
        <v>1072</v>
      </c>
    </row>
    <row r="117" spans="1:47" s="2" customFormat="1" ht="12">
      <c r="A117" s="40"/>
      <c r="B117" s="41"/>
      <c r="C117" s="42"/>
      <c r="D117" s="219" t="s">
        <v>144</v>
      </c>
      <c r="E117" s="42"/>
      <c r="F117" s="220" t="s">
        <v>1073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144</v>
      </c>
      <c r="AU117" s="19" t="s">
        <v>83</v>
      </c>
    </row>
    <row r="118" spans="1:51" s="13" customFormat="1" ht="12">
      <c r="A118" s="13"/>
      <c r="B118" s="224"/>
      <c r="C118" s="225"/>
      <c r="D118" s="226" t="s">
        <v>146</v>
      </c>
      <c r="E118" s="227" t="s">
        <v>19</v>
      </c>
      <c r="F118" s="228" t="s">
        <v>1053</v>
      </c>
      <c r="G118" s="225"/>
      <c r="H118" s="227" t="s">
        <v>19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146</v>
      </c>
      <c r="AU118" s="234" t="s">
        <v>83</v>
      </c>
      <c r="AV118" s="13" t="s">
        <v>81</v>
      </c>
      <c r="AW118" s="13" t="s">
        <v>35</v>
      </c>
      <c r="AX118" s="13" t="s">
        <v>73</v>
      </c>
      <c r="AY118" s="234" t="s">
        <v>135</v>
      </c>
    </row>
    <row r="119" spans="1:51" s="13" customFormat="1" ht="12">
      <c r="A119" s="13"/>
      <c r="B119" s="224"/>
      <c r="C119" s="225"/>
      <c r="D119" s="226" t="s">
        <v>146</v>
      </c>
      <c r="E119" s="227" t="s">
        <v>19</v>
      </c>
      <c r="F119" s="228" t="s">
        <v>1074</v>
      </c>
      <c r="G119" s="225"/>
      <c r="H119" s="227" t="s">
        <v>19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146</v>
      </c>
      <c r="AU119" s="234" t="s">
        <v>83</v>
      </c>
      <c r="AV119" s="13" t="s">
        <v>81</v>
      </c>
      <c r="AW119" s="13" t="s">
        <v>35</v>
      </c>
      <c r="AX119" s="13" t="s">
        <v>73</v>
      </c>
      <c r="AY119" s="234" t="s">
        <v>135</v>
      </c>
    </row>
    <row r="120" spans="1:51" s="14" customFormat="1" ht="12">
      <c r="A120" s="14"/>
      <c r="B120" s="235"/>
      <c r="C120" s="236"/>
      <c r="D120" s="226" t="s">
        <v>146</v>
      </c>
      <c r="E120" s="237" t="s">
        <v>19</v>
      </c>
      <c r="F120" s="238" t="s">
        <v>1075</v>
      </c>
      <c r="G120" s="236"/>
      <c r="H120" s="239">
        <v>28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146</v>
      </c>
      <c r="AU120" s="245" t="s">
        <v>83</v>
      </c>
      <c r="AV120" s="14" t="s">
        <v>83</v>
      </c>
      <c r="AW120" s="14" t="s">
        <v>35</v>
      </c>
      <c r="AX120" s="14" t="s">
        <v>81</v>
      </c>
      <c r="AY120" s="245" t="s">
        <v>135</v>
      </c>
    </row>
    <row r="121" spans="1:65" s="2" customFormat="1" ht="16.5" customHeight="1">
      <c r="A121" s="40"/>
      <c r="B121" s="41"/>
      <c r="C121" s="206" t="s">
        <v>175</v>
      </c>
      <c r="D121" s="206" t="s">
        <v>137</v>
      </c>
      <c r="E121" s="207" t="s">
        <v>1076</v>
      </c>
      <c r="F121" s="208" t="s">
        <v>1077</v>
      </c>
      <c r="G121" s="209" t="s">
        <v>140</v>
      </c>
      <c r="H121" s="210">
        <v>400</v>
      </c>
      <c r="I121" s="211"/>
      <c r="J121" s="212">
        <f>ROUND(I121*H121,2)</f>
        <v>0</v>
      </c>
      <c r="K121" s="208" t="s">
        <v>141</v>
      </c>
      <c r="L121" s="46"/>
      <c r="M121" s="213" t="s">
        <v>19</v>
      </c>
      <c r="N121" s="214" t="s">
        <v>44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142</v>
      </c>
      <c r="AT121" s="217" t="s">
        <v>137</v>
      </c>
      <c r="AU121" s="217" t="s">
        <v>83</v>
      </c>
      <c r="AY121" s="19" t="s">
        <v>135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81</v>
      </c>
      <c r="BK121" s="218">
        <f>ROUND(I121*H121,2)</f>
        <v>0</v>
      </c>
      <c r="BL121" s="19" t="s">
        <v>142</v>
      </c>
      <c r="BM121" s="217" t="s">
        <v>1078</v>
      </c>
    </row>
    <row r="122" spans="1:47" s="2" customFormat="1" ht="12">
      <c r="A122" s="40"/>
      <c r="B122" s="41"/>
      <c r="C122" s="42"/>
      <c r="D122" s="219" t="s">
        <v>144</v>
      </c>
      <c r="E122" s="42"/>
      <c r="F122" s="220" t="s">
        <v>1079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144</v>
      </c>
      <c r="AU122" s="19" t="s">
        <v>83</v>
      </c>
    </row>
    <row r="123" spans="1:51" s="13" customFormat="1" ht="12">
      <c r="A123" s="13"/>
      <c r="B123" s="224"/>
      <c r="C123" s="225"/>
      <c r="D123" s="226" t="s">
        <v>146</v>
      </c>
      <c r="E123" s="227" t="s">
        <v>19</v>
      </c>
      <c r="F123" s="228" t="s">
        <v>1060</v>
      </c>
      <c r="G123" s="225"/>
      <c r="H123" s="227" t="s">
        <v>19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146</v>
      </c>
      <c r="AU123" s="234" t="s">
        <v>83</v>
      </c>
      <c r="AV123" s="13" t="s">
        <v>81</v>
      </c>
      <c r="AW123" s="13" t="s">
        <v>35</v>
      </c>
      <c r="AX123" s="13" t="s">
        <v>73</v>
      </c>
      <c r="AY123" s="234" t="s">
        <v>135</v>
      </c>
    </row>
    <row r="124" spans="1:51" s="13" customFormat="1" ht="12">
      <c r="A124" s="13"/>
      <c r="B124" s="224"/>
      <c r="C124" s="225"/>
      <c r="D124" s="226" t="s">
        <v>146</v>
      </c>
      <c r="E124" s="227" t="s">
        <v>19</v>
      </c>
      <c r="F124" s="228" t="s">
        <v>1080</v>
      </c>
      <c r="G124" s="225"/>
      <c r="H124" s="227" t="s">
        <v>19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146</v>
      </c>
      <c r="AU124" s="234" t="s">
        <v>83</v>
      </c>
      <c r="AV124" s="13" t="s">
        <v>81</v>
      </c>
      <c r="AW124" s="13" t="s">
        <v>35</v>
      </c>
      <c r="AX124" s="13" t="s">
        <v>73</v>
      </c>
      <c r="AY124" s="234" t="s">
        <v>135</v>
      </c>
    </row>
    <row r="125" spans="1:51" s="14" customFormat="1" ht="12">
      <c r="A125" s="14"/>
      <c r="B125" s="235"/>
      <c r="C125" s="236"/>
      <c r="D125" s="226" t="s">
        <v>146</v>
      </c>
      <c r="E125" s="237" t="s">
        <v>19</v>
      </c>
      <c r="F125" s="238" t="s">
        <v>1081</v>
      </c>
      <c r="G125" s="236"/>
      <c r="H125" s="239">
        <v>400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146</v>
      </c>
      <c r="AU125" s="245" t="s">
        <v>83</v>
      </c>
      <c r="AV125" s="14" t="s">
        <v>83</v>
      </c>
      <c r="AW125" s="14" t="s">
        <v>35</v>
      </c>
      <c r="AX125" s="14" t="s">
        <v>81</v>
      </c>
      <c r="AY125" s="245" t="s">
        <v>135</v>
      </c>
    </row>
    <row r="126" spans="1:65" s="2" customFormat="1" ht="21.75" customHeight="1">
      <c r="A126" s="40"/>
      <c r="B126" s="41"/>
      <c r="C126" s="206" t="s">
        <v>180</v>
      </c>
      <c r="D126" s="206" t="s">
        <v>137</v>
      </c>
      <c r="E126" s="207" t="s">
        <v>1082</v>
      </c>
      <c r="F126" s="208" t="s">
        <v>1083</v>
      </c>
      <c r="G126" s="209" t="s">
        <v>256</v>
      </c>
      <c r="H126" s="210">
        <v>41.975</v>
      </c>
      <c r="I126" s="211"/>
      <c r="J126" s="212">
        <f>ROUND(I126*H126,2)</f>
        <v>0</v>
      </c>
      <c r="K126" s="208" t="s">
        <v>141</v>
      </c>
      <c r="L126" s="46"/>
      <c r="M126" s="213" t="s">
        <v>19</v>
      </c>
      <c r="N126" s="214" t="s">
        <v>44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142</v>
      </c>
      <c r="AT126" s="217" t="s">
        <v>137</v>
      </c>
      <c r="AU126" s="217" t="s">
        <v>83</v>
      </c>
      <c r="AY126" s="19" t="s">
        <v>135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81</v>
      </c>
      <c r="BK126" s="218">
        <f>ROUND(I126*H126,2)</f>
        <v>0</v>
      </c>
      <c r="BL126" s="19" t="s">
        <v>142</v>
      </c>
      <c r="BM126" s="217" t="s">
        <v>1084</v>
      </c>
    </row>
    <row r="127" spans="1:47" s="2" customFormat="1" ht="12">
      <c r="A127" s="40"/>
      <c r="B127" s="41"/>
      <c r="C127" s="42"/>
      <c r="D127" s="219" t="s">
        <v>144</v>
      </c>
      <c r="E127" s="42"/>
      <c r="F127" s="220" t="s">
        <v>1085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144</v>
      </c>
      <c r="AU127" s="19" t="s">
        <v>83</v>
      </c>
    </row>
    <row r="128" spans="1:51" s="13" customFormat="1" ht="12">
      <c r="A128" s="13"/>
      <c r="B128" s="224"/>
      <c r="C128" s="225"/>
      <c r="D128" s="226" t="s">
        <v>146</v>
      </c>
      <c r="E128" s="227" t="s">
        <v>19</v>
      </c>
      <c r="F128" s="228" t="s">
        <v>1060</v>
      </c>
      <c r="G128" s="225"/>
      <c r="H128" s="227" t="s">
        <v>19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146</v>
      </c>
      <c r="AU128" s="234" t="s">
        <v>83</v>
      </c>
      <c r="AV128" s="13" t="s">
        <v>81</v>
      </c>
      <c r="AW128" s="13" t="s">
        <v>35</v>
      </c>
      <c r="AX128" s="13" t="s">
        <v>73</v>
      </c>
      <c r="AY128" s="234" t="s">
        <v>135</v>
      </c>
    </row>
    <row r="129" spans="1:51" s="13" customFormat="1" ht="12">
      <c r="A129" s="13"/>
      <c r="B129" s="224"/>
      <c r="C129" s="225"/>
      <c r="D129" s="226" t="s">
        <v>146</v>
      </c>
      <c r="E129" s="227" t="s">
        <v>19</v>
      </c>
      <c r="F129" s="228" t="s">
        <v>1086</v>
      </c>
      <c r="G129" s="225"/>
      <c r="H129" s="227" t="s">
        <v>19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146</v>
      </c>
      <c r="AU129" s="234" t="s">
        <v>83</v>
      </c>
      <c r="AV129" s="13" t="s">
        <v>81</v>
      </c>
      <c r="AW129" s="13" t="s">
        <v>35</v>
      </c>
      <c r="AX129" s="13" t="s">
        <v>73</v>
      </c>
      <c r="AY129" s="234" t="s">
        <v>135</v>
      </c>
    </row>
    <row r="130" spans="1:51" s="14" customFormat="1" ht="12">
      <c r="A130" s="14"/>
      <c r="B130" s="235"/>
      <c r="C130" s="236"/>
      <c r="D130" s="226" t="s">
        <v>146</v>
      </c>
      <c r="E130" s="237" t="s">
        <v>19</v>
      </c>
      <c r="F130" s="238" t="s">
        <v>1087</v>
      </c>
      <c r="G130" s="236"/>
      <c r="H130" s="239">
        <v>41.7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146</v>
      </c>
      <c r="AU130" s="245" t="s">
        <v>83</v>
      </c>
      <c r="AV130" s="14" t="s">
        <v>83</v>
      </c>
      <c r="AW130" s="14" t="s">
        <v>35</v>
      </c>
      <c r="AX130" s="14" t="s">
        <v>73</v>
      </c>
      <c r="AY130" s="245" t="s">
        <v>135</v>
      </c>
    </row>
    <row r="131" spans="1:51" s="13" customFormat="1" ht="12">
      <c r="A131" s="13"/>
      <c r="B131" s="224"/>
      <c r="C131" s="225"/>
      <c r="D131" s="226" t="s">
        <v>146</v>
      </c>
      <c r="E131" s="227" t="s">
        <v>19</v>
      </c>
      <c r="F131" s="228" t="s">
        <v>1088</v>
      </c>
      <c r="G131" s="225"/>
      <c r="H131" s="227" t="s">
        <v>19</v>
      </c>
      <c r="I131" s="229"/>
      <c r="J131" s="225"/>
      <c r="K131" s="225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146</v>
      </c>
      <c r="AU131" s="234" t="s">
        <v>83</v>
      </c>
      <c r="AV131" s="13" t="s">
        <v>81</v>
      </c>
      <c r="AW131" s="13" t="s">
        <v>35</v>
      </c>
      <c r="AX131" s="13" t="s">
        <v>73</v>
      </c>
      <c r="AY131" s="234" t="s">
        <v>135</v>
      </c>
    </row>
    <row r="132" spans="1:51" s="14" customFormat="1" ht="12">
      <c r="A132" s="14"/>
      <c r="B132" s="235"/>
      <c r="C132" s="236"/>
      <c r="D132" s="226" t="s">
        <v>146</v>
      </c>
      <c r="E132" s="237" t="s">
        <v>19</v>
      </c>
      <c r="F132" s="238" t="s">
        <v>1089</v>
      </c>
      <c r="G132" s="236"/>
      <c r="H132" s="239">
        <v>0.275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146</v>
      </c>
      <c r="AU132" s="245" t="s">
        <v>83</v>
      </c>
      <c r="AV132" s="14" t="s">
        <v>83</v>
      </c>
      <c r="AW132" s="14" t="s">
        <v>35</v>
      </c>
      <c r="AX132" s="14" t="s">
        <v>73</v>
      </c>
      <c r="AY132" s="245" t="s">
        <v>135</v>
      </c>
    </row>
    <row r="133" spans="1:51" s="15" customFormat="1" ht="12">
      <c r="A133" s="15"/>
      <c r="B133" s="246"/>
      <c r="C133" s="247"/>
      <c r="D133" s="226" t="s">
        <v>146</v>
      </c>
      <c r="E133" s="248" t="s">
        <v>19</v>
      </c>
      <c r="F133" s="249" t="s">
        <v>161</v>
      </c>
      <c r="G133" s="247"/>
      <c r="H133" s="250">
        <v>41.975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6" t="s">
        <v>146</v>
      </c>
      <c r="AU133" s="256" t="s">
        <v>83</v>
      </c>
      <c r="AV133" s="15" t="s">
        <v>142</v>
      </c>
      <c r="AW133" s="15" t="s">
        <v>35</v>
      </c>
      <c r="AX133" s="15" t="s">
        <v>81</v>
      </c>
      <c r="AY133" s="256" t="s">
        <v>135</v>
      </c>
    </row>
    <row r="134" spans="1:65" s="2" customFormat="1" ht="24.15" customHeight="1">
      <c r="A134" s="40"/>
      <c r="B134" s="41"/>
      <c r="C134" s="206" t="s">
        <v>185</v>
      </c>
      <c r="D134" s="206" t="s">
        <v>137</v>
      </c>
      <c r="E134" s="207" t="s">
        <v>1090</v>
      </c>
      <c r="F134" s="208" t="s">
        <v>1091</v>
      </c>
      <c r="G134" s="209" t="s">
        <v>256</v>
      </c>
      <c r="H134" s="210">
        <v>2.25</v>
      </c>
      <c r="I134" s="211"/>
      <c r="J134" s="212">
        <f>ROUND(I134*H134,2)</f>
        <v>0</v>
      </c>
      <c r="K134" s="208" t="s">
        <v>141</v>
      </c>
      <c r="L134" s="46"/>
      <c r="M134" s="213" t="s">
        <v>19</v>
      </c>
      <c r="N134" s="214" t="s">
        <v>44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142</v>
      </c>
      <c r="AT134" s="217" t="s">
        <v>137</v>
      </c>
      <c r="AU134" s="217" t="s">
        <v>83</v>
      </c>
      <c r="AY134" s="19" t="s">
        <v>135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81</v>
      </c>
      <c r="BK134" s="218">
        <f>ROUND(I134*H134,2)</f>
        <v>0</v>
      </c>
      <c r="BL134" s="19" t="s">
        <v>142</v>
      </c>
      <c r="BM134" s="217" t="s">
        <v>1092</v>
      </c>
    </row>
    <row r="135" spans="1:47" s="2" customFormat="1" ht="12">
      <c r="A135" s="40"/>
      <c r="B135" s="41"/>
      <c r="C135" s="42"/>
      <c r="D135" s="219" t="s">
        <v>144</v>
      </c>
      <c r="E135" s="42"/>
      <c r="F135" s="220" t="s">
        <v>1093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144</v>
      </c>
      <c r="AU135" s="19" t="s">
        <v>83</v>
      </c>
    </row>
    <row r="136" spans="1:51" s="13" customFormat="1" ht="12">
      <c r="A136" s="13"/>
      <c r="B136" s="224"/>
      <c r="C136" s="225"/>
      <c r="D136" s="226" t="s">
        <v>146</v>
      </c>
      <c r="E136" s="227" t="s">
        <v>19</v>
      </c>
      <c r="F136" s="228" t="s">
        <v>1053</v>
      </c>
      <c r="G136" s="225"/>
      <c r="H136" s="227" t="s">
        <v>19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146</v>
      </c>
      <c r="AU136" s="234" t="s">
        <v>83</v>
      </c>
      <c r="AV136" s="13" t="s">
        <v>81</v>
      </c>
      <c r="AW136" s="13" t="s">
        <v>35</v>
      </c>
      <c r="AX136" s="13" t="s">
        <v>73</v>
      </c>
      <c r="AY136" s="234" t="s">
        <v>135</v>
      </c>
    </row>
    <row r="137" spans="1:51" s="13" customFormat="1" ht="12">
      <c r="A137" s="13"/>
      <c r="B137" s="224"/>
      <c r="C137" s="225"/>
      <c r="D137" s="226" t="s">
        <v>146</v>
      </c>
      <c r="E137" s="227" t="s">
        <v>19</v>
      </c>
      <c r="F137" s="228" t="s">
        <v>1094</v>
      </c>
      <c r="G137" s="225"/>
      <c r="H137" s="227" t="s">
        <v>19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146</v>
      </c>
      <c r="AU137" s="234" t="s">
        <v>83</v>
      </c>
      <c r="AV137" s="13" t="s">
        <v>81</v>
      </c>
      <c r="AW137" s="13" t="s">
        <v>35</v>
      </c>
      <c r="AX137" s="13" t="s">
        <v>73</v>
      </c>
      <c r="AY137" s="234" t="s">
        <v>135</v>
      </c>
    </row>
    <row r="138" spans="1:51" s="14" customFormat="1" ht="12">
      <c r="A138" s="14"/>
      <c r="B138" s="235"/>
      <c r="C138" s="236"/>
      <c r="D138" s="226" t="s">
        <v>146</v>
      </c>
      <c r="E138" s="237" t="s">
        <v>19</v>
      </c>
      <c r="F138" s="238" t="s">
        <v>1095</v>
      </c>
      <c r="G138" s="236"/>
      <c r="H138" s="239">
        <v>2.25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146</v>
      </c>
      <c r="AU138" s="245" t="s">
        <v>83</v>
      </c>
      <c r="AV138" s="14" t="s">
        <v>83</v>
      </c>
      <c r="AW138" s="14" t="s">
        <v>35</v>
      </c>
      <c r="AX138" s="14" t="s">
        <v>81</v>
      </c>
      <c r="AY138" s="245" t="s">
        <v>135</v>
      </c>
    </row>
    <row r="139" spans="1:65" s="2" customFormat="1" ht="24.15" customHeight="1">
      <c r="A139" s="40"/>
      <c r="B139" s="41"/>
      <c r="C139" s="206" t="s">
        <v>191</v>
      </c>
      <c r="D139" s="206" t="s">
        <v>137</v>
      </c>
      <c r="E139" s="207" t="s">
        <v>270</v>
      </c>
      <c r="F139" s="208" t="s">
        <v>271</v>
      </c>
      <c r="G139" s="209" t="s">
        <v>256</v>
      </c>
      <c r="H139" s="210">
        <v>19.15</v>
      </c>
      <c r="I139" s="211"/>
      <c r="J139" s="212">
        <f>ROUND(I139*H139,2)</f>
        <v>0</v>
      </c>
      <c r="K139" s="208" t="s">
        <v>141</v>
      </c>
      <c r="L139" s="46"/>
      <c r="M139" s="213" t="s">
        <v>19</v>
      </c>
      <c r="N139" s="214" t="s">
        <v>44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142</v>
      </c>
      <c r="AT139" s="217" t="s">
        <v>137</v>
      </c>
      <c r="AU139" s="217" t="s">
        <v>83</v>
      </c>
      <c r="AY139" s="19" t="s">
        <v>135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81</v>
      </c>
      <c r="BK139" s="218">
        <f>ROUND(I139*H139,2)</f>
        <v>0</v>
      </c>
      <c r="BL139" s="19" t="s">
        <v>142</v>
      </c>
      <c r="BM139" s="217" t="s">
        <v>1096</v>
      </c>
    </row>
    <row r="140" spans="1:47" s="2" customFormat="1" ht="12">
      <c r="A140" s="40"/>
      <c r="B140" s="41"/>
      <c r="C140" s="42"/>
      <c r="D140" s="219" t="s">
        <v>144</v>
      </c>
      <c r="E140" s="42"/>
      <c r="F140" s="220" t="s">
        <v>273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144</v>
      </c>
      <c r="AU140" s="19" t="s">
        <v>83</v>
      </c>
    </row>
    <row r="141" spans="1:51" s="13" customFormat="1" ht="12">
      <c r="A141" s="13"/>
      <c r="B141" s="224"/>
      <c r="C141" s="225"/>
      <c r="D141" s="226" t="s">
        <v>146</v>
      </c>
      <c r="E141" s="227" t="s">
        <v>19</v>
      </c>
      <c r="F141" s="228" t="s">
        <v>1060</v>
      </c>
      <c r="G141" s="225"/>
      <c r="H141" s="227" t="s">
        <v>19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146</v>
      </c>
      <c r="AU141" s="234" t="s">
        <v>83</v>
      </c>
      <c r="AV141" s="13" t="s">
        <v>81</v>
      </c>
      <c r="AW141" s="13" t="s">
        <v>35</v>
      </c>
      <c r="AX141" s="13" t="s">
        <v>73</v>
      </c>
      <c r="AY141" s="234" t="s">
        <v>135</v>
      </c>
    </row>
    <row r="142" spans="1:51" s="13" customFormat="1" ht="12">
      <c r="A142" s="13"/>
      <c r="B142" s="224"/>
      <c r="C142" s="225"/>
      <c r="D142" s="226" t="s">
        <v>146</v>
      </c>
      <c r="E142" s="227" t="s">
        <v>19</v>
      </c>
      <c r="F142" s="228" t="s">
        <v>1097</v>
      </c>
      <c r="G142" s="225"/>
      <c r="H142" s="227" t="s">
        <v>19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146</v>
      </c>
      <c r="AU142" s="234" t="s">
        <v>83</v>
      </c>
      <c r="AV142" s="13" t="s">
        <v>81</v>
      </c>
      <c r="AW142" s="13" t="s">
        <v>35</v>
      </c>
      <c r="AX142" s="13" t="s">
        <v>73</v>
      </c>
      <c r="AY142" s="234" t="s">
        <v>135</v>
      </c>
    </row>
    <row r="143" spans="1:51" s="14" customFormat="1" ht="12">
      <c r="A143" s="14"/>
      <c r="B143" s="235"/>
      <c r="C143" s="236"/>
      <c r="D143" s="226" t="s">
        <v>146</v>
      </c>
      <c r="E143" s="237" t="s">
        <v>19</v>
      </c>
      <c r="F143" s="238" t="s">
        <v>1098</v>
      </c>
      <c r="G143" s="236"/>
      <c r="H143" s="239">
        <v>0.9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146</v>
      </c>
      <c r="AU143" s="245" t="s">
        <v>83</v>
      </c>
      <c r="AV143" s="14" t="s">
        <v>83</v>
      </c>
      <c r="AW143" s="14" t="s">
        <v>35</v>
      </c>
      <c r="AX143" s="14" t="s">
        <v>73</v>
      </c>
      <c r="AY143" s="245" t="s">
        <v>135</v>
      </c>
    </row>
    <row r="144" spans="1:51" s="13" customFormat="1" ht="12">
      <c r="A144" s="13"/>
      <c r="B144" s="224"/>
      <c r="C144" s="225"/>
      <c r="D144" s="226" t="s">
        <v>146</v>
      </c>
      <c r="E144" s="227" t="s">
        <v>19</v>
      </c>
      <c r="F144" s="228" t="s">
        <v>1099</v>
      </c>
      <c r="G144" s="225"/>
      <c r="H144" s="227" t="s">
        <v>19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146</v>
      </c>
      <c r="AU144" s="234" t="s">
        <v>83</v>
      </c>
      <c r="AV144" s="13" t="s">
        <v>81</v>
      </c>
      <c r="AW144" s="13" t="s">
        <v>35</v>
      </c>
      <c r="AX144" s="13" t="s">
        <v>73</v>
      </c>
      <c r="AY144" s="234" t="s">
        <v>135</v>
      </c>
    </row>
    <row r="145" spans="1:51" s="14" customFormat="1" ht="12">
      <c r="A145" s="14"/>
      <c r="B145" s="235"/>
      <c r="C145" s="236"/>
      <c r="D145" s="226" t="s">
        <v>146</v>
      </c>
      <c r="E145" s="237" t="s">
        <v>19</v>
      </c>
      <c r="F145" s="238" t="s">
        <v>1100</v>
      </c>
      <c r="G145" s="236"/>
      <c r="H145" s="239">
        <v>14.25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146</v>
      </c>
      <c r="AU145" s="245" t="s">
        <v>83</v>
      </c>
      <c r="AV145" s="14" t="s">
        <v>83</v>
      </c>
      <c r="AW145" s="14" t="s">
        <v>35</v>
      </c>
      <c r="AX145" s="14" t="s">
        <v>73</v>
      </c>
      <c r="AY145" s="245" t="s">
        <v>135</v>
      </c>
    </row>
    <row r="146" spans="1:51" s="13" customFormat="1" ht="12">
      <c r="A146" s="13"/>
      <c r="B146" s="224"/>
      <c r="C146" s="225"/>
      <c r="D146" s="226" t="s">
        <v>146</v>
      </c>
      <c r="E146" s="227" t="s">
        <v>19</v>
      </c>
      <c r="F146" s="228" t="s">
        <v>1101</v>
      </c>
      <c r="G146" s="225"/>
      <c r="H146" s="227" t="s">
        <v>19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146</v>
      </c>
      <c r="AU146" s="234" t="s">
        <v>83</v>
      </c>
      <c r="AV146" s="13" t="s">
        <v>81</v>
      </c>
      <c r="AW146" s="13" t="s">
        <v>35</v>
      </c>
      <c r="AX146" s="13" t="s">
        <v>73</v>
      </c>
      <c r="AY146" s="234" t="s">
        <v>135</v>
      </c>
    </row>
    <row r="147" spans="1:51" s="14" customFormat="1" ht="12">
      <c r="A147" s="14"/>
      <c r="B147" s="235"/>
      <c r="C147" s="236"/>
      <c r="D147" s="226" t="s">
        <v>146</v>
      </c>
      <c r="E147" s="237" t="s">
        <v>19</v>
      </c>
      <c r="F147" s="238" t="s">
        <v>1102</v>
      </c>
      <c r="G147" s="236"/>
      <c r="H147" s="239">
        <v>4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146</v>
      </c>
      <c r="AU147" s="245" t="s">
        <v>83</v>
      </c>
      <c r="AV147" s="14" t="s">
        <v>83</v>
      </c>
      <c r="AW147" s="14" t="s">
        <v>35</v>
      </c>
      <c r="AX147" s="14" t="s">
        <v>73</v>
      </c>
      <c r="AY147" s="245" t="s">
        <v>135</v>
      </c>
    </row>
    <row r="148" spans="1:51" s="15" customFormat="1" ht="12">
      <c r="A148" s="15"/>
      <c r="B148" s="246"/>
      <c r="C148" s="247"/>
      <c r="D148" s="226" t="s">
        <v>146</v>
      </c>
      <c r="E148" s="248" t="s">
        <v>19</v>
      </c>
      <c r="F148" s="249" t="s">
        <v>161</v>
      </c>
      <c r="G148" s="247"/>
      <c r="H148" s="250">
        <v>19.15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6" t="s">
        <v>146</v>
      </c>
      <c r="AU148" s="256" t="s">
        <v>83</v>
      </c>
      <c r="AV148" s="15" t="s">
        <v>142</v>
      </c>
      <c r="AW148" s="15" t="s">
        <v>35</v>
      </c>
      <c r="AX148" s="15" t="s">
        <v>81</v>
      </c>
      <c r="AY148" s="256" t="s">
        <v>135</v>
      </c>
    </row>
    <row r="149" spans="1:65" s="2" customFormat="1" ht="37.8" customHeight="1">
      <c r="A149" s="40"/>
      <c r="B149" s="41"/>
      <c r="C149" s="206" t="s">
        <v>196</v>
      </c>
      <c r="D149" s="206" t="s">
        <v>137</v>
      </c>
      <c r="E149" s="207" t="s">
        <v>357</v>
      </c>
      <c r="F149" s="208" t="s">
        <v>358</v>
      </c>
      <c r="G149" s="209" t="s">
        <v>256</v>
      </c>
      <c r="H149" s="210">
        <v>246.75</v>
      </c>
      <c r="I149" s="211"/>
      <c r="J149" s="212">
        <f>ROUND(I149*H149,2)</f>
        <v>0</v>
      </c>
      <c r="K149" s="208" t="s">
        <v>141</v>
      </c>
      <c r="L149" s="46"/>
      <c r="M149" s="213" t="s">
        <v>19</v>
      </c>
      <c r="N149" s="214" t="s">
        <v>44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142</v>
      </c>
      <c r="AT149" s="217" t="s">
        <v>137</v>
      </c>
      <c r="AU149" s="217" t="s">
        <v>83</v>
      </c>
      <c r="AY149" s="19" t="s">
        <v>135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81</v>
      </c>
      <c r="BK149" s="218">
        <f>ROUND(I149*H149,2)</f>
        <v>0</v>
      </c>
      <c r="BL149" s="19" t="s">
        <v>142</v>
      </c>
      <c r="BM149" s="217" t="s">
        <v>1103</v>
      </c>
    </row>
    <row r="150" spans="1:47" s="2" customFormat="1" ht="12">
      <c r="A150" s="40"/>
      <c r="B150" s="41"/>
      <c r="C150" s="42"/>
      <c r="D150" s="219" t="s">
        <v>144</v>
      </c>
      <c r="E150" s="42"/>
      <c r="F150" s="220" t="s">
        <v>360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144</v>
      </c>
      <c r="AU150" s="19" t="s">
        <v>83</v>
      </c>
    </row>
    <row r="151" spans="1:51" s="13" customFormat="1" ht="12">
      <c r="A151" s="13"/>
      <c r="B151" s="224"/>
      <c r="C151" s="225"/>
      <c r="D151" s="226" t="s">
        <v>146</v>
      </c>
      <c r="E151" s="227" t="s">
        <v>19</v>
      </c>
      <c r="F151" s="228" t="s">
        <v>1060</v>
      </c>
      <c r="G151" s="225"/>
      <c r="H151" s="227" t="s">
        <v>19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146</v>
      </c>
      <c r="AU151" s="234" t="s">
        <v>83</v>
      </c>
      <c r="AV151" s="13" t="s">
        <v>81</v>
      </c>
      <c r="AW151" s="13" t="s">
        <v>35</v>
      </c>
      <c r="AX151" s="13" t="s">
        <v>73</v>
      </c>
      <c r="AY151" s="234" t="s">
        <v>135</v>
      </c>
    </row>
    <row r="152" spans="1:51" s="13" customFormat="1" ht="12">
      <c r="A152" s="13"/>
      <c r="B152" s="224"/>
      <c r="C152" s="225"/>
      <c r="D152" s="226" t="s">
        <v>146</v>
      </c>
      <c r="E152" s="227" t="s">
        <v>19</v>
      </c>
      <c r="F152" s="228" t="s">
        <v>361</v>
      </c>
      <c r="G152" s="225"/>
      <c r="H152" s="227" t="s">
        <v>19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146</v>
      </c>
      <c r="AU152" s="234" t="s">
        <v>83</v>
      </c>
      <c r="AV152" s="13" t="s">
        <v>81</v>
      </c>
      <c r="AW152" s="13" t="s">
        <v>35</v>
      </c>
      <c r="AX152" s="13" t="s">
        <v>73</v>
      </c>
      <c r="AY152" s="234" t="s">
        <v>135</v>
      </c>
    </row>
    <row r="153" spans="1:51" s="13" customFormat="1" ht="12">
      <c r="A153" s="13"/>
      <c r="B153" s="224"/>
      <c r="C153" s="225"/>
      <c r="D153" s="226" t="s">
        <v>146</v>
      </c>
      <c r="E153" s="227" t="s">
        <v>19</v>
      </c>
      <c r="F153" s="228" t="s">
        <v>362</v>
      </c>
      <c r="G153" s="225"/>
      <c r="H153" s="227" t="s">
        <v>19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146</v>
      </c>
      <c r="AU153" s="234" t="s">
        <v>83</v>
      </c>
      <c r="AV153" s="13" t="s">
        <v>81</v>
      </c>
      <c r="AW153" s="13" t="s">
        <v>35</v>
      </c>
      <c r="AX153" s="13" t="s">
        <v>73</v>
      </c>
      <c r="AY153" s="234" t="s">
        <v>135</v>
      </c>
    </row>
    <row r="154" spans="1:51" s="14" customFormat="1" ht="12">
      <c r="A154" s="14"/>
      <c r="B154" s="235"/>
      <c r="C154" s="236"/>
      <c r="D154" s="226" t="s">
        <v>146</v>
      </c>
      <c r="E154" s="237" t="s">
        <v>19</v>
      </c>
      <c r="F154" s="238" t="s">
        <v>1104</v>
      </c>
      <c r="G154" s="236"/>
      <c r="H154" s="239">
        <v>120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5" t="s">
        <v>146</v>
      </c>
      <c r="AU154" s="245" t="s">
        <v>83</v>
      </c>
      <c r="AV154" s="14" t="s">
        <v>83</v>
      </c>
      <c r="AW154" s="14" t="s">
        <v>35</v>
      </c>
      <c r="AX154" s="14" t="s">
        <v>73</v>
      </c>
      <c r="AY154" s="245" t="s">
        <v>135</v>
      </c>
    </row>
    <row r="155" spans="1:51" s="13" customFormat="1" ht="12">
      <c r="A155" s="13"/>
      <c r="B155" s="224"/>
      <c r="C155" s="225"/>
      <c r="D155" s="226" t="s">
        <v>146</v>
      </c>
      <c r="E155" s="227" t="s">
        <v>19</v>
      </c>
      <c r="F155" s="228" t="s">
        <v>364</v>
      </c>
      <c r="G155" s="225"/>
      <c r="H155" s="227" t="s">
        <v>19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146</v>
      </c>
      <c r="AU155" s="234" t="s">
        <v>83</v>
      </c>
      <c r="AV155" s="13" t="s">
        <v>81</v>
      </c>
      <c r="AW155" s="13" t="s">
        <v>35</v>
      </c>
      <c r="AX155" s="13" t="s">
        <v>73</v>
      </c>
      <c r="AY155" s="234" t="s">
        <v>135</v>
      </c>
    </row>
    <row r="156" spans="1:51" s="14" customFormat="1" ht="12">
      <c r="A156" s="14"/>
      <c r="B156" s="235"/>
      <c r="C156" s="236"/>
      <c r="D156" s="226" t="s">
        <v>146</v>
      </c>
      <c r="E156" s="237" t="s">
        <v>19</v>
      </c>
      <c r="F156" s="238" t="s">
        <v>1105</v>
      </c>
      <c r="G156" s="236"/>
      <c r="H156" s="239">
        <v>12.5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146</v>
      </c>
      <c r="AU156" s="245" t="s">
        <v>83</v>
      </c>
      <c r="AV156" s="14" t="s">
        <v>83</v>
      </c>
      <c r="AW156" s="14" t="s">
        <v>35</v>
      </c>
      <c r="AX156" s="14" t="s">
        <v>73</v>
      </c>
      <c r="AY156" s="245" t="s">
        <v>135</v>
      </c>
    </row>
    <row r="157" spans="1:51" s="13" customFormat="1" ht="12">
      <c r="A157" s="13"/>
      <c r="B157" s="224"/>
      <c r="C157" s="225"/>
      <c r="D157" s="226" t="s">
        <v>146</v>
      </c>
      <c r="E157" s="227" t="s">
        <v>19</v>
      </c>
      <c r="F157" s="228" t="s">
        <v>1106</v>
      </c>
      <c r="G157" s="225"/>
      <c r="H157" s="227" t="s">
        <v>19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146</v>
      </c>
      <c r="AU157" s="234" t="s">
        <v>83</v>
      </c>
      <c r="AV157" s="13" t="s">
        <v>81</v>
      </c>
      <c r="AW157" s="13" t="s">
        <v>35</v>
      </c>
      <c r="AX157" s="13" t="s">
        <v>73</v>
      </c>
      <c r="AY157" s="234" t="s">
        <v>135</v>
      </c>
    </row>
    <row r="158" spans="1:51" s="14" customFormat="1" ht="12">
      <c r="A158" s="14"/>
      <c r="B158" s="235"/>
      <c r="C158" s="236"/>
      <c r="D158" s="226" t="s">
        <v>146</v>
      </c>
      <c r="E158" s="237" t="s">
        <v>19</v>
      </c>
      <c r="F158" s="238" t="s">
        <v>1107</v>
      </c>
      <c r="G158" s="236"/>
      <c r="H158" s="239">
        <v>114.25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146</v>
      </c>
      <c r="AU158" s="245" t="s">
        <v>83</v>
      </c>
      <c r="AV158" s="14" t="s">
        <v>83</v>
      </c>
      <c r="AW158" s="14" t="s">
        <v>35</v>
      </c>
      <c r="AX158" s="14" t="s">
        <v>73</v>
      </c>
      <c r="AY158" s="245" t="s">
        <v>135</v>
      </c>
    </row>
    <row r="159" spans="1:51" s="15" customFormat="1" ht="12">
      <c r="A159" s="15"/>
      <c r="B159" s="246"/>
      <c r="C159" s="247"/>
      <c r="D159" s="226" t="s">
        <v>146</v>
      </c>
      <c r="E159" s="248" t="s">
        <v>19</v>
      </c>
      <c r="F159" s="249" t="s">
        <v>161</v>
      </c>
      <c r="G159" s="247"/>
      <c r="H159" s="250">
        <v>246.75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6" t="s">
        <v>146</v>
      </c>
      <c r="AU159" s="256" t="s">
        <v>83</v>
      </c>
      <c r="AV159" s="15" t="s">
        <v>142</v>
      </c>
      <c r="AW159" s="15" t="s">
        <v>35</v>
      </c>
      <c r="AX159" s="15" t="s">
        <v>81</v>
      </c>
      <c r="AY159" s="256" t="s">
        <v>135</v>
      </c>
    </row>
    <row r="160" spans="1:65" s="2" customFormat="1" ht="24.15" customHeight="1">
      <c r="A160" s="40"/>
      <c r="B160" s="41"/>
      <c r="C160" s="206" t="s">
        <v>201</v>
      </c>
      <c r="D160" s="206" t="s">
        <v>137</v>
      </c>
      <c r="E160" s="207" t="s">
        <v>1108</v>
      </c>
      <c r="F160" s="208" t="s">
        <v>1109</v>
      </c>
      <c r="G160" s="209" t="s">
        <v>256</v>
      </c>
      <c r="H160" s="210">
        <v>48.225</v>
      </c>
      <c r="I160" s="211"/>
      <c r="J160" s="212">
        <f>ROUND(I160*H160,2)</f>
        <v>0</v>
      </c>
      <c r="K160" s="208" t="s">
        <v>141</v>
      </c>
      <c r="L160" s="46"/>
      <c r="M160" s="213" t="s">
        <v>19</v>
      </c>
      <c r="N160" s="214" t="s">
        <v>44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142</v>
      </c>
      <c r="AT160" s="217" t="s">
        <v>137</v>
      </c>
      <c r="AU160" s="217" t="s">
        <v>83</v>
      </c>
      <c r="AY160" s="19" t="s">
        <v>135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81</v>
      </c>
      <c r="BK160" s="218">
        <f>ROUND(I160*H160,2)</f>
        <v>0</v>
      </c>
      <c r="BL160" s="19" t="s">
        <v>142</v>
      </c>
      <c r="BM160" s="217" t="s">
        <v>1110</v>
      </c>
    </row>
    <row r="161" spans="1:47" s="2" customFormat="1" ht="12">
      <c r="A161" s="40"/>
      <c r="B161" s="41"/>
      <c r="C161" s="42"/>
      <c r="D161" s="219" t="s">
        <v>144</v>
      </c>
      <c r="E161" s="42"/>
      <c r="F161" s="220" t="s">
        <v>1111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144</v>
      </c>
      <c r="AU161" s="19" t="s">
        <v>83</v>
      </c>
    </row>
    <row r="162" spans="1:51" s="13" customFormat="1" ht="12">
      <c r="A162" s="13"/>
      <c r="B162" s="224"/>
      <c r="C162" s="225"/>
      <c r="D162" s="226" t="s">
        <v>146</v>
      </c>
      <c r="E162" s="227" t="s">
        <v>19</v>
      </c>
      <c r="F162" s="228" t="s">
        <v>1060</v>
      </c>
      <c r="G162" s="225"/>
      <c r="H162" s="227" t="s">
        <v>19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146</v>
      </c>
      <c r="AU162" s="234" t="s">
        <v>83</v>
      </c>
      <c r="AV162" s="13" t="s">
        <v>81</v>
      </c>
      <c r="AW162" s="13" t="s">
        <v>35</v>
      </c>
      <c r="AX162" s="13" t="s">
        <v>73</v>
      </c>
      <c r="AY162" s="234" t="s">
        <v>135</v>
      </c>
    </row>
    <row r="163" spans="1:51" s="13" customFormat="1" ht="12">
      <c r="A163" s="13"/>
      <c r="B163" s="224"/>
      <c r="C163" s="225"/>
      <c r="D163" s="226" t="s">
        <v>146</v>
      </c>
      <c r="E163" s="227" t="s">
        <v>19</v>
      </c>
      <c r="F163" s="228" t="s">
        <v>375</v>
      </c>
      <c r="G163" s="225"/>
      <c r="H163" s="227" t="s">
        <v>19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146</v>
      </c>
      <c r="AU163" s="234" t="s">
        <v>83</v>
      </c>
      <c r="AV163" s="13" t="s">
        <v>81</v>
      </c>
      <c r="AW163" s="13" t="s">
        <v>35</v>
      </c>
      <c r="AX163" s="13" t="s">
        <v>73</v>
      </c>
      <c r="AY163" s="234" t="s">
        <v>135</v>
      </c>
    </row>
    <row r="164" spans="1:51" s="14" customFormat="1" ht="12">
      <c r="A164" s="14"/>
      <c r="B164" s="235"/>
      <c r="C164" s="236"/>
      <c r="D164" s="226" t="s">
        <v>146</v>
      </c>
      <c r="E164" s="237" t="s">
        <v>19</v>
      </c>
      <c r="F164" s="238" t="s">
        <v>1112</v>
      </c>
      <c r="G164" s="236"/>
      <c r="H164" s="239">
        <v>41.975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146</v>
      </c>
      <c r="AU164" s="245" t="s">
        <v>83</v>
      </c>
      <c r="AV164" s="14" t="s">
        <v>83</v>
      </c>
      <c r="AW164" s="14" t="s">
        <v>35</v>
      </c>
      <c r="AX164" s="14" t="s">
        <v>73</v>
      </c>
      <c r="AY164" s="245" t="s">
        <v>135</v>
      </c>
    </row>
    <row r="165" spans="1:51" s="13" customFormat="1" ht="12">
      <c r="A165" s="13"/>
      <c r="B165" s="224"/>
      <c r="C165" s="225"/>
      <c r="D165" s="226" t="s">
        <v>146</v>
      </c>
      <c r="E165" s="227" t="s">
        <v>19</v>
      </c>
      <c r="F165" s="228" t="s">
        <v>399</v>
      </c>
      <c r="G165" s="225"/>
      <c r="H165" s="227" t="s">
        <v>19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146</v>
      </c>
      <c r="AU165" s="234" t="s">
        <v>83</v>
      </c>
      <c r="AV165" s="13" t="s">
        <v>81</v>
      </c>
      <c r="AW165" s="13" t="s">
        <v>35</v>
      </c>
      <c r="AX165" s="13" t="s">
        <v>73</v>
      </c>
      <c r="AY165" s="234" t="s">
        <v>135</v>
      </c>
    </row>
    <row r="166" spans="1:51" s="14" customFormat="1" ht="12">
      <c r="A166" s="14"/>
      <c r="B166" s="235"/>
      <c r="C166" s="236"/>
      <c r="D166" s="226" t="s">
        <v>146</v>
      </c>
      <c r="E166" s="237" t="s">
        <v>19</v>
      </c>
      <c r="F166" s="238" t="s">
        <v>1113</v>
      </c>
      <c r="G166" s="236"/>
      <c r="H166" s="239">
        <v>6.25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146</v>
      </c>
      <c r="AU166" s="245" t="s">
        <v>83</v>
      </c>
      <c r="AV166" s="14" t="s">
        <v>83</v>
      </c>
      <c r="AW166" s="14" t="s">
        <v>35</v>
      </c>
      <c r="AX166" s="14" t="s">
        <v>73</v>
      </c>
      <c r="AY166" s="245" t="s">
        <v>135</v>
      </c>
    </row>
    <row r="167" spans="1:51" s="13" customFormat="1" ht="12">
      <c r="A167" s="13"/>
      <c r="B167" s="224"/>
      <c r="C167" s="225"/>
      <c r="D167" s="226" t="s">
        <v>146</v>
      </c>
      <c r="E167" s="227" t="s">
        <v>19</v>
      </c>
      <c r="F167" s="228" t="s">
        <v>403</v>
      </c>
      <c r="G167" s="225"/>
      <c r="H167" s="227" t="s">
        <v>19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146</v>
      </c>
      <c r="AU167" s="234" t="s">
        <v>83</v>
      </c>
      <c r="AV167" s="13" t="s">
        <v>81</v>
      </c>
      <c r="AW167" s="13" t="s">
        <v>35</v>
      </c>
      <c r="AX167" s="13" t="s">
        <v>73</v>
      </c>
      <c r="AY167" s="234" t="s">
        <v>135</v>
      </c>
    </row>
    <row r="168" spans="1:51" s="15" customFormat="1" ht="12">
      <c r="A168" s="15"/>
      <c r="B168" s="246"/>
      <c r="C168" s="247"/>
      <c r="D168" s="226" t="s">
        <v>146</v>
      </c>
      <c r="E168" s="248" t="s">
        <v>19</v>
      </c>
      <c r="F168" s="249" t="s">
        <v>161</v>
      </c>
      <c r="G168" s="247"/>
      <c r="H168" s="250">
        <v>48.225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6" t="s">
        <v>146</v>
      </c>
      <c r="AU168" s="256" t="s">
        <v>83</v>
      </c>
      <c r="AV168" s="15" t="s">
        <v>142</v>
      </c>
      <c r="AW168" s="15" t="s">
        <v>35</v>
      </c>
      <c r="AX168" s="15" t="s">
        <v>81</v>
      </c>
      <c r="AY168" s="256" t="s">
        <v>135</v>
      </c>
    </row>
    <row r="169" spans="1:65" s="2" customFormat="1" ht="33" customHeight="1">
      <c r="A169" s="40"/>
      <c r="B169" s="41"/>
      <c r="C169" s="206" t="s">
        <v>206</v>
      </c>
      <c r="D169" s="206" t="s">
        <v>137</v>
      </c>
      <c r="E169" s="207" t="s">
        <v>1114</v>
      </c>
      <c r="F169" s="208" t="s">
        <v>1115</v>
      </c>
      <c r="G169" s="209" t="s">
        <v>256</v>
      </c>
      <c r="H169" s="210">
        <v>240.5</v>
      </c>
      <c r="I169" s="211"/>
      <c r="J169" s="212">
        <f>ROUND(I169*H169,2)</f>
        <v>0</v>
      </c>
      <c r="K169" s="208" t="s">
        <v>141</v>
      </c>
      <c r="L169" s="46"/>
      <c r="M169" s="213" t="s">
        <v>19</v>
      </c>
      <c r="N169" s="214" t="s">
        <v>44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142</v>
      </c>
      <c r="AT169" s="217" t="s">
        <v>137</v>
      </c>
      <c r="AU169" s="217" t="s">
        <v>83</v>
      </c>
      <c r="AY169" s="19" t="s">
        <v>135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81</v>
      </c>
      <c r="BK169" s="218">
        <f>ROUND(I169*H169,2)</f>
        <v>0</v>
      </c>
      <c r="BL169" s="19" t="s">
        <v>142</v>
      </c>
      <c r="BM169" s="217" t="s">
        <v>1116</v>
      </c>
    </row>
    <row r="170" spans="1:47" s="2" customFormat="1" ht="12">
      <c r="A170" s="40"/>
      <c r="B170" s="41"/>
      <c r="C170" s="42"/>
      <c r="D170" s="219" t="s">
        <v>144</v>
      </c>
      <c r="E170" s="42"/>
      <c r="F170" s="220" t="s">
        <v>1117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144</v>
      </c>
      <c r="AU170" s="19" t="s">
        <v>83</v>
      </c>
    </row>
    <row r="171" spans="1:51" s="13" customFormat="1" ht="12">
      <c r="A171" s="13"/>
      <c r="B171" s="224"/>
      <c r="C171" s="225"/>
      <c r="D171" s="226" t="s">
        <v>146</v>
      </c>
      <c r="E171" s="227" t="s">
        <v>19</v>
      </c>
      <c r="F171" s="228" t="s">
        <v>1060</v>
      </c>
      <c r="G171" s="225"/>
      <c r="H171" s="227" t="s">
        <v>19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146</v>
      </c>
      <c r="AU171" s="234" t="s">
        <v>83</v>
      </c>
      <c r="AV171" s="13" t="s">
        <v>81</v>
      </c>
      <c r="AW171" s="13" t="s">
        <v>35</v>
      </c>
      <c r="AX171" s="13" t="s">
        <v>73</v>
      </c>
      <c r="AY171" s="234" t="s">
        <v>135</v>
      </c>
    </row>
    <row r="172" spans="1:51" s="13" customFormat="1" ht="12">
      <c r="A172" s="13"/>
      <c r="B172" s="224"/>
      <c r="C172" s="225"/>
      <c r="D172" s="226" t="s">
        <v>146</v>
      </c>
      <c r="E172" s="227" t="s">
        <v>19</v>
      </c>
      <c r="F172" s="228" t="s">
        <v>1118</v>
      </c>
      <c r="G172" s="225"/>
      <c r="H172" s="227" t="s">
        <v>19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146</v>
      </c>
      <c r="AU172" s="234" t="s">
        <v>83</v>
      </c>
      <c r="AV172" s="13" t="s">
        <v>81</v>
      </c>
      <c r="AW172" s="13" t="s">
        <v>35</v>
      </c>
      <c r="AX172" s="13" t="s">
        <v>73</v>
      </c>
      <c r="AY172" s="234" t="s">
        <v>135</v>
      </c>
    </row>
    <row r="173" spans="1:51" s="14" customFormat="1" ht="12">
      <c r="A173" s="14"/>
      <c r="B173" s="235"/>
      <c r="C173" s="236"/>
      <c r="D173" s="226" t="s">
        <v>146</v>
      </c>
      <c r="E173" s="237" t="s">
        <v>19</v>
      </c>
      <c r="F173" s="238" t="s">
        <v>1119</v>
      </c>
      <c r="G173" s="236"/>
      <c r="H173" s="239">
        <v>240.5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146</v>
      </c>
      <c r="AU173" s="245" t="s">
        <v>83</v>
      </c>
      <c r="AV173" s="14" t="s">
        <v>83</v>
      </c>
      <c r="AW173" s="14" t="s">
        <v>35</v>
      </c>
      <c r="AX173" s="14" t="s">
        <v>81</v>
      </c>
      <c r="AY173" s="245" t="s">
        <v>135</v>
      </c>
    </row>
    <row r="174" spans="1:65" s="2" customFormat="1" ht="24.15" customHeight="1">
      <c r="A174" s="40"/>
      <c r="B174" s="41"/>
      <c r="C174" s="206" t="s">
        <v>212</v>
      </c>
      <c r="D174" s="206" t="s">
        <v>137</v>
      </c>
      <c r="E174" s="207" t="s">
        <v>423</v>
      </c>
      <c r="F174" s="208" t="s">
        <v>424</v>
      </c>
      <c r="G174" s="209" t="s">
        <v>256</v>
      </c>
      <c r="H174" s="210">
        <v>183.375</v>
      </c>
      <c r="I174" s="211"/>
      <c r="J174" s="212">
        <f>ROUND(I174*H174,2)</f>
        <v>0</v>
      </c>
      <c r="K174" s="208" t="s">
        <v>141</v>
      </c>
      <c r="L174" s="46"/>
      <c r="M174" s="213" t="s">
        <v>19</v>
      </c>
      <c r="N174" s="214" t="s">
        <v>44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142</v>
      </c>
      <c r="AT174" s="217" t="s">
        <v>137</v>
      </c>
      <c r="AU174" s="217" t="s">
        <v>83</v>
      </c>
      <c r="AY174" s="19" t="s">
        <v>135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81</v>
      </c>
      <c r="BK174" s="218">
        <f>ROUND(I174*H174,2)</f>
        <v>0</v>
      </c>
      <c r="BL174" s="19" t="s">
        <v>142</v>
      </c>
      <c r="BM174" s="217" t="s">
        <v>1120</v>
      </c>
    </row>
    <row r="175" spans="1:47" s="2" customFormat="1" ht="12">
      <c r="A175" s="40"/>
      <c r="B175" s="41"/>
      <c r="C175" s="42"/>
      <c r="D175" s="219" t="s">
        <v>144</v>
      </c>
      <c r="E175" s="42"/>
      <c r="F175" s="220" t="s">
        <v>426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144</v>
      </c>
      <c r="AU175" s="19" t="s">
        <v>83</v>
      </c>
    </row>
    <row r="176" spans="1:51" s="13" customFormat="1" ht="12">
      <c r="A176" s="13"/>
      <c r="B176" s="224"/>
      <c r="C176" s="225"/>
      <c r="D176" s="226" t="s">
        <v>146</v>
      </c>
      <c r="E176" s="227" t="s">
        <v>19</v>
      </c>
      <c r="F176" s="228" t="s">
        <v>1060</v>
      </c>
      <c r="G176" s="225"/>
      <c r="H176" s="227" t="s">
        <v>19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146</v>
      </c>
      <c r="AU176" s="234" t="s">
        <v>83</v>
      </c>
      <c r="AV176" s="13" t="s">
        <v>81</v>
      </c>
      <c r="AW176" s="13" t="s">
        <v>35</v>
      </c>
      <c r="AX176" s="13" t="s">
        <v>73</v>
      </c>
      <c r="AY176" s="234" t="s">
        <v>135</v>
      </c>
    </row>
    <row r="177" spans="1:51" s="13" customFormat="1" ht="12">
      <c r="A177" s="13"/>
      <c r="B177" s="224"/>
      <c r="C177" s="225"/>
      <c r="D177" s="226" t="s">
        <v>146</v>
      </c>
      <c r="E177" s="227" t="s">
        <v>19</v>
      </c>
      <c r="F177" s="228" t="s">
        <v>375</v>
      </c>
      <c r="G177" s="225"/>
      <c r="H177" s="227" t="s">
        <v>19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146</v>
      </c>
      <c r="AU177" s="234" t="s">
        <v>83</v>
      </c>
      <c r="AV177" s="13" t="s">
        <v>81</v>
      </c>
      <c r="AW177" s="13" t="s">
        <v>35</v>
      </c>
      <c r="AX177" s="13" t="s">
        <v>73</v>
      </c>
      <c r="AY177" s="234" t="s">
        <v>135</v>
      </c>
    </row>
    <row r="178" spans="1:51" s="14" customFormat="1" ht="12">
      <c r="A178" s="14"/>
      <c r="B178" s="235"/>
      <c r="C178" s="236"/>
      <c r="D178" s="226" t="s">
        <v>146</v>
      </c>
      <c r="E178" s="237" t="s">
        <v>19</v>
      </c>
      <c r="F178" s="238" t="s">
        <v>1112</v>
      </c>
      <c r="G178" s="236"/>
      <c r="H178" s="239">
        <v>41.975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146</v>
      </c>
      <c r="AU178" s="245" t="s">
        <v>83</v>
      </c>
      <c r="AV178" s="14" t="s">
        <v>83</v>
      </c>
      <c r="AW178" s="14" t="s">
        <v>35</v>
      </c>
      <c r="AX178" s="14" t="s">
        <v>73</v>
      </c>
      <c r="AY178" s="245" t="s">
        <v>135</v>
      </c>
    </row>
    <row r="179" spans="1:51" s="13" customFormat="1" ht="12">
      <c r="A179" s="13"/>
      <c r="B179" s="224"/>
      <c r="C179" s="225"/>
      <c r="D179" s="226" t="s">
        <v>146</v>
      </c>
      <c r="E179" s="227" t="s">
        <v>19</v>
      </c>
      <c r="F179" s="228" t="s">
        <v>1121</v>
      </c>
      <c r="G179" s="225"/>
      <c r="H179" s="227" t="s">
        <v>19</v>
      </c>
      <c r="I179" s="229"/>
      <c r="J179" s="225"/>
      <c r="K179" s="225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146</v>
      </c>
      <c r="AU179" s="234" t="s">
        <v>83</v>
      </c>
      <c r="AV179" s="13" t="s">
        <v>81</v>
      </c>
      <c r="AW179" s="13" t="s">
        <v>35</v>
      </c>
      <c r="AX179" s="13" t="s">
        <v>73</v>
      </c>
      <c r="AY179" s="234" t="s">
        <v>135</v>
      </c>
    </row>
    <row r="180" spans="1:51" s="14" customFormat="1" ht="12">
      <c r="A180" s="14"/>
      <c r="B180" s="235"/>
      <c r="C180" s="236"/>
      <c r="D180" s="226" t="s">
        <v>146</v>
      </c>
      <c r="E180" s="237" t="s">
        <v>19</v>
      </c>
      <c r="F180" s="238" t="s">
        <v>1122</v>
      </c>
      <c r="G180" s="236"/>
      <c r="H180" s="239">
        <v>15.15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146</v>
      </c>
      <c r="AU180" s="245" t="s">
        <v>83</v>
      </c>
      <c r="AV180" s="14" t="s">
        <v>83</v>
      </c>
      <c r="AW180" s="14" t="s">
        <v>35</v>
      </c>
      <c r="AX180" s="14" t="s">
        <v>73</v>
      </c>
      <c r="AY180" s="245" t="s">
        <v>135</v>
      </c>
    </row>
    <row r="181" spans="1:51" s="13" customFormat="1" ht="12">
      <c r="A181" s="13"/>
      <c r="B181" s="224"/>
      <c r="C181" s="225"/>
      <c r="D181" s="226" t="s">
        <v>146</v>
      </c>
      <c r="E181" s="227" t="s">
        <v>19</v>
      </c>
      <c r="F181" s="228" t="s">
        <v>431</v>
      </c>
      <c r="G181" s="225"/>
      <c r="H181" s="227" t="s">
        <v>19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146</v>
      </c>
      <c r="AU181" s="234" t="s">
        <v>83</v>
      </c>
      <c r="AV181" s="13" t="s">
        <v>81</v>
      </c>
      <c r="AW181" s="13" t="s">
        <v>35</v>
      </c>
      <c r="AX181" s="13" t="s">
        <v>73</v>
      </c>
      <c r="AY181" s="234" t="s">
        <v>135</v>
      </c>
    </row>
    <row r="182" spans="1:51" s="13" customFormat="1" ht="12">
      <c r="A182" s="13"/>
      <c r="B182" s="224"/>
      <c r="C182" s="225"/>
      <c r="D182" s="226" t="s">
        <v>146</v>
      </c>
      <c r="E182" s="227" t="s">
        <v>19</v>
      </c>
      <c r="F182" s="228" t="s">
        <v>362</v>
      </c>
      <c r="G182" s="225"/>
      <c r="H182" s="227" t="s">
        <v>19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146</v>
      </c>
      <c r="AU182" s="234" t="s">
        <v>83</v>
      </c>
      <c r="AV182" s="13" t="s">
        <v>81</v>
      </c>
      <c r="AW182" s="13" t="s">
        <v>35</v>
      </c>
      <c r="AX182" s="13" t="s">
        <v>73</v>
      </c>
      <c r="AY182" s="234" t="s">
        <v>135</v>
      </c>
    </row>
    <row r="183" spans="1:51" s="14" customFormat="1" ht="12">
      <c r="A183" s="14"/>
      <c r="B183" s="235"/>
      <c r="C183" s="236"/>
      <c r="D183" s="226" t="s">
        <v>146</v>
      </c>
      <c r="E183" s="237" t="s">
        <v>19</v>
      </c>
      <c r="F183" s="238" t="s">
        <v>1104</v>
      </c>
      <c r="G183" s="236"/>
      <c r="H183" s="239">
        <v>120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146</v>
      </c>
      <c r="AU183" s="245" t="s">
        <v>83</v>
      </c>
      <c r="AV183" s="14" t="s">
        <v>83</v>
      </c>
      <c r="AW183" s="14" t="s">
        <v>35</v>
      </c>
      <c r="AX183" s="14" t="s">
        <v>73</v>
      </c>
      <c r="AY183" s="245" t="s">
        <v>135</v>
      </c>
    </row>
    <row r="184" spans="1:51" s="13" customFormat="1" ht="12">
      <c r="A184" s="13"/>
      <c r="B184" s="224"/>
      <c r="C184" s="225"/>
      <c r="D184" s="226" t="s">
        <v>146</v>
      </c>
      <c r="E184" s="227" t="s">
        <v>19</v>
      </c>
      <c r="F184" s="228" t="s">
        <v>364</v>
      </c>
      <c r="G184" s="225"/>
      <c r="H184" s="227" t="s">
        <v>19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146</v>
      </c>
      <c r="AU184" s="234" t="s">
        <v>83</v>
      </c>
      <c r="AV184" s="13" t="s">
        <v>81</v>
      </c>
      <c r="AW184" s="13" t="s">
        <v>35</v>
      </c>
      <c r="AX184" s="13" t="s">
        <v>73</v>
      </c>
      <c r="AY184" s="234" t="s">
        <v>135</v>
      </c>
    </row>
    <row r="185" spans="1:51" s="14" customFormat="1" ht="12">
      <c r="A185" s="14"/>
      <c r="B185" s="235"/>
      <c r="C185" s="236"/>
      <c r="D185" s="226" t="s">
        <v>146</v>
      </c>
      <c r="E185" s="237" t="s">
        <v>19</v>
      </c>
      <c r="F185" s="238" t="s">
        <v>1113</v>
      </c>
      <c r="G185" s="236"/>
      <c r="H185" s="239">
        <v>6.25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146</v>
      </c>
      <c r="AU185" s="245" t="s">
        <v>83</v>
      </c>
      <c r="AV185" s="14" t="s">
        <v>83</v>
      </c>
      <c r="AW185" s="14" t="s">
        <v>35</v>
      </c>
      <c r="AX185" s="14" t="s">
        <v>73</v>
      </c>
      <c r="AY185" s="245" t="s">
        <v>135</v>
      </c>
    </row>
    <row r="186" spans="1:51" s="15" customFormat="1" ht="12">
      <c r="A186" s="15"/>
      <c r="B186" s="246"/>
      <c r="C186" s="247"/>
      <c r="D186" s="226" t="s">
        <v>146</v>
      </c>
      <c r="E186" s="248" t="s">
        <v>19</v>
      </c>
      <c r="F186" s="249" t="s">
        <v>161</v>
      </c>
      <c r="G186" s="247"/>
      <c r="H186" s="250">
        <v>183.375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6" t="s">
        <v>146</v>
      </c>
      <c r="AU186" s="256" t="s">
        <v>83</v>
      </c>
      <c r="AV186" s="15" t="s">
        <v>142</v>
      </c>
      <c r="AW186" s="15" t="s">
        <v>35</v>
      </c>
      <c r="AX186" s="15" t="s">
        <v>81</v>
      </c>
      <c r="AY186" s="256" t="s">
        <v>135</v>
      </c>
    </row>
    <row r="187" spans="1:65" s="2" customFormat="1" ht="24.15" customHeight="1">
      <c r="A187" s="40"/>
      <c r="B187" s="41"/>
      <c r="C187" s="206" t="s">
        <v>217</v>
      </c>
      <c r="D187" s="206" t="s">
        <v>137</v>
      </c>
      <c r="E187" s="207" t="s">
        <v>433</v>
      </c>
      <c r="F187" s="208" t="s">
        <v>434</v>
      </c>
      <c r="G187" s="209" t="s">
        <v>256</v>
      </c>
      <c r="H187" s="210">
        <v>6.25</v>
      </c>
      <c r="I187" s="211"/>
      <c r="J187" s="212">
        <f>ROUND(I187*H187,2)</f>
        <v>0</v>
      </c>
      <c r="K187" s="208" t="s">
        <v>141</v>
      </c>
      <c r="L187" s="46"/>
      <c r="M187" s="213" t="s">
        <v>19</v>
      </c>
      <c r="N187" s="214" t="s">
        <v>44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142</v>
      </c>
      <c r="AT187" s="217" t="s">
        <v>137</v>
      </c>
      <c r="AU187" s="217" t="s">
        <v>83</v>
      </c>
      <c r="AY187" s="19" t="s">
        <v>135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81</v>
      </c>
      <c r="BK187" s="218">
        <f>ROUND(I187*H187,2)</f>
        <v>0</v>
      </c>
      <c r="BL187" s="19" t="s">
        <v>142</v>
      </c>
      <c r="BM187" s="217" t="s">
        <v>1123</v>
      </c>
    </row>
    <row r="188" spans="1:47" s="2" customFormat="1" ht="12">
      <c r="A188" s="40"/>
      <c r="B188" s="41"/>
      <c r="C188" s="42"/>
      <c r="D188" s="219" t="s">
        <v>144</v>
      </c>
      <c r="E188" s="42"/>
      <c r="F188" s="220" t="s">
        <v>436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144</v>
      </c>
      <c r="AU188" s="19" t="s">
        <v>83</v>
      </c>
    </row>
    <row r="189" spans="1:51" s="13" customFormat="1" ht="12">
      <c r="A189" s="13"/>
      <c r="B189" s="224"/>
      <c r="C189" s="225"/>
      <c r="D189" s="226" t="s">
        <v>146</v>
      </c>
      <c r="E189" s="227" t="s">
        <v>19</v>
      </c>
      <c r="F189" s="228" t="s">
        <v>1053</v>
      </c>
      <c r="G189" s="225"/>
      <c r="H189" s="227" t="s">
        <v>19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146</v>
      </c>
      <c r="AU189" s="234" t="s">
        <v>83</v>
      </c>
      <c r="AV189" s="13" t="s">
        <v>81</v>
      </c>
      <c r="AW189" s="13" t="s">
        <v>35</v>
      </c>
      <c r="AX189" s="13" t="s">
        <v>73</v>
      </c>
      <c r="AY189" s="234" t="s">
        <v>135</v>
      </c>
    </row>
    <row r="190" spans="1:51" s="13" customFormat="1" ht="12">
      <c r="A190" s="13"/>
      <c r="B190" s="224"/>
      <c r="C190" s="225"/>
      <c r="D190" s="226" t="s">
        <v>146</v>
      </c>
      <c r="E190" s="227" t="s">
        <v>19</v>
      </c>
      <c r="F190" s="228" t="s">
        <v>1124</v>
      </c>
      <c r="G190" s="225"/>
      <c r="H190" s="227" t="s">
        <v>19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146</v>
      </c>
      <c r="AU190" s="234" t="s">
        <v>83</v>
      </c>
      <c r="AV190" s="13" t="s">
        <v>81</v>
      </c>
      <c r="AW190" s="13" t="s">
        <v>35</v>
      </c>
      <c r="AX190" s="13" t="s">
        <v>73</v>
      </c>
      <c r="AY190" s="234" t="s">
        <v>135</v>
      </c>
    </row>
    <row r="191" spans="1:51" s="14" customFormat="1" ht="12">
      <c r="A191" s="14"/>
      <c r="B191" s="235"/>
      <c r="C191" s="236"/>
      <c r="D191" s="226" t="s">
        <v>146</v>
      </c>
      <c r="E191" s="237" t="s">
        <v>19</v>
      </c>
      <c r="F191" s="238" t="s">
        <v>1102</v>
      </c>
      <c r="G191" s="236"/>
      <c r="H191" s="239">
        <v>4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146</v>
      </c>
      <c r="AU191" s="245" t="s">
        <v>83</v>
      </c>
      <c r="AV191" s="14" t="s">
        <v>83</v>
      </c>
      <c r="AW191" s="14" t="s">
        <v>35</v>
      </c>
      <c r="AX191" s="14" t="s">
        <v>73</v>
      </c>
      <c r="AY191" s="245" t="s">
        <v>135</v>
      </c>
    </row>
    <row r="192" spans="1:51" s="13" customFormat="1" ht="12">
      <c r="A192" s="13"/>
      <c r="B192" s="224"/>
      <c r="C192" s="225"/>
      <c r="D192" s="226" t="s">
        <v>146</v>
      </c>
      <c r="E192" s="227" t="s">
        <v>19</v>
      </c>
      <c r="F192" s="228" t="s">
        <v>1125</v>
      </c>
      <c r="G192" s="225"/>
      <c r="H192" s="227" t="s">
        <v>19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146</v>
      </c>
      <c r="AU192" s="234" t="s">
        <v>83</v>
      </c>
      <c r="AV192" s="13" t="s">
        <v>81</v>
      </c>
      <c r="AW192" s="13" t="s">
        <v>35</v>
      </c>
      <c r="AX192" s="13" t="s">
        <v>73</v>
      </c>
      <c r="AY192" s="234" t="s">
        <v>135</v>
      </c>
    </row>
    <row r="193" spans="1:51" s="14" customFormat="1" ht="12">
      <c r="A193" s="14"/>
      <c r="B193" s="235"/>
      <c r="C193" s="236"/>
      <c r="D193" s="226" t="s">
        <v>146</v>
      </c>
      <c r="E193" s="237" t="s">
        <v>19</v>
      </c>
      <c r="F193" s="238" t="s">
        <v>1095</v>
      </c>
      <c r="G193" s="236"/>
      <c r="H193" s="239">
        <v>2.25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146</v>
      </c>
      <c r="AU193" s="245" t="s">
        <v>83</v>
      </c>
      <c r="AV193" s="14" t="s">
        <v>83</v>
      </c>
      <c r="AW193" s="14" t="s">
        <v>35</v>
      </c>
      <c r="AX193" s="14" t="s">
        <v>73</v>
      </c>
      <c r="AY193" s="245" t="s">
        <v>135</v>
      </c>
    </row>
    <row r="194" spans="1:51" s="15" customFormat="1" ht="12">
      <c r="A194" s="15"/>
      <c r="B194" s="246"/>
      <c r="C194" s="247"/>
      <c r="D194" s="226" t="s">
        <v>146</v>
      </c>
      <c r="E194" s="248" t="s">
        <v>19</v>
      </c>
      <c r="F194" s="249" t="s">
        <v>161</v>
      </c>
      <c r="G194" s="247"/>
      <c r="H194" s="250">
        <v>6.25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6" t="s">
        <v>146</v>
      </c>
      <c r="AU194" s="256" t="s">
        <v>83</v>
      </c>
      <c r="AV194" s="15" t="s">
        <v>142</v>
      </c>
      <c r="AW194" s="15" t="s">
        <v>35</v>
      </c>
      <c r="AX194" s="15" t="s">
        <v>81</v>
      </c>
      <c r="AY194" s="256" t="s">
        <v>135</v>
      </c>
    </row>
    <row r="195" spans="1:65" s="2" customFormat="1" ht="16.5" customHeight="1">
      <c r="A195" s="40"/>
      <c r="B195" s="41"/>
      <c r="C195" s="206" t="s">
        <v>222</v>
      </c>
      <c r="D195" s="206" t="s">
        <v>137</v>
      </c>
      <c r="E195" s="207" t="s">
        <v>446</v>
      </c>
      <c r="F195" s="208" t="s">
        <v>447</v>
      </c>
      <c r="G195" s="209" t="s">
        <v>140</v>
      </c>
      <c r="H195" s="210">
        <v>400</v>
      </c>
      <c r="I195" s="211"/>
      <c r="J195" s="212">
        <f>ROUND(I195*H195,2)</f>
        <v>0</v>
      </c>
      <c r="K195" s="208" t="s">
        <v>141</v>
      </c>
      <c r="L195" s="46"/>
      <c r="M195" s="213" t="s">
        <v>19</v>
      </c>
      <c r="N195" s="214" t="s">
        <v>44</v>
      </c>
      <c r="O195" s="86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142</v>
      </c>
      <c r="AT195" s="217" t="s">
        <v>137</v>
      </c>
      <c r="AU195" s="217" t="s">
        <v>83</v>
      </c>
      <c r="AY195" s="19" t="s">
        <v>135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81</v>
      </c>
      <c r="BK195" s="218">
        <f>ROUND(I195*H195,2)</f>
        <v>0</v>
      </c>
      <c r="BL195" s="19" t="s">
        <v>142</v>
      </c>
      <c r="BM195" s="217" t="s">
        <v>1126</v>
      </c>
    </row>
    <row r="196" spans="1:47" s="2" customFormat="1" ht="12">
      <c r="A196" s="40"/>
      <c r="B196" s="41"/>
      <c r="C196" s="42"/>
      <c r="D196" s="219" t="s">
        <v>144</v>
      </c>
      <c r="E196" s="42"/>
      <c r="F196" s="220" t="s">
        <v>449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144</v>
      </c>
      <c r="AU196" s="19" t="s">
        <v>83</v>
      </c>
    </row>
    <row r="197" spans="1:51" s="13" customFormat="1" ht="12">
      <c r="A197" s="13"/>
      <c r="B197" s="224"/>
      <c r="C197" s="225"/>
      <c r="D197" s="226" t="s">
        <v>146</v>
      </c>
      <c r="E197" s="227" t="s">
        <v>19</v>
      </c>
      <c r="F197" s="228" t="s">
        <v>1060</v>
      </c>
      <c r="G197" s="225"/>
      <c r="H197" s="227" t="s">
        <v>19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146</v>
      </c>
      <c r="AU197" s="234" t="s">
        <v>83</v>
      </c>
      <c r="AV197" s="13" t="s">
        <v>81</v>
      </c>
      <c r="AW197" s="13" t="s">
        <v>35</v>
      </c>
      <c r="AX197" s="13" t="s">
        <v>73</v>
      </c>
      <c r="AY197" s="234" t="s">
        <v>135</v>
      </c>
    </row>
    <row r="198" spans="1:51" s="13" customFormat="1" ht="12">
      <c r="A198" s="13"/>
      <c r="B198" s="224"/>
      <c r="C198" s="225"/>
      <c r="D198" s="226" t="s">
        <v>146</v>
      </c>
      <c r="E198" s="227" t="s">
        <v>19</v>
      </c>
      <c r="F198" s="228" t="s">
        <v>1127</v>
      </c>
      <c r="G198" s="225"/>
      <c r="H198" s="227" t="s">
        <v>19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146</v>
      </c>
      <c r="AU198" s="234" t="s">
        <v>83</v>
      </c>
      <c r="AV198" s="13" t="s">
        <v>81</v>
      </c>
      <c r="AW198" s="13" t="s">
        <v>35</v>
      </c>
      <c r="AX198" s="13" t="s">
        <v>73</v>
      </c>
      <c r="AY198" s="234" t="s">
        <v>135</v>
      </c>
    </row>
    <row r="199" spans="1:51" s="14" customFormat="1" ht="12">
      <c r="A199" s="14"/>
      <c r="B199" s="235"/>
      <c r="C199" s="236"/>
      <c r="D199" s="226" t="s">
        <v>146</v>
      </c>
      <c r="E199" s="237" t="s">
        <v>19</v>
      </c>
      <c r="F199" s="238" t="s">
        <v>1081</v>
      </c>
      <c r="G199" s="236"/>
      <c r="H199" s="239">
        <v>400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146</v>
      </c>
      <c r="AU199" s="245" t="s">
        <v>83</v>
      </c>
      <c r="AV199" s="14" t="s">
        <v>83</v>
      </c>
      <c r="AW199" s="14" t="s">
        <v>35</v>
      </c>
      <c r="AX199" s="14" t="s">
        <v>81</v>
      </c>
      <c r="AY199" s="245" t="s">
        <v>135</v>
      </c>
    </row>
    <row r="200" spans="1:65" s="2" customFormat="1" ht="24.15" customHeight="1">
      <c r="A200" s="40"/>
      <c r="B200" s="41"/>
      <c r="C200" s="206" t="s">
        <v>8</v>
      </c>
      <c r="D200" s="206" t="s">
        <v>137</v>
      </c>
      <c r="E200" s="207" t="s">
        <v>465</v>
      </c>
      <c r="F200" s="208" t="s">
        <v>466</v>
      </c>
      <c r="G200" s="209" t="s">
        <v>140</v>
      </c>
      <c r="H200" s="210">
        <v>40</v>
      </c>
      <c r="I200" s="211"/>
      <c r="J200" s="212">
        <f>ROUND(I200*H200,2)</f>
        <v>0</v>
      </c>
      <c r="K200" s="208" t="s">
        <v>141</v>
      </c>
      <c r="L200" s="46"/>
      <c r="M200" s="213" t="s">
        <v>19</v>
      </c>
      <c r="N200" s="214" t="s">
        <v>44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142</v>
      </c>
      <c r="AT200" s="217" t="s">
        <v>137</v>
      </c>
      <c r="AU200" s="217" t="s">
        <v>83</v>
      </c>
      <c r="AY200" s="19" t="s">
        <v>135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81</v>
      </c>
      <c r="BK200" s="218">
        <f>ROUND(I200*H200,2)</f>
        <v>0</v>
      </c>
      <c r="BL200" s="19" t="s">
        <v>142</v>
      </c>
      <c r="BM200" s="217" t="s">
        <v>1128</v>
      </c>
    </row>
    <row r="201" spans="1:47" s="2" customFormat="1" ht="12">
      <c r="A201" s="40"/>
      <c r="B201" s="41"/>
      <c r="C201" s="42"/>
      <c r="D201" s="219" t="s">
        <v>144</v>
      </c>
      <c r="E201" s="42"/>
      <c r="F201" s="220" t="s">
        <v>468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144</v>
      </c>
      <c r="AU201" s="19" t="s">
        <v>83</v>
      </c>
    </row>
    <row r="202" spans="1:51" s="13" customFormat="1" ht="12">
      <c r="A202" s="13"/>
      <c r="B202" s="224"/>
      <c r="C202" s="225"/>
      <c r="D202" s="226" t="s">
        <v>146</v>
      </c>
      <c r="E202" s="227" t="s">
        <v>19</v>
      </c>
      <c r="F202" s="228" t="s">
        <v>1053</v>
      </c>
      <c r="G202" s="225"/>
      <c r="H202" s="227" t="s">
        <v>19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146</v>
      </c>
      <c r="AU202" s="234" t="s">
        <v>83</v>
      </c>
      <c r="AV202" s="13" t="s">
        <v>81</v>
      </c>
      <c r="AW202" s="13" t="s">
        <v>35</v>
      </c>
      <c r="AX202" s="13" t="s">
        <v>73</v>
      </c>
      <c r="AY202" s="234" t="s">
        <v>135</v>
      </c>
    </row>
    <row r="203" spans="1:51" s="13" customFormat="1" ht="12">
      <c r="A203" s="13"/>
      <c r="B203" s="224"/>
      <c r="C203" s="225"/>
      <c r="D203" s="226" t="s">
        <v>146</v>
      </c>
      <c r="E203" s="227" t="s">
        <v>19</v>
      </c>
      <c r="F203" s="228" t="s">
        <v>1129</v>
      </c>
      <c r="G203" s="225"/>
      <c r="H203" s="227" t="s">
        <v>19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146</v>
      </c>
      <c r="AU203" s="234" t="s">
        <v>83</v>
      </c>
      <c r="AV203" s="13" t="s">
        <v>81</v>
      </c>
      <c r="AW203" s="13" t="s">
        <v>35</v>
      </c>
      <c r="AX203" s="13" t="s">
        <v>73</v>
      </c>
      <c r="AY203" s="234" t="s">
        <v>135</v>
      </c>
    </row>
    <row r="204" spans="1:51" s="14" customFormat="1" ht="12">
      <c r="A204" s="14"/>
      <c r="B204" s="235"/>
      <c r="C204" s="236"/>
      <c r="D204" s="226" t="s">
        <v>146</v>
      </c>
      <c r="E204" s="237" t="s">
        <v>19</v>
      </c>
      <c r="F204" s="238" t="s">
        <v>410</v>
      </c>
      <c r="G204" s="236"/>
      <c r="H204" s="239">
        <v>40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146</v>
      </c>
      <c r="AU204" s="245" t="s">
        <v>83</v>
      </c>
      <c r="AV204" s="14" t="s">
        <v>83</v>
      </c>
      <c r="AW204" s="14" t="s">
        <v>35</v>
      </c>
      <c r="AX204" s="14" t="s">
        <v>73</v>
      </c>
      <c r="AY204" s="245" t="s">
        <v>135</v>
      </c>
    </row>
    <row r="205" spans="1:51" s="15" customFormat="1" ht="12">
      <c r="A205" s="15"/>
      <c r="B205" s="246"/>
      <c r="C205" s="247"/>
      <c r="D205" s="226" t="s">
        <v>146</v>
      </c>
      <c r="E205" s="248" t="s">
        <v>19</v>
      </c>
      <c r="F205" s="249" t="s">
        <v>161</v>
      </c>
      <c r="G205" s="247"/>
      <c r="H205" s="250">
        <v>40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6" t="s">
        <v>146</v>
      </c>
      <c r="AU205" s="256" t="s">
        <v>83</v>
      </c>
      <c r="AV205" s="15" t="s">
        <v>142</v>
      </c>
      <c r="AW205" s="15" t="s">
        <v>35</v>
      </c>
      <c r="AX205" s="15" t="s">
        <v>81</v>
      </c>
      <c r="AY205" s="256" t="s">
        <v>135</v>
      </c>
    </row>
    <row r="206" spans="1:65" s="2" customFormat="1" ht="16.5" customHeight="1">
      <c r="A206" s="40"/>
      <c r="B206" s="41"/>
      <c r="C206" s="257" t="s">
        <v>231</v>
      </c>
      <c r="D206" s="257" t="s">
        <v>458</v>
      </c>
      <c r="E206" s="258" t="s">
        <v>470</v>
      </c>
      <c r="F206" s="259" t="s">
        <v>471</v>
      </c>
      <c r="G206" s="260" t="s">
        <v>461</v>
      </c>
      <c r="H206" s="261">
        <v>0.6</v>
      </c>
      <c r="I206" s="262"/>
      <c r="J206" s="263">
        <f>ROUND(I206*H206,2)</f>
        <v>0</v>
      </c>
      <c r="K206" s="259" t="s">
        <v>141</v>
      </c>
      <c r="L206" s="264"/>
      <c r="M206" s="265" t="s">
        <v>19</v>
      </c>
      <c r="N206" s="266" t="s">
        <v>44</v>
      </c>
      <c r="O206" s="86"/>
      <c r="P206" s="215">
        <f>O206*H206</f>
        <v>0</v>
      </c>
      <c r="Q206" s="215">
        <v>0.001</v>
      </c>
      <c r="R206" s="215">
        <f>Q206*H206</f>
        <v>0.0006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191</v>
      </c>
      <c r="AT206" s="217" t="s">
        <v>458</v>
      </c>
      <c r="AU206" s="217" t="s">
        <v>83</v>
      </c>
      <c r="AY206" s="19" t="s">
        <v>135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81</v>
      </c>
      <c r="BK206" s="218">
        <f>ROUND(I206*H206,2)</f>
        <v>0</v>
      </c>
      <c r="BL206" s="19" t="s">
        <v>142</v>
      </c>
      <c r="BM206" s="217" t="s">
        <v>1130</v>
      </c>
    </row>
    <row r="207" spans="1:51" s="14" customFormat="1" ht="12">
      <c r="A207" s="14"/>
      <c r="B207" s="235"/>
      <c r="C207" s="236"/>
      <c r="D207" s="226" t="s">
        <v>146</v>
      </c>
      <c r="E207" s="236"/>
      <c r="F207" s="238" t="s">
        <v>1131</v>
      </c>
      <c r="G207" s="236"/>
      <c r="H207" s="239">
        <v>0.6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5" t="s">
        <v>146</v>
      </c>
      <c r="AU207" s="245" t="s">
        <v>83</v>
      </c>
      <c r="AV207" s="14" t="s">
        <v>83</v>
      </c>
      <c r="AW207" s="14" t="s">
        <v>4</v>
      </c>
      <c r="AX207" s="14" t="s">
        <v>81</v>
      </c>
      <c r="AY207" s="245" t="s">
        <v>135</v>
      </c>
    </row>
    <row r="208" spans="1:65" s="2" customFormat="1" ht="24.15" customHeight="1">
      <c r="A208" s="40"/>
      <c r="B208" s="41"/>
      <c r="C208" s="206" t="s">
        <v>236</v>
      </c>
      <c r="D208" s="206" t="s">
        <v>137</v>
      </c>
      <c r="E208" s="207" t="s">
        <v>482</v>
      </c>
      <c r="F208" s="208" t="s">
        <v>483</v>
      </c>
      <c r="G208" s="209" t="s">
        <v>140</v>
      </c>
      <c r="H208" s="210">
        <v>350</v>
      </c>
      <c r="I208" s="211"/>
      <c r="J208" s="212">
        <f>ROUND(I208*H208,2)</f>
        <v>0</v>
      </c>
      <c r="K208" s="208" t="s">
        <v>141</v>
      </c>
      <c r="L208" s="46"/>
      <c r="M208" s="213" t="s">
        <v>19</v>
      </c>
      <c r="N208" s="214" t="s">
        <v>44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142</v>
      </c>
      <c r="AT208" s="217" t="s">
        <v>137</v>
      </c>
      <c r="AU208" s="217" t="s">
        <v>83</v>
      </c>
      <c r="AY208" s="19" t="s">
        <v>135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81</v>
      </c>
      <c r="BK208" s="218">
        <f>ROUND(I208*H208,2)</f>
        <v>0</v>
      </c>
      <c r="BL208" s="19" t="s">
        <v>142</v>
      </c>
      <c r="BM208" s="217" t="s">
        <v>1132</v>
      </c>
    </row>
    <row r="209" spans="1:47" s="2" customFormat="1" ht="12">
      <c r="A209" s="40"/>
      <c r="B209" s="41"/>
      <c r="C209" s="42"/>
      <c r="D209" s="219" t="s">
        <v>144</v>
      </c>
      <c r="E209" s="42"/>
      <c r="F209" s="220" t="s">
        <v>485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144</v>
      </c>
      <c r="AU209" s="19" t="s">
        <v>83</v>
      </c>
    </row>
    <row r="210" spans="1:51" s="13" customFormat="1" ht="12">
      <c r="A210" s="13"/>
      <c r="B210" s="224"/>
      <c r="C210" s="225"/>
      <c r="D210" s="226" t="s">
        <v>146</v>
      </c>
      <c r="E210" s="227" t="s">
        <v>19</v>
      </c>
      <c r="F210" s="228" t="s">
        <v>1060</v>
      </c>
      <c r="G210" s="225"/>
      <c r="H210" s="227" t="s">
        <v>19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146</v>
      </c>
      <c r="AU210" s="234" t="s">
        <v>83</v>
      </c>
      <c r="AV210" s="13" t="s">
        <v>81</v>
      </c>
      <c r="AW210" s="13" t="s">
        <v>35</v>
      </c>
      <c r="AX210" s="13" t="s">
        <v>73</v>
      </c>
      <c r="AY210" s="234" t="s">
        <v>135</v>
      </c>
    </row>
    <row r="211" spans="1:51" s="13" customFormat="1" ht="12">
      <c r="A211" s="13"/>
      <c r="B211" s="224"/>
      <c r="C211" s="225"/>
      <c r="D211" s="226" t="s">
        <v>146</v>
      </c>
      <c r="E211" s="227" t="s">
        <v>19</v>
      </c>
      <c r="F211" s="228" t="s">
        <v>1133</v>
      </c>
      <c r="G211" s="225"/>
      <c r="H211" s="227" t="s">
        <v>19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146</v>
      </c>
      <c r="AU211" s="234" t="s">
        <v>83</v>
      </c>
      <c r="AV211" s="13" t="s">
        <v>81</v>
      </c>
      <c r="AW211" s="13" t="s">
        <v>35</v>
      </c>
      <c r="AX211" s="13" t="s">
        <v>73</v>
      </c>
      <c r="AY211" s="234" t="s">
        <v>135</v>
      </c>
    </row>
    <row r="212" spans="1:51" s="14" customFormat="1" ht="12">
      <c r="A212" s="14"/>
      <c r="B212" s="235"/>
      <c r="C212" s="236"/>
      <c r="D212" s="226" t="s">
        <v>146</v>
      </c>
      <c r="E212" s="237" t="s">
        <v>19</v>
      </c>
      <c r="F212" s="238" t="s">
        <v>1134</v>
      </c>
      <c r="G212" s="236"/>
      <c r="H212" s="239">
        <v>350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146</v>
      </c>
      <c r="AU212" s="245" t="s">
        <v>83</v>
      </c>
      <c r="AV212" s="14" t="s">
        <v>83</v>
      </c>
      <c r="AW212" s="14" t="s">
        <v>35</v>
      </c>
      <c r="AX212" s="14" t="s">
        <v>81</v>
      </c>
      <c r="AY212" s="245" t="s">
        <v>135</v>
      </c>
    </row>
    <row r="213" spans="1:65" s="2" customFormat="1" ht="24.15" customHeight="1">
      <c r="A213" s="40"/>
      <c r="B213" s="41"/>
      <c r="C213" s="206" t="s">
        <v>241</v>
      </c>
      <c r="D213" s="206" t="s">
        <v>137</v>
      </c>
      <c r="E213" s="207" t="s">
        <v>526</v>
      </c>
      <c r="F213" s="208" t="s">
        <v>527</v>
      </c>
      <c r="G213" s="209" t="s">
        <v>140</v>
      </c>
      <c r="H213" s="210">
        <v>431</v>
      </c>
      <c r="I213" s="211"/>
      <c r="J213" s="212">
        <f>ROUND(I213*H213,2)</f>
        <v>0</v>
      </c>
      <c r="K213" s="208" t="s">
        <v>141</v>
      </c>
      <c r="L213" s="46"/>
      <c r="M213" s="213" t="s">
        <v>19</v>
      </c>
      <c r="N213" s="214" t="s">
        <v>44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142</v>
      </c>
      <c r="AT213" s="217" t="s">
        <v>137</v>
      </c>
      <c r="AU213" s="217" t="s">
        <v>83</v>
      </c>
      <c r="AY213" s="19" t="s">
        <v>135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81</v>
      </c>
      <c r="BK213" s="218">
        <f>ROUND(I213*H213,2)</f>
        <v>0</v>
      </c>
      <c r="BL213" s="19" t="s">
        <v>142</v>
      </c>
      <c r="BM213" s="217" t="s">
        <v>1135</v>
      </c>
    </row>
    <row r="214" spans="1:47" s="2" customFormat="1" ht="12">
      <c r="A214" s="40"/>
      <c r="B214" s="41"/>
      <c r="C214" s="42"/>
      <c r="D214" s="219" t="s">
        <v>144</v>
      </c>
      <c r="E214" s="42"/>
      <c r="F214" s="220" t="s">
        <v>529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144</v>
      </c>
      <c r="AU214" s="19" t="s">
        <v>83</v>
      </c>
    </row>
    <row r="215" spans="1:51" s="13" customFormat="1" ht="12">
      <c r="A215" s="13"/>
      <c r="B215" s="224"/>
      <c r="C215" s="225"/>
      <c r="D215" s="226" t="s">
        <v>146</v>
      </c>
      <c r="E215" s="227" t="s">
        <v>19</v>
      </c>
      <c r="F215" s="228" t="s">
        <v>1053</v>
      </c>
      <c r="G215" s="225"/>
      <c r="H215" s="227" t="s">
        <v>19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146</v>
      </c>
      <c r="AU215" s="234" t="s">
        <v>83</v>
      </c>
      <c r="AV215" s="13" t="s">
        <v>81</v>
      </c>
      <c r="AW215" s="13" t="s">
        <v>35</v>
      </c>
      <c r="AX215" s="13" t="s">
        <v>73</v>
      </c>
      <c r="AY215" s="234" t="s">
        <v>135</v>
      </c>
    </row>
    <row r="216" spans="1:51" s="14" customFormat="1" ht="12">
      <c r="A216" s="14"/>
      <c r="B216" s="235"/>
      <c r="C216" s="236"/>
      <c r="D216" s="226" t="s">
        <v>146</v>
      </c>
      <c r="E216" s="237" t="s">
        <v>19</v>
      </c>
      <c r="F216" s="238" t="s">
        <v>1055</v>
      </c>
      <c r="G216" s="236"/>
      <c r="H216" s="239">
        <v>431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146</v>
      </c>
      <c r="AU216" s="245" t="s">
        <v>83</v>
      </c>
      <c r="AV216" s="14" t="s">
        <v>83</v>
      </c>
      <c r="AW216" s="14" t="s">
        <v>35</v>
      </c>
      <c r="AX216" s="14" t="s">
        <v>81</v>
      </c>
      <c r="AY216" s="245" t="s">
        <v>135</v>
      </c>
    </row>
    <row r="217" spans="1:65" s="2" customFormat="1" ht="16.5" customHeight="1">
      <c r="A217" s="40"/>
      <c r="B217" s="41"/>
      <c r="C217" s="257" t="s">
        <v>246</v>
      </c>
      <c r="D217" s="257" t="s">
        <v>458</v>
      </c>
      <c r="E217" s="258" t="s">
        <v>532</v>
      </c>
      <c r="F217" s="259" t="s">
        <v>533</v>
      </c>
      <c r="G217" s="260" t="s">
        <v>534</v>
      </c>
      <c r="H217" s="261">
        <v>1</v>
      </c>
      <c r="I217" s="262"/>
      <c r="J217" s="263">
        <f>ROUND(I217*H217,2)</f>
        <v>0</v>
      </c>
      <c r="K217" s="259" t="s">
        <v>141</v>
      </c>
      <c r="L217" s="264"/>
      <c r="M217" s="265" t="s">
        <v>19</v>
      </c>
      <c r="N217" s="266" t="s">
        <v>44</v>
      </c>
      <c r="O217" s="86"/>
      <c r="P217" s="215">
        <f>O217*H217</f>
        <v>0</v>
      </c>
      <c r="Q217" s="215">
        <v>0.001</v>
      </c>
      <c r="R217" s="215">
        <f>Q217*H217</f>
        <v>0.001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191</v>
      </c>
      <c r="AT217" s="217" t="s">
        <v>458</v>
      </c>
      <c r="AU217" s="217" t="s">
        <v>83</v>
      </c>
      <c r="AY217" s="19" t="s">
        <v>135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81</v>
      </c>
      <c r="BK217" s="218">
        <f>ROUND(I217*H217,2)</f>
        <v>0</v>
      </c>
      <c r="BL217" s="19" t="s">
        <v>142</v>
      </c>
      <c r="BM217" s="217" t="s">
        <v>1136</v>
      </c>
    </row>
    <row r="218" spans="1:51" s="13" customFormat="1" ht="12">
      <c r="A218" s="13"/>
      <c r="B218" s="224"/>
      <c r="C218" s="225"/>
      <c r="D218" s="226" t="s">
        <v>146</v>
      </c>
      <c r="E218" s="227" t="s">
        <v>19</v>
      </c>
      <c r="F218" s="228" t="s">
        <v>1053</v>
      </c>
      <c r="G218" s="225"/>
      <c r="H218" s="227" t="s">
        <v>19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146</v>
      </c>
      <c r="AU218" s="234" t="s">
        <v>83</v>
      </c>
      <c r="AV218" s="13" t="s">
        <v>81</v>
      </c>
      <c r="AW218" s="13" t="s">
        <v>35</v>
      </c>
      <c r="AX218" s="13" t="s">
        <v>73</v>
      </c>
      <c r="AY218" s="234" t="s">
        <v>135</v>
      </c>
    </row>
    <row r="219" spans="1:51" s="14" customFormat="1" ht="12">
      <c r="A219" s="14"/>
      <c r="B219" s="235"/>
      <c r="C219" s="236"/>
      <c r="D219" s="226" t="s">
        <v>146</v>
      </c>
      <c r="E219" s="237" t="s">
        <v>19</v>
      </c>
      <c r="F219" s="238" t="s">
        <v>1137</v>
      </c>
      <c r="G219" s="236"/>
      <c r="H219" s="239">
        <v>0.216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5" t="s">
        <v>146</v>
      </c>
      <c r="AU219" s="245" t="s">
        <v>83</v>
      </c>
      <c r="AV219" s="14" t="s">
        <v>83</v>
      </c>
      <c r="AW219" s="14" t="s">
        <v>35</v>
      </c>
      <c r="AX219" s="14" t="s">
        <v>73</v>
      </c>
      <c r="AY219" s="245" t="s">
        <v>135</v>
      </c>
    </row>
    <row r="220" spans="1:51" s="13" customFormat="1" ht="12">
      <c r="A220" s="13"/>
      <c r="B220" s="224"/>
      <c r="C220" s="225"/>
      <c r="D220" s="226" t="s">
        <v>146</v>
      </c>
      <c r="E220" s="227" t="s">
        <v>19</v>
      </c>
      <c r="F220" s="228" t="s">
        <v>537</v>
      </c>
      <c r="G220" s="225"/>
      <c r="H220" s="227" t="s">
        <v>19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146</v>
      </c>
      <c r="AU220" s="234" t="s">
        <v>83</v>
      </c>
      <c r="AV220" s="13" t="s">
        <v>81</v>
      </c>
      <c r="AW220" s="13" t="s">
        <v>35</v>
      </c>
      <c r="AX220" s="13" t="s">
        <v>73</v>
      </c>
      <c r="AY220" s="234" t="s">
        <v>135</v>
      </c>
    </row>
    <row r="221" spans="1:51" s="14" customFormat="1" ht="12">
      <c r="A221" s="14"/>
      <c r="B221" s="235"/>
      <c r="C221" s="236"/>
      <c r="D221" s="226" t="s">
        <v>146</v>
      </c>
      <c r="E221" s="237" t="s">
        <v>19</v>
      </c>
      <c r="F221" s="238" t="s">
        <v>1138</v>
      </c>
      <c r="G221" s="236"/>
      <c r="H221" s="239">
        <v>0.784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146</v>
      </c>
      <c r="AU221" s="245" t="s">
        <v>83</v>
      </c>
      <c r="AV221" s="14" t="s">
        <v>83</v>
      </c>
      <c r="AW221" s="14" t="s">
        <v>35</v>
      </c>
      <c r="AX221" s="14" t="s">
        <v>73</v>
      </c>
      <c r="AY221" s="245" t="s">
        <v>135</v>
      </c>
    </row>
    <row r="222" spans="1:51" s="15" customFormat="1" ht="12">
      <c r="A222" s="15"/>
      <c r="B222" s="246"/>
      <c r="C222" s="247"/>
      <c r="D222" s="226" t="s">
        <v>146</v>
      </c>
      <c r="E222" s="248" t="s">
        <v>19</v>
      </c>
      <c r="F222" s="249" t="s">
        <v>161</v>
      </c>
      <c r="G222" s="247"/>
      <c r="H222" s="250">
        <v>1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6" t="s">
        <v>146</v>
      </c>
      <c r="AU222" s="256" t="s">
        <v>83</v>
      </c>
      <c r="AV222" s="15" t="s">
        <v>142</v>
      </c>
      <c r="AW222" s="15" t="s">
        <v>35</v>
      </c>
      <c r="AX222" s="15" t="s">
        <v>81</v>
      </c>
      <c r="AY222" s="256" t="s">
        <v>135</v>
      </c>
    </row>
    <row r="223" spans="1:63" s="12" customFormat="1" ht="22.8" customHeight="1">
      <c r="A223" s="12"/>
      <c r="B223" s="190"/>
      <c r="C223" s="191"/>
      <c r="D223" s="192" t="s">
        <v>72</v>
      </c>
      <c r="E223" s="204" t="s">
        <v>162</v>
      </c>
      <c r="F223" s="204" t="s">
        <v>558</v>
      </c>
      <c r="G223" s="191"/>
      <c r="H223" s="191"/>
      <c r="I223" s="194"/>
      <c r="J223" s="205">
        <f>BK223</f>
        <v>0</v>
      </c>
      <c r="K223" s="191"/>
      <c r="L223" s="196"/>
      <c r="M223" s="197"/>
      <c r="N223" s="198"/>
      <c r="O223" s="198"/>
      <c r="P223" s="199">
        <f>SUM(P224:P247)</f>
        <v>0</v>
      </c>
      <c r="Q223" s="198"/>
      <c r="R223" s="199">
        <f>SUM(R224:R247)</f>
        <v>84.678807</v>
      </c>
      <c r="S223" s="198"/>
      <c r="T223" s="200">
        <f>SUM(T224:T247)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1" t="s">
        <v>81</v>
      </c>
      <c r="AT223" s="202" t="s">
        <v>72</v>
      </c>
      <c r="AU223" s="202" t="s">
        <v>81</v>
      </c>
      <c r="AY223" s="201" t="s">
        <v>135</v>
      </c>
      <c r="BK223" s="203">
        <f>SUM(BK224:BK247)</f>
        <v>0</v>
      </c>
    </row>
    <row r="224" spans="1:65" s="2" customFormat="1" ht="37.8" customHeight="1">
      <c r="A224" s="40"/>
      <c r="B224" s="41"/>
      <c r="C224" s="206" t="s">
        <v>253</v>
      </c>
      <c r="D224" s="206" t="s">
        <v>137</v>
      </c>
      <c r="E224" s="207" t="s">
        <v>1139</v>
      </c>
      <c r="F224" s="208" t="s">
        <v>1140</v>
      </c>
      <c r="G224" s="209" t="s">
        <v>256</v>
      </c>
      <c r="H224" s="210">
        <v>29.94</v>
      </c>
      <c r="I224" s="211"/>
      <c r="J224" s="212">
        <f>ROUND(I224*H224,2)</f>
        <v>0</v>
      </c>
      <c r="K224" s="208" t="s">
        <v>141</v>
      </c>
      <c r="L224" s="46"/>
      <c r="M224" s="213" t="s">
        <v>19</v>
      </c>
      <c r="N224" s="214" t="s">
        <v>44</v>
      </c>
      <c r="O224" s="86"/>
      <c r="P224" s="215">
        <f>O224*H224</f>
        <v>0</v>
      </c>
      <c r="Q224" s="215">
        <v>2.79195</v>
      </c>
      <c r="R224" s="215">
        <f>Q224*H224</f>
        <v>83.59098300000001</v>
      </c>
      <c r="S224" s="215">
        <v>0</v>
      </c>
      <c r="T224" s="216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7" t="s">
        <v>142</v>
      </c>
      <c r="AT224" s="217" t="s">
        <v>137</v>
      </c>
      <c r="AU224" s="217" t="s">
        <v>83</v>
      </c>
      <c r="AY224" s="19" t="s">
        <v>135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9" t="s">
        <v>81</v>
      </c>
      <c r="BK224" s="218">
        <f>ROUND(I224*H224,2)</f>
        <v>0</v>
      </c>
      <c r="BL224" s="19" t="s">
        <v>142</v>
      </c>
      <c r="BM224" s="217" t="s">
        <v>1141</v>
      </c>
    </row>
    <row r="225" spans="1:47" s="2" customFormat="1" ht="12">
      <c r="A225" s="40"/>
      <c r="B225" s="41"/>
      <c r="C225" s="42"/>
      <c r="D225" s="219" t="s">
        <v>144</v>
      </c>
      <c r="E225" s="42"/>
      <c r="F225" s="220" t="s">
        <v>1142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144</v>
      </c>
      <c r="AU225" s="19" t="s">
        <v>83</v>
      </c>
    </row>
    <row r="226" spans="1:51" s="13" customFormat="1" ht="12">
      <c r="A226" s="13"/>
      <c r="B226" s="224"/>
      <c r="C226" s="225"/>
      <c r="D226" s="226" t="s">
        <v>146</v>
      </c>
      <c r="E226" s="227" t="s">
        <v>19</v>
      </c>
      <c r="F226" s="228" t="s">
        <v>1060</v>
      </c>
      <c r="G226" s="225"/>
      <c r="H226" s="227" t="s">
        <v>19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146</v>
      </c>
      <c r="AU226" s="234" t="s">
        <v>83</v>
      </c>
      <c r="AV226" s="13" t="s">
        <v>81</v>
      </c>
      <c r="AW226" s="13" t="s">
        <v>35</v>
      </c>
      <c r="AX226" s="13" t="s">
        <v>73</v>
      </c>
      <c r="AY226" s="234" t="s">
        <v>135</v>
      </c>
    </row>
    <row r="227" spans="1:51" s="13" customFormat="1" ht="12">
      <c r="A227" s="13"/>
      <c r="B227" s="224"/>
      <c r="C227" s="225"/>
      <c r="D227" s="226" t="s">
        <v>146</v>
      </c>
      <c r="E227" s="227" t="s">
        <v>19</v>
      </c>
      <c r="F227" s="228" t="s">
        <v>1143</v>
      </c>
      <c r="G227" s="225"/>
      <c r="H227" s="227" t="s">
        <v>19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146</v>
      </c>
      <c r="AU227" s="234" t="s">
        <v>83</v>
      </c>
      <c r="AV227" s="13" t="s">
        <v>81</v>
      </c>
      <c r="AW227" s="13" t="s">
        <v>35</v>
      </c>
      <c r="AX227" s="13" t="s">
        <v>73</v>
      </c>
      <c r="AY227" s="234" t="s">
        <v>135</v>
      </c>
    </row>
    <row r="228" spans="1:51" s="14" customFormat="1" ht="12">
      <c r="A228" s="14"/>
      <c r="B228" s="235"/>
      <c r="C228" s="236"/>
      <c r="D228" s="226" t="s">
        <v>146</v>
      </c>
      <c r="E228" s="237" t="s">
        <v>19</v>
      </c>
      <c r="F228" s="238" t="s">
        <v>1144</v>
      </c>
      <c r="G228" s="236"/>
      <c r="H228" s="239">
        <v>1.44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146</v>
      </c>
      <c r="AU228" s="245" t="s">
        <v>83</v>
      </c>
      <c r="AV228" s="14" t="s">
        <v>83</v>
      </c>
      <c r="AW228" s="14" t="s">
        <v>35</v>
      </c>
      <c r="AX228" s="14" t="s">
        <v>73</v>
      </c>
      <c r="AY228" s="245" t="s">
        <v>135</v>
      </c>
    </row>
    <row r="229" spans="1:51" s="13" customFormat="1" ht="12">
      <c r="A229" s="13"/>
      <c r="B229" s="224"/>
      <c r="C229" s="225"/>
      <c r="D229" s="226" t="s">
        <v>146</v>
      </c>
      <c r="E229" s="227" t="s">
        <v>19</v>
      </c>
      <c r="F229" s="228" t="s">
        <v>1145</v>
      </c>
      <c r="G229" s="225"/>
      <c r="H229" s="227" t="s">
        <v>19</v>
      </c>
      <c r="I229" s="229"/>
      <c r="J229" s="225"/>
      <c r="K229" s="225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146</v>
      </c>
      <c r="AU229" s="234" t="s">
        <v>83</v>
      </c>
      <c r="AV229" s="13" t="s">
        <v>81</v>
      </c>
      <c r="AW229" s="13" t="s">
        <v>35</v>
      </c>
      <c r="AX229" s="13" t="s">
        <v>73</v>
      </c>
      <c r="AY229" s="234" t="s">
        <v>135</v>
      </c>
    </row>
    <row r="230" spans="1:51" s="14" customFormat="1" ht="12">
      <c r="A230" s="14"/>
      <c r="B230" s="235"/>
      <c r="C230" s="236"/>
      <c r="D230" s="226" t="s">
        <v>146</v>
      </c>
      <c r="E230" s="237" t="s">
        <v>19</v>
      </c>
      <c r="F230" s="238" t="s">
        <v>1146</v>
      </c>
      <c r="G230" s="236"/>
      <c r="H230" s="239">
        <v>28.5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146</v>
      </c>
      <c r="AU230" s="245" t="s">
        <v>83</v>
      </c>
      <c r="AV230" s="14" t="s">
        <v>83</v>
      </c>
      <c r="AW230" s="14" t="s">
        <v>35</v>
      </c>
      <c r="AX230" s="14" t="s">
        <v>73</v>
      </c>
      <c r="AY230" s="245" t="s">
        <v>135</v>
      </c>
    </row>
    <row r="231" spans="1:51" s="15" customFormat="1" ht="12">
      <c r="A231" s="15"/>
      <c r="B231" s="246"/>
      <c r="C231" s="247"/>
      <c r="D231" s="226" t="s">
        <v>146</v>
      </c>
      <c r="E231" s="248" t="s">
        <v>19</v>
      </c>
      <c r="F231" s="249" t="s">
        <v>161</v>
      </c>
      <c r="G231" s="247"/>
      <c r="H231" s="250">
        <v>29.94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6" t="s">
        <v>146</v>
      </c>
      <c r="AU231" s="256" t="s">
        <v>83</v>
      </c>
      <c r="AV231" s="15" t="s">
        <v>142</v>
      </c>
      <c r="AW231" s="15" t="s">
        <v>35</v>
      </c>
      <c r="AX231" s="15" t="s">
        <v>81</v>
      </c>
      <c r="AY231" s="256" t="s">
        <v>135</v>
      </c>
    </row>
    <row r="232" spans="1:65" s="2" customFormat="1" ht="37.8" customHeight="1">
      <c r="A232" s="40"/>
      <c r="B232" s="41"/>
      <c r="C232" s="206" t="s">
        <v>7</v>
      </c>
      <c r="D232" s="206" t="s">
        <v>137</v>
      </c>
      <c r="E232" s="207" t="s">
        <v>566</v>
      </c>
      <c r="F232" s="208" t="s">
        <v>567</v>
      </c>
      <c r="G232" s="209" t="s">
        <v>140</v>
      </c>
      <c r="H232" s="210">
        <v>125.76</v>
      </c>
      <c r="I232" s="211"/>
      <c r="J232" s="212">
        <f>ROUND(I232*H232,2)</f>
        <v>0</v>
      </c>
      <c r="K232" s="208" t="s">
        <v>141</v>
      </c>
      <c r="L232" s="46"/>
      <c r="M232" s="213" t="s">
        <v>19</v>
      </c>
      <c r="N232" s="214" t="s">
        <v>44</v>
      </c>
      <c r="O232" s="86"/>
      <c r="P232" s="215">
        <f>O232*H232</f>
        <v>0</v>
      </c>
      <c r="Q232" s="215">
        <v>0.00865</v>
      </c>
      <c r="R232" s="215">
        <f>Q232*H232</f>
        <v>1.087824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142</v>
      </c>
      <c r="AT232" s="217" t="s">
        <v>137</v>
      </c>
      <c r="AU232" s="217" t="s">
        <v>83</v>
      </c>
      <c r="AY232" s="19" t="s">
        <v>135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81</v>
      </c>
      <c r="BK232" s="218">
        <f>ROUND(I232*H232,2)</f>
        <v>0</v>
      </c>
      <c r="BL232" s="19" t="s">
        <v>142</v>
      </c>
      <c r="BM232" s="217" t="s">
        <v>1147</v>
      </c>
    </row>
    <row r="233" spans="1:47" s="2" customFormat="1" ht="12">
      <c r="A233" s="40"/>
      <c r="B233" s="41"/>
      <c r="C233" s="42"/>
      <c r="D233" s="219" t="s">
        <v>144</v>
      </c>
      <c r="E233" s="42"/>
      <c r="F233" s="220" t="s">
        <v>569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144</v>
      </c>
      <c r="AU233" s="19" t="s">
        <v>83</v>
      </c>
    </row>
    <row r="234" spans="1:51" s="13" customFormat="1" ht="12">
      <c r="A234" s="13"/>
      <c r="B234" s="224"/>
      <c r="C234" s="225"/>
      <c r="D234" s="226" t="s">
        <v>146</v>
      </c>
      <c r="E234" s="227" t="s">
        <v>19</v>
      </c>
      <c r="F234" s="228" t="s">
        <v>1060</v>
      </c>
      <c r="G234" s="225"/>
      <c r="H234" s="227" t="s">
        <v>19</v>
      </c>
      <c r="I234" s="229"/>
      <c r="J234" s="225"/>
      <c r="K234" s="225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146</v>
      </c>
      <c r="AU234" s="234" t="s">
        <v>83</v>
      </c>
      <c r="AV234" s="13" t="s">
        <v>81</v>
      </c>
      <c r="AW234" s="13" t="s">
        <v>35</v>
      </c>
      <c r="AX234" s="13" t="s">
        <v>73</v>
      </c>
      <c r="AY234" s="234" t="s">
        <v>135</v>
      </c>
    </row>
    <row r="235" spans="1:51" s="13" customFormat="1" ht="12">
      <c r="A235" s="13"/>
      <c r="B235" s="224"/>
      <c r="C235" s="225"/>
      <c r="D235" s="226" t="s">
        <v>146</v>
      </c>
      <c r="E235" s="227" t="s">
        <v>19</v>
      </c>
      <c r="F235" s="228" t="s">
        <v>1143</v>
      </c>
      <c r="G235" s="225"/>
      <c r="H235" s="227" t="s">
        <v>19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146</v>
      </c>
      <c r="AU235" s="234" t="s">
        <v>83</v>
      </c>
      <c r="AV235" s="13" t="s">
        <v>81</v>
      </c>
      <c r="AW235" s="13" t="s">
        <v>35</v>
      </c>
      <c r="AX235" s="13" t="s">
        <v>73</v>
      </c>
      <c r="AY235" s="234" t="s">
        <v>135</v>
      </c>
    </row>
    <row r="236" spans="1:51" s="14" customFormat="1" ht="12">
      <c r="A236" s="14"/>
      <c r="B236" s="235"/>
      <c r="C236" s="236"/>
      <c r="D236" s="226" t="s">
        <v>146</v>
      </c>
      <c r="E236" s="237" t="s">
        <v>19</v>
      </c>
      <c r="F236" s="238" t="s">
        <v>1148</v>
      </c>
      <c r="G236" s="236"/>
      <c r="H236" s="239">
        <v>10.56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146</v>
      </c>
      <c r="AU236" s="245" t="s">
        <v>83</v>
      </c>
      <c r="AV236" s="14" t="s">
        <v>83</v>
      </c>
      <c r="AW236" s="14" t="s">
        <v>35</v>
      </c>
      <c r="AX236" s="14" t="s">
        <v>73</v>
      </c>
      <c r="AY236" s="245" t="s">
        <v>135</v>
      </c>
    </row>
    <row r="237" spans="1:51" s="13" customFormat="1" ht="12">
      <c r="A237" s="13"/>
      <c r="B237" s="224"/>
      <c r="C237" s="225"/>
      <c r="D237" s="226" t="s">
        <v>146</v>
      </c>
      <c r="E237" s="227" t="s">
        <v>19</v>
      </c>
      <c r="F237" s="228" t="s">
        <v>1145</v>
      </c>
      <c r="G237" s="225"/>
      <c r="H237" s="227" t="s">
        <v>19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146</v>
      </c>
      <c r="AU237" s="234" t="s">
        <v>83</v>
      </c>
      <c r="AV237" s="13" t="s">
        <v>81</v>
      </c>
      <c r="AW237" s="13" t="s">
        <v>35</v>
      </c>
      <c r="AX237" s="13" t="s">
        <v>73</v>
      </c>
      <c r="AY237" s="234" t="s">
        <v>135</v>
      </c>
    </row>
    <row r="238" spans="1:51" s="14" customFormat="1" ht="12">
      <c r="A238" s="14"/>
      <c r="B238" s="235"/>
      <c r="C238" s="236"/>
      <c r="D238" s="226" t="s">
        <v>146</v>
      </c>
      <c r="E238" s="237" t="s">
        <v>19</v>
      </c>
      <c r="F238" s="238" t="s">
        <v>1149</v>
      </c>
      <c r="G238" s="236"/>
      <c r="H238" s="239">
        <v>115.2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5" t="s">
        <v>146</v>
      </c>
      <c r="AU238" s="245" t="s">
        <v>83</v>
      </c>
      <c r="AV238" s="14" t="s">
        <v>83</v>
      </c>
      <c r="AW238" s="14" t="s">
        <v>35</v>
      </c>
      <c r="AX238" s="14" t="s">
        <v>73</v>
      </c>
      <c r="AY238" s="245" t="s">
        <v>135</v>
      </c>
    </row>
    <row r="239" spans="1:51" s="15" customFormat="1" ht="12">
      <c r="A239" s="15"/>
      <c r="B239" s="246"/>
      <c r="C239" s="247"/>
      <c r="D239" s="226" t="s">
        <v>146</v>
      </c>
      <c r="E239" s="248" t="s">
        <v>19</v>
      </c>
      <c r="F239" s="249" t="s">
        <v>161</v>
      </c>
      <c r="G239" s="247"/>
      <c r="H239" s="250">
        <v>125.76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6" t="s">
        <v>146</v>
      </c>
      <c r="AU239" s="256" t="s">
        <v>83</v>
      </c>
      <c r="AV239" s="15" t="s">
        <v>142</v>
      </c>
      <c r="AW239" s="15" t="s">
        <v>35</v>
      </c>
      <c r="AX239" s="15" t="s">
        <v>81</v>
      </c>
      <c r="AY239" s="256" t="s">
        <v>135</v>
      </c>
    </row>
    <row r="240" spans="1:65" s="2" customFormat="1" ht="37.8" customHeight="1">
      <c r="A240" s="40"/>
      <c r="B240" s="41"/>
      <c r="C240" s="206" t="s">
        <v>269</v>
      </c>
      <c r="D240" s="206" t="s">
        <v>137</v>
      </c>
      <c r="E240" s="207" t="s">
        <v>571</v>
      </c>
      <c r="F240" s="208" t="s">
        <v>572</v>
      </c>
      <c r="G240" s="209" t="s">
        <v>140</v>
      </c>
      <c r="H240" s="210">
        <v>125.76</v>
      </c>
      <c r="I240" s="211"/>
      <c r="J240" s="212">
        <f>ROUND(I240*H240,2)</f>
        <v>0</v>
      </c>
      <c r="K240" s="208" t="s">
        <v>141</v>
      </c>
      <c r="L240" s="46"/>
      <c r="M240" s="213" t="s">
        <v>19</v>
      </c>
      <c r="N240" s="214" t="s">
        <v>44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142</v>
      </c>
      <c r="AT240" s="217" t="s">
        <v>137</v>
      </c>
      <c r="AU240" s="217" t="s">
        <v>83</v>
      </c>
      <c r="AY240" s="19" t="s">
        <v>135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81</v>
      </c>
      <c r="BK240" s="218">
        <f>ROUND(I240*H240,2)</f>
        <v>0</v>
      </c>
      <c r="BL240" s="19" t="s">
        <v>142</v>
      </c>
      <c r="BM240" s="217" t="s">
        <v>1150</v>
      </c>
    </row>
    <row r="241" spans="1:47" s="2" customFormat="1" ht="12">
      <c r="A241" s="40"/>
      <c r="B241" s="41"/>
      <c r="C241" s="42"/>
      <c r="D241" s="219" t="s">
        <v>144</v>
      </c>
      <c r="E241" s="42"/>
      <c r="F241" s="220" t="s">
        <v>574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144</v>
      </c>
      <c r="AU241" s="19" t="s">
        <v>83</v>
      </c>
    </row>
    <row r="242" spans="1:51" s="13" customFormat="1" ht="12">
      <c r="A242" s="13"/>
      <c r="B242" s="224"/>
      <c r="C242" s="225"/>
      <c r="D242" s="226" t="s">
        <v>146</v>
      </c>
      <c r="E242" s="227" t="s">
        <v>19</v>
      </c>
      <c r="F242" s="228" t="s">
        <v>1060</v>
      </c>
      <c r="G242" s="225"/>
      <c r="H242" s="227" t="s">
        <v>19</v>
      </c>
      <c r="I242" s="229"/>
      <c r="J242" s="225"/>
      <c r="K242" s="225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146</v>
      </c>
      <c r="AU242" s="234" t="s">
        <v>83</v>
      </c>
      <c r="AV242" s="13" t="s">
        <v>81</v>
      </c>
      <c r="AW242" s="13" t="s">
        <v>35</v>
      </c>
      <c r="AX242" s="13" t="s">
        <v>73</v>
      </c>
      <c r="AY242" s="234" t="s">
        <v>135</v>
      </c>
    </row>
    <row r="243" spans="1:51" s="13" customFormat="1" ht="12">
      <c r="A243" s="13"/>
      <c r="B243" s="224"/>
      <c r="C243" s="225"/>
      <c r="D243" s="226" t="s">
        <v>146</v>
      </c>
      <c r="E243" s="227" t="s">
        <v>19</v>
      </c>
      <c r="F243" s="228" t="s">
        <v>1143</v>
      </c>
      <c r="G243" s="225"/>
      <c r="H243" s="227" t="s">
        <v>19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146</v>
      </c>
      <c r="AU243" s="234" t="s">
        <v>83</v>
      </c>
      <c r="AV243" s="13" t="s">
        <v>81</v>
      </c>
      <c r="AW243" s="13" t="s">
        <v>35</v>
      </c>
      <c r="AX243" s="13" t="s">
        <v>73</v>
      </c>
      <c r="AY243" s="234" t="s">
        <v>135</v>
      </c>
    </row>
    <row r="244" spans="1:51" s="14" customFormat="1" ht="12">
      <c r="A244" s="14"/>
      <c r="B244" s="235"/>
      <c r="C244" s="236"/>
      <c r="D244" s="226" t="s">
        <v>146</v>
      </c>
      <c r="E244" s="237" t="s">
        <v>19</v>
      </c>
      <c r="F244" s="238" t="s">
        <v>1148</v>
      </c>
      <c r="G244" s="236"/>
      <c r="H244" s="239">
        <v>10.56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5" t="s">
        <v>146</v>
      </c>
      <c r="AU244" s="245" t="s">
        <v>83</v>
      </c>
      <c r="AV244" s="14" t="s">
        <v>83</v>
      </c>
      <c r="AW244" s="14" t="s">
        <v>35</v>
      </c>
      <c r="AX244" s="14" t="s">
        <v>73</v>
      </c>
      <c r="AY244" s="245" t="s">
        <v>135</v>
      </c>
    </row>
    <row r="245" spans="1:51" s="13" customFormat="1" ht="12">
      <c r="A245" s="13"/>
      <c r="B245" s="224"/>
      <c r="C245" s="225"/>
      <c r="D245" s="226" t="s">
        <v>146</v>
      </c>
      <c r="E245" s="227" t="s">
        <v>19</v>
      </c>
      <c r="F245" s="228" t="s">
        <v>1145</v>
      </c>
      <c r="G245" s="225"/>
      <c r="H245" s="227" t="s">
        <v>19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146</v>
      </c>
      <c r="AU245" s="234" t="s">
        <v>83</v>
      </c>
      <c r="AV245" s="13" t="s">
        <v>81</v>
      </c>
      <c r="AW245" s="13" t="s">
        <v>35</v>
      </c>
      <c r="AX245" s="13" t="s">
        <v>73</v>
      </c>
      <c r="AY245" s="234" t="s">
        <v>135</v>
      </c>
    </row>
    <row r="246" spans="1:51" s="14" customFormat="1" ht="12">
      <c r="A246" s="14"/>
      <c r="B246" s="235"/>
      <c r="C246" s="236"/>
      <c r="D246" s="226" t="s">
        <v>146</v>
      </c>
      <c r="E246" s="237" t="s">
        <v>19</v>
      </c>
      <c r="F246" s="238" t="s">
        <v>1149</v>
      </c>
      <c r="G246" s="236"/>
      <c r="H246" s="239">
        <v>115.2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5" t="s">
        <v>146</v>
      </c>
      <c r="AU246" s="245" t="s">
        <v>83</v>
      </c>
      <c r="AV246" s="14" t="s">
        <v>83</v>
      </c>
      <c r="AW246" s="14" t="s">
        <v>35</v>
      </c>
      <c r="AX246" s="14" t="s">
        <v>73</v>
      </c>
      <c r="AY246" s="245" t="s">
        <v>135</v>
      </c>
    </row>
    <row r="247" spans="1:51" s="15" customFormat="1" ht="12">
      <c r="A247" s="15"/>
      <c r="B247" s="246"/>
      <c r="C247" s="247"/>
      <c r="D247" s="226" t="s">
        <v>146</v>
      </c>
      <c r="E247" s="248" t="s">
        <v>19</v>
      </c>
      <c r="F247" s="249" t="s">
        <v>161</v>
      </c>
      <c r="G247" s="247"/>
      <c r="H247" s="250">
        <v>125.76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6" t="s">
        <v>146</v>
      </c>
      <c r="AU247" s="256" t="s">
        <v>83</v>
      </c>
      <c r="AV247" s="15" t="s">
        <v>142</v>
      </c>
      <c r="AW247" s="15" t="s">
        <v>35</v>
      </c>
      <c r="AX247" s="15" t="s">
        <v>81</v>
      </c>
      <c r="AY247" s="256" t="s">
        <v>135</v>
      </c>
    </row>
    <row r="248" spans="1:63" s="12" customFormat="1" ht="22.8" customHeight="1">
      <c r="A248" s="12"/>
      <c r="B248" s="190"/>
      <c r="C248" s="191"/>
      <c r="D248" s="192" t="s">
        <v>72</v>
      </c>
      <c r="E248" s="204" t="s">
        <v>142</v>
      </c>
      <c r="F248" s="204" t="s">
        <v>575</v>
      </c>
      <c r="G248" s="191"/>
      <c r="H248" s="191"/>
      <c r="I248" s="194"/>
      <c r="J248" s="205">
        <f>BK248</f>
        <v>0</v>
      </c>
      <c r="K248" s="191"/>
      <c r="L248" s="196"/>
      <c r="M248" s="197"/>
      <c r="N248" s="198"/>
      <c r="O248" s="198"/>
      <c r="P248" s="199">
        <f>SUM(P249:P271)</f>
        <v>0</v>
      </c>
      <c r="Q248" s="198"/>
      <c r="R248" s="199">
        <f>SUM(R249:R271)</f>
        <v>489.9753</v>
      </c>
      <c r="S248" s="198"/>
      <c r="T248" s="200">
        <f>SUM(T249:T271)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1" t="s">
        <v>81</v>
      </c>
      <c r="AT248" s="202" t="s">
        <v>72</v>
      </c>
      <c r="AU248" s="202" t="s">
        <v>81</v>
      </c>
      <c r="AY248" s="201" t="s">
        <v>135</v>
      </c>
      <c r="BK248" s="203">
        <f>SUM(BK249:BK271)</f>
        <v>0</v>
      </c>
    </row>
    <row r="249" spans="1:65" s="2" customFormat="1" ht="16.5" customHeight="1">
      <c r="A249" s="40"/>
      <c r="B249" s="41"/>
      <c r="C249" s="206" t="s">
        <v>294</v>
      </c>
      <c r="D249" s="206" t="s">
        <v>137</v>
      </c>
      <c r="E249" s="207" t="s">
        <v>577</v>
      </c>
      <c r="F249" s="208" t="s">
        <v>578</v>
      </c>
      <c r="G249" s="209" t="s">
        <v>140</v>
      </c>
      <c r="H249" s="210">
        <v>355.5</v>
      </c>
      <c r="I249" s="211"/>
      <c r="J249" s="212">
        <f>ROUND(I249*H249,2)</f>
        <v>0</v>
      </c>
      <c r="K249" s="208" t="s">
        <v>141</v>
      </c>
      <c r="L249" s="46"/>
      <c r="M249" s="213" t="s">
        <v>19</v>
      </c>
      <c r="N249" s="214" t="s">
        <v>44</v>
      </c>
      <c r="O249" s="86"/>
      <c r="P249" s="215">
        <f>O249*H249</f>
        <v>0</v>
      </c>
      <c r="Q249" s="215">
        <v>0.24533</v>
      </c>
      <c r="R249" s="215">
        <f>Q249*H249</f>
        <v>87.214815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142</v>
      </c>
      <c r="AT249" s="217" t="s">
        <v>137</v>
      </c>
      <c r="AU249" s="217" t="s">
        <v>83</v>
      </c>
      <c r="AY249" s="19" t="s">
        <v>135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81</v>
      </c>
      <c r="BK249" s="218">
        <f>ROUND(I249*H249,2)</f>
        <v>0</v>
      </c>
      <c r="BL249" s="19" t="s">
        <v>142</v>
      </c>
      <c r="BM249" s="217" t="s">
        <v>1151</v>
      </c>
    </row>
    <row r="250" spans="1:47" s="2" customFormat="1" ht="12">
      <c r="A250" s="40"/>
      <c r="B250" s="41"/>
      <c r="C250" s="42"/>
      <c r="D250" s="219" t="s">
        <v>144</v>
      </c>
      <c r="E250" s="42"/>
      <c r="F250" s="220" t="s">
        <v>580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144</v>
      </c>
      <c r="AU250" s="19" t="s">
        <v>83</v>
      </c>
    </row>
    <row r="251" spans="1:51" s="13" customFormat="1" ht="12">
      <c r="A251" s="13"/>
      <c r="B251" s="224"/>
      <c r="C251" s="225"/>
      <c r="D251" s="226" t="s">
        <v>146</v>
      </c>
      <c r="E251" s="227" t="s">
        <v>19</v>
      </c>
      <c r="F251" s="228" t="s">
        <v>1053</v>
      </c>
      <c r="G251" s="225"/>
      <c r="H251" s="227" t="s">
        <v>19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146</v>
      </c>
      <c r="AU251" s="234" t="s">
        <v>83</v>
      </c>
      <c r="AV251" s="13" t="s">
        <v>81</v>
      </c>
      <c r="AW251" s="13" t="s">
        <v>35</v>
      </c>
      <c r="AX251" s="13" t="s">
        <v>73</v>
      </c>
      <c r="AY251" s="234" t="s">
        <v>135</v>
      </c>
    </row>
    <row r="252" spans="1:51" s="13" customFormat="1" ht="12">
      <c r="A252" s="13"/>
      <c r="B252" s="224"/>
      <c r="C252" s="225"/>
      <c r="D252" s="226" t="s">
        <v>146</v>
      </c>
      <c r="E252" s="227" t="s">
        <v>19</v>
      </c>
      <c r="F252" s="228" t="s">
        <v>1152</v>
      </c>
      <c r="G252" s="225"/>
      <c r="H252" s="227" t="s">
        <v>19</v>
      </c>
      <c r="I252" s="229"/>
      <c r="J252" s="225"/>
      <c r="K252" s="225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146</v>
      </c>
      <c r="AU252" s="234" t="s">
        <v>83</v>
      </c>
      <c r="AV252" s="13" t="s">
        <v>81</v>
      </c>
      <c r="AW252" s="13" t="s">
        <v>35</v>
      </c>
      <c r="AX252" s="13" t="s">
        <v>73</v>
      </c>
      <c r="AY252" s="234" t="s">
        <v>135</v>
      </c>
    </row>
    <row r="253" spans="1:51" s="13" customFormat="1" ht="12">
      <c r="A253" s="13"/>
      <c r="B253" s="224"/>
      <c r="C253" s="225"/>
      <c r="D253" s="226" t="s">
        <v>146</v>
      </c>
      <c r="E253" s="227" t="s">
        <v>19</v>
      </c>
      <c r="F253" s="228" t="s">
        <v>1153</v>
      </c>
      <c r="G253" s="225"/>
      <c r="H253" s="227" t="s">
        <v>19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146</v>
      </c>
      <c r="AU253" s="234" t="s">
        <v>83</v>
      </c>
      <c r="AV253" s="13" t="s">
        <v>81</v>
      </c>
      <c r="AW253" s="13" t="s">
        <v>35</v>
      </c>
      <c r="AX253" s="13" t="s">
        <v>73</v>
      </c>
      <c r="AY253" s="234" t="s">
        <v>135</v>
      </c>
    </row>
    <row r="254" spans="1:51" s="14" customFormat="1" ht="12">
      <c r="A254" s="14"/>
      <c r="B254" s="235"/>
      <c r="C254" s="236"/>
      <c r="D254" s="226" t="s">
        <v>146</v>
      </c>
      <c r="E254" s="237" t="s">
        <v>19</v>
      </c>
      <c r="F254" s="238" t="s">
        <v>1134</v>
      </c>
      <c r="G254" s="236"/>
      <c r="H254" s="239">
        <v>350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146</v>
      </c>
      <c r="AU254" s="245" t="s">
        <v>83</v>
      </c>
      <c r="AV254" s="14" t="s">
        <v>83</v>
      </c>
      <c r="AW254" s="14" t="s">
        <v>35</v>
      </c>
      <c r="AX254" s="14" t="s">
        <v>73</v>
      </c>
      <c r="AY254" s="245" t="s">
        <v>135</v>
      </c>
    </row>
    <row r="255" spans="1:51" s="13" customFormat="1" ht="12">
      <c r="A255" s="13"/>
      <c r="B255" s="224"/>
      <c r="C255" s="225"/>
      <c r="D255" s="226" t="s">
        <v>146</v>
      </c>
      <c r="E255" s="227" t="s">
        <v>19</v>
      </c>
      <c r="F255" s="228" t="s">
        <v>1154</v>
      </c>
      <c r="G255" s="225"/>
      <c r="H255" s="227" t="s">
        <v>19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146</v>
      </c>
      <c r="AU255" s="234" t="s">
        <v>83</v>
      </c>
      <c r="AV255" s="13" t="s">
        <v>81</v>
      </c>
      <c r="AW255" s="13" t="s">
        <v>35</v>
      </c>
      <c r="AX255" s="13" t="s">
        <v>73</v>
      </c>
      <c r="AY255" s="234" t="s">
        <v>135</v>
      </c>
    </row>
    <row r="256" spans="1:51" s="14" customFormat="1" ht="12">
      <c r="A256" s="14"/>
      <c r="B256" s="235"/>
      <c r="C256" s="236"/>
      <c r="D256" s="226" t="s">
        <v>146</v>
      </c>
      <c r="E256" s="237" t="s">
        <v>19</v>
      </c>
      <c r="F256" s="238" t="s">
        <v>1155</v>
      </c>
      <c r="G256" s="236"/>
      <c r="H256" s="239">
        <v>5.5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5" t="s">
        <v>146</v>
      </c>
      <c r="AU256" s="245" t="s">
        <v>83</v>
      </c>
      <c r="AV256" s="14" t="s">
        <v>83</v>
      </c>
      <c r="AW256" s="14" t="s">
        <v>35</v>
      </c>
      <c r="AX256" s="14" t="s">
        <v>73</v>
      </c>
      <c r="AY256" s="245" t="s">
        <v>135</v>
      </c>
    </row>
    <row r="257" spans="1:51" s="15" customFormat="1" ht="12">
      <c r="A257" s="15"/>
      <c r="B257" s="246"/>
      <c r="C257" s="247"/>
      <c r="D257" s="226" t="s">
        <v>146</v>
      </c>
      <c r="E257" s="248" t="s">
        <v>19</v>
      </c>
      <c r="F257" s="249" t="s">
        <v>161</v>
      </c>
      <c r="G257" s="247"/>
      <c r="H257" s="250">
        <v>355.5</v>
      </c>
      <c r="I257" s="251"/>
      <c r="J257" s="247"/>
      <c r="K257" s="247"/>
      <c r="L257" s="252"/>
      <c r="M257" s="253"/>
      <c r="N257" s="254"/>
      <c r="O257" s="254"/>
      <c r="P257" s="254"/>
      <c r="Q257" s="254"/>
      <c r="R257" s="254"/>
      <c r="S257" s="254"/>
      <c r="T257" s="25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6" t="s">
        <v>146</v>
      </c>
      <c r="AU257" s="256" t="s">
        <v>83</v>
      </c>
      <c r="AV257" s="15" t="s">
        <v>142</v>
      </c>
      <c r="AW257" s="15" t="s">
        <v>35</v>
      </c>
      <c r="AX257" s="15" t="s">
        <v>81</v>
      </c>
      <c r="AY257" s="256" t="s">
        <v>135</v>
      </c>
    </row>
    <row r="258" spans="1:65" s="2" customFormat="1" ht="16.5" customHeight="1">
      <c r="A258" s="40"/>
      <c r="B258" s="41"/>
      <c r="C258" s="206" t="s">
        <v>299</v>
      </c>
      <c r="D258" s="206" t="s">
        <v>137</v>
      </c>
      <c r="E258" s="207" t="s">
        <v>1156</v>
      </c>
      <c r="F258" s="208" t="s">
        <v>1157</v>
      </c>
      <c r="G258" s="209" t="s">
        <v>256</v>
      </c>
      <c r="H258" s="210">
        <v>55.6</v>
      </c>
      <c r="I258" s="211"/>
      <c r="J258" s="212">
        <f>ROUND(I258*H258,2)</f>
        <v>0</v>
      </c>
      <c r="K258" s="208" t="s">
        <v>141</v>
      </c>
      <c r="L258" s="46"/>
      <c r="M258" s="213" t="s">
        <v>19</v>
      </c>
      <c r="N258" s="214" t="s">
        <v>44</v>
      </c>
      <c r="O258" s="86"/>
      <c r="P258" s="215">
        <f>O258*H258</f>
        <v>0</v>
      </c>
      <c r="Q258" s="215">
        <v>1.98</v>
      </c>
      <c r="R258" s="215">
        <f>Q258*H258</f>
        <v>110.08800000000001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142</v>
      </c>
      <c r="AT258" s="217" t="s">
        <v>137</v>
      </c>
      <c r="AU258" s="217" t="s">
        <v>83</v>
      </c>
      <c r="AY258" s="19" t="s">
        <v>135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81</v>
      </c>
      <c r="BK258" s="218">
        <f>ROUND(I258*H258,2)</f>
        <v>0</v>
      </c>
      <c r="BL258" s="19" t="s">
        <v>142</v>
      </c>
      <c r="BM258" s="217" t="s">
        <v>1158</v>
      </c>
    </row>
    <row r="259" spans="1:47" s="2" customFormat="1" ht="12">
      <c r="A259" s="40"/>
      <c r="B259" s="41"/>
      <c r="C259" s="42"/>
      <c r="D259" s="219" t="s">
        <v>144</v>
      </c>
      <c r="E259" s="42"/>
      <c r="F259" s="220" t="s">
        <v>1159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144</v>
      </c>
      <c r="AU259" s="19" t="s">
        <v>83</v>
      </c>
    </row>
    <row r="260" spans="1:51" s="13" customFormat="1" ht="12">
      <c r="A260" s="13"/>
      <c r="B260" s="224"/>
      <c r="C260" s="225"/>
      <c r="D260" s="226" t="s">
        <v>146</v>
      </c>
      <c r="E260" s="227" t="s">
        <v>19</v>
      </c>
      <c r="F260" s="228" t="s">
        <v>1053</v>
      </c>
      <c r="G260" s="225"/>
      <c r="H260" s="227" t="s">
        <v>19</v>
      </c>
      <c r="I260" s="229"/>
      <c r="J260" s="225"/>
      <c r="K260" s="225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146</v>
      </c>
      <c r="AU260" s="234" t="s">
        <v>83</v>
      </c>
      <c r="AV260" s="13" t="s">
        <v>81</v>
      </c>
      <c r="AW260" s="13" t="s">
        <v>35</v>
      </c>
      <c r="AX260" s="13" t="s">
        <v>73</v>
      </c>
      <c r="AY260" s="234" t="s">
        <v>135</v>
      </c>
    </row>
    <row r="261" spans="1:51" s="13" customFormat="1" ht="12">
      <c r="A261" s="13"/>
      <c r="B261" s="224"/>
      <c r="C261" s="225"/>
      <c r="D261" s="226" t="s">
        <v>146</v>
      </c>
      <c r="E261" s="227" t="s">
        <v>19</v>
      </c>
      <c r="F261" s="228" t="s">
        <v>1160</v>
      </c>
      <c r="G261" s="225"/>
      <c r="H261" s="227" t="s">
        <v>19</v>
      </c>
      <c r="I261" s="229"/>
      <c r="J261" s="225"/>
      <c r="K261" s="225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146</v>
      </c>
      <c r="AU261" s="234" t="s">
        <v>83</v>
      </c>
      <c r="AV261" s="13" t="s">
        <v>81</v>
      </c>
      <c r="AW261" s="13" t="s">
        <v>35</v>
      </c>
      <c r="AX261" s="13" t="s">
        <v>73</v>
      </c>
      <c r="AY261" s="234" t="s">
        <v>135</v>
      </c>
    </row>
    <row r="262" spans="1:51" s="14" customFormat="1" ht="12">
      <c r="A262" s="14"/>
      <c r="B262" s="235"/>
      <c r="C262" s="236"/>
      <c r="D262" s="226" t="s">
        <v>146</v>
      </c>
      <c r="E262" s="237" t="s">
        <v>19</v>
      </c>
      <c r="F262" s="238" t="s">
        <v>1161</v>
      </c>
      <c r="G262" s="236"/>
      <c r="H262" s="239">
        <v>55.6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146</v>
      </c>
      <c r="AU262" s="245" t="s">
        <v>83</v>
      </c>
      <c r="AV262" s="14" t="s">
        <v>83</v>
      </c>
      <c r="AW262" s="14" t="s">
        <v>35</v>
      </c>
      <c r="AX262" s="14" t="s">
        <v>81</v>
      </c>
      <c r="AY262" s="245" t="s">
        <v>135</v>
      </c>
    </row>
    <row r="263" spans="1:65" s="2" customFormat="1" ht="24.15" customHeight="1">
      <c r="A263" s="40"/>
      <c r="B263" s="41"/>
      <c r="C263" s="206" t="s">
        <v>304</v>
      </c>
      <c r="D263" s="206" t="s">
        <v>137</v>
      </c>
      <c r="E263" s="207" t="s">
        <v>589</v>
      </c>
      <c r="F263" s="208" t="s">
        <v>590</v>
      </c>
      <c r="G263" s="209" t="s">
        <v>140</v>
      </c>
      <c r="H263" s="210">
        <v>355.5</v>
      </c>
      <c r="I263" s="211"/>
      <c r="J263" s="212">
        <f>ROUND(I263*H263,2)</f>
        <v>0</v>
      </c>
      <c r="K263" s="208" t="s">
        <v>141</v>
      </c>
      <c r="L263" s="46"/>
      <c r="M263" s="213" t="s">
        <v>19</v>
      </c>
      <c r="N263" s="214" t="s">
        <v>44</v>
      </c>
      <c r="O263" s="86"/>
      <c r="P263" s="215">
        <f>O263*H263</f>
        <v>0</v>
      </c>
      <c r="Q263" s="215">
        <v>0.82327</v>
      </c>
      <c r="R263" s="215">
        <f>Q263*H263</f>
        <v>292.672485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142</v>
      </c>
      <c r="AT263" s="217" t="s">
        <v>137</v>
      </c>
      <c r="AU263" s="217" t="s">
        <v>83</v>
      </c>
      <c r="AY263" s="19" t="s">
        <v>135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81</v>
      </c>
      <c r="BK263" s="218">
        <f>ROUND(I263*H263,2)</f>
        <v>0</v>
      </c>
      <c r="BL263" s="19" t="s">
        <v>142</v>
      </c>
      <c r="BM263" s="217" t="s">
        <v>1162</v>
      </c>
    </row>
    <row r="264" spans="1:47" s="2" customFormat="1" ht="12">
      <c r="A264" s="40"/>
      <c r="B264" s="41"/>
      <c r="C264" s="42"/>
      <c r="D264" s="219" t="s">
        <v>144</v>
      </c>
      <c r="E264" s="42"/>
      <c r="F264" s="220" t="s">
        <v>592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144</v>
      </c>
      <c r="AU264" s="19" t="s">
        <v>83</v>
      </c>
    </row>
    <row r="265" spans="1:51" s="13" customFormat="1" ht="12">
      <c r="A265" s="13"/>
      <c r="B265" s="224"/>
      <c r="C265" s="225"/>
      <c r="D265" s="226" t="s">
        <v>146</v>
      </c>
      <c r="E265" s="227" t="s">
        <v>19</v>
      </c>
      <c r="F265" s="228" t="s">
        <v>1053</v>
      </c>
      <c r="G265" s="225"/>
      <c r="H265" s="227" t="s">
        <v>19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146</v>
      </c>
      <c r="AU265" s="234" t="s">
        <v>83</v>
      </c>
      <c r="AV265" s="13" t="s">
        <v>81</v>
      </c>
      <c r="AW265" s="13" t="s">
        <v>35</v>
      </c>
      <c r="AX265" s="13" t="s">
        <v>73</v>
      </c>
      <c r="AY265" s="234" t="s">
        <v>135</v>
      </c>
    </row>
    <row r="266" spans="1:51" s="13" customFormat="1" ht="12">
      <c r="A266" s="13"/>
      <c r="B266" s="224"/>
      <c r="C266" s="225"/>
      <c r="D266" s="226" t="s">
        <v>146</v>
      </c>
      <c r="E266" s="227" t="s">
        <v>19</v>
      </c>
      <c r="F266" s="228" t="s">
        <v>1152</v>
      </c>
      <c r="G266" s="225"/>
      <c r="H266" s="227" t="s">
        <v>19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146</v>
      </c>
      <c r="AU266" s="234" t="s">
        <v>83</v>
      </c>
      <c r="AV266" s="13" t="s">
        <v>81</v>
      </c>
      <c r="AW266" s="13" t="s">
        <v>35</v>
      </c>
      <c r="AX266" s="13" t="s">
        <v>73</v>
      </c>
      <c r="AY266" s="234" t="s">
        <v>135</v>
      </c>
    </row>
    <row r="267" spans="1:51" s="13" customFormat="1" ht="12">
      <c r="A267" s="13"/>
      <c r="B267" s="224"/>
      <c r="C267" s="225"/>
      <c r="D267" s="226" t="s">
        <v>146</v>
      </c>
      <c r="E267" s="227" t="s">
        <v>19</v>
      </c>
      <c r="F267" s="228" t="s">
        <v>1153</v>
      </c>
      <c r="G267" s="225"/>
      <c r="H267" s="227" t="s">
        <v>19</v>
      </c>
      <c r="I267" s="229"/>
      <c r="J267" s="225"/>
      <c r="K267" s="225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146</v>
      </c>
      <c r="AU267" s="234" t="s">
        <v>83</v>
      </c>
      <c r="AV267" s="13" t="s">
        <v>81</v>
      </c>
      <c r="AW267" s="13" t="s">
        <v>35</v>
      </c>
      <c r="AX267" s="13" t="s">
        <v>73</v>
      </c>
      <c r="AY267" s="234" t="s">
        <v>135</v>
      </c>
    </row>
    <row r="268" spans="1:51" s="14" customFormat="1" ht="12">
      <c r="A268" s="14"/>
      <c r="B268" s="235"/>
      <c r="C268" s="236"/>
      <c r="D268" s="226" t="s">
        <v>146</v>
      </c>
      <c r="E268" s="237" t="s">
        <v>19</v>
      </c>
      <c r="F268" s="238" t="s">
        <v>1134</v>
      </c>
      <c r="G268" s="236"/>
      <c r="H268" s="239">
        <v>350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146</v>
      </c>
      <c r="AU268" s="245" t="s">
        <v>83</v>
      </c>
      <c r="AV268" s="14" t="s">
        <v>83</v>
      </c>
      <c r="AW268" s="14" t="s">
        <v>35</v>
      </c>
      <c r="AX268" s="14" t="s">
        <v>73</v>
      </c>
      <c r="AY268" s="245" t="s">
        <v>135</v>
      </c>
    </row>
    <row r="269" spans="1:51" s="13" customFormat="1" ht="12">
      <c r="A269" s="13"/>
      <c r="B269" s="224"/>
      <c r="C269" s="225"/>
      <c r="D269" s="226" t="s">
        <v>146</v>
      </c>
      <c r="E269" s="227" t="s">
        <v>19</v>
      </c>
      <c r="F269" s="228" t="s">
        <v>1154</v>
      </c>
      <c r="G269" s="225"/>
      <c r="H269" s="227" t="s">
        <v>19</v>
      </c>
      <c r="I269" s="229"/>
      <c r="J269" s="225"/>
      <c r="K269" s="225"/>
      <c r="L269" s="230"/>
      <c r="M269" s="231"/>
      <c r="N269" s="232"/>
      <c r="O269" s="232"/>
      <c r="P269" s="232"/>
      <c r="Q269" s="232"/>
      <c r="R269" s="232"/>
      <c r="S269" s="232"/>
      <c r="T269" s="23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4" t="s">
        <v>146</v>
      </c>
      <c r="AU269" s="234" t="s">
        <v>83</v>
      </c>
      <c r="AV269" s="13" t="s">
        <v>81</v>
      </c>
      <c r="AW269" s="13" t="s">
        <v>35</v>
      </c>
      <c r="AX269" s="13" t="s">
        <v>73</v>
      </c>
      <c r="AY269" s="234" t="s">
        <v>135</v>
      </c>
    </row>
    <row r="270" spans="1:51" s="14" customFormat="1" ht="12">
      <c r="A270" s="14"/>
      <c r="B270" s="235"/>
      <c r="C270" s="236"/>
      <c r="D270" s="226" t="s">
        <v>146</v>
      </c>
      <c r="E270" s="237" t="s">
        <v>19</v>
      </c>
      <c r="F270" s="238" t="s">
        <v>1155</v>
      </c>
      <c r="G270" s="236"/>
      <c r="H270" s="239">
        <v>5.5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5" t="s">
        <v>146</v>
      </c>
      <c r="AU270" s="245" t="s">
        <v>83</v>
      </c>
      <c r="AV270" s="14" t="s">
        <v>83</v>
      </c>
      <c r="AW270" s="14" t="s">
        <v>35</v>
      </c>
      <c r="AX270" s="14" t="s">
        <v>73</v>
      </c>
      <c r="AY270" s="245" t="s">
        <v>135</v>
      </c>
    </row>
    <row r="271" spans="1:51" s="15" customFormat="1" ht="12">
      <c r="A271" s="15"/>
      <c r="B271" s="246"/>
      <c r="C271" s="247"/>
      <c r="D271" s="226" t="s">
        <v>146</v>
      </c>
      <c r="E271" s="248" t="s">
        <v>19</v>
      </c>
      <c r="F271" s="249" t="s">
        <v>161</v>
      </c>
      <c r="G271" s="247"/>
      <c r="H271" s="250">
        <v>355.5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6" t="s">
        <v>146</v>
      </c>
      <c r="AU271" s="256" t="s">
        <v>83</v>
      </c>
      <c r="AV271" s="15" t="s">
        <v>142</v>
      </c>
      <c r="AW271" s="15" t="s">
        <v>35</v>
      </c>
      <c r="AX271" s="15" t="s">
        <v>81</v>
      </c>
      <c r="AY271" s="256" t="s">
        <v>135</v>
      </c>
    </row>
    <row r="272" spans="1:63" s="12" customFormat="1" ht="22.8" customHeight="1">
      <c r="A272" s="12"/>
      <c r="B272" s="190"/>
      <c r="C272" s="191"/>
      <c r="D272" s="192" t="s">
        <v>72</v>
      </c>
      <c r="E272" s="204" t="s">
        <v>175</v>
      </c>
      <c r="F272" s="204" t="s">
        <v>593</v>
      </c>
      <c r="G272" s="191"/>
      <c r="H272" s="191"/>
      <c r="I272" s="194"/>
      <c r="J272" s="205">
        <f>BK272</f>
        <v>0</v>
      </c>
      <c r="K272" s="191"/>
      <c r="L272" s="196"/>
      <c r="M272" s="197"/>
      <c r="N272" s="198"/>
      <c r="O272" s="198"/>
      <c r="P272" s="199">
        <f>SUM(P273:P304)</f>
        <v>0</v>
      </c>
      <c r="Q272" s="198"/>
      <c r="R272" s="199">
        <f>SUM(R273:R304)</f>
        <v>76.718</v>
      </c>
      <c r="S272" s="198"/>
      <c r="T272" s="200">
        <f>SUM(T273:T304)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1" t="s">
        <v>81</v>
      </c>
      <c r="AT272" s="202" t="s">
        <v>72</v>
      </c>
      <c r="AU272" s="202" t="s">
        <v>81</v>
      </c>
      <c r="AY272" s="201" t="s">
        <v>135</v>
      </c>
      <c r="BK272" s="203">
        <f>SUM(BK273:BK304)</f>
        <v>0</v>
      </c>
    </row>
    <row r="273" spans="1:65" s="2" customFormat="1" ht="37.8" customHeight="1">
      <c r="A273" s="40"/>
      <c r="B273" s="41"/>
      <c r="C273" s="206" t="s">
        <v>309</v>
      </c>
      <c r="D273" s="206" t="s">
        <v>137</v>
      </c>
      <c r="E273" s="207" t="s">
        <v>1163</v>
      </c>
      <c r="F273" s="208" t="s">
        <v>1164</v>
      </c>
      <c r="G273" s="209" t="s">
        <v>140</v>
      </c>
      <c r="H273" s="210">
        <v>604.8</v>
      </c>
      <c r="I273" s="211"/>
      <c r="J273" s="212">
        <f>ROUND(I273*H273,2)</f>
        <v>0</v>
      </c>
      <c r="K273" s="208" t="s">
        <v>141</v>
      </c>
      <c r="L273" s="46"/>
      <c r="M273" s="213" t="s">
        <v>19</v>
      </c>
      <c r="N273" s="214" t="s">
        <v>44</v>
      </c>
      <c r="O273" s="86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142</v>
      </c>
      <c r="AT273" s="217" t="s">
        <v>137</v>
      </c>
      <c r="AU273" s="217" t="s">
        <v>83</v>
      </c>
      <c r="AY273" s="19" t="s">
        <v>135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81</v>
      </c>
      <c r="BK273" s="218">
        <f>ROUND(I273*H273,2)</f>
        <v>0</v>
      </c>
      <c r="BL273" s="19" t="s">
        <v>142</v>
      </c>
      <c r="BM273" s="217" t="s">
        <v>1165</v>
      </c>
    </row>
    <row r="274" spans="1:47" s="2" customFormat="1" ht="12">
      <c r="A274" s="40"/>
      <c r="B274" s="41"/>
      <c r="C274" s="42"/>
      <c r="D274" s="219" t="s">
        <v>144</v>
      </c>
      <c r="E274" s="42"/>
      <c r="F274" s="220" t="s">
        <v>1166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144</v>
      </c>
      <c r="AU274" s="19" t="s">
        <v>83</v>
      </c>
    </row>
    <row r="275" spans="1:51" s="13" customFormat="1" ht="12">
      <c r="A275" s="13"/>
      <c r="B275" s="224"/>
      <c r="C275" s="225"/>
      <c r="D275" s="226" t="s">
        <v>146</v>
      </c>
      <c r="E275" s="227" t="s">
        <v>19</v>
      </c>
      <c r="F275" s="228" t="s">
        <v>1060</v>
      </c>
      <c r="G275" s="225"/>
      <c r="H275" s="227" t="s">
        <v>19</v>
      </c>
      <c r="I275" s="229"/>
      <c r="J275" s="225"/>
      <c r="K275" s="225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146</v>
      </c>
      <c r="AU275" s="234" t="s">
        <v>83</v>
      </c>
      <c r="AV275" s="13" t="s">
        <v>81</v>
      </c>
      <c r="AW275" s="13" t="s">
        <v>35</v>
      </c>
      <c r="AX275" s="13" t="s">
        <v>73</v>
      </c>
      <c r="AY275" s="234" t="s">
        <v>135</v>
      </c>
    </row>
    <row r="276" spans="1:51" s="13" customFormat="1" ht="12">
      <c r="A276" s="13"/>
      <c r="B276" s="224"/>
      <c r="C276" s="225"/>
      <c r="D276" s="226" t="s">
        <v>146</v>
      </c>
      <c r="E276" s="227" t="s">
        <v>19</v>
      </c>
      <c r="F276" s="228" t="s">
        <v>1167</v>
      </c>
      <c r="G276" s="225"/>
      <c r="H276" s="227" t="s">
        <v>19</v>
      </c>
      <c r="I276" s="229"/>
      <c r="J276" s="225"/>
      <c r="K276" s="225"/>
      <c r="L276" s="230"/>
      <c r="M276" s="231"/>
      <c r="N276" s="232"/>
      <c r="O276" s="232"/>
      <c r="P276" s="232"/>
      <c r="Q276" s="232"/>
      <c r="R276" s="232"/>
      <c r="S276" s="232"/>
      <c r="T276" s="23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4" t="s">
        <v>146</v>
      </c>
      <c r="AU276" s="234" t="s">
        <v>83</v>
      </c>
      <c r="AV276" s="13" t="s">
        <v>81</v>
      </c>
      <c r="AW276" s="13" t="s">
        <v>35</v>
      </c>
      <c r="AX276" s="13" t="s">
        <v>73</v>
      </c>
      <c r="AY276" s="234" t="s">
        <v>135</v>
      </c>
    </row>
    <row r="277" spans="1:51" s="13" customFormat="1" ht="12">
      <c r="A277" s="13"/>
      <c r="B277" s="224"/>
      <c r="C277" s="225"/>
      <c r="D277" s="226" t="s">
        <v>146</v>
      </c>
      <c r="E277" s="227" t="s">
        <v>19</v>
      </c>
      <c r="F277" s="228" t="s">
        <v>1168</v>
      </c>
      <c r="G277" s="225"/>
      <c r="H277" s="227" t="s">
        <v>19</v>
      </c>
      <c r="I277" s="229"/>
      <c r="J277" s="225"/>
      <c r="K277" s="225"/>
      <c r="L277" s="230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4" t="s">
        <v>146</v>
      </c>
      <c r="AU277" s="234" t="s">
        <v>83</v>
      </c>
      <c r="AV277" s="13" t="s">
        <v>81</v>
      </c>
      <c r="AW277" s="13" t="s">
        <v>35</v>
      </c>
      <c r="AX277" s="13" t="s">
        <v>73</v>
      </c>
      <c r="AY277" s="234" t="s">
        <v>135</v>
      </c>
    </row>
    <row r="278" spans="1:51" s="14" customFormat="1" ht="12">
      <c r="A278" s="14"/>
      <c r="B278" s="235"/>
      <c r="C278" s="236"/>
      <c r="D278" s="226" t="s">
        <v>146</v>
      </c>
      <c r="E278" s="237" t="s">
        <v>19</v>
      </c>
      <c r="F278" s="238" t="s">
        <v>1169</v>
      </c>
      <c r="G278" s="236"/>
      <c r="H278" s="239">
        <v>230.4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5" t="s">
        <v>146</v>
      </c>
      <c r="AU278" s="245" t="s">
        <v>83</v>
      </c>
      <c r="AV278" s="14" t="s">
        <v>83</v>
      </c>
      <c r="AW278" s="14" t="s">
        <v>35</v>
      </c>
      <c r="AX278" s="14" t="s">
        <v>73</v>
      </c>
      <c r="AY278" s="245" t="s">
        <v>135</v>
      </c>
    </row>
    <row r="279" spans="1:51" s="13" customFormat="1" ht="12">
      <c r="A279" s="13"/>
      <c r="B279" s="224"/>
      <c r="C279" s="225"/>
      <c r="D279" s="226" t="s">
        <v>146</v>
      </c>
      <c r="E279" s="227" t="s">
        <v>19</v>
      </c>
      <c r="F279" s="228" t="s">
        <v>1170</v>
      </c>
      <c r="G279" s="225"/>
      <c r="H279" s="227" t="s">
        <v>19</v>
      </c>
      <c r="I279" s="229"/>
      <c r="J279" s="225"/>
      <c r="K279" s="225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146</v>
      </c>
      <c r="AU279" s="234" t="s">
        <v>83</v>
      </c>
      <c r="AV279" s="13" t="s">
        <v>81</v>
      </c>
      <c r="AW279" s="13" t="s">
        <v>35</v>
      </c>
      <c r="AX279" s="13" t="s">
        <v>73</v>
      </c>
      <c r="AY279" s="234" t="s">
        <v>135</v>
      </c>
    </row>
    <row r="280" spans="1:51" s="14" customFormat="1" ht="12">
      <c r="A280" s="14"/>
      <c r="B280" s="235"/>
      <c r="C280" s="236"/>
      <c r="D280" s="226" t="s">
        <v>146</v>
      </c>
      <c r="E280" s="237" t="s">
        <v>19</v>
      </c>
      <c r="F280" s="238" t="s">
        <v>1171</v>
      </c>
      <c r="G280" s="236"/>
      <c r="H280" s="239">
        <v>201.6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5" t="s">
        <v>146</v>
      </c>
      <c r="AU280" s="245" t="s">
        <v>83</v>
      </c>
      <c r="AV280" s="14" t="s">
        <v>83</v>
      </c>
      <c r="AW280" s="14" t="s">
        <v>35</v>
      </c>
      <c r="AX280" s="14" t="s">
        <v>73</v>
      </c>
      <c r="AY280" s="245" t="s">
        <v>135</v>
      </c>
    </row>
    <row r="281" spans="1:51" s="13" customFormat="1" ht="12">
      <c r="A281" s="13"/>
      <c r="B281" s="224"/>
      <c r="C281" s="225"/>
      <c r="D281" s="226" t="s">
        <v>146</v>
      </c>
      <c r="E281" s="227" t="s">
        <v>19</v>
      </c>
      <c r="F281" s="228" t="s">
        <v>1172</v>
      </c>
      <c r="G281" s="225"/>
      <c r="H281" s="227" t="s">
        <v>19</v>
      </c>
      <c r="I281" s="229"/>
      <c r="J281" s="225"/>
      <c r="K281" s="225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146</v>
      </c>
      <c r="AU281" s="234" t="s">
        <v>83</v>
      </c>
      <c r="AV281" s="13" t="s">
        <v>81</v>
      </c>
      <c r="AW281" s="13" t="s">
        <v>35</v>
      </c>
      <c r="AX281" s="13" t="s">
        <v>73</v>
      </c>
      <c r="AY281" s="234" t="s">
        <v>135</v>
      </c>
    </row>
    <row r="282" spans="1:51" s="14" customFormat="1" ht="12">
      <c r="A282" s="14"/>
      <c r="B282" s="235"/>
      <c r="C282" s="236"/>
      <c r="D282" s="226" t="s">
        <v>146</v>
      </c>
      <c r="E282" s="237" t="s">
        <v>19</v>
      </c>
      <c r="F282" s="238" t="s">
        <v>1173</v>
      </c>
      <c r="G282" s="236"/>
      <c r="H282" s="239">
        <v>172.8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146</v>
      </c>
      <c r="AU282" s="245" t="s">
        <v>83</v>
      </c>
      <c r="AV282" s="14" t="s">
        <v>83</v>
      </c>
      <c r="AW282" s="14" t="s">
        <v>35</v>
      </c>
      <c r="AX282" s="14" t="s">
        <v>73</v>
      </c>
      <c r="AY282" s="245" t="s">
        <v>135</v>
      </c>
    </row>
    <row r="283" spans="1:51" s="15" customFormat="1" ht="12">
      <c r="A283" s="15"/>
      <c r="B283" s="246"/>
      <c r="C283" s="247"/>
      <c r="D283" s="226" t="s">
        <v>146</v>
      </c>
      <c r="E283" s="248" t="s">
        <v>19</v>
      </c>
      <c r="F283" s="249" t="s">
        <v>161</v>
      </c>
      <c r="G283" s="247"/>
      <c r="H283" s="250">
        <v>604.8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6" t="s">
        <v>146</v>
      </c>
      <c r="AU283" s="256" t="s">
        <v>83</v>
      </c>
      <c r="AV283" s="15" t="s">
        <v>142</v>
      </c>
      <c r="AW283" s="15" t="s">
        <v>35</v>
      </c>
      <c r="AX283" s="15" t="s">
        <v>81</v>
      </c>
      <c r="AY283" s="256" t="s">
        <v>135</v>
      </c>
    </row>
    <row r="284" spans="1:65" s="2" customFormat="1" ht="37.8" customHeight="1">
      <c r="A284" s="40"/>
      <c r="B284" s="41"/>
      <c r="C284" s="206" t="s">
        <v>314</v>
      </c>
      <c r="D284" s="206" t="s">
        <v>137</v>
      </c>
      <c r="E284" s="207" t="s">
        <v>1174</v>
      </c>
      <c r="F284" s="208" t="s">
        <v>1175</v>
      </c>
      <c r="G284" s="209" t="s">
        <v>140</v>
      </c>
      <c r="H284" s="210">
        <v>400</v>
      </c>
      <c r="I284" s="211"/>
      <c r="J284" s="212">
        <f>ROUND(I284*H284,2)</f>
        <v>0</v>
      </c>
      <c r="K284" s="208" t="s">
        <v>141</v>
      </c>
      <c r="L284" s="46"/>
      <c r="M284" s="213" t="s">
        <v>19</v>
      </c>
      <c r="N284" s="214" t="s">
        <v>44</v>
      </c>
      <c r="O284" s="86"/>
      <c r="P284" s="215">
        <f>O284*H284</f>
        <v>0</v>
      </c>
      <c r="Q284" s="215">
        <v>0</v>
      </c>
      <c r="R284" s="215">
        <f>Q284*H284</f>
        <v>0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142</v>
      </c>
      <c r="AT284" s="217" t="s">
        <v>137</v>
      </c>
      <c r="AU284" s="217" t="s">
        <v>83</v>
      </c>
      <c r="AY284" s="19" t="s">
        <v>135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81</v>
      </c>
      <c r="BK284" s="218">
        <f>ROUND(I284*H284,2)</f>
        <v>0</v>
      </c>
      <c r="BL284" s="19" t="s">
        <v>142</v>
      </c>
      <c r="BM284" s="217" t="s">
        <v>1176</v>
      </c>
    </row>
    <row r="285" spans="1:47" s="2" customFormat="1" ht="12">
      <c r="A285" s="40"/>
      <c r="B285" s="41"/>
      <c r="C285" s="42"/>
      <c r="D285" s="219" t="s">
        <v>144</v>
      </c>
      <c r="E285" s="42"/>
      <c r="F285" s="220" t="s">
        <v>1177</v>
      </c>
      <c r="G285" s="42"/>
      <c r="H285" s="42"/>
      <c r="I285" s="221"/>
      <c r="J285" s="42"/>
      <c r="K285" s="42"/>
      <c r="L285" s="46"/>
      <c r="M285" s="222"/>
      <c r="N285" s="223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144</v>
      </c>
      <c r="AU285" s="19" t="s">
        <v>83</v>
      </c>
    </row>
    <row r="286" spans="1:51" s="13" customFormat="1" ht="12">
      <c r="A286" s="13"/>
      <c r="B286" s="224"/>
      <c r="C286" s="225"/>
      <c r="D286" s="226" t="s">
        <v>146</v>
      </c>
      <c r="E286" s="227" t="s">
        <v>19</v>
      </c>
      <c r="F286" s="228" t="s">
        <v>1060</v>
      </c>
      <c r="G286" s="225"/>
      <c r="H286" s="227" t="s">
        <v>19</v>
      </c>
      <c r="I286" s="229"/>
      <c r="J286" s="225"/>
      <c r="K286" s="225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146</v>
      </c>
      <c r="AU286" s="234" t="s">
        <v>83</v>
      </c>
      <c r="AV286" s="13" t="s">
        <v>81</v>
      </c>
      <c r="AW286" s="13" t="s">
        <v>35</v>
      </c>
      <c r="AX286" s="13" t="s">
        <v>73</v>
      </c>
      <c r="AY286" s="234" t="s">
        <v>135</v>
      </c>
    </row>
    <row r="287" spans="1:51" s="13" customFormat="1" ht="12">
      <c r="A287" s="13"/>
      <c r="B287" s="224"/>
      <c r="C287" s="225"/>
      <c r="D287" s="226" t="s">
        <v>146</v>
      </c>
      <c r="E287" s="227" t="s">
        <v>19</v>
      </c>
      <c r="F287" s="228" t="s">
        <v>1178</v>
      </c>
      <c r="G287" s="225"/>
      <c r="H287" s="227" t="s">
        <v>19</v>
      </c>
      <c r="I287" s="229"/>
      <c r="J287" s="225"/>
      <c r="K287" s="225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146</v>
      </c>
      <c r="AU287" s="234" t="s">
        <v>83</v>
      </c>
      <c r="AV287" s="13" t="s">
        <v>81</v>
      </c>
      <c r="AW287" s="13" t="s">
        <v>35</v>
      </c>
      <c r="AX287" s="13" t="s">
        <v>73</v>
      </c>
      <c r="AY287" s="234" t="s">
        <v>135</v>
      </c>
    </row>
    <row r="288" spans="1:51" s="14" customFormat="1" ht="12">
      <c r="A288" s="14"/>
      <c r="B288" s="235"/>
      <c r="C288" s="236"/>
      <c r="D288" s="226" t="s">
        <v>146</v>
      </c>
      <c r="E288" s="237" t="s">
        <v>19</v>
      </c>
      <c r="F288" s="238" t="s">
        <v>1081</v>
      </c>
      <c r="G288" s="236"/>
      <c r="H288" s="239">
        <v>400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146</v>
      </c>
      <c r="AU288" s="245" t="s">
        <v>83</v>
      </c>
      <c r="AV288" s="14" t="s">
        <v>83</v>
      </c>
      <c r="AW288" s="14" t="s">
        <v>35</v>
      </c>
      <c r="AX288" s="14" t="s">
        <v>81</v>
      </c>
      <c r="AY288" s="245" t="s">
        <v>135</v>
      </c>
    </row>
    <row r="289" spans="1:65" s="2" customFormat="1" ht="16.5" customHeight="1">
      <c r="A289" s="40"/>
      <c r="B289" s="41"/>
      <c r="C289" s="257" t="s">
        <v>319</v>
      </c>
      <c r="D289" s="257" t="s">
        <v>458</v>
      </c>
      <c r="E289" s="258" t="s">
        <v>604</v>
      </c>
      <c r="F289" s="259" t="s">
        <v>605</v>
      </c>
      <c r="G289" s="260" t="s">
        <v>413</v>
      </c>
      <c r="H289" s="261">
        <v>12.778</v>
      </c>
      <c r="I289" s="262"/>
      <c r="J289" s="263">
        <f>ROUND(I289*H289,2)</f>
        <v>0</v>
      </c>
      <c r="K289" s="259" t="s">
        <v>141</v>
      </c>
      <c r="L289" s="264"/>
      <c r="M289" s="265" t="s">
        <v>19</v>
      </c>
      <c r="N289" s="266" t="s">
        <v>44</v>
      </c>
      <c r="O289" s="86"/>
      <c r="P289" s="215">
        <f>O289*H289</f>
        <v>0</v>
      </c>
      <c r="Q289" s="215">
        <v>1</v>
      </c>
      <c r="R289" s="215">
        <f>Q289*H289</f>
        <v>12.778</v>
      </c>
      <c r="S289" s="215">
        <v>0</v>
      </c>
      <c r="T289" s="216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17" t="s">
        <v>191</v>
      </c>
      <c r="AT289" s="217" t="s">
        <v>458</v>
      </c>
      <c r="AU289" s="217" t="s">
        <v>83</v>
      </c>
      <c r="AY289" s="19" t="s">
        <v>135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81</v>
      </c>
      <c r="BK289" s="218">
        <f>ROUND(I289*H289,2)</f>
        <v>0</v>
      </c>
      <c r="BL289" s="19" t="s">
        <v>142</v>
      </c>
      <c r="BM289" s="217" t="s">
        <v>1179</v>
      </c>
    </row>
    <row r="290" spans="1:51" s="13" customFormat="1" ht="12">
      <c r="A290" s="13"/>
      <c r="B290" s="224"/>
      <c r="C290" s="225"/>
      <c r="D290" s="226" t="s">
        <v>146</v>
      </c>
      <c r="E290" s="227" t="s">
        <v>19</v>
      </c>
      <c r="F290" s="228" t="s">
        <v>1060</v>
      </c>
      <c r="G290" s="225"/>
      <c r="H290" s="227" t="s">
        <v>19</v>
      </c>
      <c r="I290" s="229"/>
      <c r="J290" s="225"/>
      <c r="K290" s="225"/>
      <c r="L290" s="230"/>
      <c r="M290" s="231"/>
      <c r="N290" s="232"/>
      <c r="O290" s="232"/>
      <c r="P290" s="232"/>
      <c r="Q290" s="232"/>
      <c r="R290" s="232"/>
      <c r="S290" s="232"/>
      <c r="T290" s="23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4" t="s">
        <v>146</v>
      </c>
      <c r="AU290" s="234" t="s">
        <v>83</v>
      </c>
      <c r="AV290" s="13" t="s">
        <v>81</v>
      </c>
      <c r="AW290" s="13" t="s">
        <v>35</v>
      </c>
      <c r="AX290" s="13" t="s">
        <v>73</v>
      </c>
      <c r="AY290" s="234" t="s">
        <v>135</v>
      </c>
    </row>
    <row r="291" spans="1:51" s="13" customFormat="1" ht="12">
      <c r="A291" s="13"/>
      <c r="B291" s="224"/>
      <c r="C291" s="225"/>
      <c r="D291" s="226" t="s">
        <v>146</v>
      </c>
      <c r="E291" s="227" t="s">
        <v>19</v>
      </c>
      <c r="F291" s="228" t="s">
        <v>1180</v>
      </c>
      <c r="G291" s="225"/>
      <c r="H291" s="227" t="s">
        <v>19</v>
      </c>
      <c r="I291" s="229"/>
      <c r="J291" s="225"/>
      <c r="K291" s="225"/>
      <c r="L291" s="230"/>
      <c r="M291" s="231"/>
      <c r="N291" s="232"/>
      <c r="O291" s="232"/>
      <c r="P291" s="232"/>
      <c r="Q291" s="232"/>
      <c r="R291" s="232"/>
      <c r="S291" s="232"/>
      <c r="T291" s="23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4" t="s">
        <v>146</v>
      </c>
      <c r="AU291" s="234" t="s">
        <v>83</v>
      </c>
      <c r="AV291" s="13" t="s">
        <v>81</v>
      </c>
      <c r="AW291" s="13" t="s">
        <v>35</v>
      </c>
      <c r="AX291" s="13" t="s">
        <v>73</v>
      </c>
      <c r="AY291" s="234" t="s">
        <v>135</v>
      </c>
    </row>
    <row r="292" spans="1:51" s="13" customFormat="1" ht="12">
      <c r="A292" s="13"/>
      <c r="B292" s="224"/>
      <c r="C292" s="225"/>
      <c r="D292" s="226" t="s">
        <v>146</v>
      </c>
      <c r="E292" s="227" t="s">
        <v>19</v>
      </c>
      <c r="F292" s="228" t="s">
        <v>608</v>
      </c>
      <c r="G292" s="225"/>
      <c r="H292" s="227" t="s">
        <v>19</v>
      </c>
      <c r="I292" s="229"/>
      <c r="J292" s="225"/>
      <c r="K292" s="225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146</v>
      </c>
      <c r="AU292" s="234" t="s">
        <v>83</v>
      </c>
      <c r="AV292" s="13" t="s">
        <v>81</v>
      </c>
      <c r="AW292" s="13" t="s">
        <v>35</v>
      </c>
      <c r="AX292" s="13" t="s">
        <v>73</v>
      </c>
      <c r="AY292" s="234" t="s">
        <v>135</v>
      </c>
    </row>
    <row r="293" spans="1:51" s="13" customFormat="1" ht="12">
      <c r="A293" s="13"/>
      <c r="B293" s="224"/>
      <c r="C293" s="225"/>
      <c r="D293" s="226" t="s">
        <v>146</v>
      </c>
      <c r="E293" s="227" t="s">
        <v>19</v>
      </c>
      <c r="F293" s="228" t="s">
        <v>1181</v>
      </c>
      <c r="G293" s="225"/>
      <c r="H293" s="227" t="s">
        <v>19</v>
      </c>
      <c r="I293" s="229"/>
      <c r="J293" s="225"/>
      <c r="K293" s="225"/>
      <c r="L293" s="230"/>
      <c r="M293" s="231"/>
      <c r="N293" s="232"/>
      <c r="O293" s="232"/>
      <c r="P293" s="232"/>
      <c r="Q293" s="232"/>
      <c r="R293" s="232"/>
      <c r="S293" s="232"/>
      <c r="T293" s="23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4" t="s">
        <v>146</v>
      </c>
      <c r="AU293" s="234" t="s">
        <v>83</v>
      </c>
      <c r="AV293" s="13" t="s">
        <v>81</v>
      </c>
      <c r="AW293" s="13" t="s">
        <v>35</v>
      </c>
      <c r="AX293" s="13" t="s">
        <v>73</v>
      </c>
      <c r="AY293" s="234" t="s">
        <v>135</v>
      </c>
    </row>
    <row r="294" spans="1:51" s="13" customFormat="1" ht="12">
      <c r="A294" s="13"/>
      <c r="B294" s="224"/>
      <c r="C294" s="225"/>
      <c r="D294" s="226" t="s">
        <v>146</v>
      </c>
      <c r="E294" s="227" t="s">
        <v>19</v>
      </c>
      <c r="F294" s="228" t="s">
        <v>1182</v>
      </c>
      <c r="G294" s="225"/>
      <c r="H294" s="227" t="s">
        <v>19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146</v>
      </c>
      <c r="AU294" s="234" t="s">
        <v>83</v>
      </c>
      <c r="AV294" s="13" t="s">
        <v>81</v>
      </c>
      <c r="AW294" s="13" t="s">
        <v>35</v>
      </c>
      <c r="AX294" s="13" t="s">
        <v>73</v>
      </c>
      <c r="AY294" s="234" t="s">
        <v>135</v>
      </c>
    </row>
    <row r="295" spans="1:51" s="14" customFormat="1" ht="12">
      <c r="A295" s="14"/>
      <c r="B295" s="235"/>
      <c r="C295" s="236"/>
      <c r="D295" s="226" t="s">
        <v>146</v>
      </c>
      <c r="E295" s="237" t="s">
        <v>19</v>
      </c>
      <c r="F295" s="238" t="s">
        <v>1183</v>
      </c>
      <c r="G295" s="236"/>
      <c r="H295" s="239">
        <v>6.415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5" t="s">
        <v>146</v>
      </c>
      <c r="AU295" s="245" t="s">
        <v>83</v>
      </c>
      <c r="AV295" s="14" t="s">
        <v>83</v>
      </c>
      <c r="AW295" s="14" t="s">
        <v>35</v>
      </c>
      <c r="AX295" s="14" t="s">
        <v>73</v>
      </c>
      <c r="AY295" s="245" t="s">
        <v>135</v>
      </c>
    </row>
    <row r="296" spans="1:51" s="13" customFormat="1" ht="12">
      <c r="A296" s="13"/>
      <c r="B296" s="224"/>
      <c r="C296" s="225"/>
      <c r="D296" s="226" t="s">
        <v>146</v>
      </c>
      <c r="E296" s="227" t="s">
        <v>19</v>
      </c>
      <c r="F296" s="228" t="s">
        <v>1184</v>
      </c>
      <c r="G296" s="225"/>
      <c r="H296" s="227" t="s">
        <v>19</v>
      </c>
      <c r="I296" s="229"/>
      <c r="J296" s="225"/>
      <c r="K296" s="225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146</v>
      </c>
      <c r="AU296" s="234" t="s">
        <v>83</v>
      </c>
      <c r="AV296" s="13" t="s">
        <v>81</v>
      </c>
      <c r="AW296" s="13" t="s">
        <v>35</v>
      </c>
      <c r="AX296" s="13" t="s">
        <v>73</v>
      </c>
      <c r="AY296" s="234" t="s">
        <v>135</v>
      </c>
    </row>
    <row r="297" spans="1:51" s="13" customFormat="1" ht="12">
      <c r="A297" s="13"/>
      <c r="B297" s="224"/>
      <c r="C297" s="225"/>
      <c r="D297" s="226" t="s">
        <v>146</v>
      </c>
      <c r="E297" s="227" t="s">
        <v>19</v>
      </c>
      <c r="F297" s="228" t="s">
        <v>1185</v>
      </c>
      <c r="G297" s="225"/>
      <c r="H297" s="227" t="s">
        <v>19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146</v>
      </c>
      <c r="AU297" s="234" t="s">
        <v>83</v>
      </c>
      <c r="AV297" s="13" t="s">
        <v>81</v>
      </c>
      <c r="AW297" s="13" t="s">
        <v>35</v>
      </c>
      <c r="AX297" s="13" t="s">
        <v>73</v>
      </c>
      <c r="AY297" s="234" t="s">
        <v>135</v>
      </c>
    </row>
    <row r="298" spans="1:51" s="14" customFormat="1" ht="12">
      <c r="A298" s="14"/>
      <c r="B298" s="235"/>
      <c r="C298" s="236"/>
      <c r="D298" s="226" t="s">
        <v>146</v>
      </c>
      <c r="E298" s="237" t="s">
        <v>19</v>
      </c>
      <c r="F298" s="238" t="s">
        <v>1186</v>
      </c>
      <c r="G298" s="236"/>
      <c r="H298" s="239">
        <v>6.363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146</v>
      </c>
      <c r="AU298" s="245" t="s">
        <v>83</v>
      </c>
      <c r="AV298" s="14" t="s">
        <v>83</v>
      </c>
      <c r="AW298" s="14" t="s">
        <v>35</v>
      </c>
      <c r="AX298" s="14" t="s">
        <v>73</v>
      </c>
      <c r="AY298" s="245" t="s">
        <v>135</v>
      </c>
    </row>
    <row r="299" spans="1:51" s="15" customFormat="1" ht="12">
      <c r="A299" s="15"/>
      <c r="B299" s="246"/>
      <c r="C299" s="247"/>
      <c r="D299" s="226" t="s">
        <v>146</v>
      </c>
      <c r="E299" s="248" t="s">
        <v>19</v>
      </c>
      <c r="F299" s="249" t="s">
        <v>161</v>
      </c>
      <c r="G299" s="247"/>
      <c r="H299" s="250">
        <v>12.778</v>
      </c>
      <c r="I299" s="251"/>
      <c r="J299" s="247"/>
      <c r="K299" s="247"/>
      <c r="L299" s="252"/>
      <c r="M299" s="253"/>
      <c r="N299" s="254"/>
      <c r="O299" s="254"/>
      <c r="P299" s="254"/>
      <c r="Q299" s="254"/>
      <c r="R299" s="254"/>
      <c r="S299" s="254"/>
      <c r="T299" s="25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6" t="s">
        <v>146</v>
      </c>
      <c r="AU299" s="256" t="s">
        <v>83</v>
      </c>
      <c r="AV299" s="15" t="s">
        <v>142</v>
      </c>
      <c r="AW299" s="15" t="s">
        <v>35</v>
      </c>
      <c r="AX299" s="15" t="s">
        <v>81</v>
      </c>
      <c r="AY299" s="256" t="s">
        <v>135</v>
      </c>
    </row>
    <row r="300" spans="1:65" s="2" customFormat="1" ht="21.75" customHeight="1">
      <c r="A300" s="40"/>
      <c r="B300" s="41"/>
      <c r="C300" s="206" t="s">
        <v>324</v>
      </c>
      <c r="D300" s="206" t="s">
        <v>137</v>
      </c>
      <c r="E300" s="207" t="s">
        <v>1187</v>
      </c>
      <c r="F300" s="208" t="s">
        <v>1188</v>
      </c>
      <c r="G300" s="209" t="s">
        <v>140</v>
      </c>
      <c r="H300" s="210">
        <v>139</v>
      </c>
      <c r="I300" s="211"/>
      <c r="J300" s="212">
        <f>ROUND(I300*H300,2)</f>
        <v>0</v>
      </c>
      <c r="K300" s="208" t="s">
        <v>141</v>
      </c>
      <c r="L300" s="46"/>
      <c r="M300" s="213" t="s">
        <v>19</v>
      </c>
      <c r="N300" s="214" t="s">
        <v>44</v>
      </c>
      <c r="O300" s="86"/>
      <c r="P300" s="215">
        <f>O300*H300</f>
        <v>0</v>
      </c>
      <c r="Q300" s="215">
        <v>0.46</v>
      </c>
      <c r="R300" s="215">
        <f>Q300*H300</f>
        <v>63.940000000000005</v>
      </c>
      <c r="S300" s="215">
        <v>0</v>
      </c>
      <c r="T300" s="216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7" t="s">
        <v>142</v>
      </c>
      <c r="AT300" s="217" t="s">
        <v>137</v>
      </c>
      <c r="AU300" s="217" t="s">
        <v>83</v>
      </c>
      <c r="AY300" s="19" t="s">
        <v>135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9" t="s">
        <v>81</v>
      </c>
      <c r="BK300" s="218">
        <f>ROUND(I300*H300,2)</f>
        <v>0</v>
      </c>
      <c r="BL300" s="19" t="s">
        <v>142</v>
      </c>
      <c r="BM300" s="217" t="s">
        <v>1189</v>
      </c>
    </row>
    <row r="301" spans="1:47" s="2" customFormat="1" ht="12">
      <c r="A301" s="40"/>
      <c r="B301" s="41"/>
      <c r="C301" s="42"/>
      <c r="D301" s="219" t="s">
        <v>144</v>
      </c>
      <c r="E301" s="42"/>
      <c r="F301" s="220" t="s">
        <v>1190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144</v>
      </c>
      <c r="AU301" s="19" t="s">
        <v>83</v>
      </c>
    </row>
    <row r="302" spans="1:51" s="13" customFormat="1" ht="12">
      <c r="A302" s="13"/>
      <c r="B302" s="224"/>
      <c r="C302" s="225"/>
      <c r="D302" s="226" t="s">
        <v>146</v>
      </c>
      <c r="E302" s="227" t="s">
        <v>19</v>
      </c>
      <c r="F302" s="228" t="s">
        <v>1053</v>
      </c>
      <c r="G302" s="225"/>
      <c r="H302" s="227" t="s">
        <v>19</v>
      </c>
      <c r="I302" s="229"/>
      <c r="J302" s="225"/>
      <c r="K302" s="225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146</v>
      </c>
      <c r="AU302" s="234" t="s">
        <v>83</v>
      </c>
      <c r="AV302" s="13" t="s">
        <v>81</v>
      </c>
      <c r="AW302" s="13" t="s">
        <v>35</v>
      </c>
      <c r="AX302" s="13" t="s">
        <v>73</v>
      </c>
      <c r="AY302" s="234" t="s">
        <v>135</v>
      </c>
    </row>
    <row r="303" spans="1:51" s="13" customFormat="1" ht="12">
      <c r="A303" s="13"/>
      <c r="B303" s="224"/>
      <c r="C303" s="225"/>
      <c r="D303" s="226" t="s">
        <v>146</v>
      </c>
      <c r="E303" s="227" t="s">
        <v>19</v>
      </c>
      <c r="F303" s="228" t="s">
        <v>1191</v>
      </c>
      <c r="G303" s="225"/>
      <c r="H303" s="227" t="s">
        <v>19</v>
      </c>
      <c r="I303" s="229"/>
      <c r="J303" s="225"/>
      <c r="K303" s="225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146</v>
      </c>
      <c r="AU303" s="234" t="s">
        <v>83</v>
      </c>
      <c r="AV303" s="13" t="s">
        <v>81</v>
      </c>
      <c r="AW303" s="13" t="s">
        <v>35</v>
      </c>
      <c r="AX303" s="13" t="s">
        <v>73</v>
      </c>
      <c r="AY303" s="234" t="s">
        <v>135</v>
      </c>
    </row>
    <row r="304" spans="1:51" s="14" customFormat="1" ht="12">
      <c r="A304" s="14"/>
      <c r="B304" s="235"/>
      <c r="C304" s="236"/>
      <c r="D304" s="226" t="s">
        <v>146</v>
      </c>
      <c r="E304" s="237" t="s">
        <v>19</v>
      </c>
      <c r="F304" s="238" t="s">
        <v>1192</v>
      </c>
      <c r="G304" s="236"/>
      <c r="H304" s="239">
        <v>139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5" t="s">
        <v>146</v>
      </c>
      <c r="AU304" s="245" t="s">
        <v>83</v>
      </c>
      <c r="AV304" s="14" t="s">
        <v>83</v>
      </c>
      <c r="AW304" s="14" t="s">
        <v>35</v>
      </c>
      <c r="AX304" s="14" t="s">
        <v>81</v>
      </c>
      <c r="AY304" s="245" t="s">
        <v>135</v>
      </c>
    </row>
    <row r="305" spans="1:63" s="12" customFormat="1" ht="22.8" customHeight="1">
      <c r="A305" s="12"/>
      <c r="B305" s="190"/>
      <c r="C305" s="191"/>
      <c r="D305" s="192" t="s">
        <v>72</v>
      </c>
      <c r="E305" s="204" t="s">
        <v>196</v>
      </c>
      <c r="F305" s="204" t="s">
        <v>638</v>
      </c>
      <c r="G305" s="191"/>
      <c r="H305" s="191"/>
      <c r="I305" s="194"/>
      <c r="J305" s="205">
        <f>BK305</f>
        <v>0</v>
      </c>
      <c r="K305" s="191"/>
      <c r="L305" s="196"/>
      <c r="M305" s="197"/>
      <c r="N305" s="198"/>
      <c r="O305" s="198"/>
      <c r="P305" s="199">
        <f>SUM(P306:P358)</f>
        <v>0</v>
      </c>
      <c r="Q305" s="198"/>
      <c r="R305" s="199">
        <f>SUM(R306:R358)</f>
        <v>27.35391298</v>
      </c>
      <c r="S305" s="198"/>
      <c r="T305" s="200">
        <f>SUM(T306:T358)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1" t="s">
        <v>81</v>
      </c>
      <c r="AT305" s="202" t="s">
        <v>72</v>
      </c>
      <c r="AU305" s="202" t="s">
        <v>81</v>
      </c>
      <c r="AY305" s="201" t="s">
        <v>135</v>
      </c>
      <c r="BK305" s="203">
        <f>SUM(BK306:BK358)</f>
        <v>0</v>
      </c>
    </row>
    <row r="306" spans="1:65" s="2" customFormat="1" ht="24.15" customHeight="1">
      <c r="A306" s="40"/>
      <c r="B306" s="41"/>
      <c r="C306" s="206" t="s">
        <v>330</v>
      </c>
      <c r="D306" s="206" t="s">
        <v>137</v>
      </c>
      <c r="E306" s="207" t="s">
        <v>1193</v>
      </c>
      <c r="F306" s="208" t="s">
        <v>1194</v>
      </c>
      <c r="G306" s="209" t="s">
        <v>495</v>
      </c>
      <c r="H306" s="210">
        <v>75.5</v>
      </c>
      <c r="I306" s="211"/>
      <c r="J306" s="212">
        <f>ROUND(I306*H306,2)</f>
        <v>0</v>
      </c>
      <c r="K306" s="208" t="s">
        <v>141</v>
      </c>
      <c r="L306" s="46"/>
      <c r="M306" s="213" t="s">
        <v>19</v>
      </c>
      <c r="N306" s="214" t="s">
        <v>44</v>
      </c>
      <c r="O306" s="86"/>
      <c r="P306" s="215">
        <f>O306*H306</f>
        <v>0</v>
      </c>
      <c r="Q306" s="215">
        <v>0.01517</v>
      </c>
      <c r="R306" s="215">
        <f>Q306*H306</f>
        <v>1.145335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142</v>
      </c>
      <c r="AT306" s="217" t="s">
        <v>137</v>
      </c>
      <c r="AU306" s="217" t="s">
        <v>83</v>
      </c>
      <c r="AY306" s="19" t="s">
        <v>135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81</v>
      </c>
      <c r="BK306" s="218">
        <f>ROUND(I306*H306,2)</f>
        <v>0</v>
      </c>
      <c r="BL306" s="19" t="s">
        <v>142</v>
      </c>
      <c r="BM306" s="217" t="s">
        <v>1195</v>
      </c>
    </row>
    <row r="307" spans="1:47" s="2" customFormat="1" ht="12">
      <c r="A307" s="40"/>
      <c r="B307" s="41"/>
      <c r="C307" s="42"/>
      <c r="D307" s="219" t="s">
        <v>144</v>
      </c>
      <c r="E307" s="42"/>
      <c r="F307" s="220" t="s">
        <v>1196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144</v>
      </c>
      <c r="AU307" s="19" t="s">
        <v>83</v>
      </c>
    </row>
    <row r="308" spans="1:51" s="13" customFormat="1" ht="12">
      <c r="A308" s="13"/>
      <c r="B308" s="224"/>
      <c r="C308" s="225"/>
      <c r="D308" s="226" t="s">
        <v>146</v>
      </c>
      <c r="E308" s="227" t="s">
        <v>19</v>
      </c>
      <c r="F308" s="228" t="s">
        <v>1060</v>
      </c>
      <c r="G308" s="225"/>
      <c r="H308" s="227" t="s">
        <v>19</v>
      </c>
      <c r="I308" s="229"/>
      <c r="J308" s="225"/>
      <c r="K308" s="225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146</v>
      </c>
      <c r="AU308" s="234" t="s">
        <v>83</v>
      </c>
      <c r="AV308" s="13" t="s">
        <v>81</v>
      </c>
      <c r="AW308" s="13" t="s">
        <v>35</v>
      </c>
      <c r="AX308" s="13" t="s">
        <v>73</v>
      </c>
      <c r="AY308" s="234" t="s">
        <v>135</v>
      </c>
    </row>
    <row r="309" spans="1:51" s="13" customFormat="1" ht="12">
      <c r="A309" s="13"/>
      <c r="B309" s="224"/>
      <c r="C309" s="225"/>
      <c r="D309" s="226" t="s">
        <v>146</v>
      </c>
      <c r="E309" s="227" t="s">
        <v>19</v>
      </c>
      <c r="F309" s="228" t="s">
        <v>1197</v>
      </c>
      <c r="G309" s="225"/>
      <c r="H309" s="227" t="s">
        <v>19</v>
      </c>
      <c r="I309" s="229"/>
      <c r="J309" s="225"/>
      <c r="K309" s="225"/>
      <c r="L309" s="230"/>
      <c r="M309" s="231"/>
      <c r="N309" s="232"/>
      <c r="O309" s="232"/>
      <c r="P309" s="232"/>
      <c r="Q309" s="232"/>
      <c r="R309" s="232"/>
      <c r="S309" s="232"/>
      <c r="T309" s="23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4" t="s">
        <v>146</v>
      </c>
      <c r="AU309" s="234" t="s">
        <v>83</v>
      </c>
      <c r="AV309" s="13" t="s">
        <v>81</v>
      </c>
      <c r="AW309" s="13" t="s">
        <v>35</v>
      </c>
      <c r="AX309" s="13" t="s">
        <v>73</v>
      </c>
      <c r="AY309" s="234" t="s">
        <v>135</v>
      </c>
    </row>
    <row r="310" spans="1:51" s="14" customFormat="1" ht="12">
      <c r="A310" s="14"/>
      <c r="B310" s="235"/>
      <c r="C310" s="236"/>
      <c r="D310" s="226" t="s">
        <v>146</v>
      </c>
      <c r="E310" s="237" t="s">
        <v>19</v>
      </c>
      <c r="F310" s="238" t="s">
        <v>1198</v>
      </c>
      <c r="G310" s="236"/>
      <c r="H310" s="239">
        <v>31.5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5" t="s">
        <v>146</v>
      </c>
      <c r="AU310" s="245" t="s">
        <v>83</v>
      </c>
      <c r="AV310" s="14" t="s">
        <v>83</v>
      </c>
      <c r="AW310" s="14" t="s">
        <v>35</v>
      </c>
      <c r="AX310" s="14" t="s">
        <v>73</v>
      </c>
      <c r="AY310" s="245" t="s">
        <v>135</v>
      </c>
    </row>
    <row r="311" spans="1:51" s="13" customFormat="1" ht="12">
      <c r="A311" s="13"/>
      <c r="B311" s="224"/>
      <c r="C311" s="225"/>
      <c r="D311" s="226" t="s">
        <v>146</v>
      </c>
      <c r="E311" s="227" t="s">
        <v>19</v>
      </c>
      <c r="F311" s="228" t="s">
        <v>1199</v>
      </c>
      <c r="G311" s="225"/>
      <c r="H311" s="227" t="s">
        <v>19</v>
      </c>
      <c r="I311" s="229"/>
      <c r="J311" s="225"/>
      <c r="K311" s="225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146</v>
      </c>
      <c r="AU311" s="234" t="s">
        <v>83</v>
      </c>
      <c r="AV311" s="13" t="s">
        <v>81</v>
      </c>
      <c r="AW311" s="13" t="s">
        <v>35</v>
      </c>
      <c r="AX311" s="13" t="s">
        <v>73</v>
      </c>
      <c r="AY311" s="234" t="s">
        <v>135</v>
      </c>
    </row>
    <row r="312" spans="1:51" s="14" customFormat="1" ht="12">
      <c r="A312" s="14"/>
      <c r="B312" s="235"/>
      <c r="C312" s="236"/>
      <c r="D312" s="226" t="s">
        <v>146</v>
      </c>
      <c r="E312" s="237" t="s">
        <v>19</v>
      </c>
      <c r="F312" s="238" t="s">
        <v>369</v>
      </c>
      <c r="G312" s="236"/>
      <c r="H312" s="239">
        <v>36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5" t="s">
        <v>146</v>
      </c>
      <c r="AU312" s="245" t="s">
        <v>83</v>
      </c>
      <c r="AV312" s="14" t="s">
        <v>83</v>
      </c>
      <c r="AW312" s="14" t="s">
        <v>35</v>
      </c>
      <c r="AX312" s="14" t="s">
        <v>73</v>
      </c>
      <c r="AY312" s="245" t="s">
        <v>135</v>
      </c>
    </row>
    <row r="313" spans="1:51" s="13" customFormat="1" ht="12">
      <c r="A313" s="13"/>
      <c r="B313" s="224"/>
      <c r="C313" s="225"/>
      <c r="D313" s="226" t="s">
        <v>146</v>
      </c>
      <c r="E313" s="227" t="s">
        <v>19</v>
      </c>
      <c r="F313" s="228" t="s">
        <v>1200</v>
      </c>
      <c r="G313" s="225"/>
      <c r="H313" s="227" t="s">
        <v>19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146</v>
      </c>
      <c r="AU313" s="234" t="s">
        <v>83</v>
      </c>
      <c r="AV313" s="13" t="s">
        <v>81</v>
      </c>
      <c r="AW313" s="13" t="s">
        <v>35</v>
      </c>
      <c r="AX313" s="13" t="s">
        <v>73</v>
      </c>
      <c r="AY313" s="234" t="s">
        <v>135</v>
      </c>
    </row>
    <row r="314" spans="1:51" s="14" customFormat="1" ht="12">
      <c r="A314" s="14"/>
      <c r="B314" s="235"/>
      <c r="C314" s="236"/>
      <c r="D314" s="226" t="s">
        <v>146</v>
      </c>
      <c r="E314" s="237" t="s">
        <v>19</v>
      </c>
      <c r="F314" s="238" t="s">
        <v>190</v>
      </c>
      <c r="G314" s="236"/>
      <c r="H314" s="239">
        <v>4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146</v>
      </c>
      <c r="AU314" s="245" t="s">
        <v>83</v>
      </c>
      <c r="AV314" s="14" t="s">
        <v>83</v>
      </c>
      <c r="AW314" s="14" t="s">
        <v>35</v>
      </c>
      <c r="AX314" s="14" t="s">
        <v>73</v>
      </c>
      <c r="AY314" s="245" t="s">
        <v>135</v>
      </c>
    </row>
    <row r="315" spans="1:51" s="13" customFormat="1" ht="12">
      <c r="A315" s="13"/>
      <c r="B315" s="224"/>
      <c r="C315" s="225"/>
      <c r="D315" s="226" t="s">
        <v>146</v>
      </c>
      <c r="E315" s="227" t="s">
        <v>19</v>
      </c>
      <c r="F315" s="228" t="s">
        <v>1201</v>
      </c>
      <c r="G315" s="225"/>
      <c r="H315" s="227" t="s">
        <v>19</v>
      </c>
      <c r="I315" s="229"/>
      <c r="J315" s="225"/>
      <c r="K315" s="225"/>
      <c r="L315" s="230"/>
      <c r="M315" s="231"/>
      <c r="N315" s="232"/>
      <c r="O315" s="232"/>
      <c r="P315" s="232"/>
      <c r="Q315" s="232"/>
      <c r="R315" s="232"/>
      <c r="S315" s="232"/>
      <c r="T315" s="23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4" t="s">
        <v>146</v>
      </c>
      <c r="AU315" s="234" t="s">
        <v>83</v>
      </c>
      <c r="AV315" s="13" t="s">
        <v>81</v>
      </c>
      <c r="AW315" s="13" t="s">
        <v>35</v>
      </c>
      <c r="AX315" s="13" t="s">
        <v>73</v>
      </c>
      <c r="AY315" s="234" t="s">
        <v>135</v>
      </c>
    </row>
    <row r="316" spans="1:51" s="14" customFormat="1" ht="12">
      <c r="A316" s="14"/>
      <c r="B316" s="235"/>
      <c r="C316" s="236"/>
      <c r="D316" s="226" t="s">
        <v>146</v>
      </c>
      <c r="E316" s="237" t="s">
        <v>19</v>
      </c>
      <c r="F316" s="238" t="s">
        <v>190</v>
      </c>
      <c r="G316" s="236"/>
      <c r="H316" s="239">
        <v>4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5" t="s">
        <v>146</v>
      </c>
      <c r="AU316" s="245" t="s">
        <v>83</v>
      </c>
      <c r="AV316" s="14" t="s">
        <v>83</v>
      </c>
      <c r="AW316" s="14" t="s">
        <v>35</v>
      </c>
      <c r="AX316" s="14" t="s">
        <v>73</v>
      </c>
      <c r="AY316" s="245" t="s">
        <v>135</v>
      </c>
    </row>
    <row r="317" spans="1:51" s="15" customFormat="1" ht="12">
      <c r="A317" s="15"/>
      <c r="B317" s="246"/>
      <c r="C317" s="247"/>
      <c r="D317" s="226" t="s">
        <v>146</v>
      </c>
      <c r="E317" s="248" t="s">
        <v>19</v>
      </c>
      <c r="F317" s="249" t="s">
        <v>161</v>
      </c>
      <c r="G317" s="247"/>
      <c r="H317" s="250">
        <v>75.5</v>
      </c>
      <c r="I317" s="251"/>
      <c r="J317" s="247"/>
      <c r="K317" s="247"/>
      <c r="L317" s="252"/>
      <c r="M317" s="253"/>
      <c r="N317" s="254"/>
      <c r="O317" s="254"/>
      <c r="P317" s="254"/>
      <c r="Q317" s="254"/>
      <c r="R317" s="254"/>
      <c r="S317" s="254"/>
      <c r="T317" s="25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6" t="s">
        <v>146</v>
      </c>
      <c r="AU317" s="256" t="s">
        <v>83</v>
      </c>
      <c r="AV317" s="15" t="s">
        <v>142</v>
      </c>
      <c r="AW317" s="15" t="s">
        <v>35</v>
      </c>
      <c r="AX317" s="15" t="s">
        <v>81</v>
      </c>
      <c r="AY317" s="256" t="s">
        <v>135</v>
      </c>
    </row>
    <row r="318" spans="1:65" s="2" customFormat="1" ht="16.5" customHeight="1">
      <c r="A318" s="40"/>
      <c r="B318" s="41"/>
      <c r="C318" s="206" t="s">
        <v>336</v>
      </c>
      <c r="D318" s="206" t="s">
        <v>137</v>
      </c>
      <c r="E318" s="207" t="s">
        <v>1202</v>
      </c>
      <c r="F318" s="208" t="s">
        <v>1203</v>
      </c>
      <c r="G318" s="209" t="s">
        <v>171</v>
      </c>
      <c r="H318" s="210">
        <v>2</v>
      </c>
      <c r="I318" s="211"/>
      <c r="J318" s="212">
        <f>ROUND(I318*H318,2)</f>
        <v>0</v>
      </c>
      <c r="K318" s="208" t="s">
        <v>141</v>
      </c>
      <c r="L318" s="46"/>
      <c r="M318" s="213" t="s">
        <v>19</v>
      </c>
      <c r="N318" s="214" t="s">
        <v>44</v>
      </c>
      <c r="O318" s="86"/>
      <c r="P318" s="215">
        <f>O318*H318</f>
        <v>0</v>
      </c>
      <c r="Q318" s="215">
        <v>0.0007</v>
      </c>
      <c r="R318" s="215">
        <f>Q318*H318</f>
        <v>0.0014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142</v>
      </c>
      <c r="AT318" s="217" t="s">
        <v>137</v>
      </c>
      <c r="AU318" s="217" t="s">
        <v>83</v>
      </c>
      <c r="AY318" s="19" t="s">
        <v>135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81</v>
      </c>
      <c r="BK318" s="218">
        <f>ROUND(I318*H318,2)</f>
        <v>0</v>
      </c>
      <c r="BL318" s="19" t="s">
        <v>142</v>
      </c>
      <c r="BM318" s="217" t="s">
        <v>1204</v>
      </c>
    </row>
    <row r="319" spans="1:47" s="2" customFormat="1" ht="12">
      <c r="A319" s="40"/>
      <c r="B319" s="41"/>
      <c r="C319" s="42"/>
      <c r="D319" s="219" t="s">
        <v>144</v>
      </c>
      <c r="E319" s="42"/>
      <c r="F319" s="220" t="s">
        <v>1205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144</v>
      </c>
      <c r="AU319" s="19" t="s">
        <v>83</v>
      </c>
    </row>
    <row r="320" spans="1:51" s="13" customFormat="1" ht="12">
      <c r="A320" s="13"/>
      <c r="B320" s="224"/>
      <c r="C320" s="225"/>
      <c r="D320" s="226" t="s">
        <v>146</v>
      </c>
      <c r="E320" s="227" t="s">
        <v>19</v>
      </c>
      <c r="F320" s="228" t="s">
        <v>1053</v>
      </c>
      <c r="G320" s="225"/>
      <c r="H320" s="227" t="s">
        <v>19</v>
      </c>
      <c r="I320" s="229"/>
      <c r="J320" s="225"/>
      <c r="K320" s="225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146</v>
      </c>
      <c r="AU320" s="234" t="s">
        <v>83</v>
      </c>
      <c r="AV320" s="13" t="s">
        <v>81</v>
      </c>
      <c r="AW320" s="13" t="s">
        <v>35</v>
      </c>
      <c r="AX320" s="13" t="s">
        <v>73</v>
      </c>
      <c r="AY320" s="234" t="s">
        <v>135</v>
      </c>
    </row>
    <row r="321" spans="1:51" s="13" customFormat="1" ht="12">
      <c r="A321" s="13"/>
      <c r="B321" s="224"/>
      <c r="C321" s="225"/>
      <c r="D321" s="226" t="s">
        <v>146</v>
      </c>
      <c r="E321" s="227" t="s">
        <v>19</v>
      </c>
      <c r="F321" s="228" t="s">
        <v>1206</v>
      </c>
      <c r="G321" s="225"/>
      <c r="H321" s="227" t="s">
        <v>19</v>
      </c>
      <c r="I321" s="229"/>
      <c r="J321" s="225"/>
      <c r="K321" s="225"/>
      <c r="L321" s="230"/>
      <c r="M321" s="231"/>
      <c r="N321" s="232"/>
      <c r="O321" s="232"/>
      <c r="P321" s="232"/>
      <c r="Q321" s="232"/>
      <c r="R321" s="232"/>
      <c r="S321" s="232"/>
      <c r="T321" s="23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4" t="s">
        <v>146</v>
      </c>
      <c r="AU321" s="234" t="s">
        <v>83</v>
      </c>
      <c r="AV321" s="13" t="s">
        <v>81</v>
      </c>
      <c r="AW321" s="13" t="s">
        <v>35</v>
      </c>
      <c r="AX321" s="13" t="s">
        <v>73</v>
      </c>
      <c r="AY321" s="234" t="s">
        <v>135</v>
      </c>
    </row>
    <row r="322" spans="1:51" s="14" customFormat="1" ht="12">
      <c r="A322" s="14"/>
      <c r="B322" s="235"/>
      <c r="C322" s="236"/>
      <c r="D322" s="226" t="s">
        <v>146</v>
      </c>
      <c r="E322" s="237" t="s">
        <v>19</v>
      </c>
      <c r="F322" s="238" t="s">
        <v>83</v>
      </c>
      <c r="G322" s="236"/>
      <c r="H322" s="239">
        <v>2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5" t="s">
        <v>146</v>
      </c>
      <c r="AU322" s="245" t="s">
        <v>83</v>
      </c>
      <c r="AV322" s="14" t="s">
        <v>83</v>
      </c>
      <c r="AW322" s="14" t="s">
        <v>35</v>
      </c>
      <c r="AX322" s="14" t="s">
        <v>81</v>
      </c>
      <c r="AY322" s="245" t="s">
        <v>135</v>
      </c>
    </row>
    <row r="323" spans="1:65" s="2" customFormat="1" ht="16.5" customHeight="1">
      <c r="A323" s="40"/>
      <c r="B323" s="41"/>
      <c r="C323" s="206" t="s">
        <v>342</v>
      </c>
      <c r="D323" s="206" t="s">
        <v>137</v>
      </c>
      <c r="E323" s="207" t="s">
        <v>1207</v>
      </c>
      <c r="F323" s="208" t="s">
        <v>1208</v>
      </c>
      <c r="G323" s="209" t="s">
        <v>171</v>
      </c>
      <c r="H323" s="210">
        <v>2</v>
      </c>
      <c r="I323" s="211"/>
      <c r="J323" s="212">
        <f>ROUND(I323*H323,2)</f>
        <v>0</v>
      </c>
      <c r="K323" s="208" t="s">
        <v>141</v>
      </c>
      <c r="L323" s="46"/>
      <c r="M323" s="213" t="s">
        <v>19</v>
      </c>
      <c r="N323" s="214" t="s">
        <v>44</v>
      </c>
      <c r="O323" s="86"/>
      <c r="P323" s="215">
        <f>O323*H323</f>
        <v>0</v>
      </c>
      <c r="Q323" s="215">
        <v>0.11241</v>
      </c>
      <c r="R323" s="215">
        <f>Q323*H323</f>
        <v>0.22482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142</v>
      </c>
      <c r="AT323" s="217" t="s">
        <v>137</v>
      </c>
      <c r="AU323" s="217" t="s">
        <v>83</v>
      </c>
      <c r="AY323" s="19" t="s">
        <v>135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81</v>
      </c>
      <c r="BK323" s="218">
        <f>ROUND(I323*H323,2)</f>
        <v>0</v>
      </c>
      <c r="BL323" s="19" t="s">
        <v>142</v>
      </c>
      <c r="BM323" s="217" t="s">
        <v>1209</v>
      </c>
    </row>
    <row r="324" spans="1:47" s="2" customFormat="1" ht="12">
      <c r="A324" s="40"/>
      <c r="B324" s="41"/>
      <c r="C324" s="42"/>
      <c r="D324" s="219" t="s">
        <v>144</v>
      </c>
      <c r="E324" s="42"/>
      <c r="F324" s="220" t="s">
        <v>1210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144</v>
      </c>
      <c r="AU324" s="19" t="s">
        <v>83</v>
      </c>
    </row>
    <row r="325" spans="1:51" s="13" customFormat="1" ht="12">
      <c r="A325" s="13"/>
      <c r="B325" s="224"/>
      <c r="C325" s="225"/>
      <c r="D325" s="226" t="s">
        <v>146</v>
      </c>
      <c r="E325" s="227" t="s">
        <v>19</v>
      </c>
      <c r="F325" s="228" t="s">
        <v>1053</v>
      </c>
      <c r="G325" s="225"/>
      <c r="H325" s="227" t="s">
        <v>19</v>
      </c>
      <c r="I325" s="229"/>
      <c r="J325" s="225"/>
      <c r="K325" s="225"/>
      <c r="L325" s="230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4" t="s">
        <v>146</v>
      </c>
      <c r="AU325" s="234" t="s">
        <v>83</v>
      </c>
      <c r="AV325" s="13" t="s">
        <v>81</v>
      </c>
      <c r="AW325" s="13" t="s">
        <v>35</v>
      </c>
      <c r="AX325" s="13" t="s">
        <v>73</v>
      </c>
      <c r="AY325" s="234" t="s">
        <v>135</v>
      </c>
    </row>
    <row r="326" spans="1:51" s="13" customFormat="1" ht="12">
      <c r="A326" s="13"/>
      <c r="B326" s="224"/>
      <c r="C326" s="225"/>
      <c r="D326" s="226" t="s">
        <v>146</v>
      </c>
      <c r="E326" s="227" t="s">
        <v>19</v>
      </c>
      <c r="F326" s="228" t="s">
        <v>1206</v>
      </c>
      <c r="G326" s="225"/>
      <c r="H326" s="227" t="s">
        <v>19</v>
      </c>
      <c r="I326" s="229"/>
      <c r="J326" s="225"/>
      <c r="K326" s="225"/>
      <c r="L326" s="230"/>
      <c r="M326" s="231"/>
      <c r="N326" s="232"/>
      <c r="O326" s="232"/>
      <c r="P326" s="232"/>
      <c r="Q326" s="232"/>
      <c r="R326" s="232"/>
      <c r="S326" s="232"/>
      <c r="T326" s="23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4" t="s">
        <v>146</v>
      </c>
      <c r="AU326" s="234" t="s">
        <v>83</v>
      </c>
      <c r="AV326" s="13" t="s">
        <v>81</v>
      </c>
      <c r="AW326" s="13" t="s">
        <v>35</v>
      </c>
      <c r="AX326" s="13" t="s">
        <v>73</v>
      </c>
      <c r="AY326" s="234" t="s">
        <v>135</v>
      </c>
    </row>
    <row r="327" spans="1:51" s="14" customFormat="1" ht="12">
      <c r="A327" s="14"/>
      <c r="B327" s="235"/>
      <c r="C327" s="236"/>
      <c r="D327" s="226" t="s">
        <v>146</v>
      </c>
      <c r="E327" s="237" t="s">
        <v>19</v>
      </c>
      <c r="F327" s="238" t="s">
        <v>83</v>
      </c>
      <c r="G327" s="236"/>
      <c r="H327" s="239">
        <v>2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5" t="s">
        <v>146</v>
      </c>
      <c r="AU327" s="245" t="s">
        <v>83</v>
      </c>
      <c r="AV327" s="14" t="s">
        <v>83</v>
      </c>
      <c r="AW327" s="14" t="s">
        <v>35</v>
      </c>
      <c r="AX327" s="14" t="s">
        <v>81</v>
      </c>
      <c r="AY327" s="245" t="s">
        <v>135</v>
      </c>
    </row>
    <row r="328" spans="1:65" s="2" customFormat="1" ht="16.5" customHeight="1">
      <c r="A328" s="40"/>
      <c r="B328" s="41"/>
      <c r="C328" s="257" t="s">
        <v>347</v>
      </c>
      <c r="D328" s="257" t="s">
        <v>458</v>
      </c>
      <c r="E328" s="258" t="s">
        <v>1211</v>
      </c>
      <c r="F328" s="259" t="s">
        <v>1212</v>
      </c>
      <c r="G328" s="260" t="s">
        <v>171</v>
      </c>
      <c r="H328" s="261">
        <v>2</v>
      </c>
      <c r="I328" s="262"/>
      <c r="J328" s="263">
        <f>ROUND(I328*H328,2)</f>
        <v>0</v>
      </c>
      <c r="K328" s="259" t="s">
        <v>141</v>
      </c>
      <c r="L328" s="264"/>
      <c r="M328" s="265" t="s">
        <v>19</v>
      </c>
      <c r="N328" s="266" t="s">
        <v>44</v>
      </c>
      <c r="O328" s="86"/>
      <c r="P328" s="215">
        <f>O328*H328</f>
        <v>0</v>
      </c>
      <c r="Q328" s="215">
        <v>0.0065</v>
      </c>
      <c r="R328" s="215">
        <f>Q328*H328</f>
        <v>0.013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191</v>
      </c>
      <c r="AT328" s="217" t="s">
        <v>458</v>
      </c>
      <c r="AU328" s="217" t="s">
        <v>83</v>
      </c>
      <c r="AY328" s="19" t="s">
        <v>135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81</v>
      </c>
      <c r="BK328" s="218">
        <f>ROUND(I328*H328,2)</f>
        <v>0</v>
      </c>
      <c r="BL328" s="19" t="s">
        <v>142</v>
      </c>
      <c r="BM328" s="217" t="s">
        <v>1213</v>
      </c>
    </row>
    <row r="329" spans="1:51" s="13" customFormat="1" ht="12">
      <c r="A329" s="13"/>
      <c r="B329" s="224"/>
      <c r="C329" s="225"/>
      <c r="D329" s="226" t="s">
        <v>146</v>
      </c>
      <c r="E329" s="227" t="s">
        <v>19</v>
      </c>
      <c r="F329" s="228" t="s">
        <v>1053</v>
      </c>
      <c r="G329" s="225"/>
      <c r="H329" s="227" t="s">
        <v>19</v>
      </c>
      <c r="I329" s="229"/>
      <c r="J329" s="225"/>
      <c r="K329" s="225"/>
      <c r="L329" s="230"/>
      <c r="M329" s="231"/>
      <c r="N329" s="232"/>
      <c r="O329" s="232"/>
      <c r="P329" s="232"/>
      <c r="Q329" s="232"/>
      <c r="R329" s="232"/>
      <c r="S329" s="232"/>
      <c r="T329" s="23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4" t="s">
        <v>146</v>
      </c>
      <c r="AU329" s="234" t="s">
        <v>83</v>
      </c>
      <c r="AV329" s="13" t="s">
        <v>81</v>
      </c>
      <c r="AW329" s="13" t="s">
        <v>35</v>
      </c>
      <c r="AX329" s="13" t="s">
        <v>73</v>
      </c>
      <c r="AY329" s="234" t="s">
        <v>135</v>
      </c>
    </row>
    <row r="330" spans="1:51" s="13" customFormat="1" ht="12">
      <c r="A330" s="13"/>
      <c r="B330" s="224"/>
      <c r="C330" s="225"/>
      <c r="D330" s="226" t="s">
        <v>146</v>
      </c>
      <c r="E330" s="227" t="s">
        <v>19</v>
      </c>
      <c r="F330" s="228" t="s">
        <v>1206</v>
      </c>
      <c r="G330" s="225"/>
      <c r="H330" s="227" t="s">
        <v>19</v>
      </c>
      <c r="I330" s="229"/>
      <c r="J330" s="225"/>
      <c r="K330" s="225"/>
      <c r="L330" s="230"/>
      <c r="M330" s="231"/>
      <c r="N330" s="232"/>
      <c r="O330" s="232"/>
      <c r="P330" s="232"/>
      <c r="Q330" s="232"/>
      <c r="R330" s="232"/>
      <c r="S330" s="232"/>
      <c r="T330" s="23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4" t="s">
        <v>146</v>
      </c>
      <c r="AU330" s="234" t="s">
        <v>83</v>
      </c>
      <c r="AV330" s="13" t="s">
        <v>81</v>
      </c>
      <c r="AW330" s="13" t="s">
        <v>35</v>
      </c>
      <c r="AX330" s="13" t="s">
        <v>73</v>
      </c>
      <c r="AY330" s="234" t="s">
        <v>135</v>
      </c>
    </row>
    <row r="331" spans="1:51" s="14" customFormat="1" ht="12">
      <c r="A331" s="14"/>
      <c r="B331" s="235"/>
      <c r="C331" s="236"/>
      <c r="D331" s="226" t="s">
        <v>146</v>
      </c>
      <c r="E331" s="237" t="s">
        <v>19</v>
      </c>
      <c r="F331" s="238" t="s">
        <v>83</v>
      </c>
      <c r="G331" s="236"/>
      <c r="H331" s="239">
        <v>2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5" t="s">
        <v>146</v>
      </c>
      <c r="AU331" s="245" t="s">
        <v>83</v>
      </c>
      <c r="AV331" s="14" t="s">
        <v>83</v>
      </c>
      <c r="AW331" s="14" t="s">
        <v>35</v>
      </c>
      <c r="AX331" s="14" t="s">
        <v>81</v>
      </c>
      <c r="AY331" s="245" t="s">
        <v>135</v>
      </c>
    </row>
    <row r="332" spans="1:65" s="2" customFormat="1" ht="16.5" customHeight="1">
      <c r="A332" s="40"/>
      <c r="B332" s="41"/>
      <c r="C332" s="257" t="s">
        <v>352</v>
      </c>
      <c r="D332" s="257" t="s">
        <v>458</v>
      </c>
      <c r="E332" s="258" t="s">
        <v>1214</v>
      </c>
      <c r="F332" s="259" t="s">
        <v>1215</v>
      </c>
      <c r="G332" s="260" t="s">
        <v>171</v>
      </c>
      <c r="H332" s="261">
        <v>2</v>
      </c>
      <c r="I332" s="262"/>
      <c r="J332" s="263">
        <f>ROUND(I332*H332,2)</f>
        <v>0</v>
      </c>
      <c r="K332" s="259" t="s">
        <v>141</v>
      </c>
      <c r="L332" s="264"/>
      <c r="M332" s="265" t="s">
        <v>19</v>
      </c>
      <c r="N332" s="266" t="s">
        <v>44</v>
      </c>
      <c r="O332" s="86"/>
      <c r="P332" s="215">
        <f>O332*H332</f>
        <v>0</v>
      </c>
      <c r="Q332" s="215">
        <v>0.0025</v>
      </c>
      <c r="R332" s="215">
        <f>Q332*H332</f>
        <v>0.005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191</v>
      </c>
      <c r="AT332" s="217" t="s">
        <v>458</v>
      </c>
      <c r="AU332" s="217" t="s">
        <v>83</v>
      </c>
      <c r="AY332" s="19" t="s">
        <v>135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81</v>
      </c>
      <c r="BK332" s="218">
        <f>ROUND(I332*H332,2)</f>
        <v>0</v>
      </c>
      <c r="BL332" s="19" t="s">
        <v>142</v>
      </c>
      <c r="BM332" s="217" t="s">
        <v>1216</v>
      </c>
    </row>
    <row r="333" spans="1:51" s="13" customFormat="1" ht="12">
      <c r="A333" s="13"/>
      <c r="B333" s="224"/>
      <c r="C333" s="225"/>
      <c r="D333" s="226" t="s">
        <v>146</v>
      </c>
      <c r="E333" s="227" t="s">
        <v>19</v>
      </c>
      <c r="F333" s="228" t="s">
        <v>1053</v>
      </c>
      <c r="G333" s="225"/>
      <c r="H333" s="227" t="s">
        <v>19</v>
      </c>
      <c r="I333" s="229"/>
      <c r="J333" s="225"/>
      <c r="K333" s="225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146</v>
      </c>
      <c r="AU333" s="234" t="s">
        <v>83</v>
      </c>
      <c r="AV333" s="13" t="s">
        <v>81</v>
      </c>
      <c r="AW333" s="13" t="s">
        <v>35</v>
      </c>
      <c r="AX333" s="13" t="s">
        <v>73</v>
      </c>
      <c r="AY333" s="234" t="s">
        <v>135</v>
      </c>
    </row>
    <row r="334" spans="1:51" s="13" customFormat="1" ht="12">
      <c r="A334" s="13"/>
      <c r="B334" s="224"/>
      <c r="C334" s="225"/>
      <c r="D334" s="226" t="s">
        <v>146</v>
      </c>
      <c r="E334" s="227" t="s">
        <v>19</v>
      </c>
      <c r="F334" s="228" t="s">
        <v>1206</v>
      </c>
      <c r="G334" s="225"/>
      <c r="H334" s="227" t="s">
        <v>19</v>
      </c>
      <c r="I334" s="229"/>
      <c r="J334" s="225"/>
      <c r="K334" s="225"/>
      <c r="L334" s="230"/>
      <c r="M334" s="231"/>
      <c r="N334" s="232"/>
      <c r="O334" s="232"/>
      <c r="P334" s="232"/>
      <c r="Q334" s="232"/>
      <c r="R334" s="232"/>
      <c r="S334" s="232"/>
      <c r="T334" s="23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4" t="s">
        <v>146</v>
      </c>
      <c r="AU334" s="234" t="s">
        <v>83</v>
      </c>
      <c r="AV334" s="13" t="s">
        <v>81</v>
      </c>
      <c r="AW334" s="13" t="s">
        <v>35</v>
      </c>
      <c r="AX334" s="13" t="s">
        <v>73</v>
      </c>
      <c r="AY334" s="234" t="s">
        <v>135</v>
      </c>
    </row>
    <row r="335" spans="1:51" s="14" customFormat="1" ht="12">
      <c r="A335" s="14"/>
      <c r="B335" s="235"/>
      <c r="C335" s="236"/>
      <c r="D335" s="226" t="s">
        <v>146</v>
      </c>
      <c r="E335" s="237" t="s">
        <v>19</v>
      </c>
      <c r="F335" s="238" t="s">
        <v>83</v>
      </c>
      <c r="G335" s="236"/>
      <c r="H335" s="239">
        <v>2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5" t="s">
        <v>146</v>
      </c>
      <c r="AU335" s="245" t="s">
        <v>83</v>
      </c>
      <c r="AV335" s="14" t="s">
        <v>83</v>
      </c>
      <c r="AW335" s="14" t="s">
        <v>35</v>
      </c>
      <c r="AX335" s="14" t="s">
        <v>81</v>
      </c>
      <c r="AY335" s="245" t="s">
        <v>135</v>
      </c>
    </row>
    <row r="336" spans="1:65" s="2" customFormat="1" ht="16.5" customHeight="1">
      <c r="A336" s="40"/>
      <c r="B336" s="41"/>
      <c r="C336" s="206" t="s">
        <v>174</v>
      </c>
      <c r="D336" s="206" t="s">
        <v>137</v>
      </c>
      <c r="E336" s="207" t="s">
        <v>1217</v>
      </c>
      <c r="F336" s="208" t="s">
        <v>1218</v>
      </c>
      <c r="G336" s="209" t="s">
        <v>495</v>
      </c>
      <c r="H336" s="210">
        <v>14.942</v>
      </c>
      <c r="I336" s="211"/>
      <c r="J336" s="212">
        <f>ROUND(I336*H336,2)</f>
        <v>0</v>
      </c>
      <c r="K336" s="208" t="s">
        <v>141</v>
      </c>
      <c r="L336" s="46"/>
      <c r="M336" s="213" t="s">
        <v>19</v>
      </c>
      <c r="N336" s="214" t="s">
        <v>44</v>
      </c>
      <c r="O336" s="86"/>
      <c r="P336" s="215">
        <f>O336*H336</f>
        <v>0</v>
      </c>
      <c r="Q336" s="215">
        <v>1.22469</v>
      </c>
      <c r="R336" s="215">
        <f>Q336*H336</f>
        <v>18.29931798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142</v>
      </c>
      <c r="AT336" s="217" t="s">
        <v>137</v>
      </c>
      <c r="AU336" s="217" t="s">
        <v>83</v>
      </c>
      <c r="AY336" s="19" t="s">
        <v>135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81</v>
      </c>
      <c r="BK336" s="218">
        <f>ROUND(I336*H336,2)</f>
        <v>0</v>
      </c>
      <c r="BL336" s="19" t="s">
        <v>142</v>
      </c>
      <c r="BM336" s="217" t="s">
        <v>1219</v>
      </c>
    </row>
    <row r="337" spans="1:47" s="2" customFormat="1" ht="12">
      <c r="A337" s="40"/>
      <c r="B337" s="41"/>
      <c r="C337" s="42"/>
      <c r="D337" s="219" t="s">
        <v>144</v>
      </c>
      <c r="E337" s="42"/>
      <c r="F337" s="220" t="s">
        <v>1220</v>
      </c>
      <c r="G337" s="42"/>
      <c r="H337" s="42"/>
      <c r="I337" s="221"/>
      <c r="J337" s="42"/>
      <c r="K337" s="42"/>
      <c r="L337" s="46"/>
      <c r="M337" s="222"/>
      <c r="N337" s="22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144</v>
      </c>
      <c r="AU337" s="19" t="s">
        <v>83</v>
      </c>
    </row>
    <row r="338" spans="1:51" s="13" customFormat="1" ht="12">
      <c r="A338" s="13"/>
      <c r="B338" s="224"/>
      <c r="C338" s="225"/>
      <c r="D338" s="226" t="s">
        <v>146</v>
      </c>
      <c r="E338" s="227" t="s">
        <v>19</v>
      </c>
      <c r="F338" s="228" t="s">
        <v>1053</v>
      </c>
      <c r="G338" s="225"/>
      <c r="H338" s="227" t="s">
        <v>19</v>
      </c>
      <c r="I338" s="229"/>
      <c r="J338" s="225"/>
      <c r="K338" s="225"/>
      <c r="L338" s="230"/>
      <c r="M338" s="231"/>
      <c r="N338" s="232"/>
      <c r="O338" s="232"/>
      <c r="P338" s="232"/>
      <c r="Q338" s="232"/>
      <c r="R338" s="232"/>
      <c r="S338" s="232"/>
      <c r="T338" s="23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4" t="s">
        <v>146</v>
      </c>
      <c r="AU338" s="234" t="s">
        <v>83</v>
      </c>
      <c r="AV338" s="13" t="s">
        <v>81</v>
      </c>
      <c r="AW338" s="13" t="s">
        <v>35</v>
      </c>
      <c r="AX338" s="13" t="s">
        <v>73</v>
      </c>
      <c r="AY338" s="234" t="s">
        <v>135</v>
      </c>
    </row>
    <row r="339" spans="1:51" s="13" customFormat="1" ht="12">
      <c r="A339" s="13"/>
      <c r="B339" s="224"/>
      <c r="C339" s="225"/>
      <c r="D339" s="226" t="s">
        <v>146</v>
      </c>
      <c r="E339" s="227" t="s">
        <v>19</v>
      </c>
      <c r="F339" s="228" t="s">
        <v>1221</v>
      </c>
      <c r="G339" s="225"/>
      <c r="H339" s="227" t="s">
        <v>19</v>
      </c>
      <c r="I339" s="229"/>
      <c r="J339" s="225"/>
      <c r="K339" s="225"/>
      <c r="L339" s="230"/>
      <c r="M339" s="231"/>
      <c r="N339" s="232"/>
      <c r="O339" s="232"/>
      <c r="P339" s="232"/>
      <c r="Q339" s="232"/>
      <c r="R339" s="232"/>
      <c r="S339" s="232"/>
      <c r="T339" s="23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4" t="s">
        <v>146</v>
      </c>
      <c r="AU339" s="234" t="s">
        <v>83</v>
      </c>
      <c r="AV339" s="13" t="s">
        <v>81</v>
      </c>
      <c r="AW339" s="13" t="s">
        <v>35</v>
      </c>
      <c r="AX339" s="13" t="s">
        <v>73</v>
      </c>
      <c r="AY339" s="234" t="s">
        <v>135</v>
      </c>
    </row>
    <row r="340" spans="1:51" s="14" customFormat="1" ht="12">
      <c r="A340" s="14"/>
      <c r="B340" s="235"/>
      <c r="C340" s="236"/>
      <c r="D340" s="226" t="s">
        <v>146</v>
      </c>
      <c r="E340" s="237" t="s">
        <v>19</v>
      </c>
      <c r="F340" s="238" t="s">
        <v>1222</v>
      </c>
      <c r="G340" s="236"/>
      <c r="H340" s="239">
        <v>14.942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5" t="s">
        <v>146</v>
      </c>
      <c r="AU340" s="245" t="s">
        <v>83</v>
      </c>
      <c r="AV340" s="14" t="s">
        <v>83</v>
      </c>
      <c r="AW340" s="14" t="s">
        <v>35</v>
      </c>
      <c r="AX340" s="14" t="s">
        <v>81</v>
      </c>
      <c r="AY340" s="245" t="s">
        <v>135</v>
      </c>
    </row>
    <row r="341" spans="1:65" s="2" customFormat="1" ht="16.5" customHeight="1">
      <c r="A341" s="40"/>
      <c r="B341" s="41"/>
      <c r="C341" s="257" t="s">
        <v>369</v>
      </c>
      <c r="D341" s="257" t="s">
        <v>458</v>
      </c>
      <c r="E341" s="258" t="s">
        <v>1223</v>
      </c>
      <c r="F341" s="259" t="s">
        <v>1224</v>
      </c>
      <c r="G341" s="260" t="s">
        <v>171</v>
      </c>
      <c r="H341" s="261">
        <v>5</v>
      </c>
      <c r="I341" s="262"/>
      <c r="J341" s="263">
        <f>ROUND(I341*H341,2)</f>
        <v>0</v>
      </c>
      <c r="K341" s="259" t="s">
        <v>19</v>
      </c>
      <c r="L341" s="264"/>
      <c r="M341" s="265" t="s">
        <v>19</v>
      </c>
      <c r="N341" s="266" t="s">
        <v>44</v>
      </c>
      <c r="O341" s="86"/>
      <c r="P341" s="215">
        <f>O341*H341</f>
        <v>0</v>
      </c>
      <c r="Q341" s="215">
        <v>1.3</v>
      </c>
      <c r="R341" s="215">
        <f>Q341*H341</f>
        <v>6.5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191</v>
      </c>
      <c r="AT341" s="217" t="s">
        <v>458</v>
      </c>
      <c r="AU341" s="217" t="s">
        <v>83</v>
      </c>
      <c r="AY341" s="19" t="s">
        <v>135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81</v>
      </c>
      <c r="BK341" s="218">
        <f>ROUND(I341*H341,2)</f>
        <v>0</v>
      </c>
      <c r="BL341" s="19" t="s">
        <v>142</v>
      </c>
      <c r="BM341" s="217" t="s">
        <v>1225</v>
      </c>
    </row>
    <row r="342" spans="1:51" s="13" customFormat="1" ht="12">
      <c r="A342" s="13"/>
      <c r="B342" s="224"/>
      <c r="C342" s="225"/>
      <c r="D342" s="226" t="s">
        <v>146</v>
      </c>
      <c r="E342" s="227" t="s">
        <v>19</v>
      </c>
      <c r="F342" s="228" t="s">
        <v>1053</v>
      </c>
      <c r="G342" s="225"/>
      <c r="H342" s="227" t="s">
        <v>19</v>
      </c>
      <c r="I342" s="229"/>
      <c r="J342" s="225"/>
      <c r="K342" s="225"/>
      <c r="L342" s="230"/>
      <c r="M342" s="231"/>
      <c r="N342" s="232"/>
      <c r="O342" s="232"/>
      <c r="P342" s="232"/>
      <c r="Q342" s="232"/>
      <c r="R342" s="232"/>
      <c r="S342" s="232"/>
      <c r="T342" s="23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4" t="s">
        <v>146</v>
      </c>
      <c r="AU342" s="234" t="s">
        <v>83</v>
      </c>
      <c r="AV342" s="13" t="s">
        <v>81</v>
      </c>
      <c r="AW342" s="13" t="s">
        <v>35</v>
      </c>
      <c r="AX342" s="13" t="s">
        <v>73</v>
      </c>
      <c r="AY342" s="234" t="s">
        <v>135</v>
      </c>
    </row>
    <row r="343" spans="1:51" s="13" customFormat="1" ht="12">
      <c r="A343" s="13"/>
      <c r="B343" s="224"/>
      <c r="C343" s="225"/>
      <c r="D343" s="226" t="s">
        <v>146</v>
      </c>
      <c r="E343" s="227" t="s">
        <v>19</v>
      </c>
      <c r="F343" s="228" t="s">
        <v>1221</v>
      </c>
      <c r="G343" s="225"/>
      <c r="H343" s="227" t="s">
        <v>19</v>
      </c>
      <c r="I343" s="229"/>
      <c r="J343" s="225"/>
      <c r="K343" s="225"/>
      <c r="L343" s="230"/>
      <c r="M343" s="231"/>
      <c r="N343" s="232"/>
      <c r="O343" s="232"/>
      <c r="P343" s="232"/>
      <c r="Q343" s="232"/>
      <c r="R343" s="232"/>
      <c r="S343" s="232"/>
      <c r="T343" s="23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4" t="s">
        <v>146</v>
      </c>
      <c r="AU343" s="234" t="s">
        <v>83</v>
      </c>
      <c r="AV343" s="13" t="s">
        <v>81</v>
      </c>
      <c r="AW343" s="13" t="s">
        <v>35</v>
      </c>
      <c r="AX343" s="13" t="s">
        <v>73</v>
      </c>
      <c r="AY343" s="234" t="s">
        <v>135</v>
      </c>
    </row>
    <row r="344" spans="1:51" s="14" customFormat="1" ht="12">
      <c r="A344" s="14"/>
      <c r="B344" s="235"/>
      <c r="C344" s="236"/>
      <c r="D344" s="226" t="s">
        <v>146</v>
      </c>
      <c r="E344" s="237" t="s">
        <v>19</v>
      </c>
      <c r="F344" s="238" t="s">
        <v>175</v>
      </c>
      <c r="G344" s="236"/>
      <c r="H344" s="239">
        <v>5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5" t="s">
        <v>146</v>
      </c>
      <c r="AU344" s="245" t="s">
        <v>83</v>
      </c>
      <c r="AV344" s="14" t="s">
        <v>83</v>
      </c>
      <c r="AW344" s="14" t="s">
        <v>35</v>
      </c>
      <c r="AX344" s="14" t="s">
        <v>81</v>
      </c>
      <c r="AY344" s="245" t="s">
        <v>135</v>
      </c>
    </row>
    <row r="345" spans="1:65" s="2" customFormat="1" ht="16.5" customHeight="1">
      <c r="A345" s="40"/>
      <c r="B345" s="41"/>
      <c r="C345" s="257" t="s">
        <v>384</v>
      </c>
      <c r="D345" s="257" t="s">
        <v>458</v>
      </c>
      <c r="E345" s="258" t="s">
        <v>1226</v>
      </c>
      <c r="F345" s="259" t="s">
        <v>1227</v>
      </c>
      <c r="G345" s="260" t="s">
        <v>171</v>
      </c>
      <c r="H345" s="261">
        <v>1</v>
      </c>
      <c r="I345" s="262"/>
      <c r="J345" s="263">
        <f>ROUND(I345*H345,2)</f>
        <v>0</v>
      </c>
      <c r="K345" s="259" t="s">
        <v>19</v>
      </c>
      <c r="L345" s="264"/>
      <c r="M345" s="265" t="s">
        <v>19</v>
      </c>
      <c r="N345" s="266" t="s">
        <v>44</v>
      </c>
      <c r="O345" s="86"/>
      <c r="P345" s="215">
        <f>O345*H345</f>
        <v>0</v>
      </c>
      <c r="Q345" s="215">
        <v>1.115</v>
      </c>
      <c r="R345" s="215">
        <f>Q345*H345</f>
        <v>1.115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191</v>
      </c>
      <c r="AT345" s="217" t="s">
        <v>458</v>
      </c>
      <c r="AU345" s="217" t="s">
        <v>83</v>
      </c>
      <c r="AY345" s="19" t="s">
        <v>135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81</v>
      </c>
      <c r="BK345" s="218">
        <f>ROUND(I345*H345,2)</f>
        <v>0</v>
      </c>
      <c r="BL345" s="19" t="s">
        <v>142</v>
      </c>
      <c r="BM345" s="217" t="s">
        <v>1228</v>
      </c>
    </row>
    <row r="346" spans="1:51" s="13" customFormat="1" ht="12">
      <c r="A346" s="13"/>
      <c r="B346" s="224"/>
      <c r="C346" s="225"/>
      <c r="D346" s="226" t="s">
        <v>146</v>
      </c>
      <c r="E346" s="227" t="s">
        <v>19</v>
      </c>
      <c r="F346" s="228" t="s">
        <v>1053</v>
      </c>
      <c r="G346" s="225"/>
      <c r="H346" s="227" t="s">
        <v>19</v>
      </c>
      <c r="I346" s="229"/>
      <c r="J346" s="225"/>
      <c r="K346" s="225"/>
      <c r="L346" s="230"/>
      <c r="M346" s="231"/>
      <c r="N346" s="232"/>
      <c r="O346" s="232"/>
      <c r="P346" s="232"/>
      <c r="Q346" s="232"/>
      <c r="R346" s="232"/>
      <c r="S346" s="232"/>
      <c r="T346" s="23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4" t="s">
        <v>146</v>
      </c>
      <c r="AU346" s="234" t="s">
        <v>83</v>
      </c>
      <c r="AV346" s="13" t="s">
        <v>81</v>
      </c>
      <c r="AW346" s="13" t="s">
        <v>35</v>
      </c>
      <c r="AX346" s="13" t="s">
        <v>73</v>
      </c>
      <c r="AY346" s="234" t="s">
        <v>135</v>
      </c>
    </row>
    <row r="347" spans="1:51" s="13" customFormat="1" ht="12">
      <c r="A347" s="13"/>
      <c r="B347" s="224"/>
      <c r="C347" s="225"/>
      <c r="D347" s="226" t="s">
        <v>146</v>
      </c>
      <c r="E347" s="227" t="s">
        <v>19</v>
      </c>
      <c r="F347" s="228" t="s">
        <v>1221</v>
      </c>
      <c r="G347" s="225"/>
      <c r="H347" s="227" t="s">
        <v>19</v>
      </c>
      <c r="I347" s="229"/>
      <c r="J347" s="225"/>
      <c r="K347" s="225"/>
      <c r="L347" s="230"/>
      <c r="M347" s="231"/>
      <c r="N347" s="232"/>
      <c r="O347" s="232"/>
      <c r="P347" s="232"/>
      <c r="Q347" s="232"/>
      <c r="R347" s="232"/>
      <c r="S347" s="232"/>
      <c r="T347" s="23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4" t="s">
        <v>146</v>
      </c>
      <c r="AU347" s="234" t="s">
        <v>83</v>
      </c>
      <c r="AV347" s="13" t="s">
        <v>81</v>
      </c>
      <c r="AW347" s="13" t="s">
        <v>35</v>
      </c>
      <c r="AX347" s="13" t="s">
        <v>73</v>
      </c>
      <c r="AY347" s="234" t="s">
        <v>135</v>
      </c>
    </row>
    <row r="348" spans="1:51" s="14" customFormat="1" ht="12">
      <c r="A348" s="14"/>
      <c r="B348" s="235"/>
      <c r="C348" s="236"/>
      <c r="D348" s="226" t="s">
        <v>146</v>
      </c>
      <c r="E348" s="237" t="s">
        <v>19</v>
      </c>
      <c r="F348" s="238" t="s">
        <v>81</v>
      </c>
      <c r="G348" s="236"/>
      <c r="H348" s="239">
        <v>1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5" t="s">
        <v>146</v>
      </c>
      <c r="AU348" s="245" t="s">
        <v>83</v>
      </c>
      <c r="AV348" s="14" t="s">
        <v>83</v>
      </c>
      <c r="AW348" s="14" t="s">
        <v>35</v>
      </c>
      <c r="AX348" s="14" t="s">
        <v>81</v>
      </c>
      <c r="AY348" s="245" t="s">
        <v>135</v>
      </c>
    </row>
    <row r="349" spans="1:65" s="2" customFormat="1" ht="16.5" customHeight="1">
      <c r="A349" s="40"/>
      <c r="B349" s="41"/>
      <c r="C349" s="206" t="s">
        <v>394</v>
      </c>
      <c r="D349" s="206" t="s">
        <v>137</v>
      </c>
      <c r="E349" s="207" t="s">
        <v>640</v>
      </c>
      <c r="F349" s="208" t="s">
        <v>641</v>
      </c>
      <c r="G349" s="209" t="s">
        <v>140</v>
      </c>
      <c r="H349" s="210">
        <v>139</v>
      </c>
      <c r="I349" s="211"/>
      <c r="J349" s="212">
        <f>ROUND(I349*H349,2)</f>
        <v>0</v>
      </c>
      <c r="K349" s="208" t="s">
        <v>141</v>
      </c>
      <c r="L349" s="46"/>
      <c r="M349" s="213" t="s">
        <v>19</v>
      </c>
      <c r="N349" s="214" t="s">
        <v>44</v>
      </c>
      <c r="O349" s="86"/>
      <c r="P349" s="215">
        <f>O349*H349</f>
        <v>0</v>
      </c>
      <c r="Q349" s="215">
        <v>0.00036</v>
      </c>
      <c r="R349" s="215">
        <f>Q349*H349</f>
        <v>0.05004</v>
      </c>
      <c r="S349" s="215">
        <v>0</v>
      </c>
      <c r="T349" s="21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142</v>
      </c>
      <c r="AT349" s="217" t="s">
        <v>137</v>
      </c>
      <c r="AU349" s="217" t="s">
        <v>83</v>
      </c>
      <c r="AY349" s="19" t="s">
        <v>135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81</v>
      </c>
      <c r="BK349" s="218">
        <f>ROUND(I349*H349,2)</f>
        <v>0</v>
      </c>
      <c r="BL349" s="19" t="s">
        <v>142</v>
      </c>
      <c r="BM349" s="217" t="s">
        <v>1229</v>
      </c>
    </row>
    <row r="350" spans="1:47" s="2" customFormat="1" ht="12">
      <c r="A350" s="40"/>
      <c r="B350" s="41"/>
      <c r="C350" s="42"/>
      <c r="D350" s="219" t="s">
        <v>144</v>
      </c>
      <c r="E350" s="42"/>
      <c r="F350" s="220" t="s">
        <v>643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144</v>
      </c>
      <c r="AU350" s="19" t="s">
        <v>83</v>
      </c>
    </row>
    <row r="351" spans="1:51" s="13" customFormat="1" ht="12">
      <c r="A351" s="13"/>
      <c r="B351" s="224"/>
      <c r="C351" s="225"/>
      <c r="D351" s="226" t="s">
        <v>146</v>
      </c>
      <c r="E351" s="227" t="s">
        <v>19</v>
      </c>
      <c r="F351" s="228" t="s">
        <v>1053</v>
      </c>
      <c r="G351" s="225"/>
      <c r="H351" s="227" t="s">
        <v>19</v>
      </c>
      <c r="I351" s="229"/>
      <c r="J351" s="225"/>
      <c r="K351" s="225"/>
      <c r="L351" s="230"/>
      <c r="M351" s="231"/>
      <c r="N351" s="232"/>
      <c r="O351" s="232"/>
      <c r="P351" s="232"/>
      <c r="Q351" s="232"/>
      <c r="R351" s="232"/>
      <c r="S351" s="232"/>
      <c r="T351" s="23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4" t="s">
        <v>146</v>
      </c>
      <c r="AU351" s="234" t="s">
        <v>83</v>
      </c>
      <c r="AV351" s="13" t="s">
        <v>81</v>
      </c>
      <c r="AW351" s="13" t="s">
        <v>35</v>
      </c>
      <c r="AX351" s="13" t="s">
        <v>73</v>
      </c>
      <c r="AY351" s="234" t="s">
        <v>135</v>
      </c>
    </row>
    <row r="352" spans="1:51" s="13" customFormat="1" ht="12">
      <c r="A352" s="13"/>
      <c r="B352" s="224"/>
      <c r="C352" s="225"/>
      <c r="D352" s="226" t="s">
        <v>146</v>
      </c>
      <c r="E352" s="227" t="s">
        <v>19</v>
      </c>
      <c r="F352" s="228" t="s">
        <v>1191</v>
      </c>
      <c r="G352" s="225"/>
      <c r="H352" s="227" t="s">
        <v>19</v>
      </c>
      <c r="I352" s="229"/>
      <c r="J352" s="225"/>
      <c r="K352" s="225"/>
      <c r="L352" s="230"/>
      <c r="M352" s="231"/>
      <c r="N352" s="232"/>
      <c r="O352" s="232"/>
      <c r="P352" s="232"/>
      <c r="Q352" s="232"/>
      <c r="R352" s="232"/>
      <c r="S352" s="232"/>
      <c r="T352" s="23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4" t="s">
        <v>146</v>
      </c>
      <c r="AU352" s="234" t="s">
        <v>83</v>
      </c>
      <c r="AV352" s="13" t="s">
        <v>81</v>
      </c>
      <c r="AW352" s="13" t="s">
        <v>35</v>
      </c>
      <c r="AX352" s="13" t="s">
        <v>73</v>
      </c>
      <c r="AY352" s="234" t="s">
        <v>135</v>
      </c>
    </row>
    <row r="353" spans="1:51" s="14" customFormat="1" ht="12">
      <c r="A353" s="14"/>
      <c r="B353" s="235"/>
      <c r="C353" s="236"/>
      <c r="D353" s="226" t="s">
        <v>146</v>
      </c>
      <c r="E353" s="237" t="s">
        <v>19</v>
      </c>
      <c r="F353" s="238" t="s">
        <v>1192</v>
      </c>
      <c r="G353" s="236"/>
      <c r="H353" s="239">
        <v>139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5" t="s">
        <v>146</v>
      </c>
      <c r="AU353" s="245" t="s">
        <v>83</v>
      </c>
      <c r="AV353" s="14" t="s">
        <v>83</v>
      </c>
      <c r="AW353" s="14" t="s">
        <v>35</v>
      </c>
      <c r="AX353" s="14" t="s">
        <v>81</v>
      </c>
      <c r="AY353" s="245" t="s">
        <v>135</v>
      </c>
    </row>
    <row r="354" spans="1:65" s="2" customFormat="1" ht="16.5" customHeight="1">
      <c r="A354" s="40"/>
      <c r="B354" s="41"/>
      <c r="C354" s="206" t="s">
        <v>404</v>
      </c>
      <c r="D354" s="206" t="s">
        <v>137</v>
      </c>
      <c r="E354" s="207" t="s">
        <v>1230</v>
      </c>
      <c r="F354" s="208" t="s">
        <v>1231</v>
      </c>
      <c r="G354" s="209" t="s">
        <v>495</v>
      </c>
      <c r="H354" s="210">
        <v>6.5</v>
      </c>
      <c r="I354" s="211"/>
      <c r="J354" s="212">
        <f>ROUND(I354*H354,2)</f>
        <v>0</v>
      </c>
      <c r="K354" s="208" t="s">
        <v>141</v>
      </c>
      <c r="L354" s="46"/>
      <c r="M354" s="213" t="s">
        <v>19</v>
      </c>
      <c r="N354" s="214" t="s">
        <v>44</v>
      </c>
      <c r="O354" s="86"/>
      <c r="P354" s="215">
        <f>O354*H354</f>
        <v>0</v>
      </c>
      <c r="Q354" s="215">
        <v>0</v>
      </c>
      <c r="R354" s="215">
        <f>Q354*H354</f>
        <v>0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142</v>
      </c>
      <c r="AT354" s="217" t="s">
        <v>137</v>
      </c>
      <c r="AU354" s="217" t="s">
        <v>83</v>
      </c>
      <c r="AY354" s="19" t="s">
        <v>135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81</v>
      </c>
      <c r="BK354" s="218">
        <f>ROUND(I354*H354,2)</f>
        <v>0</v>
      </c>
      <c r="BL354" s="19" t="s">
        <v>142</v>
      </c>
      <c r="BM354" s="217" t="s">
        <v>1232</v>
      </c>
    </row>
    <row r="355" spans="1:47" s="2" customFormat="1" ht="12">
      <c r="A355" s="40"/>
      <c r="B355" s="41"/>
      <c r="C355" s="42"/>
      <c r="D355" s="219" t="s">
        <v>144</v>
      </c>
      <c r="E355" s="42"/>
      <c r="F355" s="220" t="s">
        <v>1233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144</v>
      </c>
      <c r="AU355" s="19" t="s">
        <v>83</v>
      </c>
    </row>
    <row r="356" spans="1:51" s="13" customFormat="1" ht="12">
      <c r="A356" s="13"/>
      <c r="B356" s="224"/>
      <c r="C356" s="225"/>
      <c r="D356" s="226" t="s">
        <v>146</v>
      </c>
      <c r="E356" s="227" t="s">
        <v>19</v>
      </c>
      <c r="F356" s="228" t="s">
        <v>1053</v>
      </c>
      <c r="G356" s="225"/>
      <c r="H356" s="227" t="s">
        <v>19</v>
      </c>
      <c r="I356" s="229"/>
      <c r="J356" s="225"/>
      <c r="K356" s="225"/>
      <c r="L356" s="230"/>
      <c r="M356" s="231"/>
      <c r="N356" s="232"/>
      <c r="O356" s="232"/>
      <c r="P356" s="232"/>
      <c r="Q356" s="232"/>
      <c r="R356" s="232"/>
      <c r="S356" s="232"/>
      <c r="T356" s="23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4" t="s">
        <v>146</v>
      </c>
      <c r="AU356" s="234" t="s">
        <v>83</v>
      </c>
      <c r="AV356" s="13" t="s">
        <v>81</v>
      </c>
      <c r="AW356" s="13" t="s">
        <v>35</v>
      </c>
      <c r="AX356" s="13" t="s">
        <v>73</v>
      </c>
      <c r="AY356" s="234" t="s">
        <v>135</v>
      </c>
    </row>
    <row r="357" spans="1:51" s="13" customFormat="1" ht="12">
      <c r="A357" s="13"/>
      <c r="B357" s="224"/>
      <c r="C357" s="225"/>
      <c r="D357" s="226" t="s">
        <v>146</v>
      </c>
      <c r="E357" s="227" t="s">
        <v>19</v>
      </c>
      <c r="F357" s="228" t="s">
        <v>1234</v>
      </c>
      <c r="G357" s="225"/>
      <c r="H357" s="227" t="s">
        <v>19</v>
      </c>
      <c r="I357" s="229"/>
      <c r="J357" s="225"/>
      <c r="K357" s="225"/>
      <c r="L357" s="230"/>
      <c r="M357" s="231"/>
      <c r="N357" s="232"/>
      <c r="O357" s="232"/>
      <c r="P357" s="232"/>
      <c r="Q357" s="232"/>
      <c r="R357" s="232"/>
      <c r="S357" s="232"/>
      <c r="T357" s="23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4" t="s">
        <v>146</v>
      </c>
      <c r="AU357" s="234" t="s">
        <v>83</v>
      </c>
      <c r="AV357" s="13" t="s">
        <v>81</v>
      </c>
      <c r="AW357" s="13" t="s">
        <v>35</v>
      </c>
      <c r="AX357" s="13" t="s">
        <v>73</v>
      </c>
      <c r="AY357" s="234" t="s">
        <v>135</v>
      </c>
    </row>
    <row r="358" spans="1:51" s="14" customFormat="1" ht="12">
      <c r="A358" s="14"/>
      <c r="B358" s="235"/>
      <c r="C358" s="236"/>
      <c r="D358" s="226" t="s">
        <v>146</v>
      </c>
      <c r="E358" s="237" t="s">
        <v>19</v>
      </c>
      <c r="F358" s="238" t="s">
        <v>1235</v>
      </c>
      <c r="G358" s="236"/>
      <c r="H358" s="239">
        <v>6.5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5" t="s">
        <v>146</v>
      </c>
      <c r="AU358" s="245" t="s">
        <v>83</v>
      </c>
      <c r="AV358" s="14" t="s">
        <v>83</v>
      </c>
      <c r="AW358" s="14" t="s">
        <v>35</v>
      </c>
      <c r="AX358" s="14" t="s">
        <v>81</v>
      </c>
      <c r="AY358" s="245" t="s">
        <v>135</v>
      </c>
    </row>
    <row r="359" spans="1:63" s="12" customFormat="1" ht="22.8" customHeight="1">
      <c r="A359" s="12"/>
      <c r="B359" s="190"/>
      <c r="C359" s="191"/>
      <c r="D359" s="192" t="s">
        <v>72</v>
      </c>
      <c r="E359" s="204" t="s">
        <v>687</v>
      </c>
      <c r="F359" s="204" t="s">
        <v>688</v>
      </c>
      <c r="G359" s="191"/>
      <c r="H359" s="191"/>
      <c r="I359" s="194"/>
      <c r="J359" s="205">
        <f>BK359</f>
        <v>0</v>
      </c>
      <c r="K359" s="191"/>
      <c r="L359" s="196"/>
      <c r="M359" s="197"/>
      <c r="N359" s="198"/>
      <c r="O359" s="198"/>
      <c r="P359" s="199">
        <f>SUM(P360:P361)</f>
        <v>0</v>
      </c>
      <c r="Q359" s="198"/>
      <c r="R359" s="199">
        <f>SUM(R360:R361)</f>
        <v>0</v>
      </c>
      <c r="S359" s="198"/>
      <c r="T359" s="200">
        <f>SUM(T360:T361)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01" t="s">
        <v>81</v>
      </c>
      <c r="AT359" s="202" t="s">
        <v>72</v>
      </c>
      <c r="AU359" s="202" t="s">
        <v>81</v>
      </c>
      <c r="AY359" s="201" t="s">
        <v>135</v>
      </c>
      <c r="BK359" s="203">
        <f>SUM(BK360:BK361)</f>
        <v>0</v>
      </c>
    </row>
    <row r="360" spans="1:65" s="2" customFormat="1" ht="21.75" customHeight="1">
      <c r="A360" s="40"/>
      <c r="B360" s="41"/>
      <c r="C360" s="206" t="s">
        <v>410</v>
      </c>
      <c r="D360" s="206" t="s">
        <v>137</v>
      </c>
      <c r="E360" s="207" t="s">
        <v>1236</v>
      </c>
      <c r="F360" s="208" t="s">
        <v>1237</v>
      </c>
      <c r="G360" s="209" t="s">
        <v>413</v>
      </c>
      <c r="H360" s="210">
        <v>679.098</v>
      </c>
      <c r="I360" s="211"/>
      <c r="J360" s="212">
        <f>ROUND(I360*H360,2)</f>
        <v>0</v>
      </c>
      <c r="K360" s="208" t="s">
        <v>141</v>
      </c>
      <c r="L360" s="46"/>
      <c r="M360" s="213" t="s">
        <v>19</v>
      </c>
      <c r="N360" s="214" t="s">
        <v>44</v>
      </c>
      <c r="O360" s="86"/>
      <c r="P360" s="215">
        <f>O360*H360</f>
        <v>0</v>
      </c>
      <c r="Q360" s="215">
        <v>0</v>
      </c>
      <c r="R360" s="215">
        <f>Q360*H360</f>
        <v>0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142</v>
      </c>
      <c r="AT360" s="217" t="s">
        <v>137</v>
      </c>
      <c r="AU360" s="217" t="s">
        <v>83</v>
      </c>
      <c r="AY360" s="19" t="s">
        <v>135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81</v>
      </c>
      <c r="BK360" s="218">
        <f>ROUND(I360*H360,2)</f>
        <v>0</v>
      </c>
      <c r="BL360" s="19" t="s">
        <v>142</v>
      </c>
      <c r="BM360" s="217" t="s">
        <v>1238</v>
      </c>
    </row>
    <row r="361" spans="1:47" s="2" customFormat="1" ht="12">
      <c r="A361" s="40"/>
      <c r="B361" s="41"/>
      <c r="C361" s="42"/>
      <c r="D361" s="219" t="s">
        <v>144</v>
      </c>
      <c r="E361" s="42"/>
      <c r="F361" s="220" t="s">
        <v>1239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144</v>
      </c>
      <c r="AU361" s="19" t="s">
        <v>83</v>
      </c>
    </row>
    <row r="362" spans="1:63" s="12" customFormat="1" ht="25.9" customHeight="1">
      <c r="A362" s="12"/>
      <c r="B362" s="190"/>
      <c r="C362" s="191"/>
      <c r="D362" s="192" t="s">
        <v>72</v>
      </c>
      <c r="E362" s="193" t="s">
        <v>1240</v>
      </c>
      <c r="F362" s="193" t="s">
        <v>1241</v>
      </c>
      <c r="G362" s="191"/>
      <c r="H362" s="191"/>
      <c r="I362" s="194"/>
      <c r="J362" s="195">
        <f>BK362</f>
        <v>0</v>
      </c>
      <c r="K362" s="191"/>
      <c r="L362" s="196"/>
      <c r="M362" s="197"/>
      <c r="N362" s="198"/>
      <c r="O362" s="198"/>
      <c r="P362" s="199">
        <f>P363+P403</f>
        <v>0</v>
      </c>
      <c r="Q362" s="198"/>
      <c r="R362" s="199">
        <f>R363+R403</f>
        <v>0.07190494</v>
      </c>
      <c r="S362" s="198"/>
      <c r="T362" s="200">
        <f>T363+T403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1" t="s">
        <v>83</v>
      </c>
      <c r="AT362" s="202" t="s">
        <v>72</v>
      </c>
      <c r="AU362" s="202" t="s">
        <v>73</v>
      </c>
      <c r="AY362" s="201" t="s">
        <v>135</v>
      </c>
      <c r="BK362" s="203">
        <f>BK363+BK403</f>
        <v>0</v>
      </c>
    </row>
    <row r="363" spans="1:63" s="12" customFormat="1" ht="22.8" customHeight="1">
      <c r="A363" s="12"/>
      <c r="B363" s="190"/>
      <c r="C363" s="191"/>
      <c r="D363" s="192" t="s">
        <v>72</v>
      </c>
      <c r="E363" s="204" t="s">
        <v>1242</v>
      </c>
      <c r="F363" s="204" t="s">
        <v>1243</v>
      </c>
      <c r="G363" s="191"/>
      <c r="H363" s="191"/>
      <c r="I363" s="194"/>
      <c r="J363" s="205">
        <f>BK363</f>
        <v>0</v>
      </c>
      <c r="K363" s="191"/>
      <c r="L363" s="196"/>
      <c r="M363" s="197"/>
      <c r="N363" s="198"/>
      <c r="O363" s="198"/>
      <c r="P363" s="199">
        <f>SUM(P364:P402)</f>
        <v>0</v>
      </c>
      <c r="Q363" s="198"/>
      <c r="R363" s="199">
        <f>SUM(R364:R402)</f>
        <v>0.06473960000000001</v>
      </c>
      <c r="S363" s="198"/>
      <c r="T363" s="200">
        <f>SUM(T364:T402)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01" t="s">
        <v>83</v>
      </c>
      <c r="AT363" s="202" t="s">
        <v>72</v>
      </c>
      <c r="AU363" s="202" t="s">
        <v>81</v>
      </c>
      <c r="AY363" s="201" t="s">
        <v>135</v>
      </c>
      <c r="BK363" s="203">
        <f>SUM(BK364:BK402)</f>
        <v>0</v>
      </c>
    </row>
    <row r="364" spans="1:65" s="2" customFormat="1" ht="16.5" customHeight="1">
      <c r="A364" s="40"/>
      <c r="B364" s="41"/>
      <c r="C364" s="206" t="s">
        <v>422</v>
      </c>
      <c r="D364" s="206" t="s">
        <v>137</v>
      </c>
      <c r="E364" s="207" t="s">
        <v>1244</v>
      </c>
      <c r="F364" s="208" t="s">
        <v>1245</v>
      </c>
      <c r="G364" s="209" t="s">
        <v>461</v>
      </c>
      <c r="H364" s="210">
        <v>53.32</v>
      </c>
      <c r="I364" s="211"/>
      <c r="J364" s="212">
        <f>ROUND(I364*H364,2)</f>
        <v>0</v>
      </c>
      <c r="K364" s="208" t="s">
        <v>141</v>
      </c>
      <c r="L364" s="46"/>
      <c r="M364" s="213" t="s">
        <v>19</v>
      </c>
      <c r="N364" s="214" t="s">
        <v>44</v>
      </c>
      <c r="O364" s="86"/>
      <c r="P364" s="215">
        <f>O364*H364</f>
        <v>0</v>
      </c>
      <c r="Q364" s="215">
        <v>5E-05</v>
      </c>
      <c r="R364" s="215">
        <f>Q364*H364</f>
        <v>0.002666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231</v>
      </c>
      <c r="AT364" s="217" t="s">
        <v>137</v>
      </c>
      <c r="AU364" s="217" t="s">
        <v>83</v>
      </c>
      <c r="AY364" s="19" t="s">
        <v>135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81</v>
      </c>
      <c r="BK364" s="218">
        <f>ROUND(I364*H364,2)</f>
        <v>0</v>
      </c>
      <c r="BL364" s="19" t="s">
        <v>231</v>
      </c>
      <c r="BM364" s="217" t="s">
        <v>1246</v>
      </c>
    </row>
    <row r="365" spans="1:47" s="2" customFormat="1" ht="12">
      <c r="A365" s="40"/>
      <c r="B365" s="41"/>
      <c r="C365" s="42"/>
      <c r="D365" s="219" t="s">
        <v>144</v>
      </c>
      <c r="E365" s="42"/>
      <c r="F365" s="220" t="s">
        <v>1247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144</v>
      </c>
      <c r="AU365" s="19" t="s">
        <v>83</v>
      </c>
    </row>
    <row r="366" spans="1:51" s="13" customFormat="1" ht="12">
      <c r="A366" s="13"/>
      <c r="B366" s="224"/>
      <c r="C366" s="225"/>
      <c r="D366" s="226" t="s">
        <v>146</v>
      </c>
      <c r="E366" s="227" t="s">
        <v>19</v>
      </c>
      <c r="F366" s="228" t="s">
        <v>1248</v>
      </c>
      <c r="G366" s="225"/>
      <c r="H366" s="227" t="s">
        <v>19</v>
      </c>
      <c r="I366" s="229"/>
      <c r="J366" s="225"/>
      <c r="K366" s="225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146</v>
      </c>
      <c r="AU366" s="234" t="s">
        <v>83</v>
      </c>
      <c r="AV366" s="13" t="s">
        <v>81</v>
      </c>
      <c r="AW366" s="13" t="s">
        <v>35</v>
      </c>
      <c r="AX366" s="13" t="s">
        <v>73</v>
      </c>
      <c r="AY366" s="234" t="s">
        <v>135</v>
      </c>
    </row>
    <row r="367" spans="1:51" s="13" customFormat="1" ht="12">
      <c r="A367" s="13"/>
      <c r="B367" s="224"/>
      <c r="C367" s="225"/>
      <c r="D367" s="226" t="s">
        <v>146</v>
      </c>
      <c r="E367" s="227" t="s">
        <v>19</v>
      </c>
      <c r="F367" s="228" t="s">
        <v>1249</v>
      </c>
      <c r="G367" s="225"/>
      <c r="H367" s="227" t="s">
        <v>19</v>
      </c>
      <c r="I367" s="229"/>
      <c r="J367" s="225"/>
      <c r="K367" s="225"/>
      <c r="L367" s="230"/>
      <c r="M367" s="231"/>
      <c r="N367" s="232"/>
      <c r="O367" s="232"/>
      <c r="P367" s="232"/>
      <c r="Q367" s="232"/>
      <c r="R367" s="232"/>
      <c r="S367" s="232"/>
      <c r="T367" s="23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4" t="s">
        <v>146</v>
      </c>
      <c r="AU367" s="234" t="s">
        <v>83</v>
      </c>
      <c r="AV367" s="13" t="s">
        <v>81</v>
      </c>
      <c r="AW367" s="13" t="s">
        <v>35</v>
      </c>
      <c r="AX367" s="13" t="s">
        <v>73</v>
      </c>
      <c r="AY367" s="234" t="s">
        <v>135</v>
      </c>
    </row>
    <row r="368" spans="1:51" s="13" customFormat="1" ht="12">
      <c r="A368" s="13"/>
      <c r="B368" s="224"/>
      <c r="C368" s="225"/>
      <c r="D368" s="226" t="s">
        <v>146</v>
      </c>
      <c r="E368" s="227" t="s">
        <v>19</v>
      </c>
      <c r="F368" s="228" t="s">
        <v>1250</v>
      </c>
      <c r="G368" s="225"/>
      <c r="H368" s="227" t="s">
        <v>19</v>
      </c>
      <c r="I368" s="229"/>
      <c r="J368" s="225"/>
      <c r="K368" s="225"/>
      <c r="L368" s="230"/>
      <c r="M368" s="231"/>
      <c r="N368" s="232"/>
      <c r="O368" s="232"/>
      <c r="P368" s="232"/>
      <c r="Q368" s="232"/>
      <c r="R368" s="232"/>
      <c r="S368" s="232"/>
      <c r="T368" s="23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4" t="s">
        <v>146</v>
      </c>
      <c r="AU368" s="234" t="s">
        <v>83</v>
      </c>
      <c r="AV368" s="13" t="s">
        <v>81</v>
      </c>
      <c r="AW368" s="13" t="s">
        <v>35</v>
      </c>
      <c r="AX368" s="13" t="s">
        <v>73</v>
      </c>
      <c r="AY368" s="234" t="s">
        <v>135</v>
      </c>
    </row>
    <row r="369" spans="1:51" s="14" customFormat="1" ht="12">
      <c r="A369" s="14"/>
      <c r="B369" s="235"/>
      <c r="C369" s="236"/>
      <c r="D369" s="226" t="s">
        <v>146</v>
      </c>
      <c r="E369" s="237" t="s">
        <v>19</v>
      </c>
      <c r="F369" s="238" t="s">
        <v>1251</v>
      </c>
      <c r="G369" s="236"/>
      <c r="H369" s="239">
        <v>51.079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146</v>
      </c>
      <c r="AU369" s="245" t="s">
        <v>83</v>
      </c>
      <c r="AV369" s="14" t="s">
        <v>83</v>
      </c>
      <c r="AW369" s="14" t="s">
        <v>35</v>
      </c>
      <c r="AX369" s="14" t="s">
        <v>73</v>
      </c>
      <c r="AY369" s="245" t="s">
        <v>135</v>
      </c>
    </row>
    <row r="370" spans="1:51" s="13" customFormat="1" ht="12">
      <c r="A370" s="13"/>
      <c r="B370" s="224"/>
      <c r="C370" s="225"/>
      <c r="D370" s="226" t="s">
        <v>146</v>
      </c>
      <c r="E370" s="227" t="s">
        <v>19</v>
      </c>
      <c r="F370" s="228" t="s">
        <v>1252</v>
      </c>
      <c r="G370" s="225"/>
      <c r="H370" s="227" t="s">
        <v>19</v>
      </c>
      <c r="I370" s="229"/>
      <c r="J370" s="225"/>
      <c r="K370" s="225"/>
      <c r="L370" s="230"/>
      <c r="M370" s="231"/>
      <c r="N370" s="232"/>
      <c r="O370" s="232"/>
      <c r="P370" s="232"/>
      <c r="Q370" s="232"/>
      <c r="R370" s="232"/>
      <c r="S370" s="232"/>
      <c r="T370" s="23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4" t="s">
        <v>146</v>
      </c>
      <c r="AU370" s="234" t="s">
        <v>83</v>
      </c>
      <c r="AV370" s="13" t="s">
        <v>81</v>
      </c>
      <c r="AW370" s="13" t="s">
        <v>35</v>
      </c>
      <c r="AX370" s="13" t="s">
        <v>73</v>
      </c>
      <c r="AY370" s="234" t="s">
        <v>135</v>
      </c>
    </row>
    <row r="371" spans="1:51" s="14" customFormat="1" ht="12">
      <c r="A371" s="14"/>
      <c r="B371" s="235"/>
      <c r="C371" s="236"/>
      <c r="D371" s="226" t="s">
        <v>146</v>
      </c>
      <c r="E371" s="237" t="s">
        <v>19</v>
      </c>
      <c r="F371" s="238" t="s">
        <v>1253</v>
      </c>
      <c r="G371" s="236"/>
      <c r="H371" s="239">
        <v>1.565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5" t="s">
        <v>146</v>
      </c>
      <c r="AU371" s="245" t="s">
        <v>83</v>
      </c>
      <c r="AV371" s="14" t="s">
        <v>83</v>
      </c>
      <c r="AW371" s="14" t="s">
        <v>35</v>
      </c>
      <c r="AX371" s="14" t="s">
        <v>73</v>
      </c>
      <c r="AY371" s="245" t="s">
        <v>135</v>
      </c>
    </row>
    <row r="372" spans="1:51" s="13" customFormat="1" ht="12">
      <c r="A372" s="13"/>
      <c r="B372" s="224"/>
      <c r="C372" s="225"/>
      <c r="D372" s="226" t="s">
        <v>146</v>
      </c>
      <c r="E372" s="227" t="s">
        <v>19</v>
      </c>
      <c r="F372" s="228" t="s">
        <v>1254</v>
      </c>
      <c r="G372" s="225"/>
      <c r="H372" s="227" t="s">
        <v>19</v>
      </c>
      <c r="I372" s="229"/>
      <c r="J372" s="225"/>
      <c r="K372" s="225"/>
      <c r="L372" s="230"/>
      <c r="M372" s="231"/>
      <c r="N372" s="232"/>
      <c r="O372" s="232"/>
      <c r="P372" s="232"/>
      <c r="Q372" s="232"/>
      <c r="R372" s="232"/>
      <c r="S372" s="232"/>
      <c r="T372" s="23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4" t="s">
        <v>146</v>
      </c>
      <c r="AU372" s="234" t="s">
        <v>83</v>
      </c>
      <c r="AV372" s="13" t="s">
        <v>81</v>
      </c>
      <c r="AW372" s="13" t="s">
        <v>35</v>
      </c>
      <c r="AX372" s="13" t="s">
        <v>73</v>
      </c>
      <c r="AY372" s="234" t="s">
        <v>135</v>
      </c>
    </row>
    <row r="373" spans="1:51" s="14" customFormat="1" ht="12">
      <c r="A373" s="14"/>
      <c r="B373" s="235"/>
      <c r="C373" s="236"/>
      <c r="D373" s="226" t="s">
        <v>146</v>
      </c>
      <c r="E373" s="237" t="s">
        <v>19</v>
      </c>
      <c r="F373" s="238" t="s">
        <v>1255</v>
      </c>
      <c r="G373" s="236"/>
      <c r="H373" s="239">
        <v>0.676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5" t="s">
        <v>146</v>
      </c>
      <c r="AU373" s="245" t="s">
        <v>83</v>
      </c>
      <c r="AV373" s="14" t="s">
        <v>83</v>
      </c>
      <c r="AW373" s="14" t="s">
        <v>35</v>
      </c>
      <c r="AX373" s="14" t="s">
        <v>73</v>
      </c>
      <c r="AY373" s="245" t="s">
        <v>135</v>
      </c>
    </row>
    <row r="374" spans="1:51" s="15" customFormat="1" ht="12">
      <c r="A374" s="15"/>
      <c r="B374" s="246"/>
      <c r="C374" s="247"/>
      <c r="D374" s="226" t="s">
        <v>146</v>
      </c>
      <c r="E374" s="248" t="s">
        <v>19</v>
      </c>
      <c r="F374" s="249" t="s">
        <v>161</v>
      </c>
      <c r="G374" s="247"/>
      <c r="H374" s="250">
        <v>53.32</v>
      </c>
      <c r="I374" s="251"/>
      <c r="J374" s="247"/>
      <c r="K374" s="247"/>
      <c r="L374" s="252"/>
      <c r="M374" s="253"/>
      <c r="N374" s="254"/>
      <c r="O374" s="254"/>
      <c r="P374" s="254"/>
      <c r="Q374" s="254"/>
      <c r="R374" s="254"/>
      <c r="S374" s="254"/>
      <c r="T374" s="25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6" t="s">
        <v>146</v>
      </c>
      <c r="AU374" s="256" t="s">
        <v>83</v>
      </c>
      <c r="AV374" s="15" t="s">
        <v>142</v>
      </c>
      <c r="AW374" s="15" t="s">
        <v>35</v>
      </c>
      <c r="AX374" s="15" t="s">
        <v>81</v>
      </c>
      <c r="AY374" s="256" t="s">
        <v>135</v>
      </c>
    </row>
    <row r="375" spans="1:65" s="2" customFormat="1" ht="16.5" customHeight="1">
      <c r="A375" s="40"/>
      <c r="B375" s="41"/>
      <c r="C375" s="257" t="s">
        <v>432</v>
      </c>
      <c r="D375" s="257" t="s">
        <v>458</v>
      </c>
      <c r="E375" s="258" t="s">
        <v>1256</v>
      </c>
      <c r="F375" s="259" t="s">
        <v>1257</v>
      </c>
      <c r="G375" s="260" t="s">
        <v>171</v>
      </c>
      <c r="H375" s="261">
        <v>2</v>
      </c>
      <c r="I375" s="262"/>
      <c r="J375" s="263">
        <f>ROUND(I375*H375,2)</f>
        <v>0</v>
      </c>
      <c r="K375" s="259" t="s">
        <v>141</v>
      </c>
      <c r="L375" s="264"/>
      <c r="M375" s="265" t="s">
        <v>19</v>
      </c>
      <c r="N375" s="266" t="s">
        <v>44</v>
      </c>
      <c r="O375" s="86"/>
      <c r="P375" s="215">
        <f>O375*H375</f>
        <v>0</v>
      </c>
      <c r="Q375" s="215">
        <v>0.0015</v>
      </c>
      <c r="R375" s="215">
        <f>Q375*H375</f>
        <v>0.003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342</v>
      </c>
      <c r="AT375" s="217" t="s">
        <v>458</v>
      </c>
      <c r="AU375" s="217" t="s">
        <v>83</v>
      </c>
      <c r="AY375" s="19" t="s">
        <v>135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81</v>
      </c>
      <c r="BK375" s="218">
        <f>ROUND(I375*H375,2)</f>
        <v>0</v>
      </c>
      <c r="BL375" s="19" t="s">
        <v>231</v>
      </c>
      <c r="BM375" s="217" t="s">
        <v>1258</v>
      </c>
    </row>
    <row r="376" spans="1:51" s="13" customFormat="1" ht="12">
      <c r="A376" s="13"/>
      <c r="B376" s="224"/>
      <c r="C376" s="225"/>
      <c r="D376" s="226" t="s">
        <v>146</v>
      </c>
      <c r="E376" s="227" t="s">
        <v>19</v>
      </c>
      <c r="F376" s="228" t="s">
        <v>1248</v>
      </c>
      <c r="G376" s="225"/>
      <c r="H376" s="227" t="s">
        <v>19</v>
      </c>
      <c r="I376" s="229"/>
      <c r="J376" s="225"/>
      <c r="K376" s="225"/>
      <c r="L376" s="230"/>
      <c r="M376" s="231"/>
      <c r="N376" s="232"/>
      <c r="O376" s="232"/>
      <c r="P376" s="232"/>
      <c r="Q376" s="232"/>
      <c r="R376" s="232"/>
      <c r="S376" s="232"/>
      <c r="T376" s="23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4" t="s">
        <v>146</v>
      </c>
      <c r="AU376" s="234" t="s">
        <v>83</v>
      </c>
      <c r="AV376" s="13" t="s">
        <v>81</v>
      </c>
      <c r="AW376" s="13" t="s">
        <v>35</v>
      </c>
      <c r="AX376" s="13" t="s">
        <v>73</v>
      </c>
      <c r="AY376" s="234" t="s">
        <v>135</v>
      </c>
    </row>
    <row r="377" spans="1:51" s="13" customFormat="1" ht="12">
      <c r="A377" s="13"/>
      <c r="B377" s="224"/>
      <c r="C377" s="225"/>
      <c r="D377" s="226" t="s">
        <v>146</v>
      </c>
      <c r="E377" s="227" t="s">
        <v>19</v>
      </c>
      <c r="F377" s="228" t="s">
        <v>1249</v>
      </c>
      <c r="G377" s="225"/>
      <c r="H377" s="227" t="s">
        <v>19</v>
      </c>
      <c r="I377" s="229"/>
      <c r="J377" s="225"/>
      <c r="K377" s="225"/>
      <c r="L377" s="230"/>
      <c r="M377" s="231"/>
      <c r="N377" s="232"/>
      <c r="O377" s="232"/>
      <c r="P377" s="232"/>
      <c r="Q377" s="232"/>
      <c r="R377" s="232"/>
      <c r="S377" s="232"/>
      <c r="T377" s="23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4" t="s">
        <v>146</v>
      </c>
      <c r="AU377" s="234" t="s">
        <v>83</v>
      </c>
      <c r="AV377" s="13" t="s">
        <v>81</v>
      </c>
      <c r="AW377" s="13" t="s">
        <v>35</v>
      </c>
      <c r="AX377" s="13" t="s">
        <v>73</v>
      </c>
      <c r="AY377" s="234" t="s">
        <v>135</v>
      </c>
    </row>
    <row r="378" spans="1:51" s="14" customFormat="1" ht="12">
      <c r="A378" s="14"/>
      <c r="B378" s="235"/>
      <c r="C378" s="236"/>
      <c r="D378" s="226" t="s">
        <v>146</v>
      </c>
      <c r="E378" s="237" t="s">
        <v>19</v>
      </c>
      <c r="F378" s="238" t="s">
        <v>83</v>
      </c>
      <c r="G378" s="236"/>
      <c r="H378" s="239">
        <v>2</v>
      </c>
      <c r="I378" s="240"/>
      <c r="J378" s="236"/>
      <c r="K378" s="236"/>
      <c r="L378" s="241"/>
      <c r="M378" s="242"/>
      <c r="N378" s="243"/>
      <c r="O378" s="243"/>
      <c r="P378" s="243"/>
      <c r="Q378" s="243"/>
      <c r="R378" s="243"/>
      <c r="S378" s="243"/>
      <c r="T378" s="24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5" t="s">
        <v>146</v>
      </c>
      <c r="AU378" s="245" t="s">
        <v>83</v>
      </c>
      <c r="AV378" s="14" t="s">
        <v>83</v>
      </c>
      <c r="AW378" s="14" t="s">
        <v>35</v>
      </c>
      <c r="AX378" s="14" t="s">
        <v>81</v>
      </c>
      <c r="AY378" s="245" t="s">
        <v>135</v>
      </c>
    </row>
    <row r="379" spans="1:65" s="2" customFormat="1" ht="16.5" customHeight="1">
      <c r="A379" s="40"/>
      <c r="B379" s="41"/>
      <c r="C379" s="257" t="s">
        <v>438</v>
      </c>
      <c r="D379" s="257" t="s">
        <v>458</v>
      </c>
      <c r="E379" s="258" t="s">
        <v>1259</v>
      </c>
      <c r="F379" s="259" t="s">
        <v>1260</v>
      </c>
      <c r="G379" s="260" t="s">
        <v>413</v>
      </c>
      <c r="H379" s="261">
        <v>0.056</v>
      </c>
      <c r="I379" s="262"/>
      <c r="J379" s="263">
        <f>ROUND(I379*H379,2)</f>
        <v>0</v>
      </c>
      <c r="K379" s="259" t="s">
        <v>141</v>
      </c>
      <c r="L379" s="264"/>
      <c r="M379" s="265" t="s">
        <v>19</v>
      </c>
      <c r="N379" s="266" t="s">
        <v>44</v>
      </c>
      <c r="O379" s="86"/>
      <c r="P379" s="215">
        <f>O379*H379</f>
        <v>0</v>
      </c>
      <c r="Q379" s="215">
        <v>1</v>
      </c>
      <c r="R379" s="215">
        <f>Q379*H379</f>
        <v>0.056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342</v>
      </c>
      <c r="AT379" s="217" t="s">
        <v>458</v>
      </c>
      <c r="AU379" s="217" t="s">
        <v>83</v>
      </c>
      <c r="AY379" s="19" t="s">
        <v>135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81</v>
      </c>
      <c r="BK379" s="218">
        <f>ROUND(I379*H379,2)</f>
        <v>0</v>
      </c>
      <c r="BL379" s="19" t="s">
        <v>231</v>
      </c>
      <c r="BM379" s="217" t="s">
        <v>1261</v>
      </c>
    </row>
    <row r="380" spans="1:47" s="2" customFormat="1" ht="12">
      <c r="A380" s="40"/>
      <c r="B380" s="41"/>
      <c r="C380" s="42"/>
      <c r="D380" s="226" t="s">
        <v>1262</v>
      </c>
      <c r="E380" s="42"/>
      <c r="F380" s="277" t="s">
        <v>1263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1262</v>
      </c>
      <c r="AU380" s="19" t="s">
        <v>83</v>
      </c>
    </row>
    <row r="381" spans="1:51" s="13" customFormat="1" ht="12">
      <c r="A381" s="13"/>
      <c r="B381" s="224"/>
      <c r="C381" s="225"/>
      <c r="D381" s="226" t="s">
        <v>146</v>
      </c>
      <c r="E381" s="227" t="s">
        <v>19</v>
      </c>
      <c r="F381" s="228" t="s">
        <v>1248</v>
      </c>
      <c r="G381" s="225"/>
      <c r="H381" s="227" t="s">
        <v>19</v>
      </c>
      <c r="I381" s="229"/>
      <c r="J381" s="225"/>
      <c r="K381" s="225"/>
      <c r="L381" s="230"/>
      <c r="M381" s="231"/>
      <c r="N381" s="232"/>
      <c r="O381" s="232"/>
      <c r="P381" s="232"/>
      <c r="Q381" s="232"/>
      <c r="R381" s="232"/>
      <c r="S381" s="232"/>
      <c r="T381" s="23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4" t="s">
        <v>146</v>
      </c>
      <c r="AU381" s="234" t="s">
        <v>83</v>
      </c>
      <c r="AV381" s="13" t="s">
        <v>81</v>
      </c>
      <c r="AW381" s="13" t="s">
        <v>35</v>
      </c>
      <c r="AX381" s="13" t="s">
        <v>73</v>
      </c>
      <c r="AY381" s="234" t="s">
        <v>135</v>
      </c>
    </row>
    <row r="382" spans="1:51" s="13" customFormat="1" ht="12">
      <c r="A382" s="13"/>
      <c r="B382" s="224"/>
      <c r="C382" s="225"/>
      <c r="D382" s="226" t="s">
        <v>146</v>
      </c>
      <c r="E382" s="227" t="s">
        <v>19</v>
      </c>
      <c r="F382" s="228" t="s">
        <v>1249</v>
      </c>
      <c r="G382" s="225"/>
      <c r="H382" s="227" t="s">
        <v>19</v>
      </c>
      <c r="I382" s="229"/>
      <c r="J382" s="225"/>
      <c r="K382" s="225"/>
      <c r="L382" s="230"/>
      <c r="M382" s="231"/>
      <c r="N382" s="232"/>
      <c r="O382" s="232"/>
      <c r="P382" s="232"/>
      <c r="Q382" s="232"/>
      <c r="R382" s="232"/>
      <c r="S382" s="232"/>
      <c r="T382" s="23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4" t="s">
        <v>146</v>
      </c>
      <c r="AU382" s="234" t="s">
        <v>83</v>
      </c>
      <c r="AV382" s="13" t="s">
        <v>81</v>
      </c>
      <c r="AW382" s="13" t="s">
        <v>35</v>
      </c>
      <c r="AX382" s="13" t="s">
        <v>73</v>
      </c>
      <c r="AY382" s="234" t="s">
        <v>135</v>
      </c>
    </row>
    <row r="383" spans="1:51" s="13" customFormat="1" ht="12">
      <c r="A383" s="13"/>
      <c r="B383" s="224"/>
      <c r="C383" s="225"/>
      <c r="D383" s="226" t="s">
        <v>146</v>
      </c>
      <c r="E383" s="227" t="s">
        <v>19</v>
      </c>
      <c r="F383" s="228" t="s">
        <v>1250</v>
      </c>
      <c r="G383" s="225"/>
      <c r="H383" s="227" t="s">
        <v>19</v>
      </c>
      <c r="I383" s="229"/>
      <c r="J383" s="225"/>
      <c r="K383" s="225"/>
      <c r="L383" s="230"/>
      <c r="M383" s="231"/>
      <c r="N383" s="232"/>
      <c r="O383" s="232"/>
      <c r="P383" s="232"/>
      <c r="Q383" s="232"/>
      <c r="R383" s="232"/>
      <c r="S383" s="232"/>
      <c r="T383" s="23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4" t="s">
        <v>146</v>
      </c>
      <c r="AU383" s="234" t="s">
        <v>83</v>
      </c>
      <c r="AV383" s="13" t="s">
        <v>81</v>
      </c>
      <c r="AW383" s="13" t="s">
        <v>35</v>
      </c>
      <c r="AX383" s="13" t="s">
        <v>73</v>
      </c>
      <c r="AY383" s="234" t="s">
        <v>135</v>
      </c>
    </row>
    <row r="384" spans="1:51" s="14" customFormat="1" ht="12">
      <c r="A384" s="14"/>
      <c r="B384" s="235"/>
      <c r="C384" s="236"/>
      <c r="D384" s="226" t="s">
        <v>146</v>
      </c>
      <c r="E384" s="237" t="s">
        <v>19</v>
      </c>
      <c r="F384" s="238" t="s">
        <v>1264</v>
      </c>
      <c r="G384" s="236"/>
      <c r="H384" s="239">
        <v>0.056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5" t="s">
        <v>146</v>
      </c>
      <c r="AU384" s="245" t="s">
        <v>83</v>
      </c>
      <c r="AV384" s="14" t="s">
        <v>83</v>
      </c>
      <c r="AW384" s="14" t="s">
        <v>35</v>
      </c>
      <c r="AX384" s="14" t="s">
        <v>81</v>
      </c>
      <c r="AY384" s="245" t="s">
        <v>135</v>
      </c>
    </row>
    <row r="385" spans="1:65" s="2" customFormat="1" ht="16.5" customHeight="1">
      <c r="A385" s="40"/>
      <c r="B385" s="41"/>
      <c r="C385" s="257" t="s">
        <v>445</v>
      </c>
      <c r="D385" s="257" t="s">
        <v>458</v>
      </c>
      <c r="E385" s="258" t="s">
        <v>1265</v>
      </c>
      <c r="F385" s="259" t="s">
        <v>1266</v>
      </c>
      <c r="G385" s="260" t="s">
        <v>413</v>
      </c>
      <c r="H385" s="261">
        <v>0.002</v>
      </c>
      <c r="I385" s="262"/>
      <c r="J385" s="263">
        <f>ROUND(I385*H385,2)</f>
        <v>0</v>
      </c>
      <c r="K385" s="259" t="s">
        <v>141</v>
      </c>
      <c r="L385" s="264"/>
      <c r="M385" s="265" t="s">
        <v>19</v>
      </c>
      <c r="N385" s="266" t="s">
        <v>44</v>
      </c>
      <c r="O385" s="86"/>
      <c r="P385" s="215">
        <f>O385*H385</f>
        <v>0</v>
      </c>
      <c r="Q385" s="215">
        <v>1</v>
      </c>
      <c r="R385" s="215">
        <f>Q385*H385</f>
        <v>0.002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342</v>
      </c>
      <c r="AT385" s="217" t="s">
        <v>458</v>
      </c>
      <c r="AU385" s="217" t="s">
        <v>83</v>
      </c>
      <c r="AY385" s="19" t="s">
        <v>135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81</v>
      </c>
      <c r="BK385" s="218">
        <f>ROUND(I385*H385,2)</f>
        <v>0</v>
      </c>
      <c r="BL385" s="19" t="s">
        <v>231</v>
      </c>
      <c r="BM385" s="217" t="s">
        <v>1267</v>
      </c>
    </row>
    <row r="386" spans="1:47" s="2" customFormat="1" ht="12">
      <c r="A386" s="40"/>
      <c r="B386" s="41"/>
      <c r="C386" s="42"/>
      <c r="D386" s="226" t="s">
        <v>1262</v>
      </c>
      <c r="E386" s="42"/>
      <c r="F386" s="277" t="s">
        <v>1268</v>
      </c>
      <c r="G386" s="42"/>
      <c r="H386" s="42"/>
      <c r="I386" s="221"/>
      <c r="J386" s="42"/>
      <c r="K386" s="42"/>
      <c r="L386" s="46"/>
      <c r="M386" s="222"/>
      <c r="N386" s="223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1262</v>
      </c>
      <c r="AU386" s="19" t="s">
        <v>83</v>
      </c>
    </row>
    <row r="387" spans="1:51" s="13" customFormat="1" ht="12">
      <c r="A387" s="13"/>
      <c r="B387" s="224"/>
      <c r="C387" s="225"/>
      <c r="D387" s="226" t="s">
        <v>146</v>
      </c>
      <c r="E387" s="227" t="s">
        <v>19</v>
      </c>
      <c r="F387" s="228" t="s">
        <v>1248</v>
      </c>
      <c r="G387" s="225"/>
      <c r="H387" s="227" t="s">
        <v>19</v>
      </c>
      <c r="I387" s="229"/>
      <c r="J387" s="225"/>
      <c r="K387" s="225"/>
      <c r="L387" s="230"/>
      <c r="M387" s="231"/>
      <c r="N387" s="232"/>
      <c r="O387" s="232"/>
      <c r="P387" s="232"/>
      <c r="Q387" s="232"/>
      <c r="R387" s="232"/>
      <c r="S387" s="232"/>
      <c r="T387" s="23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4" t="s">
        <v>146</v>
      </c>
      <c r="AU387" s="234" t="s">
        <v>83</v>
      </c>
      <c r="AV387" s="13" t="s">
        <v>81</v>
      </c>
      <c r="AW387" s="13" t="s">
        <v>35</v>
      </c>
      <c r="AX387" s="13" t="s">
        <v>73</v>
      </c>
      <c r="AY387" s="234" t="s">
        <v>135</v>
      </c>
    </row>
    <row r="388" spans="1:51" s="13" customFormat="1" ht="12">
      <c r="A388" s="13"/>
      <c r="B388" s="224"/>
      <c r="C388" s="225"/>
      <c r="D388" s="226" t="s">
        <v>146</v>
      </c>
      <c r="E388" s="227" t="s">
        <v>19</v>
      </c>
      <c r="F388" s="228" t="s">
        <v>1249</v>
      </c>
      <c r="G388" s="225"/>
      <c r="H388" s="227" t="s">
        <v>19</v>
      </c>
      <c r="I388" s="229"/>
      <c r="J388" s="225"/>
      <c r="K388" s="225"/>
      <c r="L388" s="230"/>
      <c r="M388" s="231"/>
      <c r="N388" s="232"/>
      <c r="O388" s="232"/>
      <c r="P388" s="232"/>
      <c r="Q388" s="232"/>
      <c r="R388" s="232"/>
      <c r="S388" s="232"/>
      <c r="T388" s="23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4" t="s">
        <v>146</v>
      </c>
      <c r="AU388" s="234" t="s">
        <v>83</v>
      </c>
      <c r="AV388" s="13" t="s">
        <v>81</v>
      </c>
      <c r="AW388" s="13" t="s">
        <v>35</v>
      </c>
      <c r="AX388" s="13" t="s">
        <v>73</v>
      </c>
      <c r="AY388" s="234" t="s">
        <v>135</v>
      </c>
    </row>
    <row r="389" spans="1:51" s="13" customFormat="1" ht="12">
      <c r="A389" s="13"/>
      <c r="B389" s="224"/>
      <c r="C389" s="225"/>
      <c r="D389" s="226" t="s">
        <v>146</v>
      </c>
      <c r="E389" s="227" t="s">
        <v>19</v>
      </c>
      <c r="F389" s="228" t="s">
        <v>1252</v>
      </c>
      <c r="G389" s="225"/>
      <c r="H389" s="227" t="s">
        <v>19</v>
      </c>
      <c r="I389" s="229"/>
      <c r="J389" s="225"/>
      <c r="K389" s="225"/>
      <c r="L389" s="230"/>
      <c r="M389" s="231"/>
      <c r="N389" s="232"/>
      <c r="O389" s="232"/>
      <c r="P389" s="232"/>
      <c r="Q389" s="232"/>
      <c r="R389" s="232"/>
      <c r="S389" s="232"/>
      <c r="T389" s="23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4" t="s">
        <v>146</v>
      </c>
      <c r="AU389" s="234" t="s">
        <v>83</v>
      </c>
      <c r="AV389" s="13" t="s">
        <v>81</v>
      </c>
      <c r="AW389" s="13" t="s">
        <v>35</v>
      </c>
      <c r="AX389" s="13" t="s">
        <v>73</v>
      </c>
      <c r="AY389" s="234" t="s">
        <v>135</v>
      </c>
    </row>
    <row r="390" spans="1:51" s="14" customFormat="1" ht="12">
      <c r="A390" s="14"/>
      <c r="B390" s="235"/>
      <c r="C390" s="236"/>
      <c r="D390" s="226" t="s">
        <v>146</v>
      </c>
      <c r="E390" s="237" t="s">
        <v>19</v>
      </c>
      <c r="F390" s="238" t="s">
        <v>1269</v>
      </c>
      <c r="G390" s="236"/>
      <c r="H390" s="239">
        <v>0.002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5" t="s">
        <v>146</v>
      </c>
      <c r="AU390" s="245" t="s">
        <v>83</v>
      </c>
      <c r="AV390" s="14" t="s">
        <v>83</v>
      </c>
      <c r="AW390" s="14" t="s">
        <v>35</v>
      </c>
      <c r="AX390" s="14" t="s">
        <v>81</v>
      </c>
      <c r="AY390" s="245" t="s">
        <v>135</v>
      </c>
    </row>
    <row r="391" spans="1:65" s="2" customFormat="1" ht="16.5" customHeight="1">
      <c r="A391" s="40"/>
      <c r="B391" s="41"/>
      <c r="C391" s="257" t="s">
        <v>451</v>
      </c>
      <c r="D391" s="257" t="s">
        <v>458</v>
      </c>
      <c r="E391" s="258" t="s">
        <v>1270</v>
      </c>
      <c r="F391" s="259" t="s">
        <v>1271</v>
      </c>
      <c r="G391" s="260" t="s">
        <v>413</v>
      </c>
      <c r="H391" s="261">
        <v>0.001</v>
      </c>
      <c r="I391" s="262"/>
      <c r="J391" s="263">
        <f>ROUND(I391*H391,2)</f>
        <v>0</v>
      </c>
      <c r="K391" s="259" t="s">
        <v>141</v>
      </c>
      <c r="L391" s="264"/>
      <c r="M391" s="265" t="s">
        <v>19</v>
      </c>
      <c r="N391" s="266" t="s">
        <v>44</v>
      </c>
      <c r="O391" s="86"/>
      <c r="P391" s="215">
        <f>O391*H391</f>
        <v>0</v>
      </c>
      <c r="Q391" s="215">
        <v>1</v>
      </c>
      <c r="R391" s="215">
        <f>Q391*H391</f>
        <v>0.001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342</v>
      </c>
      <c r="AT391" s="217" t="s">
        <v>458</v>
      </c>
      <c r="AU391" s="217" t="s">
        <v>83</v>
      </c>
      <c r="AY391" s="19" t="s">
        <v>135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81</v>
      </c>
      <c r="BK391" s="218">
        <f>ROUND(I391*H391,2)</f>
        <v>0</v>
      </c>
      <c r="BL391" s="19" t="s">
        <v>231</v>
      </c>
      <c r="BM391" s="217" t="s">
        <v>1272</v>
      </c>
    </row>
    <row r="392" spans="1:47" s="2" customFormat="1" ht="12">
      <c r="A392" s="40"/>
      <c r="B392" s="41"/>
      <c r="C392" s="42"/>
      <c r="D392" s="226" t="s">
        <v>1262</v>
      </c>
      <c r="E392" s="42"/>
      <c r="F392" s="277" t="s">
        <v>1273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1262</v>
      </c>
      <c r="AU392" s="19" t="s">
        <v>83</v>
      </c>
    </row>
    <row r="393" spans="1:51" s="13" customFormat="1" ht="12">
      <c r="A393" s="13"/>
      <c r="B393" s="224"/>
      <c r="C393" s="225"/>
      <c r="D393" s="226" t="s">
        <v>146</v>
      </c>
      <c r="E393" s="227" t="s">
        <v>19</v>
      </c>
      <c r="F393" s="228" t="s">
        <v>1248</v>
      </c>
      <c r="G393" s="225"/>
      <c r="H393" s="227" t="s">
        <v>19</v>
      </c>
      <c r="I393" s="229"/>
      <c r="J393" s="225"/>
      <c r="K393" s="225"/>
      <c r="L393" s="230"/>
      <c r="M393" s="231"/>
      <c r="N393" s="232"/>
      <c r="O393" s="232"/>
      <c r="P393" s="232"/>
      <c r="Q393" s="232"/>
      <c r="R393" s="232"/>
      <c r="S393" s="232"/>
      <c r="T393" s="23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4" t="s">
        <v>146</v>
      </c>
      <c r="AU393" s="234" t="s">
        <v>83</v>
      </c>
      <c r="AV393" s="13" t="s">
        <v>81</v>
      </c>
      <c r="AW393" s="13" t="s">
        <v>35</v>
      </c>
      <c r="AX393" s="13" t="s">
        <v>73</v>
      </c>
      <c r="AY393" s="234" t="s">
        <v>135</v>
      </c>
    </row>
    <row r="394" spans="1:51" s="13" customFormat="1" ht="12">
      <c r="A394" s="13"/>
      <c r="B394" s="224"/>
      <c r="C394" s="225"/>
      <c r="D394" s="226" t="s">
        <v>146</v>
      </c>
      <c r="E394" s="227" t="s">
        <v>19</v>
      </c>
      <c r="F394" s="228" t="s">
        <v>1249</v>
      </c>
      <c r="G394" s="225"/>
      <c r="H394" s="227" t="s">
        <v>19</v>
      </c>
      <c r="I394" s="229"/>
      <c r="J394" s="225"/>
      <c r="K394" s="225"/>
      <c r="L394" s="230"/>
      <c r="M394" s="231"/>
      <c r="N394" s="232"/>
      <c r="O394" s="232"/>
      <c r="P394" s="232"/>
      <c r="Q394" s="232"/>
      <c r="R394" s="232"/>
      <c r="S394" s="232"/>
      <c r="T394" s="23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4" t="s">
        <v>146</v>
      </c>
      <c r="AU394" s="234" t="s">
        <v>83</v>
      </c>
      <c r="AV394" s="13" t="s">
        <v>81</v>
      </c>
      <c r="AW394" s="13" t="s">
        <v>35</v>
      </c>
      <c r="AX394" s="13" t="s">
        <v>73</v>
      </c>
      <c r="AY394" s="234" t="s">
        <v>135</v>
      </c>
    </row>
    <row r="395" spans="1:51" s="13" customFormat="1" ht="12">
      <c r="A395" s="13"/>
      <c r="B395" s="224"/>
      <c r="C395" s="225"/>
      <c r="D395" s="226" t="s">
        <v>146</v>
      </c>
      <c r="E395" s="227" t="s">
        <v>19</v>
      </c>
      <c r="F395" s="228" t="s">
        <v>1254</v>
      </c>
      <c r="G395" s="225"/>
      <c r="H395" s="227" t="s">
        <v>19</v>
      </c>
      <c r="I395" s="229"/>
      <c r="J395" s="225"/>
      <c r="K395" s="225"/>
      <c r="L395" s="230"/>
      <c r="M395" s="231"/>
      <c r="N395" s="232"/>
      <c r="O395" s="232"/>
      <c r="P395" s="232"/>
      <c r="Q395" s="232"/>
      <c r="R395" s="232"/>
      <c r="S395" s="232"/>
      <c r="T395" s="23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4" t="s">
        <v>146</v>
      </c>
      <c r="AU395" s="234" t="s">
        <v>83</v>
      </c>
      <c r="AV395" s="13" t="s">
        <v>81</v>
      </c>
      <c r="AW395" s="13" t="s">
        <v>35</v>
      </c>
      <c r="AX395" s="13" t="s">
        <v>73</v>
      </c>
      <c r="AY395" s="234" t="s">
        <v>135</v>
      </c>
    </row>
    <row r="396" spans="1:51" s="14" customFormat="1" ht="12">
      <c r="A396" s="14"/>
      <c r="B396" s="235"/>
      <c r="C396" s="236"/>
      <c r="D396" s="226" t="s">
        <v>146</v>
      </c>
      <c r="E396" s="237" t="s">
        <v>19</v>
      </c>
      <c r="F396" s="238" t="s">
        <v>1274</v>
      </c>
      <c r="G396" s="236"/>
      <c r="H396" s="239">
        <v>0.001</v>
      </c>
      <c r="I396" s="240"/>
      <c r="J396" s="236"/>
      <c r="K396" s="236"/>
      <c r="L396" s="241"/>
      <c r="M396" s="242"/>
      <c r="N396" s="243"/>
      <c r="O396" s="243"/>
      <c r="P396" s="243"/>
      <c r="Q396" s="243"/>
      <c r="R396" s="243"/>
      <c r="S396" s="243"/>
      <c r="T396" s="24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5" t="s">
        <v>146</v>
      </c>
      <c r="AU396" s="245" t="s">
        <v>83</v>
      </c>
      <c r="AV396" s="14" t="s">
        <v>83</v>
      </c>
      <c r="AW396" s="14" t="s">
        <v>35</v>
      </c>
      <c r="AX396" s="14" t="s">
        <v>81</v>
      </c>
      <c r="AY396" s="245" t="s">
        <v>135</v>
      </c>
    </row>
    <row r="397" spans="1:65" s="2" customFormat="1" ht="24.15" customHeight="1">
      <c r="A397" s="40"/>
      <c r="B397" s="41"/>
      <c r="C397" s="257" t="s">
        <v>457</v>
      </c>
      <c r="D397" s="257" t="s">
        <v>458</v>
      </c>
      <c r="E397" s="258" t="s">
        <v>1275</v>
      </c>
      <c r="F397" s="259" t="s">
        <v>1276</v>
      </c>
      <c r="G397" s="260" t="s">
        <v>1008</v>
      </c>
      <c r="H397" s="261">
        <v>0.08</v>
      </c>
      <c r="I397" s="262"/>
      <c r="J397" s="263">
        <f>ROUND(I397*H397,2)</f>
        <v>0</v>
      </c>
      <c r="K397" s="259" t="s">
        <v>141</v>
      </c>
      <c r="L397" s="264"/>
      <c r="M397" s="265" t="s">
        <v>19</v>
      </c>
      <c r="N397" s="266" t="s">
        <v>44</v>
      </c>
      <c r="O397" s="86"/>
      <c r="P397" s="215">
        <f>O397*H397</f>
        <v>0</v>
      </c>
      <c r="Q397" s="215">
        <v>0.00092</v>
      </c>
      <c r="R397" s="215">
        <f>Q397*H397</f>
        <v>7.36E-05</v>
      </c>
      <c r="S397" s="215">
        <v>0</v>
      </c>
      <c r="T397" s="21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342</v>
      </c>
      <c r="AT397" s="217" t="s">
        <v>458</v>
      </c>
      <c r="AU397" s="217" t="s">
        <v>83</v>
      </c>
      <c r="AY397" s="19" t="s">
        <v>135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81</v>
      </c>
      <c r="BK397" s="218">
        <f>ROUND(I397*H397,2)</f>
        <v>0</v>
      </c>
      <c r="BL397" s="19" t="s">
        <v>231</v>
      </c>
      <c r="BM397" s="217" t="s">
        <v>1277</v>
      </c>
    </row>
    <row r="398" spans="1:51" s="13" customFormat="1" ht="12">
      <c r="A398" s="13"/>
      <c r="B398" s="224"/>
      <c r="C398" s="225"/>
      <c r="D398" s="226" t="s">
        <v>146</v>
      </c>
      <c r="E398" s="227" t="s">
        <v>19</v>
      </c>
      <c r="F398" s="228" t="s">
        <v>1248</v>
      </c>
      <c r="G398" s="225"/>
      <c r="H398" s="227" t="s">
        <v>19</v>
      </c>
      <c r="I398" s="229"/>
      <c r="J398" s="225"/>
      <c r="K398" s="225"/>
      <c r="L398" s="230"/>
      <c r="M398" s="231"/>
      <c r="N398" s="232"/>
      <c r="O398" s="232"/>
      <c r="P398" s="232"/>
      <c r="Q398" s="232"/>
      <c r="R398" s="232"/>
      <c r="S398" s="232"/>
      <c r="T398" s="23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4" t="s">
        <v>146</v>
      </c>
      <c r="AU398" s="234" t="s">
        <v>83</v>
      </c>
      <c r="AV398" s="13" t="s">
        <v>81</v>
      </c>
      <c r="AW398" s="13" t="s">
        <v>35</v>
      </c>
      <c r="AX398" s="13" t="s">
        <v>73</v>
      </c>
      <c r="AY398" s="234" t="s">
        <v>135</v>
      </c>
    </row>
    <row r="399" spans="1:51" s="13" customFormat="1" ht="12">
      <c r="A399" s="13"/>
      <c r="B399" s="224"/>
      <c r="C399" s="225"/>
      <c r="D399" s="226" t="s">
        <v>146</v>
      </c>
      <c r="E399" s="227" t="s">
        <v>19</v>
      </c>
      <c r="F399" s="228" t="s">
        <v>1249</v>
      </c>
      <c r="G399" s="225"/>
      <c r="H399" s="227" t="s">
        <v>19</v>
      </c>
      <c r="I399" s="229"/>
      <c r="J399" s="225"/>
      <c r="K399" s="225"/>
      <c r="L399" s="230"/>
      <c r="M399" s="231"/>
      <c r="N399" s="232"/>
      <c r="O399" s="232"/>
      <c r="P399" s="232"/>
      <c r="Q399" s="232"/>
      <c r="R399" s="232"/>
      <c r="S399" s="232"/>
      <c r="T399" s="23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4" t="s">
        <v>146</v>
      </c>
      <c r="AU399" s="234" t="s">
        <v>83</v>
      </c>
      <c r="AV399" s="13" t="s">
        <v>81</v>
      </c>
      <c r="AW399" s="13" t="s">
        <v>35</v>
      </c>
      <c r="AX399" s="13" t="s">
        <v>73</v>
      </c>
      <c r="AY399" s="234" t="s">
        <v>135</v>
      </c>
    </row>
    <row r="400" spans="1:51" s="14" customFormat="1" ht="12">
      <c r="A400" s="14"/>
      <c r="B400" s="235"/>
      <c r="C400" s="236"/>
      <c r="D400" s="226" t="s">
        <v>146</v>
      </c>
      <c r="E400" s="237" t="s">
        <v>19</v>
      </c>
      <c r="F400" s="238" t="s">
        <v>1278</v>
      </c>
      <c r="G400" s="236"/>
      <c r="H400" s="239">
        <v>0.08</v>
      </c>
      <c r="I400" s="240"/>
      <c r="J400" s="236"/>
      <c r="K400" s="236"/>
      <c r="L400" s="241"/>
      <c r="M400" s="242"/>
      <c r="N400" s="243"/>
      <c r="O400" s="243"/>
      <c r="P400" s="243"/>
      <c r="Q400" s="243"/>
      <c r="R400" s="243"/>
      <c r="S400" s="243"/>
      <c r="T400" s="24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5" t="s">
        <v>146</v>
      </c>
      <c r="AU400" s="245" t="s">
        <v>83</v>
      </c>
      <c r="AV400" s="14" t="s">
        <v>83</v>
      </c>
      <c r="AW400" s="14" t="s">
        <v>35</v>
      </c>
      <c r="AX400" s="14" t="s">
        <v>81</v>
      </c>
      <c r="AY400" s="245" t="s">
        <v>135</v>
      </c>
    </row>
    <row r="401" spans="1:65" s="2" customFormat="1" ht="24.15" customHeight="1">
      <c r="A401" s="40"/>
      <c r="B401" s="41"/>
      <c r="C401" s="206" t="s">
        <v>464</v>
      </c>
      <c r="D401" s="206" t="s">
        <v>137</v>
      </c>
      <c r="E401" s="207" t="s">
        <v>1279</v>
      </c>
      <c r="F401" s="208" t="s">
        <v>1280</v>
      </c>
      <c r="G401" s="209" t="s">
        <v>413</v>
      </c>
      <c r="H401" s="210">
        <v>0.065</v>
      </c>
      <c r="I401" s="211"/>
      <c r="J401" s="212">
        <f>ROUND(I401*H401,2)</f>
        <v>0</v>
      </c>
      <c r="K401" s="208" t="s">
        <v>141</v>
      </c>
      <c r="L401" s="46"/>
      <c r="M401" s="213" t="s">
        <v>19</v>
      </c>
      <c r="N401" s="214" t="s">
        <v>44</v>
      </c>
      <c r="O401" s="86"/>
      <c r="P401" s="215">
        <f>O401*H401</f>
        <v>0</v>
      </c>
      <c r="Q401" s="215">
        <v>0</v>
      </c>
      <c r="R401" s="215">
        <f>Q401*H401</f>
        <v>0</v>
      </c>
      <c r="S401" s="215">
        <v>0</v>
      </c>
      <c r="T401" s="21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7" t="s">
        <v>231</v>
      </c>
      <c r="AT401" s="217" t="s">
        <v>137</v>
      </c>
      <c r="AU401" s="217" t="s">
        <v>83</v>
      </c>
      <c r="AY401" s="19" t="s">
        <v>135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9" t="s">
        <v>81</v>
      </c>
      <c r="BK401" s="218">
        <f>ROUND(I401*H401,2)</f>
        <v>0</v>
      </c>
      <c r="BL401" s="19" t="s">
        <v>231</v>
      </c>
      <c r="BM401" s="217" t="s">
        <v>1281</v>
      </c>
    </row>
    <row r="402" spans="1:47" s="2" customFormat="1" ht="12">
      <c r="A402" s="40"/>
      <c r="B402" s="41"/>
      <c r="C402" s="42"/>
      <c r="D402" s="219" t="s">
        <v>144</v>
      </c>
      <c r="E402" s="42"/>
      <c r="F402" s="220" t="s">
        <v>1282</v>
      </c>
      <c r="G402" s="42"/>
      <c r="H402" s="42"/>
      <c r="I402" s="221"/>
      <c r="J402" s="42"/>
      <c r="K402" s="42"/>
      <c r="L402" s="46"/>
      <c r="M402" s="222"/>
      <c r="N402" s="223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144</v>
      </c>
      <c r="AU402" s="19" t="s">
        <v>83</v>
      </c>
    </row>
    <row r="403" spans="1:63" s="12" customFormat="1" ht="22.8" customHeight="1">
      <c r="A403" s="12"/>
      <c r="B403" s="190"/>
      <c r="C403" s="191"/>
      <c r="D403" s="192" t="s">
        <v>72</v>
      </c>
      <c r="E403" s="204" t="s">
        <v>1283</v>
      </c>
      <c r="F403" s="204" t="s">
        <v>1284</v>
      </c>
      <c r="G403" s="191"/>
      <c r="H403" s="191"/>
      <c r="I403" s="194"/>
      <c r="J403" s="205">
        <f>BK403</f>
        <v>0</v>
      </c>
      <c r="K403" s="191"/>
      <c r="L403" s="196"/>
      <c r="M403" s="197"/>
      <c r="N403" s="198"/>
      <c r="O403" s="198"/>
      <c r="P403" s="199">
        <f>SUM(P404:P415)</f>
        <v>0</v>
      </c>
      <c r="Q403" s="198"/>
      <c r="R403" s="199">
        <f>SUM(R404:R415)</f>
        <v>0.007165339999999999</v>
      </c>
      <c r="S403" s="198"/>
      <c r="T403" s="200">
        <f>SUM(T404:T415)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01" t="s">
        <v>83</v>
      </c>
      <c r="AT403" s="202" t="s">
        <v>72</v>
      </c>
      <c r="AU403" s="202" t="s">
        <v>81</v>
      </c>
      <c r="AY403" s="201" t="s">
        <v>135</v>
      </c>
      <c r="BK403" s="203">
        <f>SUM(BK404:BK415)</f>
        <v>0</v>
      </c>
    </row>
    <row r="404" spans="1:65" s="2" customFormat="1" ht="16.5" customHeight="1">
      <c r="A404" s="40"/>
      <c r="B404" s="41"/>
      <c r="C404" s="206" t="s">
        <v>469</v>
      </c>
      <c r="D404" s="206" t="s">
        <v>137</v>
      </c>
      <c r="E404" s="207" t="s">
        <v>1285</v>
      </c>
      <c r="F404" s="208" t="s">
        <v>1286</v>
      </c>
      <c r="G404" s="209" t="s">
        <v>140</v>
      </c>
      <c r="H404" s="210">
        <v>1.778</v>
      </c>
      <c r="I404" s="211"/>
      <c r="J404" s="212">
        <f>ROUND(I404*H404,2)</f>
        <v>0</v>
      </c>
      <c r="K404" s="208" t="s">
        <v>141</v>
      </c>
      <c r="L404" s="46"/>
      <c r="M404" s="213" t="s">
        <v>19</v>
      </c>
      <c r="N404" s="214" t="s">
        <v>44</v>
      </c>
      <c r="O404" s="86"/>
      <c r="P404" s="215">
        <f>O404*H404</f>
        <v>0</v>
      </c>
      <c r="Q404" s="215">
        <v>0.00403</v>
      </c>
      <c r="R404" s="215">
        <f>Q404*H404</f>
        <v>0.007165339999999999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231</v>
      </c>
      <c r="AT404" s="217" t="s">
        <v>137</v>
      </c>
      <c r="AU404" s="217" t="s">
        <v>83</v>
      </c>
      <c r="AY404" s="19" t="s">
        <v>135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81</v>
      </c>
      <c r="BK404" s="218">
        <f>ROUND(I404*H404,2)</f>
        <v>0</v>
      </c>
      <c r="BL404" s="19" t="s">
        <v>231</v>
      </c>
      <c r="BM404" s="217" t="s">
        <v>1287</v>
      </c>
    </row>
    <row r="405" spans="1:47" s="2" customFormat="1" ht="12">
      <c r="A405" s="40"/>
      <c r="B405" s="41"/>
      <c r="C405" s="42"/>
      <c r="D405" s="219" t="s">
        <v>144</v>
      </c>
      <c r="E405" s="42"/>
      <c r="F405" s="220" t="s">
        <v>1288</v>
      </c>
      <c r="G405" s="42"/>
      <c r="H405" s="42"/>
      <c r="I405" s="221"/>
      <c r="J405" s="42"/>
      <c r="K405" s="42"/>
      <c r="L405" s="46"/>
      <c r="M405" s="222"/>
      <c r="N405" s="22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144</v>
      </c>
      <c r="AU405" s="19" t="s">
        <v>83</v>
      </c>
    </row>
    <row r="406" spans="1:51" s="13" customFormat="1" ht="12">
      <c r="A406" s="13"/>
      <c r="B406" s="224"/>
      <c r="C406" s="225"/>
      <c r="D406" s="226" t="s">
        <v>146</v>
      </c>
      <c r="E406" s="227" t="s">
        <v>19</v>
      </c>
      <c r="F406" s="228" t="s">
        <v>1248</v>
      </c>
      <c r="G406" s="225"/>
      <c r="H406" s="227" t="s">
        <v>19</v>
      </c>
      <c r="I406" s="229"/>
      <c r="J406" s="225"/>
      <c r="K406" s="225"/>
      <c r="L406" s="230"/>
      <c r="M406" s="231"/>
      <c r="N406" s="232"/>
      <c r="O406" s="232"/>
      <c r="P406" s="232"/>
      <c r="Q406" s="232"/>
      <c r="R406" s="232"/>
      <c r="S406" s="232"/>
      <c r="T406" s="23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4" t="s">
        <v>146</v>
      </c>
      <c r="AU406" s="234" t="s">
        <v>83</v>
      </c>
      <c r="AV406" s="13" t="s">
        <v>81</v>
      </c>
      <c r="AW406" s="13" t="s">
        <v>35</v>
      </c>
      <c r="AX406" s="13" t="s">
        <v>73</v>
      </c>
      <c r="AY406" s="234" t="s">
        <v>135</v>
      </c>
    </row>
    <row r="407" spans="1:51" s="13" customFormat="1" ht="12">
      <c r="A407" s="13"/>
      <c r="B407" s="224"/>
      <c r="C407" s="225"/>
      <c r="D407" s="226" t="s">
        <v>146</v>
      </c>
      <c r="E407" s="227" t="s">
        <v>19</v>
      </c>
      <c r="F407" s="228" t="s">
        <v>1249</v>
      </c>
      <c r="G407" s="225"/>
      <c r="H407" s="227" t="s">
        <v>19</v>
      </c>
      <c r="I407" s="229"/>
      <c r="J407" s="225"/>
      <c r="K407" s="225"/>
      <c r="L407" s="230"/>
      <c r="M407" s="231"/>
      <c r="N407" s="232"/>
      <c r="O407" s="232"/>
      <c r="P407" s="232"/>
      <c r="Q407" s="232"/>
      <c r="R407" s="232"/>
      <c r="S407" s="232"/>
      <c r="T407" s="23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4" t="s">
        <v>146</v>
      </c>
      <c r="AU407" s="234" t="s">
        <v>83</v>
      </c>
      <c r="AV407" s="13" t="s">
        <v>81</v>
      </c>
      <c r="AW407" s="13" t="s">
        <v>35</v>
      </c>
      <c r="AX407" s="13" t="s">
        <v>73</v>
      </c>
      <c r="AY407" s="234" t="s">
        <v>135</v>
      </c>
    </row>
    <row r="408" spans="1:51" s="13" customFormat="1" ht="12">
      <c r="A408" s="13"/>
      <c r="B408" s="224"/>
      <c r="C408" s="225"/>
      <c r="D408" s="226" t="s">
        <v>146</v>
      </c>
      <c r="E408" s="227" t="s">
        <v>19</v>
      </c>
      <c r="F408" s="228" t="s">
        <v>1289</v>
      </c>
      <c r="G408" s="225"/>
      <c r="H408" s="227" t="s">
        <v>19</v>
      </c>
      <c r="I408" s="229"/>
      <c r="J408" s="225"/>
      <c r="K408" s="225"/>
      <c r="L408" s="230"/>
      <c r="M408" s="231"/>
      <c r="N408" s="232"/>
      <c r="O408" s="232"/>
      <c r="P408" s="232"/>
      <c r="Q408" s="232"/>
      <c r="R408" s="232"/>
      <c r="S408" s="232"/>
      <c r="T408" s="23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4" t="s">
        <v>146</v>
      </c>
      <c r="AU408" s="234" t="s">
        <v>83</v>
      </c>
      <c r="AV408" s="13" t="s">
        <v>81</v>
      </c>
      <c r="AW408" s="13" t="s">
        <v>35</v>
      </c>
      <c r="AX408" s="13" t="s">
        <v>73</v>
      </c>
      <c r="AY408" s="234" t="s">
        <v>135</v>
      </c>
    </row>
    <row r="409" spans="1:51" s="14" customFormat="1" ht="12">
      <c r="A409" s="14"/>
      <c r="B409" s="235"/>
      <c r="C409" s="236"/>
      <c r="D409" s="226" t="s">
        <v>146</v>
      </c>
      <c r="E409" s="237" t="s">
        <v>19</v>
      </c>
      <c r="F409" s="238" t="s">
        <v>1290</v>
      </c>
      <c r="G409" s="236"/>
      <c r="H409" s="239">
        <v>1.546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5" t="s">
        <v>146</v>
      </c>
      <c r="AU409" s="245" t="s">
        <v>83</v>
      </c>
      <c r="AV409" s="14" t="s">
        <v>83</v>
      </c>
      <c r="AW409" s="14" t="s">
        <v>35</v>
      </c>
      <c r="AX409" s="14" t="s">
        <v>73</v>
      </c>
      <c r="AY409" s="245" t="s">
        <v>135</v>
      </c>
    </row>
    <row r="410" spans="1:51" s="14" customFormat="1" ht="12">
      <c r="A410" s="14"/>
      <c r="B410" s="235"/>
      <c r="C410" s="236"/>
      <c r="D410" s="226" t="s">
        <v>146</v>
      </c>
      <c r="E410" s="237" t="s">
        <v>19</v>
      </c>
      <c r="F410" s="238" t="s">
        <v>1291</v>
      </c>
      <c r="G410" s="236"/>
      <c r="H410" s="239">
        <v>0.147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5" t="s">
        <v>146</v>
      </c>
      <c r="AU410" s="245" t="s">
        <v>83</v>
      </c>
      <c r="AV410" s="14" t="s">
        <v>83</v>
      </c>
      <c r="AW410" s="14" t="s">
        <v>35</v>
      </c>
      <c r="AX410" s="14" t="s">
        <v>73</v>
      </c>
      <c r="AY410" s="245" t="s">
        <v>135</v>
      </c>
    </row>
    <row r="411" spans="1:51" s="13" customFormat="1" ht="12">
      <c r="A411" s="13"/>
      <c r="B411" s="224"/>
      <c r="C411" s="225"/>
      <c r="D411" s="226" t="s">
        <v>146</v>
      </c>
      <c r="E411" s="227" t="s">
        <v>19</v>
      </c>
      <c r="F411" s="228" t="s">
        <v>1292</v>
      </c>
      <c r="G411" s="225"/>
      <c r="H411" s="227" t="s">
        <v>19</v>
      </c>
      <c r="I411" s="229"/>
      <c r="J411" s="225"/>
      <c r="K411" s="225"/>
      <c r="L411" s="230"/>
      <c r="M411" s="231"/>
      <c r="N411" s="232"/>
      <c r="O411" s="232"/>
      <c r="P411" s="232"/>
      <c r="Q411" s="232"/>
      <c r="R411" s="232"/>
      <c r="S411" s="232"/>
      <c r="T411" s="23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4" t="s">
        <v>146</v>
      </c>
      <c r="AU411" s="234" t="s">
        <v>83</v>
      </c>
      <c r="AV411" s="13" t="s">
        <v>81</v>
      </c>
      <c r="AW411" s="13" t="s">
        <v>35</v>
      </c>
      <c r="AX411" s="13" t="s">
        <v>73</v>
      </c>
      <c r="AY411" s="234" t="s">
        <v>135</v>
      </c>
    </row>
    <row r="412" spans="1:51" s="14" customFormat="1" ht="12">
      <c r="A412" s="14"/>
      <c r="B412" s="235"/>
      <c r="C412" s="236"/>
      <c r="D412" s="226" t="s">
        <v>146</v>
      </c>
      <c r="E412" s="237" t="s">
        <v>19</v>
      </c>
      <c r="F412" s="238" t="s">
        <v>1293</v>
      </c>
      <c r="G412" s="236"/>
      <c r="H412" s="239">
        <v>0.046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5" t="s">
        <v>146</v>
      </c>
      <c r="AU412" s="245" t="s">
        <v>83</v>
      </c>
      <c r="AV412" s="14" t="s">
        <v>83</v>
      </c>
      <c r="AW412" s="14" t="s">
        <v>35</v>
      </c>
      <c r="AX412" s="14" t="s">
        <v>73</v>
      </c>
      <c r="AY412" s="245" t="s">
        <v>135</v>
      </c>
    </row>
    <row r="413" spans="1:51" s="13" customFormat="1" ht="12">
      <c r="A413" s="13"/>
      <c r="B413" s="224"/>
      <c r="C413" s="225"/>
      <c r="D413" s="226" t="s">
        <v>146</v>
      </c>
      <c r="E413" s="227" t="s">
        <v>19</v>
      </c>
      <c r="F413" s="228" t="s">
        <v>1294</v>
      </c>
      <c r="G413" s="225"/>
      <c r="H413" s="227" t="s">
        <v>19</v>
      </c>
      <c r="I413" s="229"/>
      <c r="J413" s="225"/>
      <c r="K413" s="225"/>
      <c r="L413" s="230"/>
      <c r="M413" s="231"/>
      <c r="N413" s="232"/>
      <c r="O413" s="232"/>
      <c r="P413" s="232"/>
      <c r="Q413" s="232"/>
      <c r="R413" s="232"/>
      <c r="S413" s="232"/>
      <c r="T413" s="23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4" t="s">
        <v>146</v>
      </c>
      <c r="AU413" s="234" t="s">
        <v>83</v>
      </c>
      <c r="AV413" s="13" t="s">
        <v>81</v>
      </c>
      <c r="AW413" s="13" t="s">
        <v>35</v>
      </c>
      <c r="AX413" s="13" t="s">
        <v>73</v>
      </c>
      <c r="AY413" s="234" t="s">
        <v>135</v>
      </c>
    </row>
    <row r="414" spans="1:51" s="14" customFormat="1" ht="12">
      <c r="A414" s="14"/>
      <c r="B414" s="235"/>
      <c r="C414" s="236"/>
      <c r="D414" s="226" t="s">
        <v>146</v>
      </c>
      <c r="E414" s="237" t="s">
        <v>19</v>
      </c>
      <c r="F414" s="238" t="s">
        <v>1295</v>
      </c>
      <c r="G414" s="236"/>
      <c r="H414" s="239">
        <v>0.039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5" t="s">
        <v>146</v>
      </c>
      <c r="AU414" s="245" t="s">
        <v>83</v>
      </c>
      <c r="AV414" s="14" t="s">
        <v>83</v>
      </c>
      <c r="AW414" s="14" t="s">
        <v>35</v>
      </c>
      <c r="AX414" s="14" t="s">
        <v>73</v>
      </c>
      <c r="AY414" s="245" t="s">
        <v>135</v>
      </c>
    </row>
    <row r="415" spans="1:51" s="15" customFormat="1" ht="12">
      <c r="A415" s="15"/>
      <c r="B415" s="246"/>
      <c r="C415" s="247"/>
      <c r="D415" s="226" t="s">
        <v>146</v>
      </c>
      <c r="E415" s="248" t="s">
        <v>19</v>
      </c>
      <c r="F415" s="249" t="s">
        <v>161</v>
      </c>
      <c r="G415" s="247"/>
      <c r="H415" s="250">
        <v>1.778</v>
      </c>
      <c r="I415" s="251"/>
      <c r="J415" s="247"/>
      <c r="K415" s="247"/>
      <c r="L415" s="252"/>
      <c r="M415" s="253"/>
      <c r="N415" s="254"/>
      <c r="O415" s="254"/>
      <c r="P415" s="254"/>
      <c r="Q415" s="254"/>
      <c r="R415" s="254"/>
      <c r="S415" s="254"/>
      <c r="T415" s="25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56" t="s">
        <v>146</v>
      </c>
      <c r="AU415" s="256" t="s">
        <v>83</v>
      </c>
      <c r="AV415" s="15" t="s">
        <v>142</v>
      </c>
      <c r="AW415" s="15" t="s">
        <v>35</v>
      </c>
      <c r="AX415" s="15" t="s">
        <v>81</v>
      </c>
      <c r="AY415" s="256" t="s">
        <v>135</v>
      </c>
    </row>
    <row r="416" spans="1:63" s="12" customFormat="1" ht="25.9" customHeight="1">
      <c r="A416" s="12"/>
      <c r="B416" s="190"/>
      <c r="C416" s="191"/>
      <c r="D416" s="192" t="s">
        <v>72</v>
      </c>
      <c r="E416" s="193" t="s">
        <v>699</v>
      </c>
      <c r="F416" s="193" t="s">
        <v>700</v>
      </c>
      <c r="G416" s="191"/>
      <c r="H416" s="191"/>
      <c r="I416" s="194"/>
      <c r="J416" s="195">
        <f>BK416</f>
        <v>0</v>
      </c>
      <c r="K416" s="191"/>
      <c r="L416" s="196"/>
      <c r="M416" s="197"/>
      <c r="N416" s="198"/>
      <c r="O416" s="198"/>
      <c r="P416" s="199">
        <f>P417+P447+P457</f>
        <v>0</v>
      </c>
      <c r="Q416" s="198"/>
      <c r="R416" s="199">
        <f>R417+R447+R457</f>
        <v>0</v>
      </c>
      <c r="S416" s="198"/>
      <c r="T416" s="200">
        <f>T417+T447+T457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01" t="s">
        <v>175</v>
      </c>
      <c r="AT416" s="202" t="s">
        <v>72</v>
      </c>
      <c r="AU416" s="202" t="s">
        <v>73</v>
      </c>
      <c r="AY416" s="201" t="s">
        <v>135</v>
      </c>
      <c r="BK416" s="203">
        <f>BK417+BK447+BK457</f>
        <v>0</v>
      </c>
    </row>
    <row r="417" spans="1:63" s="12" customFormat="1" ht="22.8" customHeight="1">
      <c r="A417" s="12"/>
      <c r="B417" s="190"/>
      <c r="C417" s="191"/>
      <c r="D417" s="192" t="s">
        <v>72</v>
      </c>
      <c r="E417" s="204" t="s">
        <v>701</v>
      </c>
      <c r="F417" s="204" t="s">
        <v>702</v>
      </c>
      <c r="G417" s="191"/>
      <c r="H417" s="191"/>
      <c r="I417" s="194"/>
      <c r="J417" s="205">
        <f>BK417</f>
        <v>0</v>
      </c>
      <c r="K417" s="191"/>
      <c r="L417" s="196"/>
      <c r="M417" s="197"/>
      <c r="N417" s="198"/>
      <c r="O417" s="198"/>
      <c r="P417" s="199">
        <f>SUM(P418:P446)</f>
        <v>0</v>
      </c>
      <c r="Q417" s="198"/>
      <c r="R417" s="199">
        <f>SUM(R418:R446)</f>
        <v>0</v>
      </c>
      <c r="S417" s="198"/>
      <c r="T417" s="200">
        <f>SUM(T418:T446)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01" t="s">
        <v>175</v>
      </c>
      <c r="AT417" s="202" t="s">
        <v>72</v>
      </c>
      <c r="AU417" s="202" t="s">
        <v>81</v>
      </c>
      <c r="AY417" s="201" t="s">
        <v>135</v>
      </c>
      <c r="BK417" s="203">
        <f>SUM(BK418:BK446)</f>
        <v>0</v>
      </c>
    </row>
    <row r="418" spans="1:65" s="2" customFormat="1" ht="16.5" customHeight="1">
      <c r="A418" s="40"/>
      <c r="B418" s="41"/>
      <c r="C418" s="206" t="s">
        <v>474</v>
      </c>
      <c r="D418" s="206" t="s">
        <v>137</v>
      </c>
      <c r="E418" s="207" t="s">
        <v>704</v>
      </c>
      <c r="F418" s="208" t="s">
        <v>705</v>
      </c>
      <c r="G418" s="209" t="s">
        <v>706</v>
      </c>
      <c r="H418" s="210">
        <v>2</v>
      </c>
      <c r="I418" s="211"/>
      <c r="J418" s="212">
        <f>ROUND(I418*H418,2)</f>
        <v>0</v>
      </c>
      <c r="K418" s="208" t="s">
        <v>141</v>
      </c>
      <c r="L418" s="46"/>
      <c r="M418" s="213" t="s">
        <v>19</v>
      </c>
      <c r="N418" s="214" t="s">
        <v>44</v>
      </c>
      <c r="O418" s="86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707</v>
      </c>
      <c r="AT418" s="217" t="s">
        <v>137</v>
      </c>
      <c r="AU418" s="217" t="s">
        <v>83</v>
      </c>
      <c r="AY418" s="19" t="s">
        <v>135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81</v>
      </c>
      <c r="BK418" s="218">
        <f>ROUND(I418*H418,2)</f>
        <v>0</v>
      </c>
      <c r="BL418" s="19" t="s">
        <v>707</v>
      </c>
      <c r="BM418" s="217" t="s">
        <v>1296</v>
      </c>
    </row>
    <row r="419" spans="1:47" s="2" customFormat="1" ht="12">
      <c r="A419" s="40"/>
      <c r="B419" s="41"/>
      <c r="C419" s="42"/>
      <c r="D419" s="219" t="s">
        <v>144</v>
      </c>
      <c r="E419" s="42"/>
      <c r="F419" s="220" t="s">
        <v>709</v>
      </c>
      <c r="G419" s="42"/>
      <c r="H419" s="42"/>
      <c r="I419" s="221"/>
      <c r="J419" s="42"/>
      <c r="K419" s="42"/>
      <c r="L419" s="46"/>
      <c r="M419" s="222"/>
      <c r="N419" s="223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144</v>
      </c>
      <c r="AU419" s="19" t="s">
        <v>83</v>
      </c>
    </row>
    <row r="420" spans="1:51" s="13" customFormat="1" ht="12">
      <c r="A420" s="13"/>
      <c r="B420" s="224"/>
      <c r="C420" s="225"/>
      <c r="D420" s="226" t="s">
        <v>146</v>
      </c>
      <c r="E420" s="227" t="s">
        <v>19</v>
      </c>
      <c r="F420" s="228" t="s">
        <v>1297</v>
      </c>
      <c r="G420" s="225"/>
      <c r="H420" s="227" t="s">
        <v>19</v>
      </c>
      <c r="I420" s="229"/>
      <c r="J420" s="225"/>
      <c r="K420" s="225"/>
      <c r="L420" s="230"/>
      <c r="M420" s="231"/>
      <c r="N420" s="232"/>
      <c r="O420" s="232"/>
      <c r="P420" s="232"/>
      <c r="Q420" s="232"/>
      <c r="R420" s="232"/>
      <c r="S420" s="232"/>
      <c r="T420" s="23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4" t="s">
        <v>146</v>
      </c>
      <c r="AU420" s="234" t="s">
        <v>83</v>
      </c>
      <c r="AV420" s="13" t="s">
        <v>81</v>
      </c>
      <c r="AW420" s="13" t="s">
        <v>35</v>
      </c>
      <c r="AX420" s="13" t="s">
        <v>73</v>
      </c>
      <c r="AY420" s="234" t="s">
        <v>135</v>
      </c>
    </row>
    <row r="421" spans="1:51" s="14" customFormat="1" ht="12">
      <c r="A421" s="14"/>
      <c r="B421" s="235"/>
      <c r="C421" s="236"/>
      <c r="D421" s="226" t="s">
        <v>146</v>
      </c>
      <c r="E421" s="237" t="s">
        <v>19</v>
      </c>
      <c r="F421" s="238" t="s">
        <v>83</v>
      </c>
      <c r="G421" s="236"/>
      <c r="H421" s="239">
        <v>2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5" t="s">
        <v>146</v>
      </c>
      <c r="AU421" s="245" t="s">
        <v>83</v>
      </c>
      <c r="AV421" s="14" t="s">
        <v>83</v>
      </c>
      <c r="AW421" s="14" t="s">
        <v>35</v>
      </c>
      <c r="AX421" s="14" t="s">
        <v>81</v>
      </c>
      <c r="AY421" s="245" t="s">
        <v>135</v>
      </c>
    </row>
    <row r="422" spans="1:65" s="2" customFormat="1" ht="16.5" customHeight="1">
      <c r="A422" s="40"/>
      <c r="B422" s="41"/>
      <c r="C422" s="206" t="s">
        <v>481</v>
      </c>
      <c r="D422" s="206" t="s">
        <v>137</v>
      </c>
      <c r="E422" s="207" t="s">
        <v>712</v>
      </c>
      <c r="F422" s="208" t="s">
        <v>713</v>
      </c>
      <c r="G422" s="209" t="s">
        <v>714</v>
      </c>
      <c r="H422" s="210">
        <v>1</v>
      </c>
      <c r="I422" s="211"/>
      <c r="J422" s="212">
        <f>ROUND(I422*H422,2)</f>
        <v>0</v>
      </c>
      <c r="K422" s="208" t="s">
        <v>141</v>
      </c>
      <c r="L422" s="46"/>
      <c r="M422" s="213" t="s">
        <v>19</v>
      </c>
      <c r="N422" s="214" t="s">
        <v>44</v>
      </c>
      <c r="O422" s="86"/>
      <c r="P422" s="215">
        <f>O422*H422</f>
        <v>0</v>
      </c>
      <c r="Q422" s="215">
        <v>0</v>
      </c>
      <c r="R422" s="215">
        <f>Q422*H422</f>
        <v>0</v>
      </c>
      <c r="S422" s="215">
        <v>0</v>
      </c>
      <c r="T422" s="21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7" t="s">
        <v>707</v>
      </c>
      <c r="AT422" s="217" t="s">
        <v>137</v>
      </c>
      <c r="AU422" s="217" t="s">
        <v>83</v>
      </c>
      <c r="AY422" s="19" t="s">
        <v>135</v>
      </c>
      <c r="BE422" s="218">
        <f>IF(N422="základní",J422,0)</f>
        <v>0</v>
      </c>
      <c r="BF422" s="218">
        <f>IF(N422="snížená",J422,0)</f>
        <v>0</v>
      </c>
      <c r="BG422" s="218">
        <f>IF(N422="zákl. přenesená",J422,0)</f>
        <v>0</v>
      </c>
      <c r="BH422" s="218">
        <f>IF(N422="sníž. přenesená",J422,0)</f>
        <v>0</v>
      </c>
      <c r="BI422" s="218">
        <f>IF(N422="nulová",J422,0)</f>
        <v>0</v>
      </c>
      <c r="BJ422" s="19" t="s">
        <v>81</v>
      </c>
      <c r="BK422" s="218">
        <f>ROUND(I422*H422,2)</f>
        <v>0</v>
      </c>
      <c r="BL422" s="19" t="s">
        <v>707</v>
      </c>
      <c r="BM422" s="217" t="s">
        <v>1298</v>
      </c>
    </row>
    <row r="423" spans="1:47" s="2" customFormat="1" ht="12">
      <c r="A423" s="40"/>
      <c r="B423" s="41"/>
      <c r="C423" s="42"/>
      <c r="D423" s="219" t="s">
        <v>144</v>
      </c>
      <c r="E423" s="42"/>
      <c r="F423" s="220" t="s">
        <v>716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144</v>
      </c>
      <c r="AU423" s="19" t="s">
        <v>83</v>
      </c>
    </row>
    <row r="424" spans="1:51" s="13" customFormat="1" ht="12">
      <c r="A424" s="13"/>
      <c r="B424" s="224"/>
      <c r="C424" s="225"/>
      <c r="D424" s="226" t="s">
        <v>146</v>
      </c>
      <c r="E424" s="227" t="s">
        <v>19</v>
      </c>
      <c r="F424" s="228" t="s">
        <v>717</v>
      </c>
      <c r="G424" s="225"/>
      <c r="H424" s="227" t="s">
        <v>19</v>
      </c>
      <c r="I424" s="229"/>
      <c r="J424" s="225"/>
      <c r="K424" s="225"/>
      <c r="L424" s="230"/>
      <c r="M424" s="231"/>
      <c r="N424" s="232"/>
      <c r="O424" s="232"/>
      <c r="P424" s="232"/>
      <c r="Q424" s="232"/>
      <c r="R424" s="232"/>
      <c r="S424" s="232"/>
      <c r="T424" s="23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4" t="s">
        <v>146</v>
      </c>
      <c r="AU424" s="234" t="s">
        <v>83</v>
      </c>
      <c r="AV424" s="13" t="s">
        <v>81</v>
      </c>
      <c r="AW424" s="13" t="s">
        <v>35</v>
      </c>
      <c r="AX424" s="13" t="s">
        <v>73</v>
      </c>
      <c r="AY424" s="234" t="s">
        <v>135</v>
      </c>
    </row>
    <row r="425" spans="1:51" s="14" customFormat="1" ht="12">
      <c r="A425" s="14"/>
      <c r="B425" s="235"/>
      <c r="C425" s="236"/>
      <c r="D425" s="226" t="s">
        <v>146</v>
      </c>
      <c r="E425" s="237" t="s">
        <v>19</v>
      </c>
      <c r="F425" s="238" t="s">
        <v>81</v>
      </c>
      <c r="G425" s="236"/>
      <c r="H425" s="239">
        <v>1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5" t="s">
        <v>146</v>
      </c>
      <c r="AU425" s="245" t="s">
        <v>83</v>
      </c>
      <c r="AV425" s="14" t="s">
        <v>83</v>
      </c>
      <c r="AW425" s="14" t="s">
        <v>35</v>
      </c>
      <c r="AX425" s="14" t="s">
        <v>81</v>
      </c>
      <c r="AY425" s="245" t="s">
        <v>135</v>
      </c>
    </row>
    <row r="426" spans="1:65" s="2" customFormat="1" ht="16.5" customHeight="1">
      <c r="A426" s="40"/>
      <c r="B426" s="41"/>
      <c r="C426" s="206" t="s">
        <v>487</v>
      </c>
      <c r="D426" s="206" t="s">
        <v>137</v>
      </c>
      <c r="E426" s="207" t="s">
        <v>719</v>
      </c>
      <c r="F426" s="208" t="s">
        <v>720</v>
      </c>
      <c r="G426" s="209" t="s">
        <v>714</v>
      </c>
      <c r="H426" s="210">
        <v>1</v>
      </c>
      <c r="I426" s="211"/>
      <c r="J426" s="212">
        <f>ROUND(I426*H426,2)</f>
        <v>0</v>
      </c>
      <c r="K426" s="208" t="s">
        <v>141</v>
      </c>
      <c r="L426" s="46"/>
      <c r="M426" s="213" t="s">
        <v>19</v>
      </c>
      <c r="N426" s="214" t="s">
        <v>44</v>
      </c>
      <c r="O426" s="86"/>
      <c r="P426" s="215">
        <f>O426*H426</f>
        <v>0</v>
      </c>
      <c r="Q426" s="215">
        <v>0</v>
      </c>
      <c r="R426" s="215">
        <f>Q426*H426</f>
        <v>0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707</v>
      </c>
      <c r="AT426" s="217" t="s">
        <v>137</v>
      </c>
      <c r="AU426" s="217" t="s">
        <v>83</v>
      </c>
      <c r="AY426" s="19" t="s">
        <v>135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81</v>
      </c>
      <c r="BK426" s="218">
        <f>ROUND(I426*H426,2)</f>
        <v>0</v>
      </c>
      <c r="BL426" s="19" t="s">
        <v>707</v>
      </c>
      <c r="BM426" s="217" t="s">
        <v>1299</v>
      </c>
    </row>
    <row r="427" spans="1:47" s="2" customFormat="1" ht="12">
      <c r="A427" s="40"/>
      <c r="B427" s="41"/>
      <c r="C427" s="42"/>
      <c r="D427" s="219" t="s">
        <v>144</v>
      </c>
      <c r="E427" s="42"/>
      <c r="F427" s="220" t="s">
        <v>722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144</v>
      </c>
      <c r="AU427" s="19" t="s">
        <v>83</v>
      </c>
    </row>
    <row r="428" spans="1:51" s="13" customFormat="1" ht="12">
      <c r="A428" s="13"/>
      <c r="B428" s="224"/>
      <c r="C428" s="225"/>
      <c r="D428" s="226" t="s">
        <v>146</v>
      </c>
      <c r="E428" s="227" t="s">
        <v>19</v>
      </c>
      <c r="F428" s="228" t="s">
        <v>723</v>
      </c>
      <c r="G428" s="225"/>
      <c r="H428" s="227" t="s">
        <v>19</v>
      </c>
      <c r="I428" s="229"/>
      <c r="J428" s="225"/>
      <c r="K428" s="225"/>
      <c r="L428" s="230"/>
      <c r="M428" s="231"/>
      <c r="N428" s="232"/>
      <c r="O428" s="232"/>
      <c r="P428" s="232"/>
      <c r="Q428" s="232"/>
      <c r="R428" s="232"/>
      <c r="S428" s="232"/>
      <c r="T428" s="23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4" t="s">
        <v>146</v>
      </c>
      <c r="AU428" s="234" t="s">
        <v>83</v>
      </c>
      <c r="AV428" s="13" t="s">
        <v>81</v>
      </c>
      <c r="AW428" s="13" t="s">
        <v>35</v>
      </c>
      <c r="AX428" s="13" t="s">
        <v>73</v>
      </c>
      <c r="AY428" s="234" t="s">
        <v>135</v>
      </c>
    </row>
    <row r="429" spans="1:51" s="14" customFormat="1" ht="12">
      <c r="A429" s="14"/>
      <c r="B429" s="235"/>
      <c r="C429" s="236"/>
      <c r="D429" s="226" t="s">
        <v>146</v>
      </c>
      <c r="E429" s="237" t="s">
        <v>19</v>
      </c>
      <c r="F429" s="238" t="s">
        <v>81</v>
      </c>
      <c r="G429" s="236"/>
      <c r="H429" s="239">
        <v>1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5" t="s">
        <v>146</v>
      </c>
      <c r="AU429" s="245" t="s">
        <v>83</v>
      </c>
      <c r="AV429" s="14" t="s">
        <v>83</v>
      </c>
      <c r="AW429" s="14" t="s">
        <v>35</v>
      </c>
      <c r="AX429" s="14" t="s">
        <v>81</v>
      </c>
      <c r="AY429" s="245" t="s">
        <v>135</v>
      </c>
    </row>
    <row r="430" spans="1:65" s="2" customFormat="1" ht="16.5" customHeight="1">
      <c r="A430" s="40"/>
      <c r="B430" s="41"/>
      <c r="C430" s="206" t="s">
        <v>492</v>
      </c>
      <c r="D430" s="206" t="s">
        <v>137</v>
      </c>
      <c r="E430" s="207" t="s">
        <v>725</v>
      </c>
      <c r="F430" s="208" t="s">
        <v>726</v>
      </c>
      <c r="G430" s="209" t="s">
        <v>714</v>
      </c>
      <c r="H430" s="210">
        <v>1</v>
      </c>
      <c r="I430" s="211"/>
      <c r="J430" s="212">
        <f>ROUND(I430*H430,2)</f>
        <v>0</v>
      </c>
      <c r="K430" s="208" t="s">
        <v>141</v>
      </c>
      <c r="L430" s="46"/>
      <c r="M430" s="213" t="s">
        <v>19</v>
      </c>
      <c r="N430" s="214" t="s">
        <v>44</v>
      </c>
      <c r="O430" s="86"/>
      <c r="P430" s="215">
        <f>O430*H430</f>
        <v>0</v>
      </c>
      <c r="Q430" s="215">
        <v>0</v>
      </c>
      <c r="R430" s="215">
        <f>Q430*H430</f>
        <v>0</v>
      </c>
      <c r="S430" s="215">
        <v>0</v>
      </c>
      <c r="T430" s="216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7" t="s">
        <v>707</v>
      </c>
      <c r="AT430" s="217" t="s">
        <v>137</v>
      </c>
      <c r="AU430" s="217" t="s">
        <v>83</v>
      </c>
      <c r="AY430" s="19" t="s">
        <v>135</v>
      </c>
      <c r="BE430" s="218">
        <f>IF(N430="základní",J430,0)</f>
        <v>0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9" t="s">
        <v>81</v>
      </c>
      <c r="BK430" s="218">
        <f>ROUND(I430*H430,2)</f>
        <v>0</v>
      </c>
      <c r="BL430" s="19" t="s">
        <v>707</v>
      </c>
      <c r="BM430" s="217" t="s">
        <v>1300</v>
      </c>
    </row>
    <row r="431" spans="1:47" s="2" customFormat="1" ht="12">
      <c r="A431" s="40"/>
      <c r="B431" s="41"/>
      <c r="C431" s="42"/>
      <c r="D431" s="219" t="s">
        <v>144</v>
      </c>
      <c r="E431" s="42"/>
      <c r="F431" s="220" t="s">
        <v>728</v>
      </c>
      <c r="G431" s="42"/>
      <c r="H431" s="42"/>
      <c r="I431" s="221"/>
      <c r="J431" s="42"/>
      <c r="K431" s="42"/>
      <c r="L431" s="46"/>
      <c r="M431" s="222"/>
      <c r="N431" s="22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144</v>
      </c>
      <c r="AU431" s="19" t="s">
        <v>83</v>
      </c>
    </row>
    <row r="432" spans="1:51" s="13" customFormat="1" ht="12">
      <c r="A432" s="13"/>
      <c r="B432" s="224"/>
      <c r="C432" s="225"/>
      <c r="D432" s="226" t="s">
        <v>146</v>
      </c>
      <c r="E432" s="227" t="s">
        <v>19</v>
      </c>
      <c r="F432" s="228" t="s">
        <v>729</v>
      </c>
      <c r="G432" s="225"/>
      <c r="H432" s="227" t="s">
        <v>19</v>
      </c>
      <c r="I432" s="229"/>
      <c r="J432" s="225"/>
      <c r="K432" s="225"/>
      <c r="L432" s="230"/>
      <c r="M432" s="231"/>
      <c r="N432" s="232"/>
      <c r="O432" s="232"/>
      <c r="P432" s="232"/>
      <c r="Q432" s="232"/>
      <c r="R432" s="232"/>
      <c r="S432" s="232"/>
      <c r="T432" s="23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4" t="s">
        <v>146</v>
      </c>
      <c r="AU432" s="234" t="s">
        <v>83</v>
      </c>
      <c r="AV432" s="13" t="s">
        <v>81</v>
      </c>
      <c r="AW432" s="13" t="s">
        <v>35</v>
      </c>
      <c r="AX432" s="13" t="s">
        <v>73</v>
      </c>
      <c r="AY432" s="234" t="s">
        <v>135</v>
      </c>
    </row>
    <row r="433" spans="1:51" s="14" customFormat="1" ht="12">
      <c r="A433" s="14"/>
      <c r="B433" s="235"/>
      <c r="C433" s="236"/>
      <c r="D433" s="226" t="s">
        <v>146</v>
      </c>
      <c r="E433" s="237" t="s">
        <v>19</v>
      </c>
      <c r="F433" s="238" t="s">
        <v>81</v>
      </c>
      <c r="G433" s="236"/>
      <c r="H433" s="239">
        <v>1</v>
      </c>
      <c r="I433" s="240"/>
      <c r="J433" s="236"/>
      <c r="K433" s="236"/>
      <c r="L433" s="241"/>
      <c r="M433" s="242"/>
      <c r="N433" s="243"/>
      <c r="O433" s="243"/>
      <c r="P433" s="243"/>
      <c r="Q433" s="243"/>
      <c r="R433" s="243"/>
      <c r="S433" s="243"/>
      <c r="T433" s="24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5" t="s">
        <v>146</v>
      </c>
      <c r="AU433" s="245" t="s">
        <v>83</v>
      </c>
      <c r="AV433" s="14" t="s">
        <v>83</v>
      </c>
      <c r="AW433" s="14" t="s">
        <v>35</v>
      </c>
      <c r="AX433" s="14" t="s">
        <v>81</v>
      </c>
      <c r="AY433" s="245" t="s">
        <v>135</v>
      </c>
    </row>
    <row r="434" spans="1:65" s="2" customFormat="1" ht="16.5" customHeight="1">
      <c r="A434" s="40"/>
      <c r="B434" s="41"/>
      <c r="C434" s="206" t="s">
        <v>508</v>
      </c>
      <c r="D434" s="206" t="s">
        <v>137</v>
      </c>
      <c r="E434" s="207" t="s">
        <v>731</v>
      </c>
      <c r="F434" s="208" t="s">
        <v>732</v>
      </c>
      <c r="G434" s="209" t="s">
        <v>714</v>
      </c>
      <c r="H434" s="210">
        <v>1</v>
      </c>
      <c r="I434" s="211"/>
      <c r="J434" s="212">
        <f>ROUND(I434*H434,2)</f>
        <v>0</v>
      </c>
      <c r="K434" s="208" t="s">
        <v>141</v>
      </c>
      <c r="L434" s="46"/>
      <c r="M434" s="213" t="s">
        <v>19</v>
      </c>
      <c r="N434" s="214" t="s">
        <v>44</v>
      </c>
      <c r="O434" s="86"/>
      <c r="P434" s="215">
        <f>O434*H434</f>
        <v>0</v>
      </c>
      <c r="Q434" s="215">
        <v>0</v>
      </c>
      <c r="R434" s="215">
        <f>Q434*H434</f>
        <v>0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707</v>
      </c>
      <c r="AT434" s="217" t="s">
        <v>137</v>
      </c>
      <c r="AU434" s="217" t="s">
        <v>83</v>
      </c>
      <c r="AY434" s="19" t="s">
        <v>135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81</v>
      </c>
      <c r="BK434" s="218">
        <f>ROUND(I434*H434,2)</f>
        <v>0</v>
      </c>
      <c r="BL434" s="19" t="s">
        <v>707</v>
      </c>
      <c r="BM434" s="217" t="s">
        <v>1301</v>
      </c>
    </row>
    <row r="435" spans="1:47" s="2" customFormat="1" ht="12">
      <c r="A435" s="40"/>
      <c r="B435" s="41"/>
      <c r="C435" s="42"/>
      <c r="D435" s="219" t="s">
        <v>144</v>
      </c>
      <c r="E435" s="42"/>
      <c r="F435" s="220" t="s">
        <v>734</v>
      </c>
      <c r="G435" s="42"/>
      <c r="H435" s="42"/>
      <c r="I435" s="221"/>
      <c r="J435" s="42"/>
      <c r="K435" s="42"/>
      <c r="L435" s="46"/>
      <c r="M435" s="222"/>
      <c r="N435" s="223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144</v>
      </c>
      <c r="AU435" s="19" t="s">
        <v>83</v>
      </c>
    </row>
    <row r="436" spans="1:51" s="13" customFormat="1" ht="12">
      <c r="A436" s="13"/>
      <c r="B436" s="224"/>
      <c r="C436" s="225"/>
      <c r="D436" s="226" t="s">
        <v>146</v>
      </c>
      <c r="E436" s="227" t="s">
        <v>19</v>
      </c>
      <c r="F436" s="228" t="s">
        <v>735</v>
      </c>
      <c r="G436" s="225"/>
      <c r="H436" s="227" t="s">
        <v>19</v>
      </c>
      <c r="I436" s="229"/>
      <c r="J436" s="225"/>
      <c r="K436" s="225"/>
      <c r="L436" s="230"/>
      <c r="M436" s="231"/>
      <c r="N436" s="232"/>
      <c r="O436" s="232"/>
      <c r="P436" s="232"/>
      <c r="Q436" s="232"/>
      <c r="R436" s="232"/>
      <c r="S436" s="232"/>
      <c r="T436" s="23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4" t="s">
        <v>146</v>
      </c>
      <c r="AU436" s="234" t="s">
        <v>83</v>
      </c>
      <c r="AV436" s="13" t="s">
        <v>81</v>
      </c>
      <c r="AW436" s="13" t="s">
        <v>35</v>
      </c>
      <c r="AX436" s="13" t="s">
        <v>73</v>
      </c>
      <c r="AY436" s="234" t="s">
        <v>135</v>
      </c>
    </row>
    <row r="437" spans="1:51" s="14" customFormat="1" ht="12">
      <c r="A437" s="14"/>
      <c r="B437" s="235"/>
      <c r="C437" s="236"/>
      <c r="D437" s="226" t="s">
        <v>146</v>
      </c>
      <c r="E437" s="237" t="s">
        <v>19</v>
      </c>
      <c r="F437" s="238" t="s">
        <v>81</v>
      </c>
      <c r="G437" s="236"/>
      <c r="H437" s="239">
        <v>1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5" t="s">
        <v>146</v>
      </c>
      <c r="AU437" s="245" t="s">
        <v>83</v>
      </c>
      <c r="AV437" s="14" t="s">
        <v>83</v>
      </c>
      <c r="AW437" s="14" t="s">
        <v>35</v>
      </c>
      <c r="AX437" s="14" t="s">
        <v>81</v>
      </c>
      <c r="AY437" s="245" t="s">
        <v>135</v>
      </c>
    </row>
    <row r="438" spans="1:65" s="2" customFormat="1" ht="16.5" customHeight="1">
      <c r="A438" s="40"/>
      <c r="B438" s="41"/>
      <c r="C438" s="206" t="s">
        <v>513</v>
      </c>
      <c r="D438" s="206" t="s">
        <v>137</v>
      </c>
      <c r="E438" s="207" t="s">
        <v>737</v>
      </c>
      <c r="F438" s="208" t="s">
        <v>738</v>
      </c>
      <c r="G438" s="209" t="s">
        <v>714</v>
      </c>
      <c r="H438" s="210">
        <v>1</v>
      </c>
      <c r="I438" s="211"/>
      <c r="J438" s="212">
        <f>ROUND(I438*H438,2)</f>
        <v>0</v>
      </c>
      <c r="K438" s="208" t="s">
        <v>141</v>
      </c>
      <c r="L438" s="46"/>
      <c r="M438" s="213" t="s">
        <v>19</v>
      </c>
      <c r="N438" s="214" t="s">
        <v>44</v>
      </c>
      <c r="O438" s="86"/>
      <c r="P438" s="215">
        <f>O438*H438</f>
        <v>0</v>
      </c>
      <c r="Q438" s="215">
        <v>0</v>
      </c>
      <c r="R438" s="215">
        <f>Q438*H438</f>
        <v>0</v>
      </c>
      <c r="S438" s="215">
        <v>0</v>
      </c>
      <c r="T438" s="21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7" t="s">
        <v>707</v>
      </c>
      <c r="AT438" s="217" t="s">
        <v>137</v>
      </c>
      <c r="AU438" s="217" t="s">
        <v>83</v>
      </c>
      <c r="AY438" s="19" t="s">
        <v>135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9" t="s">
        <v>81</v>
      </c>
      <c r="BK438" s="218">
        <f>ROUND(I438*H438,2)</f>
        <v>0</v>
      </c>
      <c r="BL438" s="19" t="s">
        <v>707</v>
      </c>
      <c r="BM438" s="217" t="s">
        <v>1302</v>
      </c>
    </row>
    <row r="439" spans="1:47" s="2" customFormat="1" ht="12">
      <c r="A439" s="40"/>
      <c r="B439" s="41"/>
      <c r="C439" s="42"/>
      <c r="D439" s="219" t="s">
        <v>144</v>
      </c>
      <c r="E439" s="42"/>
      <c r="F439" s="220" t="s">
        <v>740</v>
      </c>
      <c r="G439" s="42"/>
      <c r="H439" s="42"/>
      <c r="I439" s="221"/>
      <c r="J439" s="42"/>
      <c r="K439" s="42"/>
      <c r="L439" s="46"/>
      <c r="M439" s="222"/>
      <c r="N439" s="223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144</v>
      </c>
      <c r="AU439" s="19" t="s">
        <v>83</v>
      </c>
    </row>
    <row r="440" spans="1:51" s="13" customFormat="1" ht="12">
      <c r="A440" s="13"/>
      <c r="B440" s="224"/>
      <c r="C440" s="225"/>
      <c r="D440" s="226" t="s">
        <v>146</v>
      </c>
      <c r="E440" s="227" t="s">
        <v>19</v>
      </c>
      <c r="F440" s="228" t="s">
        <v>741</v>
      </c>
      <c r="G440" s="225"/>
      <c r="H440" s="227" t="s">
        <v>19</v>
      </c>
      <c r="I440" s="229"/>
      <c r="J440" s="225"/>
      <c r="K440" s="225"/>
      <c r="L440" s="230"/>
      <c r="M440" s="231"/>
      <c r="N440" s="232"/>
      <c r="O440" s="232"/>
      <c r="P440" s="232"/>
      <c r="Q440" s="232"/>
      <c r="R440" s="232"/>
      <c r="S440" s="232"/>
      <c r="T440" s="23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4" t="s">
        <v>146</v>
      </c>
      <c r="AU440" s="234" t="s">
        <v>83</v>
      </c>
      <c r="AV440" s="13" t="s">
        <v>81</v>
      </c>
      <c r="AW440" s="13" t="s">
        <v>35</v>
      </c>
      <c r="AX440" s="13" t="s">
        <v>73</v>
      </c>
      <c r="AY440" s="234" t="s">
        <v>135</v>
      </c>
    </row>
    <row r="441" spans="1:51" s="13" customFormat="1" ht="12">
      <c r="A441" s="13"/>
      <c r="B441" s="224"/>
      <c r="C441" s="225"/>
      <c r="D441" s="226" t="s">
        <v>146</v>
      </c>
      <c r="E441" s="227" t="s">
        <v>19</v>
      </c>
      <c r="F441" s="228" t="s">
        <v>738</v>
      </c>
      <c r="G441" s="225"/>
      <c r="H441" s="227" t="s">
        <v>19</v>
      </c>
      <c r="I441" s="229"/>
      <c r="J441" s="225"/>
      <c r="K441" s="225"/>
      <c r="L441" s="230"/>
      <c r="M441" s="231"/>
      <c r="N441" s="232"/>
      <c r="O441" s="232"/>
      <c r="P441" s="232"/>
      <c r="Q441" s="232"/>
      <c r="R441" s="232"/>
      <c r="S441" s="232"/>
      <c r="T441" s="23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4" t="s">
        <v>146</v>
      </c>
      <c r="AU441" s="234" t="s">
        <v>83</v>
      </c>
      <c r="AV441" s="13" t="s">
        <v>81</v>
      </c>
      <c r="AW441" s="13" t="s">
        <v>35</v>
      </c>
      <c r="AX441" s="13" t="s">
        <v>73</v>
      </c>
      <c r="AY441" s="234" t="s">
        <v>135</v>
      </c>
    </row>
    <row r="442" spans="1:51" s="14" customFormat="1" ht="12">
      <c r="A442" s="14"/>
      <c r="B442" s="235"/>
      <c r="C442" s="236"/>
      <c r="D442" s="226" t="s">
        <v>146</v>
      </c>
      <c r="E442" s="237" t="s">
        <v>19</v>
      </c>
      <c r="F442" s="238" t="s">
        <v>81</v>
      </c>
      <c r="G442" s="236"/>
      <c r="H442" s="239">
        <v>1</v>
      </c>
      <c r="I442" s="240"/>
      <c r="J442" s="236"/>
      <c r="K442" s="236"/>
      <c r="L442" s="241"/>
      <c r="M442" s="242"/>
      <c r="N442" s="243"/>
      <c r="O442" s="243"/>
      <c r="P442" s="243"/>
      <c r="Q442" s="243"/>
      <c r="R442" s="243"/>
      <c r="S442" s="243"/>
      <c r="T442" s="24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5" t="s">
        <v>146</v>
      </c>
      <c r="AU442" s="245" t="s">
        <v>83</v>
      </c>
      <c r="AV442" s="14" t="s">
        <v>83</v>
      </c>
      <c r="AW442" s="14" t="s">
        <v>35</v>
      </c>
      <c r="AX442" s="14" t="s">
        <v>81</v>
      </c>
      <c r="AY442" s="245" t="s">
        <v>135</v>
      </c>
    </row>
    <row r="443" spans="1:65" s="2" customFormat="1" ht="16.5" customHeight="1">
      <c r="A443" s="40"/>
      <c r="B443" s="41"/>
      <c r="C443" s="206" t="s">
        <v>518</v>
      </c>
      <c r="D443" s="206" t="s">
        <v>137</v>
      </c>
      <c r="E443" s="207" t="s">
        <v>1303</v>
      </c>
      <c r="F443" s="208" t="s">
        <v>1304</v>
      </c>
      <c r="G443" s="209" t="s">
        <v>714</v>
      </c>
      <c r="H443" s="210">
        <v>1</v>
      </c>
      <c r="I443" s="211"/>
      <c r="J443" s="212">
        <f>ROUND(I443*H443,2)</f>
        <v>0</v>
      </c>
      <c r="K443" s="208" t="s">
        <v>141</v>
      </c>
      <c r="L443" s="46"/>
      <c r="M443" s="213" t="s">
        <v>19</v>
      </c>
      <c r="N443" s="214" t="s">
        <v>44</v>
      </c>
      <c r="O443" s="86"/>
      <c r="P443" s="215">
        <f>O443*H443</f>
        <v>0</v>
      </c>
      <c r="Q443" s="215">
        <v>0</v>
      </c>
      <c r="R443" s="215">
        <f>Q443*H443</f>
        <v>0</v>
      </c>
      <c r="S443" s="215">
        <v>0</v>
      </c>
      <c r="T443" s="216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7" t="s">
        <v>707</v>
      </c>
      <c r="AT443" s="217" t="s">
        <v>137</v>
      </c>
      <c r="AU443" s="217" t="s">
        <v>83</v>
      </c>
      <c r="AY443" s="19" t="s">
        <v>135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81</v>
      </c>
      <c r="BK443" s="218">
        <f>ROUND(I443*H443,2)</f>
        <v>0</v>
      </c>
      <c r="BL443" s="19" t="s">
        <v>707</v>
      </c>
      <c r="BM443" s="217" t="s">
        <v>1305</v>
      </c>
    </row>
    <row r="444" spans="1:47" s="2" customFormat="1" ht="12">
      <c r="A444" s="40"/>
      <c r="B444" s="41"/>
      <c r="C444" s="42"/>
      <c r="D444" s="219" t="s">
        <v>144</v>
      </c>
      <c r="E444" s="42"/>
      <c r="F444" s="220" t="s">
        <v>1306</v>
      </c>
      <c r="G444" s="42"/>
      <c r="H444" s="42"/>
      <c r="I444" s="221"/>
      <c r="J444" s="42"/>
      <c r="K444" s="42"/>
      <c r="L444" s="46"/>
      <c r="M444" s="222"/>
      <c r="N444" s="223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144</v>
      </c>
      <c r="AU444" s="19" t="s">
        <v>83</v>
      </c>
    </row>
    <row r="445" spans="1:51" s="13" customFormat="1" ht="12">
      <c r="A445" s="13"/>
      <c r="B445" s="224"/>
      <c r="C445" s="225"/>
      <c r="D445" s="226" t="s">
        <v>146</v>
      </c>
      <c r="E445" s="227" t="s">
        <v>19</v>
      </c>
      <c r="F445" s="228" t="s">
        <v>1307</v>
      </c>
      <c r="G445" s="225"/>
      <c r="H445" s="227" t="s">
        <v>19</v>
      </c>
      <c r="I445" s="229"/>
      <c r="J445" s="225"/>
      <c r="K445" s="225"/>
      <c r="L445" s="230"/>
      <c r="M445" s="231"/>
      <c r="N445" s="232"/>
      <c r="O445" s="232"/>
      <c r="P445" s="232"/>
      <c r="Q445" s="232"/>
      <c r="R445" s="232"/>
      <c r="S445" s="232"/>
      <c r="T445" s="23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4" t="s">
        <v>146</v>
      </c>
      <c r="AU445" s="234" t="s">
        <v>83</v>
      </c>
      <c r="AV445" s="13" t="s">
        <v>81</v>
      </c>
      <c r="AW445" s="13" t="s">
        <v>35</v>
      </c>
      <c r="AX445" s="13" t="s">
        <v>73</v>
      </c>
      <c r="AY445" s="234" t="s">
        <v>135</v>
      </c>
    </row>
    <row r="446" spans="1:51" s="14" customFormat="1" ht="12">
      <c r="A446" s="14"/>
      <c r="B446" s="235"/>
      <c r="C446" s="236"/>
      <c r="D446" s="226" t="s">
        <v>146</v>
      </c>
      <c r="E446" s="237" t="s">
        <v>19</v>
      </c>
      <c r="F446" s="238" t="s">
        <v>81</v>
      </c>
      <c r="G446" s="236"/>
      <c r="H446" s="239">
        <v>1</v>
      </c>
      <c r="I446" s="240"/>
      <c r="J446" s="236"/>
      <c r="K446" s="236"/>
      <c r="L446" s="241"/>
      <c r="M446" s="242"/>
      <c r="N446" s="243"/>
      <c r="O446" s="243"/>
      <c r="P446" s="243"/>
      <c r="Q446" s="243"/>
      <c r="R446" s="243"/>
      <c r="S446" s="243"/>
      <c r="T446" s="24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5" t="s">
        <v>146</v>
      </c>
      <c r="AU446" s="245" t="s">
        <v>83</v>
      </c>
      <c r="AV446" s="14" t="s">
        <v>83</v>
      </c>
      <c r="AW446" s="14" t="s">
        <v>35</v>
      </c>
      <c r="AX446" s="14" t="s">
        <v>81</v>
      </c>
      <c r="AY446" s="245" t="s">
        <v>135</v>
      </c>
    </row>
    <row r="447" spans="1:63" s="12" customFormat="1" ht="22.8" customHeight="1">
      <c r="A447" s="12"/>
      <c r="B447" s="190"/>
      <c r="C447" s="191"/>
      <c r="D447" s="192" t="s">
        <v>72</v>
      </c>
      <c r="E447" s="204" t="s">
        <v>742</v>
      </c>
      <c r="F447" s="204" t="s">
        <v>743</v>
      </c>
      <c r="G447" s="191"/>
      <c r="H447" s="191"/>
      <c r="I447" s="194"/>
      <c r="J447" s="205">
        <f>BK447</f>
        <v>0</v>
      </c>
      <c r="K447" s="191"/>
      <c r="L447" s="196"/>
      <c r="M447" s="197"/>
      <c r="N447" s="198"/>
      <c r="O447" s="198"/>
      <c r="P447" s="199">
        <f>SUM(P448:P456)</f>
        <v>0</v>
      </c>
      <c r="Q447" s="198"/>
      <c r="R447" s="199">
        <f>SUM(R448:R456)</f>
        <v>0</v>
      </c>
      <c r="S447" s="198"/>
      <c r="T447" s="200">
        <f>SUM(T448:T456)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01" t="s">
        <v>175</v>
      </c>
      <c r="AT447" s="202" t="s">
        <v>72</v>
      </c>
      <c r="AU447" s="202" t="s">
        <v>81</v>
      </c>
      <c r="AY447" s="201" t="s">
        <v>135</v>
      </c>
      <c r="BK447" s="203">
        <f>SUM(BK448:BK456)</f>
        <v>0</v>
      </c>
    </row>
    <row r="448" spans="1:65" s="2" customFormat="1" ht="16.5" customHeight="1">
      <c r="A448" s="40"/>
      <c r="B448" s="41"/>
      <c r="C448" s="206" t="s">
        <v>525</v>
      </c>
      <c r="D448" s="206" t="s">
        <v>137</v>
      </c>
      <c r="E448" s="207" t="s">
        <v>745</v>
      </c>
      <c r="F448" s="208" t="s">
        <v>743</v>
      </c>
      <c r="G448" s="209" t="s">
        <v>714</v>
      </c>
      <c r="H448" s="210">
        <v>1</v>
      </c>
      <c r="I448" s="211"/>
      <c r="J448" s="212">
        <f>ROUND(I448*H448,2)</f>
        <v>0</v>
      </c>
      <c r="K448" s="208" t="s">
        <v>141</v>
      </c>
      <c r="L448" s="46"/>
      <c r="M448" s="213" t="s">
        <v>19</v>
      </c>
      <c r="N448" s="214" t="s">
        <v>44</v>
      </c>
      <c r="O448" s="86"/>
      <c r="P448" s="215">
        <f>O448*H448</f>
        <v>0</v>
      </c>
      <c r="Q448" s="215">
        <v>0</v>
      </c>
      <c r="R448" s="215">
        <f>Q448*H448</f>
        <v>0</v>
      </c>
      <c r="S448" s="215">
        <v>0</v>
      </c>
      <c r="T448" s="216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7" t="s">
        <v>707</v>
      </c>
      <c r="AT448" s="217" t="s">
        <v>137</v>
      </c>
      <c r="AU448" s="217" t="s">
        <v>83</v>
      </c>
      <c r="AY448" s="19" t="s">
        <v>135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9" t="s">
        <v>81</v>
      </c>
      <c r="BK448" s="218">
        <f>ROUND(I448*H448,2)</f>
        <v>0</v>
      </c>
      <c r="BL448" s="19" t="s">
        <v>707</v>
      </c>
      <c r="BM448" s="217" t="s">
        <v>1308</v>
      </c>
    </row>
    <row r="449" spans="1:47" s="2" customFormat="1" ht="12">
      <c r="A449" s="40"/>
      <c r="B449" s="41"/>
      <c r="C449" s="42"/>
      <c r="D449" s="219" t="s">
        <v>144</v>
      </c>
      <c r="E449" s="42"/>
      <c r="F449" s="220" t="s">
        <v>747</v>
      </c>
      <c r="G449" s="42"/>
      <c r="H449" s="42"/>
      <c r="I449" s="221"/>
      <c r="J449" s="42"/>
      <c r="K449" s="42"/>
      <c r="L449" s="46"/>
      <c r="M449" s="222"/>
      <c r="N449" s="223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144</v>
      </c>
      <c r="AU449" s="19" t="s">
        <v>83</v>
      </c>
    </row>
    <row r="450" spans="1:51" s="13" customFormat="1" ht="12">
      <c r="A450" s="13"/>
      <c r="B450" s="224"/>
      <c r="C450" s="225"/>
      <c r="D450" s="226" t="s">
        <v>146</v>
      </c>
      <c r="E450" s="227" t="s">
        <v>19</v>
      </c>
      <c r="F450" s="228" t="s">
        <v>748</v>
      </c>
      <c r="G450" s="225"/>
      <c r="H450" s="227" t="s">
        <v>19</v>
      </c>
      <c r="I450" s="229"/>
      <c r="J450" s="225"/>
      <c r="K450" s="225"/>
      <c r="L450" s="230"/>
      <c r="M450" s="231"/>
      <c r="N450" s="232"/>
      <c r="O450" s="232"/>
      <c r="P450" s="232"/>
      <c r="Q450" s="232"/>
      <c r="R450" s="232"/>
      <c r="S450" s="232"/>
      <c r="T450" s="23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4" t="s">
        <v>146</v>
      </c>
      <c r="AU450" s="234" t="s">
        <v>83</v>
      </c>
      <c r="AV450" s="13" t="s">
        <v>81</v>
      </c>
      <c r="AW450" s="13" t="s">
        <v>35</v>
      </c>
      <c r="AX450" s="13" t="s">
        <v>73</v>
      </c>
      <c r="AY450" s="234" t="s">
        <v>135</v>
      </c>
    </row>
    <row r="451" spans="1:51" s="13" customFormat="1" ht="12">
      <c r="A451" s="13"/>
      <c r="B451" s="224"/>
      <c r="C451" s="225"/>
      <c r="D451" s="226" t="s">
        <v>146</v>
      </c>
      <c r="E451" s="227" t="s">
        <v>19</v>
      </c>
      <c r="F451" s="228" t="s">
        <v>743</v>
      </c>
      <c r="G451" s="225"/>
      <c r="H451" s="227" t="s">
        <v>19</v>
      </c>
      <c r="I451" s="229"/>
      <c r="J451" s="225"/>
      <c r="K451" s="225"/>
      <c r="L451" s="230"/>
      <c r="M451" s="231"/>
      <c r="N451" s="232"/>
      <c r="O451" s="232"/>
      <c r="P451" s="232"/>
      <c r="Q451" s="232"/>
      <c r="R451" s="232"/>
      <c r="S451" s="232"/>
      <c r="T451" s="23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4" t="s">
        <v>146</v>
      </c>
      <c r="AU451" s="234" t="s">
        <v>83</v>
      </c>
      <c r="AV451" s="13" t="s">
        <v>81</v>
      </c>
      <c r="AW451" s="13" t="s">
        <v>35</v>
      </c>
      <c r="AX451" s="13" t="s">
        <v>73</v>
      </c>
      <c r="AY451" s="234" t="s">
        <v>135</v>
      </c>
    </row>
    <row r="452" spans="1:51" s="14" customFormat="1" ht="12">
      <c r="A452" s="14"/>
      <c r="B452" s="235"/>
      <c r="C452" s="236"/>
      <c r="D452" s="226" t="s">
        <v>146</v>
      </c>
      <c r="E452" s="237" t="s">
        <v>19</v>
      </c>
      <c r="F452" s="238" t="s">
        <v>81</v>
      </c>
      <c r="G452" s="236"/>
      <c r="H452" s="239">
        <v>1</v>
      </c>
      <c r="I452" s="240"/>
      <c r="J452" s="236"/>
      <c r="K452" s="236"/>
      <c r="L452" s="241"/>
      <c r="M452" s="242"/>
      <c r="N452" s="243"/>
      <c r="O452" s="243"/>
      <c r="P452" s="243"/>
      <c r="Q452" s="243"/>
      <c r="R452" s="243"/>
      <c r="S452" s="243"/>
      <c r="T452" s="24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5" t="s">
        <v>146</v>
      </c>
      <c r="AU452" s="245" t="s">
        <v>83</v>
      </c>
      <c r="AV452" s="14" t="s">
        <v>83</v>
      </c>
      <c r="AW452" s="14" t="s">
        <v>35</v>
      </c>
      <c r="AX452" s="14" t="s">
        <v>81</v>
      </c>
      <c r="AY452" s="245" t="s">
        <v>135</v>
      </c>
    </row>
    <row r="453" spans="1:65" s="2" customFormat="1" ht="16.5" customHeight="1">
      <c r="A453" s="40"/>
      <c r="B453" s="41"/>
      <c r="C453" s="206" t="s">
        <v>531</v>
      </c>
      <c r="D453" s="206" t="s">
        <v>137</v>
      </c>
      <c r="E453" s="207" t="s">
        <v>750</v>
      </c>
      <c r="F453" s="208" t="s">
        <v>751</v>
      </c>
      <c r="G453" s="209" t="s">
        <v>714</v>
      </c>
      <c r="H453" s="210">
        <v>1</v>
      </c>
      <c r="I453" s="211"/>
      <c r="J453" s="212">
        <f>ROUND(I453*H453,2)</f>
        <v>0</v>
      </c>
      <c r="K453" s="208" t="s">
        <v>141</v>
      </c>
      <c r="L453" s="46"/>
      <c r="M453" s="213" t="s">
        <v>19</v>
      </c>
      <c r="N453" s="214" t="s">
        <v>44</v>
      </c>
      <c r="O453" s="86"/>
      <c r="P453" s="215">
        <f>O453*H453</f>
        <v>0</v>
      </c>
      <c r="Q453" s="215">
        <v>0</v>
      </c>
      <c r="R453" s="215">
        <f>Q453*H453</f>
        <v>0</v>
      </c>
      <c r="S453" s="215">
        <v>0</v>
      </c>
      <c r="T453" s="21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7" t="s">
        <v>707</v>
      </c>
      <c r="AT453" s="217" t="s">
        <v>137</v>
      </c>
      <c r="AU453" s="217" t="s">
        <v>83</v>
      </c>
      <c r="AY453" s="19" t="s">
        <v>135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9" t="s">
        <v>81</v>
      </c>
      <c r="BK453" s="218">
        <f>ROUND(I453*H453,2)</f>
        <v>0</v>
      </c>
      <c r="BL453" s="19" t="s">
        <v>707</v>
      </c>
      <c r="BM453" s="217" t="s">
        <v>1309</v>
      </c>
    </row>
    <row r="454" spans="1:47" s="2" customFormat="1" ht="12">
      <c r="A454" s="40"/>
      <c r="B454" s="41"/>
      <c r="C454" s="42"/>
      <c r="D454" s="219" t="s">
        <v>144</v>
      </c>
      <c r="E454" s="42"/>
      <c r="F454" s="220" t="s">
        <v>753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144</v>
      </c>
      <c r="AU454" s="19" t="s">
        <v>83</v>
      </c>
    </row>
    <row r="455" spans="1:51" s="13" customFormat="1" ht="12">
      <c r="A455" s="13"/>
      <c r="B455" s="224"/>
      <c r="C455" s="225"/>
      <c r="D455" s="226" t="s">
        <v>146</v>
      </c>
      <c r="E455" s="227" t="s">
        <v>19</v>
      </c>
      <c r="F455" s="228" t="s">
        <v>754</v>
      </c>
      <c r="G455" s="225"/>
      <c r="H455" s="227" t="s">
        <v>19</v>
      </c>
      <c r="I455" s="229"/>
      <c r="J455" s="225"/>
      <c r="K455" s="225"/>
      <c r="L455" s="230"/>
      <c r="M455" s="231"/>
      <c r="N455" s="232"/>
      <c r="O455" s="232"/>
      <c r="P455" s="232"/>
      <c r="Q455" s="232"/>
      <c r="R455" s="232"/>
      <c r="S455" s="232"/>
      <c r="T455" s="23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4" t="s">
        <v>146</v>
      </c>
      <c r="AU455" s="234" t="s">
        <v>83</v>
      </c>
      <c r="AV455" s="13" t="s">
        <v>81</v>
      </c>
      <c r="AW455" s="13" t="s">
        <v>35</v>
      </c>
      <c r="AX455" s="13" t="s">
        <v>73</v>
      </c>
      <c r="AY455" s="234" t="s">
        <v>135</v>
      </c>
    </row>
    <row r="456" spans="1:51" s="14" customFormat="1" ht="12">
      <c r="A456" s="14"/>
      <c r="B456" s="235"/>
      <c r="C456" s="236"/>
      <c r="D456" s="226" t="s">
        <v>146</v>
      </c>
      <c r="E456" s="237" t="s">
        <v>19</v>
      </c>
      <c r="F456" s="238" t="s">
        <v>81</v>
      </c>
      <c r="G456" s="236"/>
      <c r="H456" s="239">
        <v>1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5" t="s">
        <v>146</v>
      </c>
      <c r="AU456" s="245" t="s">
        <v>83</v>
      </c>
      <c r="AV456" s="14" t="s">
        <v>83</v>
      </c>
      <c r="AW456" s="14" t="s">
        <v>35</v>
      </c>
      <c r="AX456" s="14" t="s">
        <v>81</v>
      </c>
      <c r="AY456" s="245" t="s">
        <v>135</v>
      </c>
    </row>
    <row r="457" spans="1:63" s="12" customFormat="1" ht="22.8" customHeight="1">
      <c r="A457" s="12"/>
      <c r="B457" s="190"/>
      <c r="C457" s="191"/>
      <c r="D457" s="192" t="s">
        <v>72</v>
      </c>
      <c r="E457" s="204" t="s">
        <v>762</v>
      </c>
      <c r="F457" s="204" t="s">
        <v>763</v>
      </c>
      <c r="G457" s="191"/>
      <c r="H457" s="191"/>
      <c r="I457" s="194"/>
      <c r="J457" s="205">
        <f>BK457</f>
        <v>0</v>
      </c>
      <c r="K457" s="191"/>
      <c r="L457" s="196"/>
      <c r="M457" s="197"/>
      <c r="N457" s="198"/>
      <c r="O457" s="198"/>
      <c r="P457" s="199">
        <f>SUM(P458:P474)</f>
        <v>0</v>
      </c>
      <c r="Q457" s="198"/>
      <c r="R457" s="199">
        <f>SUM(R458:R474)</f>
        <v>0</v>
      </c>
      <c r="S457" s="198"/>
      <c r="T457" s="200">
        <f>SUM(T458:T474)</f>
        <v>0</v>
      </c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01" t="s">
        <v>175</v>
      </c>
      <c r="AT457" s="202" t="s">
        <v>72</v>
      </c>
      <c r="AU457" s="202" t="s">
        <v>81</v>
      </c>
      <c r="AY457" s="201" t="s">
        <v>135</v>
      </c>
      <c r="BK457" s="203">
        <f>SUM(BK458:BK474)</f>
        <v>0</v>
      </c>
    </row>
    <row r="458" spans="1:65" s="2" customFormat="1" ht="16.5" customHeight="1">
      <c r="A458" s="40"/>
      <c r="B458" s="41"/>
      <c r="C458" s="206" t="s">
        <v>559</v>
      </c>
      <c r="D458" s="206" t="s">
        <v>137</v>
      </c>
      <c r="E458" s="207" t="s">
        <v>1310</v>
      </c>
      <c r="F458" s="208" t="s">
        <v>1311</v>
      </c>
      <c r="G458" s="209" t="s">
        <v>706</v>
      </c>
      <c r="H458" s="210">
        <v>4</v>
      </c>
      <c r="I458" s="211"/>
      <c r="J458" s="212">
        <f>ROUND(I458*H458,2)</f>
        <v>0</v>
      </c>
      <c r="K458" s="208" t="s">
        <v>141</v>
      </c>
      <c r="L458" s="46"/>
      <c r="M458" s="213" t="s">
        <v>19</v>
      </c>
      <c r="N458" s="214" t="s">
        <v>44</v>
      </c>
      <c r="O458" s="86"/>
      <c r="P458" s="215">
        <f>O458*H458</f>
        <v>0</v>
      </c>
      <c r="Q458" s="215">
        <v>0</v>
      </c>
      <c r="R458" s="215">
        <f>Q458*H458</f>
        <v>0</v>
      </c>
      <c r="S458" s="215">
        <v>0</v>
      </c>
      <c r="T458" s="216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7" t="s">
        <v>707</v>
      </c>
      <c r="AT458" s="217" t="s">
        <v>137</v>
      </c>
      <c r="AU458" s="217" t="s">
        <v>83</v>
      </c>
      <c r="AY458" s="19" t="s">
        <v>135</v>
      </c>
      <c r="BE458" s="218">
        <f>IF(N458="základní",J458,0)</f>
        <v>0</v>
      </c>
      <c r="BF458" s="218">
        <f>IF(N458="snížená",J458,0)</f>
        <v>0</v>
      </c>
      <c r="BG458" s="218">
        <f>IF(N458="zákl. přenesená",J458,0)</f>
        <v>0</v>
      </c>
      <c r="BH458" s="218">
        <f>IF(N458="sníž. přenesená",J458,0)</f>
        <v>0</v>
      </c>
      <c r="BI458" s="218">
        <f>IF(N458="nulová",J458,0)</f>
        <v>0</v>
      </c>
      <c r="BJ458" s="19" t="s">
        <v>81</v>
      </c>
      <c r="BK458" s="218">
        <f>ROUND(I458*H458,2)</f>
        <v>0</v>
      </c>
      <c r="BL458" s="19" t="s">
        <v>707</v>
      </c>
      <c r="BM458" s="217" t="s">
        <v>1312</v>
      </c>
    </row>
    <row r="459" spans="1:47" s="2" customFormat="1" ht="12">
      <c r="A459" s="40"/>
      <c r="B459" s="41"/>
      <c r="C459" s="42"/>
      <c r="D459" s="219" t="s">
        <v>144</v>
      </c>
      <c r="E459" s="42"/>
      <c r="F459" s="220" t="s">
        <v>1313</v>
      </c>
      <c r="G459" s="42"/>
      <c r="H459" s="42"/>
      <c r="I459" s="221"/>
      <c r="J459" s="42"/>
      <c r="K459" s="42"/>
      <c r="L459" s="46"/>
      <c r="M459" s="222"/>
      <c r="N459" s="223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144</v>
      </c>
      <c r="AU459" s="19" t="s">
        <v>83</v>
      </c>
    </row>
    <row r="460" spans="1:51" s="13" customFormat="1" ht="12">
      <c r="A460" s="13"/>
      <c r="B460" s="224"/>
      <c r="C460" s="225"/>
      <c r="D460" s="226" t="s">
        <v>146</v>
      </c>
      <c r="E460" s="227" t="s">
        <v>19</v>
      </c>
      <c r="F460" s="228" t="s">
        <v>1314</v>
      </c>
      <c r="G460" s="225"/>
      <c r="H460" s="227" t="s">
        <v>19</v>
      </c>
      <c r="I460" s="229"/>
      <c r="J460" s="225"/>
      <c r="K460" s="225"/>
      <c r="L460" s="230"/>
      <c r="M460" s="231"/>
      <c r="N460" s="232"/>
      <c r="O460" s="232"/>
      <c r="P460" s="232"/>
      <c r="Q460" s="232"/>
      <c r="R460" s="232"/>
      <c r="S460" s="232"/>
      <c r="T460" s="23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4" t="s">
        <v>146</v>
      </c>
      <c r="AU460" s="234" t="s">
        <v>83</v>
      </c>
      <c r="AV460" s="13" t="s">
        <v>81</v>
      </c>
      <c r="AW460" s="13" t="s">
        <v>35</v>
      </c>
      <c r="AX460" s="13" t="s">
        <v>73</v>
      </c>
      <c r="AY460" s="234" t="s">
        <v>135</v>
      </c>
    </row>
    <row r="461" spans="1:51" s="14" customFormat="1" ht="12">
      <c r="A461" s="14"/>
      <c r="B461" s="235"/>
      <c r="C461" s="236"/>
      <c r="D461" s="226" t="s">
        <v>146</v>
      </c>
      <c r="E461" s="237" t="s">
        <v>19</v>
      </c>
      <c r="F461" s="238" t="s">
        <v>142</v>
      </c>
      <c r="G461" s="236"/>
      <c r="H461" s="239">
        <v>4</v>
      </c>
      <c r="I461" s="240"/>
      <c r="J461" s="236"/>
      <c r="K461" s="236"/>
      <c r="L461" s="241"/>
      <c r="M461" s="242"/>
      <c r="N461" s="243"/>
      <c r="O461" s="243"/>
      <c r="P461" s="243"/>
      <c r="Q461" s="243"/>
      <c r="R461" s="243"/>
      <c r="S461" s="243"/>
      <c r="T461" s="24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5" t="s">
        <v>146</v>
      </c>
      <c r="AU461" s="245" t="s">
        <v>83</v>
      </c>
      <c r="AV461" s="14" t="s">
        <v>83</v>
      </c>
      <c r="AW461" s="14" t="s">
        <v>35</v>
      </c>
      <c r="AX461" s="14" t="s">
        <v>73</v>
      </c>
      <c r="AY461" s="245" t="s">
        <v>135</v>
      </c>
    </row>
    <row r="462" spans="1:51" s="15" customFormat="1" ht="12">
      <c r="A462" s="15"/>
      <c r="B462" s="246"/>
      <c r="C462" s="247"/>
      <c r="D462" s="226" t="s">
        <v>146</v>
      </c>
      <c r="E462" s="248" t="s">
        <v>19</v>
      </c>
      <c r="F462" s="249" t="s">
        <v>161</v>
      </c>
      <c r="G462" s="247"/>
      <c r="H462" s="250">
        <v>4</v>
      </c>
      <c r="I462" s="251"/>
      <c r="J462" s="247"/>
      <c r="K462" s="247"/>
      <c r="L462" s="252"/>
      <c r="M462" s="253"/>
      <c r="N462" s="254"/>
      <c r="O462" s="254"/>
      <c r="P462" s="254"/>
      <c r="Q462" s="254"/>
      <c r="R462" s="254"/>
      <c r="S462" s="254"/>
      <c r="T462" s="25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56" t="s">
        <v>146</v>
      </c>
      <c r="AU462" s="256" t="s">
        <v>83</v>
      </c>
      <c r="AV462" s="15" t="s">
        <v>142</v>
      </c>
      <c r="AW462" s="15" t="s">
        <v>35</v>
      </c>
      <c r="AX462" s="15" t="s">
        <v>81</v>
      </c>
      <c r="AY462" s="256" t="s">
        <v>135</v>
      </c>
    </row>
    <row r="463" spans="1:65" s="2" customFormat="1" ht="16.5" customHeight="1">
      <c r="A463" s="40"/>
      <c r="B463" s="41"/>
      <c r="C463" s="206" t="s">
        <v>565</v>
      </c>
      <c r="D463" s="206" t="s">
        <v>137</v>
      </c>
      <c r="E463" s="207" t="s">
        <v>1315</v>
      </c>
      <c r="F463" s="208" t="s">
        <v>1316</v>
      </c>
      <c r="G463" s="209" t="s">
        <v>714</v>
      </c>
      <c r="H463" s="210">
        <v>8</v>
      </c>
      <c r="I463" s="211"/>
      <c r="J463" s="212">
        <f>ROUND(I463*H463,2)</f>
        <v>0</v>
      </c>
      <c r="K463" s="208" t="s">
        <v>141</v>
      </c>
      <c r="L463" s="46"/>
      <c r="M463" s="213" t="s">
        <v>19</v>
      </c>
      <c r="N463" s="214" t="s">
        <v>44</v>
      </c>
      <c r="O463" s="86"/>
      <c r="P463" s="215">
        <f>O463*H463</f>
        <v>0</v>
      </c>
      <c r="Q463" s="215">
        <v>0</v>
      </c>
      <c r="R463" s="215">
        <f>Q463*H463</f>
        <v>0</v>
      </c>
      <c r="S463" s="215">
        <v>0</v>
      </c>
      <c r="T463" s="216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7" t="s">
        <v>707</v>
      </c>
      <c r="AT463" s="217" t="s">
        <v>137</v>
      </c>
      <c r="AU463" s="217" t="s">
        <v>83</v>
      </c>
      <c r="AY463" s="19" t="s">
        <v>135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9" t="s">
        <v>81</v>
      </c>
      <c r="BK463" s="218">
        <f>ROUND(I463*H463,2)</f>
        <v>0</v>
      </c>
      <c r="BL463" s="19" t="s">
        <v>707</v>
      </c>
      <c r="BM463" s="217" t="s">
        <v>1317</v>
      </c>
    </row>
    <row r="464" spans="1:47" s="2" customFormat="1" ht="12">
      <c r="A464" s="40"/>
      <c r="B464" s="41"/>
      <c r="C464" s="42"/>
      <c r="D464" s="219" t="s">
        <v>144</v>
      </c>
      <c r="E464" s="42"/>
      <c r="F464" s="220" t="s">
        <v>1318</v>
      </c>
      <c r="G464" s="42"/>
      <c r="H464" s="42"/>
      <c r="I464" s="221"/>
      <c r="J464" s="42"/>
      <c r="K464" s="42"/>
      <c r="L464" s="46"/>
      <c r="M464" s="222"/>
      <c r="N464" s="223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144</v>
      </c>
      <c r="AU464" s="19" t="s">
        <v>83</v>
      </c>
    </row>
    <row r="465" spans="1:51" s="13" customFormat="1" ht="12">
      <c r="A465" s="13"/>
      <c r="B465" s="224"/>
      <c r="C465" s="225"/>
      <c r="D465" s="226" t="s">
        <v>146</v>
      </c>
      <c r="E465" s="227" t="s">
        <v>19</v>
      </c>
      <c r="F465" s="228" t="s">
        <v>1319</v>
      </c>
      <c r="G465" s="225"/>
      <c r="H465" s="227" t="s">
        <v>19</v>
      </c>
      <c r="I465" s="229"/>
      <c r="J465" s="225"/>
      <c r="K465" s="225"/>
      <c r="L465" s="230"/>
      <c r="M465" s="231"/>
      <c r="N465" s="232"/>
      <c r="O465" s="232"/>
      <c r="P465" s="232"/>
      <c r="Q465" s="232"/>
      <c r="R465" s="232"/>
      <c r="S465" s="232"/>
      <c r="T465" s="23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4" t="s">
        <v>146</v>
      </c>
      <c r="AU465" s="234" t="s">
        <v>83</v>
      </c>
      <c r="AV465" s="13" t="s">
        <v>81</v>
      </c>
      <c r="AW465" s="13" t="s">
        <v>35</v>
      </c>
      <c r="AX465" s="13" t="s">
        <v>73</v>
      </c>
      <c r="AY465" s="234" t="s">
        <v>135</v>
      </c>
    </row>
    <row r="466" spans="1:51" s="14" customFormat="1" ht="12">
      <c r="A466" s="14"/>
      <c r="B466" s="235"/>
      <c r="C466" s="236"/>
      <c r="D466" s="226" t="s">
        <v>146</v>
      </c>
      <c r="E466" s="237" t="s">
        <v>19</v>
      </c>
      <c r="F466" s="238" t="s">
        <v>1320</v>
      </c>
      <c r="G466" s="236"/>
      <c r="H466" s="239">
        <v>8</v>
      </c>
      <c r="I466" s="240"/>
      <c r="J466" s="236"/>
      <c r="K466" s="236"/>
      <c r="L466" s="241"/>
      <c r="M466" s="242"/>
      <c r="N466" s="243"/>
      <c r="O466" s="243"/>
      <c r="P466" s="243"/>
      <c r="Q466" s="243"/>
      <c r="R466" s="243"/>
      <c r="S466" s="243"/>
      <c r="T466" s="24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5" t="s">
        <v>146</v>
      </c>
      <c r="AU466" s="245" t="s">
        <v>83</v>
      </c>
      <c r="AV466" s="14" t="s">
        <v>83</v>
      </c>
      <c r="AW466" s="14" t="s">
        <v>35</v>
      </c>
      <c r="AX466" s="14" t="s">
        <v>81</v>
      </c>
      <c r="AY466" s="245" t="s">
        <v>135</v>
      </c>
    </row>
    <row r="467" spans="1:65" s="2" customFormat="1" ht="16.5" customHeight="1">
      <c r="A467" s="40"/>
      <c r="B467" s="41"/>
      <c r="C467" s="206" t="s">
        <v>400</v>
      </c>
      <c r="D467" s="206" t="s">
        <v>137</v>
      </c>
      <c r="E467" s="207" t="s">
        <v>773</v>
      </c>
      <c r="F467" s="208" t="s">
        <v>774</v>
      </c>
      <c r="G467" s="209" t="s">
        <v>706</v>
      </c>
      <c r="H467" s="210">
        <v>1</v>
      </c>
      <c r="I467" s="211"/>
      <c r="J467" s="212">
        <f>ROUND(I467*H467,2)</f>
        <v>0</v>
      </c>
      <c r="K467" s="208" t="s">
        <v>141</v>
      </c>
      <c r="L467" s="46"/>
      <c r="M467" s="213" t="s">
        <v>19</v>
      </c>
      <c r="N467" s="214" t="s">
        <v>44</v>
      </c>
      <c r="O467" s="86"/>
      <c r="P467" s="215">
        <f>O467*H467</f>
        <v>0</v>
      </c>
      <c r="Q467" s="215">
        <v>0</v>
      </c>
      <c r="R467" s="215">
        <f>Q467*H467</f>
        <v>0</v>
      </c>
      <c r="S467" s="215">
        <v>0</v>
      </c>
      <c r="T467" s="216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7" t="s">
        <v>707</v>
      </c>
      <c r="AT467" s="217" t="s">
        <v>137</v>
      </c>
      <c r="AU467" s="217" t="s">
        <v>83</v>
      </c>
      <c r="AY467" s="19" t="s">
        <v>135</v>
      </c>
      <c r="BE467" s="218">
        <f>IF(N467="základní",J467,0)</f>
        <v>0</v>
      </c>
      <c r="BF467" s="218">
        <f>IF(N467="snížená",J467,0)</f>
        <v>0</v>
      </c>
      <c r="BG467" s="218">
        <f>IF(N467="zákl. přenesená",J467,0)</f>
        <v>0</v>
      </c>
      <c r="BH467" s="218">
        <f>IF(N467="sníž. přenesená",J467,0)</f>
        <v>0</v>
      </c>
      <c r="BI467" s="218">
        <f>IF(N467="nulová",J467,0)</f>
        <v>0</v>
      </c>
      <c r="BJ467" s="19" t="s">
        <v>81</v>
      </c>
      <c r="BK467" s="218">
        <f>ROUND(I467*H467,2)</f>
        <v>0</v>
      </c>
      <c r="BL467" s="19" t="s">
        <v>707</v>
      </c>
      <c r="BM467" s="217" t="s">
        <v>1321</v>
      </c>
    </row>
    <row r="468" spans="1:47" s="2" customFormat="1" ht="12">
      <c r="A468" s="40"/>
      <c r="B468" s="41"/>
      <c r="C468" s="42"/>
      <c r="D468" s="219" t="s">
        <v>144</v>
      </c>
      <c r="E468" s="42"/>
      <c r="F468" s="220" t="s">
        <v>776</v>
      </c>
      <c r="G468" s="42"/>
      <c r="H468" s="42"/>
      <c r="I468" s="221"/>
      <c r="J468" s="42"/>
      <c r="K468" s="42"/>
      <c r="L468" s="46"/>
      <c r="M468" s="222"/>
      <c r="N468" s="223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144</v>
      </c>
      <c r="AU468" s="19" t="s">
        <v>83</v>
      </c>
    </row>
    <row r="469" spans="1:51" s="13" customFormat="1" ht="12">
      <c r="A469" s="13"/>
      <c r="B469" s="224"/>
      <c r="C469" s="225"/>
      <c r="D469" s="226" t="s">
        <v>146</v>
      </c>
      <c r="E469" s="227" t="s">
        <v>19</v>
      </c>
      <c r="F469" s="228" t="s">
        <v>777</v>
      </c>
      <c r="G469" s="225"/>
      <c r="H469" s="227" t="s">
        <v>19</v>
      </c>
      <c r="I469" s="229"/>
      <c r="J469" s="225"/>
      <c r="K469" s="225"/>
      <c r="L469" s="230"/>
      <c r="M469" s="231"/>
      <c r="N469" s="232"/>
      <c r="O469" s="232"/>
      <c r="P469" s="232"/>
      <c r="Q469" s="232"/>
      <c r="R469" s="232"/>
      <c r="S469" s="232"/>
      <c r="T469" s="23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4" t="s">
        <v>146</v>
      </c>
      <c r="AU469" s="234" t="s">
        <v>83</v>
      </c>
      <c r="AV469" s="13" t="s">
        <v>81</v>
      </c>
      <c r="AW469" s="13" t="s">
        <v>35</v>
      </c>
      <c r="AX469" s="13" t="s">
        <v>73</v>
      </c>
      <c r="AY469" s="234" t="s">
        <v>135</v>
      </c>
    </row>
    <row r="470" spans="1:51" s="14" customFormat="1" ht="12">
      <c r="A470" s="14"/>
      <c r="B470" s="235"/>
      <c r="C470" s="236"/>
      <c r="D470" s="226" t="s">
        <v>146</v>
      </c>
      <c r="E470" s="237" t="s">
        <v>19</v>
      </c>
      <c r="F470" s="238" t="s">
        <v>81</v>
      </c>
      <c r="G470" s="236"/>
      <c r="H470" s="239">
        <v>1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5" t="s">
        <v>146</v>
      </c>
      <c r="AU470" s="245" t="s">
        <v>83</v>
      </c>
      <c r="AV470" s="14" t="s">
        <v>83</v>
      </c>
      <c r="AW470" s="14" t="s">
        <v>35</v>
      </c>
      <c r="AX470" s="14" t="s">
        <v>81</v>
      </c>
      <c r="AY470" s="245" t="s">
        <v>135</v>
      </c>
    </row>
    <row r="471" spans="1:65" s="2" customFormat="1" ht="16.5" customHeight="1">
      <c r="A471" s="40"/>
      <c r="B471" s="41"/>
      <c r="C471" s="206" t="s">
        <v>576</v>
      </c>
      <c r="D471" s="206" t="s">
        <v>137</v>
      </c>
      <c r="E471" s="207" t="s">
        <v>785</v>
      </c>
      <c r="F471" s="208" t="s">
        <v>786</v>
      </c>
      <c r="G471" s="209" t="s">
        <v>714</v>
      </c>
      <c r="H471" s="210">
        <v>1</v>
      </c>
      <c r="I471" s="211"/>
      <c r="J471" s="212">
        <f>ROUND(I471*H471,2)</f>
        <v>0</v>
      </c>
      <c r="K471" s="208" t="s">
        <v>141</v>
      </c>
      <c r="L471" s="46"/>
      <c r="M471" s="213" t="s">
        <v>19</v>
      </c>
      <c r="N471" s="214" t="s">
        <v>44</v>
      </c>
      <c r="O471" s="86"/>
      <c r="P471" s="215">
        <f>O471*H471</f>
        <v>0</v>
      </c>
      <c r="Q471" s="215">
        <v>0</v>
      </c>
      <c r="R471" s="215">
        <f>Q471*H471</f>
        <v>0</v>
      </c>
      <c r="S471" s="215">
        <v>0</v>
      </c>
      <c r="T471" s="216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7" t="s">
        <v>707</v>
      </c>
      <c r="AT471" s="217" t="s">
        <v>137</v>
      </c>
      <c r="AU471" s="217" t="s">
        <v>83</v>
      </c>
      <c r="AY471" s="19" t="s">
        <v>135</v>
      </c>
      <c r="BE471" s="218">
        <f>IF(N471="základní",J471,0)</f>
        <v>0</v>
      </c>
      <c r="BF471" s="218">
        <f>IF(N471="snížená",J471,0)</f>
        <v>0</v>
      </c>
      <c r="BG471" s="218">
        <f>IF(N471="zákl. přenesená",J471,0)</f>
        <v>0</v>
      </c>
      <c r="BH471" s="218">
        <f>IF(N471="sníž. přenesená",J471,0)</f>
        <v>0</v>
      </c>
      <c r="BI471" s="218">
        <f>IF(N471="nulová",J471,0)</f>
        <v>0</v>
      </c>
      <c r="BJ471" s="19" t="s">
        <v>81</v>
      </c>
      <c r="BK471" s="218">
        <f>ROUND(I471*H471,2)</f>
        <v>0</v>
      </c>
      <c r="BL471" s="19" t="s">
        <v>707</v>
      </c>
      <c r="BM471" s="217" t="s">
        <v>1322</v>
      </c>
    </row>
    <row r="472" spans="1:47" s="2" customFormat="1" ht="12">
      <c r="A472" s="40"/>
      <c r="B472" s="41"/>
      <c r="C472" s="42"/>
      <c r="D472" s="219" t="s">
        <v>144</v>
      </c>
      <c r="E472" s="42"/>
      <c r="F472" s="220" t="s">
        <v>788</v>
      </c>
      <c r="G472" s="42"/>
      <c r="H472" s="42"/>
      <c r="I472" s="221"/>
      <c r="J472" s="42"/>
      <c r="K472" s="42"/>
      <c r="L472" s="46"/>
      <c r="M472" s="222"/>
      <c r="N472" s="223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144</v>
      </c>
      <c r="AU472" s="19" t="s">
        <v>83</v>
      </c>
    </row>
    <row r="473" spans="1:51" s="13" customFormat="1" ht="12">
      <c r="A473" s="13"/>
      <c r="B473" s="224"/>
      <c r="C473" s="225"/>
      <c r="D473" s="226" t="s">
        <v>146</v>
      </c>
      <c r="E473" s="227" t="s">
        <v>19</v>
      </c>
      <c r="F473" s="228" t="s">
        <v>789</v>
      </c>
      <c r="G473" s="225"/>
      <c r="H473" s="227" t="s">
        <v>19</v>
      </c>
      <c r="I473" s="229"/>
      <c r="J473" s="225"/>
      <c r="K473" s="225"/>
      <c r="L473" s="230"/>
      <c r="M473" s="231"/>
      <c r="N473" s="232"/>
      <c r="O473" s="232"/>
      <c r="P473" s="232"/>
      <c r="Q473" s="232"/>
      <c r="R473" s="232"/>
      <c r="S473" s="232"/>
      <c r="T473" s="23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4" t="s">
        <v>146</v>
      </c>
      <c r="AU473" s="234" t="s">
        <v>83</v>
      </c>
      <c r="AV473" s="13" t="s">
        <v>81</v>
      </c>
      <c r="AW473" s="13" t="s">
        <v>35</v>
      </c>
      <c r="AX473" s="13" t="s">
        <v>73</v>
      </c>
      <c r="AY473" s="234" t="s">
        <v>135</v>
      </c>
    </row>
    <row r="474" spans="1:51" s="14" customFormat="1" ht="12">
      <c r="A474" s="14"/>
      <c r="B474" s="235"/>
      <c r="C474" s="236"/>
      <c r="D474" s="226" t="s">
        <v>146</v>
      </c>
      <c r="E474" s="237" t="s">
        <v>19</v>
      </c>
      <c r="F474" s="238" t="s">
        <v>81</v>
      </c>
      <c r="G474" s="236"/>
      <c r="H474" s="239">
        <v>1</v>
      </c>
      <c r="I474" s="240"/>
      <c r="J474" s="236"/>
      <c r="K474" s="236"/>
      <c r="L474" s="241"/>
      <c r="M474" s="267"/>
      <c r="N474" s="268"/>
      <c r="O474" s="268"/>
      <c r="P474" s="268"/>
      <c r="Q474" s="268"/>
      <c r="R474" s="268"/>
      <c r="S474" s="268"/>
      <c r="T474" s="269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5" t="s">
        <v>146</v>
      </c>
      <c r="AU474" s="245" t="s">
        <v>83</v>
      </c>
      <c r="AV474" s="14" t="s">
        <v>83</v>
      </c>
      <c r="AW474" s="14" t="s">
        <v>35</v>
      </c>
      <c r="AX474" s="14" t="s">
        <v>81</v>
      </c>
      <c r="AY474" s="245" t="s">
        <v>135</v>
      </c>
    </row>
    <row r="475" spans="1:31" s="2" customFormat="1" ht="6.95" customHeight="1">
      <c r="A475" s="40"/>
      <c r="B475" s="61"/>
      <c r="C475" s="62"/>
      <c r="D475" s="62"/>
      <c r="E475" s="62"/>
      <c r="F475" s="62"/>
      <c r="G475" s="62"/>
      <c r="H475" s="62"/>
      <c r="I475" s="62"/>
      <c r="J475" s="62"/>
      <c r="K475" s="62"/>
      <c r="L475" s="46"/>
      <c r="M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</row>
  </sheetData>
  <sheetProtection password="CC35" sheet="1" objects="1" scenarios="1" formatColumns="0" formatRows="0" autoFilter="0"/>
  <autoFilter ref="C92:K474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7" r:id="rId1" display="https://podminky.urs.cz/item/CS_URS_2024_01/111151131"/>
    <hyperlink ref="F107" r:id="rId2" display="https://podminky.urs.cz/item/CS_URS_2024_01/115001104"/>
    <hyperlink ref="F112" r:id="rId3" display="https://podminky.urs.cz/item/CS_URS_2024_01/115101201"/>
    <hyperlink ref="F117" r:id="rId4" display="https://podminky.urs.cz/item/CS_URS_2024_01/115101301"/>
    <hyperlink ref="F122" r:id="rId5" display="https://podminky.urs.cz/item/CS_URS_2024_01/121151115"/>
    <hyperlink ref="F127" r:id="rId6" display="https://podminky.urs.cz/item/CS_URS_2024_01/122251102"/>
    <hyperlink ref="F135" r:id="rId7" display="https://podminky.urs.cz/item/CS_URS_2024_01/131251100"/>
    <hyperlink ref="F140" r:id="rId8" display="https://podminky.urs.cz/item/CS_URS_2024_01/132251101"/>
    <hyperlink ref="F150" r:id="rId9" display="https://podminky.urs.cz/item/CS_URS_2024_01/162551108"/>
    <hyperlink ref="F161" r:id="rId10" display="https://podminky.urs.cz/item/CS_URS_2024_01/167151101"/>
    <hyperlink ref="F170" r:id="rId11" display="https://podminky.urs.cz/item/CS_URS_2024_01/171153101"/>
    <hyperlink ref="F175" r:id="rId12" display="https://podminky.urs.cz/item/CS_URS_2024_01/171251201"/>
    <hyperlink ref="F188" r:id="rId13" display="https://podminky.urs.cz/item/CS_URS_2024_01/174101101"/>
    <hyperlink ref="F196" r:id="rId14" display="https://podminky.urs.cz/item/CS_URS_2024_01/181152302"/>
    <hyperlink ref="F201" r:id="rId15" display="https://podminky.urs.cz/item/CS_URS_2024_01/181451121"/>
    <hyperlink ref="F209" r:id="rId16" display="https://podminky.urs.cz/item/CS_URS_2024_01/182251101"/>
    <hyperlink ref="F214" r:id="rId17" display="https://podminky.urs.cz/item/CS_URS_2024_01/184853511"/>
    <hyperlink ref="F225" r:id="rId18" display="https://podminky.urs.cz/item/CS_URS_2024_01/321311116"/>
    <hyperlink ref="F233" r:id="rId19" display="https://podminky.urs.cz/item/CS_URS_2024_01/321351010"/>
    <hyperlink ref="F241" r:id="rId20" display="https://podminky.urs.cz/item/CS_URS_2024_01/321352010"/>
    <hyperlink ref="F250" r:id="rId21" display="https://podminky.urs.cz/item/CS_URS_2024_01/451313511"/>
    <hyperlink ref="F259" r:id="rId22" display="https://podminky.urs.cz/item/CS_URS_2024_01/463215111"/>
    <hyperlink ref="F264" r:id="rId23" display="https://podminky.urs.cz/item/CS_URS_2024_01/465513227"/>
    <hyperlink ref="F274" r:id="rId24" display="https://podminky.urs.cz/item/CS_URS_2024_01/561021111"/>
    <hyperlink ref="F285" r:id="rId25" display="https://podminky.urs.cz/item/CS_URS_2024_01/561041111"/>
    <hyperlink ref="F301" r:id="rId26" display="https://podminky.urs.cz/item/CS_URS_2024_01/564861111"/>
    <hyperlink ref="F307" r:id="rId27" display="https://podminky.urs.cz/item/CS_URS_2024_01/911331131"/>
    <hyperlink ref="F319" r:id="rId28" display="https://podminky.urs.cz/item/CS_URS_2024_01/914111111"/>
    <hyperlink ref="F324" r:id="rId29" display="https://podminky.urs.cz/item/CS_URS_2024_01/914511112"/>
    <hyperlink ref="F337" r:id="rId30" display="https://podminky.urs.cz/item/CS_URS_2024_01/919521015"/>
    <hyperlink ref="F350" r:id="rId31" display="https://podminky.urs.cz/item/CS_URS_2024_01/919726121"/>
    <hyperlink ref="F355" r:id="rId32" display="https://podminky.urs.cz/item/CS_URS_2024_01/977311113"/>
    <hyperlink ref="F361" r:id="rId33" display="https://podminky.urs.cz/item/CS_URS_2024_01/998332011"/>
    <hyperlink ref="F365" r:id="rId34" display="https://podminky.urs.cz/item/CS_URS_2024_01/767995115"/>
    <hyperlink ref="F402" r:id="rId35" display="https://podminky.urs.cz/item/CS_URS_2024_01/998767101"/>
    <hyperlink ref="F405" r:id="rId36" display="https://podminky.urs.cz/item/CS_URS_2024_01/789421541"/>
    <hyperlink ref="F419" r:id="rId37" display="https://podminky.urs.cz/item/CS_URS_2024_01/011103000"/>
    <hyperlink ref="F423" r:id="rId38" display="https://podminky.urs.cz/item/CS_URS_2024_01/011314000.1"/>
    <hyperlink ref="F427" r:id="rId39" display="https://podminky.urs.cz/item/CS_URS_2024_01/012103000"/>
    <hyperlink ref="F431" r:id="rId40" display="https://podminky.urs.cz/item/CS_URS_2024_01/012203000"/>
    <hyperlink ref="F435" r:id="rId41" display="https://podminky.urs.cz/item/CS_URS_2024_01/012303000"/>
    <hyperlink ref="F439" r:id="rId42" display="https://podminky.urs.cz/item/CS_URS_2024_01/013254000"/>
    <hyperlink ref="F444" r:id="rId43" display="https://podminky.urs.cz/item/CS_URS_2024_01/013294000"/>
    <hyperlink ref="F449" r:id="rId44" display="https://podminky.urs.cz/item/CS_URS_2024_01/030001000.1"/>
    <hyperlink ref="F454" r:id="rId45" display="https://podminky.urs.cz/item/CS_URS_2024_01/032803000"/>
    <hyperlink ref="F459" r:id="rId46" display="https://podminky.urs.cz/item/CS_URS_2024_01/043134000"/>
    <hyperlink ref="F464" r:id="rId47" display="https://podminky.urs.cz/item/CS_URS_2024_01/043154000"/>
    <hyperlink ref="F468" r:id="rId48" display="https://podminky.urs.cz/item/CS_URS_2024_01/043203000"/>
    <hyperlink ref="F472" r:id="rId49" display="https://podminky.urs.cz/item/CS_URS_2024_01/0493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Realizace společných zařízení v k. ú. Stará Ves n. O. - I. etapa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1323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6. 2. 2024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36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99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ROUND(J92,2)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ROUND((SUM(BE92:BE451)),2)</f>
        <v>0</v>
      </c>
      <c r="G33" s="40"/>
      <c r="H33" s="40"/>
      <c r="I33" s="150">
        <v>0.21</v>
      </c>
      <c r="J33" s="149">
        <f>ROUND(((SUM(BE92:BE451))*I33),2)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ROUND((SUM(BF92:BF451)),2)</f>
        <v>0</v>
      </c>
      <c r="G34" s="40"/>
      <c r="H34" s="40"/>
      <c r="I34" s="150">
        <v>0.15</v>
      </c>
      <c r="J34" s="149">
        <f>ROUND(((SUM(BF92:BF451))*I34),2)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ROUND((SUM(BG92:BG451)),2)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ROUND((SUM(BH92:BH451)),2)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ROUND((SUM(BI92:BI451)),2)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Realizace společných zařízení v k. ú. Stará Ves n. O. - I. etapa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07 - Akumulační prostor AP4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k. ú. Stará Ves nad Ondřejnicí</v>
      </c>
      <c r="G52" s="42"/>
      <c r="H52" s="42"/>
      <c r="I52" s="34" t="s">
        <v>23</v>
      </c>
      <c r="J52" s="74" t="str">
        <f>IF(J12="","",J12)</f>
        <v>6. 2. 2024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54.45" customHeight="1">
      <c r="A54" s="40"/>
      <c r="B54" s="41"/>
      <c r="C54" s="34" t="s">
        <v>25</v>
      </c>
      <c r="D54" s="42"/>
      <c r="E54" s="42"/>
      <c r="F54" s="29" t="str">
        <f>E15</f>
        <v>ČR - SPÚ, KPÚ pro Moravskoslezský kraj</v>
      </c>
      <c r="G54" s="42"/>
      <c r="H54" s="42"/>
      <c r="I54" s="34" t="s">
        <v>32</v>
      </c>
      <c r="J54" s="38" t="str">
        <f>E21</f>
        <v>Hanousek s.r.o.,Barákova 2745/41, 796 01 Prostějov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Ing. Jan Krč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101</v>
      </c>
      <c r="D57" s="164"/>
      <c r="E57" s="164"/>
      <c r="F57" s="164"/>
      <c r="G57" s="164"/>
      <c r="H57" s="164"/>
      <c r="I57" s="164"/>
      <c r="J57" s="165" t="s">
        <v>102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67"/>
      <c r="C60" s="168"/>
      <c r="D60" s="169" t="s">
        <v>104</v>
      </c>
      <c r="E60" s="170"/>
      <c r="F60" s="170"/>
      <c r="G60" s="170"/>
      <c r="H60" s="170"/>
      <c r="I60" s="170"/>
      <c r="J60" s="171">
        <f>J93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105</v>
      </c>
      <c r="E61" s="176"/>
      <c r="F61" s="176"/>
      <c r="G61" s="176"/>
      <c r="H61" s="176"/>
      <c r="I61" s="176"/>
      <c r="J61" s="177">
        <f>J94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107</v>
      </c>
      <c r="E62" s="176"/>
      <c r="F62" s="176"/>
      <c r="G62" s="176"/>
      <c r="H62" s="176"/>
      <c r="I62" s="176"/>
      <c r="J62" s="177">
        <f>J325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108</v>
      </c>
      <c r="E63" s="176"/>
      <c r="F63" s="176"/>
      <c r="G63" s="176"/>
      <c r="H63" s="176"/>
      <c r="I63" s="176"/>
      <c r="J63" s="177">
        <f>J358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109</v>
      </c>
      <c r="E64" s="176"/>
      <c r="F64" s="176"/>
      <c r="G64" s="176"/>
      <c r="H64" s="176"/>
      <c r="I64" s="176"/>
      <c r="J64" s="177">
        <f>J364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111</v>
      </c>
      <c r="E65" s="176"/>
      <c r="F65" s="176"/>
      <c r="G65" s="176"/>
      <c r="H65" s="176"/>
      <c r="I65" s="176"/>
      <c r="J65" s="177">
        <f>J370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113</v>
      </c>
      <c r="E66" s="176"/>
      <c r="F66" s="176"/>
      <c r="G66" s="176"/>
      <c r="H66" s="176"/>
      <c r="I66" s="176"/>
      <c r="J66" s="177">
        <f>J383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1046</v>
      </c>
      <c r="E67" s="170"/>
      <c r="F67" s="170"/>
      <c r="G67" s="170"/>
      <c r="H67" s="170"/>
      <c r="I67" s="170"/>
      <c r="J67" s="171">
        <f>J386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1324</v>
      </c>
      <c r="E68" s="176"/>
      <c r="F68" s="176"/>
      <c r="G68" s="176"/>
      <c r="H68" s="176"/>
      <c r="I68" s="176"/>
      <c r="J68" s="177">
        <f>J387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114</v>
      </c>
      <c r="E69" s="170"/>
      <c r="F69" s="170"/>
      <c r="G69" s="170"/>
      <c r="H69" s="170"/>
      <c r="I69" s="170"/>
      <c r="J69" s="171">
        <f>J396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115</v>
      </c>
      <c r="E70" s="176"/>
      <c r="F70" s="176"/>
      <c r="G70" s="176"/>
      <c r="H70" s="176"/>
      <c r="I70" s="176"/>
      <c r="J70" s="177">
        <f>J397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116</v>
      </c>
      <c r="E71" s="176"/>
      <c r="F71" s="176"/>
      <c r="G71" s="176"/>
      <c r="H71" s="176"/>
      <c r="I71" s="176"/>
      <c r="J71" s="177">
        <f>J427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117</v>
      </c>
      <c r="E72" s="176"/>
      <c r="F72" s="176"/>
      <c r="G72" s="176"/>
      <c r="H72" s="176"/>
      <c r="I72" s="176"/>
      <c r="J72" s="177">
        <f>J437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120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62" t="str">
        <f>E7</f>
        <v>Realizace společných zařízení v k. ú. Stará Ves n. O. - I. etapa</v>
      </c>
      <c r="F82" s="34"/>
      <c r="G82" s="34"/>
      <c r="H82" s="34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97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SO 07 - Akumulační prostor AP4</v>
      </c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>k. ú. Stará Ves nad Ondřejnicí</v>
      </c>
      <c r="G86" s="42"/>
      <c r="H86" s="42"/>
      <c r="I86" s="34" t="s">
        <v>23</v>
      </c>
      <c r="J86" s="74" t="str">
        <f>IF(J12="","",J12)</f>
        <v>6. 2. 2024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54.45" customHeight="1">
      <c r="A88" s="40"/>
      <c r="B88" s="41"/>
      <c r="C88" s="34" t="s">
        <v>25</v>
      </c>
      <c r="D88" s="42"/>
      <c r="E88" s="42"/>
      <c r="F88" s="29" t="str">
        <f>E15</f>
        <v>ČR - SPÚ, KPÚ pro Moravskoslezský kraj</v>
      </c>
      <c r="G88" s="42"/>
      <c r="H88" s="42"/>
      <c r="I88" s="34" t="s">
        <v>32</v>
      </c>
      <c r="J88" s="38" t="str">
        <f>E21</f>
        <v>Hanousek s.r.o.,Barákova 2745/41, 796 01 Prostějov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30</v>
      </c>
      <c r="D89" s="42"/>
      <c r="E89" s="42"/>
      <c r="F89" s="29" t="str">
        <f>IF(E18="","",E18)</f>
        <v>Vyplň údaj</v>
      </c>
      <c r="G89" s="42"/>
      <c r="H89" s="42"/>
      <c r="I89" s="34" t="s">
        <v>36</v>
      </c>
      <c r="J89" s="38" t="str">
        <f>E24</f>
        <v>Ing. Jan Krč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79"/>
      <c r="B91" s="180"/>
      <c r="C91" s="181" t="s">
        <v>121</v>
      </c>
      <c r="D91" s="182" t="s">
        <v>58</v>
      </c>
      <c r="E91" s="182" t="s">
        <v>54</v>
      </c>
      <c r="F91" s="182" t="s">
        <v>55</v>
      </c>
      <c r="G91" s="182" t="s">
        <v>122</v>
      </c>
      <c r="H91" s="182" t="s">
        <v>123</v>
      </c>
      <c r="I91" s="182" t="s">
        <v>124</v>
      </c>
      <c r="J91" s="182" t="s">
        <v>102</v>
      </c>
      <c r="K91" s="183" t="s">
        <v>125</v>
      </c>
      <c r="L91" s="184"/>
      <c r="M91" s="94" t="s">
        <v>19</v>
      </c>
      <c r="N91" s="95" t="s">
        <v>43</v>
      </c>
      <c r="O91" s="95" t="s">
        <v>126</v>
      </c>
      <c r="P91" s="95" t="s">
        <v>127</v>
      </c>
      <c r="Q91" s="95" t="s">
        <v>128</v>
      </c>
      <c r="R91" s="95" t="s">
        <v>129</v>
      </c>
      <c r="S91" s="95" t="s">
        <v>130</v>
      </c>
      <c r="T91" s="96" t="s">
        <v>131</v>
      </c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</row>
    <row r="92" spans="1:63" s="2" customFormat="1" ht="22.8" customHeight="1">
      <c r="A92" s="40"/>
      <c r="B92" s="41"/>
      <c r="C92" s="101" t="s">
        <v>132</v>
      </c>
      <c r="D92" s="42"/>
      <c r="E92" s="42"/>
      <c r="F92" s="42"/>
      <c r="G92" s="42"/>
      <c r="H92" s="42"/>
      <c r="I92" s="42"/>
      <c r="J92" s="185">
        <f>BK92</f>
        <v>0</v>
      </c>
      <c r="K92" s="42"/>
      <c r="L92" s="46"/>
      <c r="M92" s="97"/>
      <c r="N92" s="186"/>
      <c r="O92" s="98"/>
      <c r="P92" s="187">
        <f>P93+P386+P396</f>
        <v>0</v>
      </c>
      <c r="Q92" s="98"/>
      <c r="R92" s="187">
        <f>R93+R386+R396</f>
        <v>356.97004277999997</v>
      </c>
      <c r="S92" s="98"/>
      <c r="T92" s="188">
        <f>T93+T386+T396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103</v>
      </c>
      <c r="BK92" s="189">
        <f>BK93+BK386+BK396</f>
        <v>0</v>
      </c>
    </row>
    <row r="93" spans="1:63" s="12" customFormat="1" ht="25.9" customHeight="1">
      <c r="A93" s="12"/>
      <c r="B93" s="190"/>
      <c r="C93" s="191"/>
      <c r="D93" s="192" t="s">
        <v>72</v>
      </c>
      <c r="E93" s="193" t="s">
        <v>133</v>
      </c>
      <c r="F93" s="193" t="s">
        <v>134</v>
      </c>
      <c r="G93" s="191"/>
      <c r="H93" s="191"/>
      <c r="I93" s="194"/>
      <c r="J93" s="195">
        <f>BK93</f>
        <v>0</v>
      </c>
      <c r="K93" s="191"/>
      <c r="L93" s="196"/>
      <c r="M93" s="197"/>
      <c r="N93" s="198"/>
      <c r="O93" s="198"/>
      <c r="P93" s="199">
        <f>P94+P325+P358+P364+P370+P383</f>
        <v>0</v>
      </c>
      <c r="Q93" s="198"/>
      <c r="R93" s="199">
        <f>R94+R325+R358+R364+R370+R383</f>
        <v>356.95971777999995</v>
      </c>
      <c r="S93" s="198"/>
      <c r="T93" s="200">
        <f>T94+T325+T358+T364+T370+T383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81</v>
      </c>
      <c r="AT93" s="202" t="s">
        <v>72</v>
      </c>
      <c r="AU93" s="202" t="s">
        <v>73</v>
      </c>
      <c r="AY93" s="201" t="s">
        <v>135</v>
      </c>
      <c r="BK93" s="203">
        <f>BK94+BK325+BK358+BK364+BK370+BK383</f>
        <v>0</v>
      </c>
    </row>
    <row r="94" spans="1:63" s="12" customFormat="1" ht="22.8" customHeight="1">
      <c r="A94" s="12"/>
      <c r="B94" s="190"/>
      <c r="C94" s="191"/>
      <c r="D94" s="192" t="s">
        <v>72</v>
      </c>
      <c r="E94" s="204" t="s">
        <v>81</v>
      </c>
      <c r="F94" s="204" t="s">
        <v>136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SUM(P95:P324)</f>
        <v>0</v>
      </c>
      <c r="Q94" s="198"/>
      <c r="R94" s="199">
        <f>SUM(R95:R324)</f>
        <v>0.3763580000000001</v>
      </c>
      <c r="S94" s="198"/>
      <c r="T94" s="200">
        <f>SUM(T95:T324)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81</v>
      </c>
      <c r="AT94" s="202" t="s">
        <v>72</v>
      </c>
      <c r="AU94" s="202" t="s">
        <v>81</v>
      </c>
      <c r="AY94" s="201" t="s">
        <v>135</v>
      </c>
      <c r="BK94" s="203">
        <f>SUM(BK95:BK324)</f>
        <v>0</v>
      </c>
    </row>
    <row r="95" spans="1:65" s="2" customFormat="1" ht="16.5" customHeight="1">
      <c r="A95" s="40"/>
      <c r="B95" s="41"/>
      <c r="C95" s="206" t="s">
        <v>81</v>
      </c>
      <c r="D95" s="206" t="s">
        <v>137</v>
      </c>
      <c r="E95" s="207" t="s">
        <v>1049</v>
      </c>
      <c r="F95" s="208" t="s">
        <v>1050</v>
      </c>
      <c r="G95" s="209" t="s">
        <v>140</v>
      </c>
      <c r="H95" s="210">
        <v>269</v>
      </c>
      <c r="I95" s="211"/>
      <c r="J95" s="212">
        <f>ROUND(I95*H95,2)</f>
        <v>0</v>
      </c>
      <c r="K95" s="208" t="s">
        <v>141</v>
      </c>
      <c r="L95" s="46"/>
      <c r="M95" s="213" t="s">
        <v>19</v>
      </c>
      <c r="N95" s="214" t="s">
        <v>44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142</v>
      </c>
      <c r="AT95" s="217" t="s">
        <v>137</v>
      </c>
      <c r="AU95" s="217" t="s">
        <v>83</v>
      </c>
      <c r="AY95" s="19" t="s">
        <v>135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81</v>
      </c>
      <c r="BK95" s="218">
        <f>ROUND(I95*H95,2)</f>
        <v>0</v>
      </c>
      <c r="BL95" s="19" t="s">
        <v>142</v>
      </c>
      <c r="BM95" s="217" t="s">
        <v>1325</v>
      </c>
    </row>
    <row r="96" spans="1:47" s="2" customFormat="1" ht="12">
      <c r="A96" s="40"/>
      <c r="B96" s="41"/>
      <c r="C96" s="42"/>
      <c r="D96" s="219" t="s">
        <v>144</v>
      </c>
      <c r="E96" s="42"/>
      <c r="F96" s="220" t="s">
        <v>1052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144</v>
      </c>
      <c r="AU96" s="19" t="s">
        <v>83</v>
      </c>
    </row>
    <row r="97" spans="1:51" s="13" customFormat="1" ht="12">
      <c r="A97" s="13"/>
      <c r="B97" s="224"/>
      <c r="C97" s="225"/>
      <c r="D97" s="226" t="s">
        <v>146</v>
      </c>
      <c r="E97" s="227" t="s">
        <v>19</v>
      </c>
      <c r="F97" s="228" t="s">
        <v>1326</v>
      </c>
      <c r="G97" s="225"/>
      <c r="H97" s="227" t="s">
        <v>19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146</v>
      </c>
      <c r="AU97" s="234" t="s">
        <v>83</v>
      </c>
      <c r="AV97" s="13" t="s">
        <v>81</v>
      </c>
      <c r="AW97" s="13" t="s">
        <v>35</v>
      </c>
      <c r="AX97" s="13" t="s">
        <v>73</v>
      </c>
      <c r="AY97" s="234" t="s">
        <v>135</v>
      </c>
    </row>
    <row r="98" spans="1:51" s="13" customFormat="1" ht="12">
      <c r="A98" s="13"/>
      <c r="B98" s="224"/>
      <c r="C98" s="225"/>
      <c r="D98" s="226" t="s">
        <v>146</v>
      </c>
      <c r="E98" s="227" t="s">
        <v>19</v>
      </c>
      <c r="F98" s="228" t="s">
        <v>1054</v>
      </c>
      <c r="G98" s="225"/>
      <c r="H98" s="227" t="s">
        <v>19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146</v>
      </c>
      <c r="AU98" s="234" t="s">
        <v>83</v>
      </c>
      <c r="AV98" s="13" t="s">
        <v>81</v>
      </c>
      <c r="AW98" s="13" t="s">
        <v>35</v>
      </c>
      <c r="AX98" s="13" t="s">
        <v>73</v>
      </c>
      <c r="AY98" s="234" t="s">
        <v>135</v>
      </c>
    </row>
    <row r="99" spans="1:51" s="14" customFormat="1" ht="12">
      <c r="A99" s="14"/>
      <c r="B99" s="235"/>
      <c r="C99" s="236"/>
      <c r="D99" s="226" t="s">
        <v>146</v>
      </c>
      <c r="E99" s="237" t="s">
        <v>19</v>
      </c>
      <c r="F99" s="238" t="s">
        <v>1327</v>
      </c>
      <c r="G99" s="236"/>
      <c r="H99" s="239">
        <v>255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146</v>
      </c>
      <c r="AU99" s="245" t="s">
        <v>83</v>
      </c>
      <c r="AV99" s="14" t="s">
        <v>83</v>
      </c>
      <c r="AW99" s="14" t="s">
        <v>35</v>
      </c>
      <c r="AX99" s="14" t="s">
        <v>73</v>
      </c>
      <c r="AY99" s="245" t="s">
        <v>135</v>
      </c>
    </row>
    <row r="100" spans="1:51" s="13" customFormat="1" ht="12">
      <c r="A100" s="13"/>
      <c r="B100" s="224"/>
      <c r="C100" s="225"/>
      <c r="D100" s="226" t="s">
        <v>146</v>
      </c>
      <c r="E100" s="227" t="s">
        <v>19</v>
      </c>
      <c r="F100" s="228" t="s">
        <v>157</v>
      </c>
      <c r="G100" s="225"/>
      <c r="H100" s="227" t="s">
        <v>19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146</v>
      </c>
      <c r="AU100" s="234" t="s">
        <v>83</v>
      </c>
      <c r="AV100" s="13" t="s">
        <v>81</v>
      </c>
      <c r="AW100" s="13" t="s">
        <v>35</v>
      </c>
      <c r="AX100" s="13" t="s">
        <v>73</v>
      </c>
      <c r="AY100" s="234" t="s">
        <v>135</v>
      </c>
    </row>
    <row r="101" spans="1:51" s="14" customFormat="1" ht="12">
      <c r="A101" s="14"/>
      <c r="B101" s="235"/>
      <c r="C101" s="236"/>
      <c r="D101" s="226" t="s">
        <v>146</v>
      </c>
      <c r="E101" s="237" t="s">
        <v>19</v>
      </c>
      <c r="F101" s="238" t="s">
        <v>185</v>
      </c>
      <c r="G101" s="236"/>
      <c r="H101" s="239">
        <v>7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146</v>
      </c>
      <c r="AU101" s="245" t="s">
        <v>83</v>
      </c>
      <c r="AV101" s="14" t="s">
        <v>83</v>
      </c>
      <c r="AW101" s="14" t="s">
        <v>35</v>
      </c>
      <c r="AX101" s="14" t="s">
        <v>73</v>
      </c>
      <c r="AY101" s="245" t="s">
        <v>135</v>
      </c>
    </row>
    <row r="102" spans="1:51" s="13" customFormat="1" ht="12">
      <c r="A102" s="13"/>
      <c r="B102" s="224"/>
      <c r="C102" s="225"/>
      <c r="D102" s="226" t="s">
        <v>146</v>
      </c>
      <c r="E102" s="227" t="s">
        <v>19</v>
      </c>
      <c r="F102" s="228" t="s">
        <v>160</v>
      </c>
      <c r="G102" s="225"/>
      <c r="H102" s="227" t="s">
        <v>19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146</v>
      </c>
      <c r="AU102" s="234" t="s">
        <v>83</v>
      </c>
      <c r="AV102" s="13" t="s">
        <v>81</v>
      </c>
      <c r="AW102" s="13" t="s">
        <v>35</v>
      </c>
      <c r="AX102" s="13" t="s">
        <v>73</v>
      </c>
      <c r="AY102" s="234" t="s">
        <v>135</v>
      </c>
    </row>
    <row r="103" spans="1:51" s="14" customFormat="1" ht="12">
      <c r="A103" s="14"/>
      <c r="B103" s="235"/>
      <c r="C103" s="236"/>
      <c r="D103" s="226" t="s">
        <v>146</v>
      </c>
      <c r="E103" s="237" t="s">
        <v>19</v>
      </c>
      <c r="F103" s="238" t="s">
        <v>185</v>
      </c>
      <c r="G103" s="236"/>
      <c r="H103" s="239">
        <v>7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146</v>
      </c>
      <c r="AU103" s="245" t="s">
        <v>83</v>
      </c>
      <c r="AV103" s="14" t="s">
        <v>83</v>
      </c>
      <c r="AW103" s="14" t="s">
        <v>35</v>
      </c>
      <c r="AX103" s="14" t="s">
        <v>73</v>
      </c>
      <c r="AY103" s="245" t="s">
        <v>135</v>
      </c>
    </row>
    <row r="104" spans="1:51" s="15" customFormat="1" ht="12">
      <c r="A104" s="15"/>
      <c r="B104" s="246"/>
      <c r="C104" s="247"/>
      <c r="D104" s="226" t="s">
        <v>146</v>
      </c>
      <c r="E104" s="248" t="s">
        <v>19</v>
      </c>
      <c r="F104" s="249" t="s">
        <v>161</v>
      </c>
      <c r="G104" s="247"/>
      <c r="H104" s="250">
        <v>269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6" t="s">
        <v>146</v>
      </c>
      <c r="AU104" s="256" t="s">
        <v>83</v>
      </c>
      <c r="AV104" s="15" t="s">
        <v>142</v>
      </c>
      <c r="AW104" s="15" t="s">
        <v>35</v>
      </c>
      <c r="AX104" s="15" t="s">
        <v>81</v>
      </c>
      <c r="AY104" s="256" t="s">
        <v>135</v>
      </c>
    </row>
    <row r="105" spans="1:65" s="2" customFormat="1" ht="16.5" customHeight="1">
      <c r="A105" s="40"/>
      <c r="B105" s="41"/>
      <c r="C105" s="206" t="s">
        <v>83</v>
      </c>
      <c r="D105" s="206" t="s">
        <v>137</v>
      </c>
      <c r="E105" s="207" t="s">
        <v>138</v>
      </c>
      <c r="F105" s="208" t="s">
        <v>139</v>
      </c>
      <c r="G105" s="209" t="s">
        <v>140</v>
      </c>
      <c r="H105" s="210">
        <v>235</v>
      </c>
      <c r="I105" s="211"/>
      <c r="J105" s="212">
        <f>ROUND(I105*H105,2)</f>
        <v>0</v>
      </c>
      <c r="K105" s="208" t="s">
        <v>141</v>
      </c>
      <c r="L105" s="46"/>
      <c r="M105" s="213" t="s">
        <v>19</v>
      </c>
      <c r="N105" s="214" t="s">
        <v>44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142</v>
      </c>
      <c r="AT105" s="217" t="s">
        <v>137</v>
      </c>
      <c r="AU105" s="217" t="s">
        <v>83</v>
      </c>
      <c r="AY105" s="19" t="s">
        <v>135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81</v>
      </c>
      <c r="BK105" s="218">
        <f>ROUND(I105*H105,2)</f>
        <v>0</v>
      </c>
      <c r="BL105" s="19" t="s">
        <v>142</v>
      </c>
      <c r="BM105" s="217" t="s">
        <v>1328</v>
      </c>
    </row>
    <row r="106" spans="1:47" s="2" customFormat="1" ht="12">
      <c r="A106" s="40"/>
      <c r="B106" s="41"/>
      <c r="C106" s="42"/>
      <c r="D106" s="219" t="s">
        <v>144</v>
      </c>
      <c r="E106" s="42"/>
      <c r="F106" s="220" t="s">
        <v>145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144</v>
      </c>
      <c r="AU106" s="19" t="s">
        <v>83</v>
      </c>
    </row>
    <row r="107" spans="1:51" s="13" customFormat="1" ht="12">
      <c r="A107" s="13"/>
      <c r="B107" s="224"/>
      <c r="C107" s="225"/>
      <c r="D107" s="226" t="s">
        <v>146</v>
      </c>
      <c r="E107" s="227" t="s">
        <v>19</v>
      </c>
      <c r="F107" s="228" t="s">
        <v>1326</v>
      </c>
      <c r="G107" s="225"/>
      <c r="H107" s="227" t="s">
        <v>19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146</v>
      </c>
      <c r="AU107" s="234" t="s">
        <v>83</v>
      </c>
      <c r="AV107" s="13" t="s">
        <v>81</v>
      </c>
      <c r="AW107" s="13" t="s">
        <v>35</v>
      </c>
      <c r="AX107" s="13" t="s">
        <v>73</v>
      </c>
      <c r="AY107" s="234" t="s">
        <v>135</v>
      </c>
    </row>
    <row r="108" spans="1:51" s="13" customFormat="1" ht="12">
      <c r="A108" s="13"/>
      <c r="B108" s="224"/>
      <c r="C108" s="225"/>
      <c r="D108" s="226" t="s">
        <v>146</v>
      </c>
      <c r="E108" s="227" t="s">
        <v>19</v>
      </c>
      <c r="F108" s="228" t="s">
        <v>148</v>
      </c>
      <c r="G108" s="225"/>
      <c r="H108" s="227" t="s">
        <v>19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146</v>
      </c>
      <c r="AU108" s="234" t="s">
        <v>83</v>
      </c>
      <c r="AV108" s="13" t="s">
        <v>81</v>
      </c>
      <c r="AW108" s="13" t="s">
        <v>35</v>
      </c>
      <c r="AX108" s="13" t="s">
        <v>73</v>
      </c>
      <c r="AY108" s="234" t="s">
        <v>135</v>
      </c>
    </row>
    <row r="109" spans="1:51" s="14" customFormat="1" ht="12">
      <c r="A109" s="14"/>
      <c r="B109" s="235"/>
      <c r="C109" s="236"/>
      <c r="D109" s="226" t="s">
        <v>146</v>
      </c>
      <c r="E109" s="237" t="s">
        <v>19</v>
      </c>
      <c r="F109" s="238" t="s">
        <v>1329</v>
      </c>
      <c r="G109" s="236"/>
      <c r="H109" s="239">
        <v>235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146</v>
      </c>
      <c r="AU109" s="245" t="s">
        <v>83</v>
      </c>
      <c r="AV109" s="14" t="s">
        <v>83</v>
      </c>
      <c r="AW109" s="14" t="s">
        <v>35</v>
      </c>
      <c r="AX109" s="14" t="s">
        <v>81</v>
      </c>
      <c r="AY109" s="245" t="s">
        <v>135</v>
      </c>
    </row>
    <row r="110" spans="1:65" s="2" customFormat="1" ht="24.15" customHeight="1">
      <c r="A110" s="40"/>
      <c r="B110" s="41"/>
      <c r="C110" s="206" t="s">
        <v>162</v>
      </c>
      <c r="D110" s="206" t="s">
        <v>137</v>
      </c>
      <c r="E110" s="207" t="s">
        <v>1330</v>
      </c>
      <c r="F110" s="208" t="s">
        <v>1331</v>
      </c>
      <c r="G110" s="209" t="s">
        <v>140</v>
      </c>
      <c r="H110" s="210">
        <v>100</v>
      </c>
      <c r="I110" s="211"/>
      <c r="J110" s="212">
        <f>ROUND(I110*H110,2)</f>
        <v>0</v>
      </c>
      <c r="K110" s="208" t="s">
        <v>141</v>
      </c>
      <c r="L110" s="46"/>
      <c r="M110" s="213" t="s">
        <v>19</v>
      </c>
      <c r="N110" s="214" t="s">
        <v>44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142</v>
      </c>
      <c r="AT110" s="217" t="s">
        <v>137</v>
      </c>
      <c r="AU110" s="217" t="s">
        <v>83</v>
      </c>
      <c r="AY110" s="19" t="s">
        <v>135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81</v>
      </c>
      <c r="BK110" s="218">
        <f>ROUND(I110*H110,2)</f>
        <v>0</v>
      </c>
      <c r="BL110" s="19" t="s">
        <v>142</v>
      </c>
      <c r="BM110" s="217" t="s">
        <v>1332</v>
      </c>
    </row>
    <row r="111" spans="1:47" s="2" customFormat="1" ht="12">
      <c r="A111" s="40"/>
      <c r="B111" s="41"/>
      <c r="C111" s="42"/>
      <c r="D111" s="219" t="s">
        <v>144</v>
      </c>
      <c r="E111" s="42"/>
      <c r="F111" s="220" t="s">
        <v>1333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144</v>
      </c>
      <c r="AU111" s="19" t="s">
        <v>83</v>
      </c>
    </row>
    <row r="112" spans="1:51" s="13" customFormat="1" ht="12">
      <c r="A112" s="13"/>
      <c r="B112" s="224"/>
      <c r="C112" s="225"/>
      <c r="D112" s="226" t="s">
        <v>146</v>
      </c>
      <c r="E112" s="227" t="s">
        <v>19</v>
      </c>
      <c r="F112" s="228" t="s">
        <v>1334</v>
      </c>
      <c r="G112" s="225"/>
      <c r="H112" s="227" t="s">
        <v>19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146</v>
      </c>
      <c r="AU112" s="234" t="s">
        <v>83</v>
      </c>
      <c r="AV112" s="13" t="s">
        <v>81</v>
      </c>
      <c r="AW112" s="13" t="s">
        <v>35</v>
      </c>
      <c r="AX112" s="13" t="s">
        <v>73</v>
      </c>
      <c r="AY112" s="234" t="s">
        <v>135</v>
      </c>
    </row>
    <row r="113" spans="1:51" s="14" customFormat="1" ht="12">
      <c r="A113" s="14"/>
      <c r="B113" s="235"/>
      <c r="C113" s="236"/>
      <c r="D113" s="226" t="s">
        <v>146</v>
      </c>
      <c r="E113" s="237" t="s">
        <v>19</v>
      </c>
      <c r="F113" s="238" t="s">
        <v>1335</v>
      </c>
      <c r="G113" s="236"/>
      <c r="H113" s="239">
        <v>100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146</v>
      </c>
      <c r="AU113" s="245" t="s">
        <v>83</v>
      </c>
      <c r="AV113" s="14" t="s">
        <v>83</v>
      </c>
      <c r="AW113" s="14" t="s">
        <v>35</v>
      </c>
      <c r="AX113" s="14" t="s">
        <v>81</v>
      </c>
      <c r="AY113" s="245" t="s">
        <v>135</v>
      </c>
    </row>
    <row r="114" spans="1:65" s="2" customFormat="1" ht="21.75" customHeight="1">
      <c r="A114" s="40"/>
      <c r="B114" s="41"/>
      <c r="C114" s="206" t="s">
        <v>142</v>
      </c>
      <c r="D114" s="206" t="s">
        <v>137</v>
      </c>
      <c r="E114" s="207" t="s">
        <v>169</v>
      </c>
      <c r="F114" s="208" t="s">
        <v>170</v>
      </c>
      <c r="G114" s="209" t="s">
        <v>171</v>
      </c>
      <c r="H114" s="210">
        <v>23</v>
      </c>
      <c r="I114" s="211"/>
      <c r="J114" s="212">
        <f>ROUND(I114*H114,2)</f>
        <v>0</v>
      </c>
      <c r="K114" s="208" t="s">
        <v>141</v>
      </c>
      <c r="L114" s="46"/>
      <c r="M114" s="213" t="s">
        <v>19</v>
      </c>
      <c r="N114" s="214" t="s">
        <v>44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142</v>
      </c>
      <c r="AT114" s="217" t="s">
        <v>137</v>
      </c>
      <c r="AU114" s="217" t="s">
        <v>83</v>
      </c>
      <c r="AY114" s="19" t="s">
        <v>135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81</v>
      </c>
      <c r="BK114" s="218">
        <f>ROUND(I114*H114,2)</f>
        <v>0</v>
      </c>
      <c r="BL114" s="19" t="s">
        <v>142</v>
      </c>
      <c r="BM114" s="217" t="s">
        <v>1336</v>
      </c>
    </row>
    <row r="115" spans="1:47" s="2" customFormat="1" ht="12">
      <c r="A115" s="40"/>
      <c r="B115" s="41"/>
      <c r="C115" s="42"/>
      <c r="D115" s="219" t="s">
        <v>144</v>
      </c>
      <c r="E115" s="42"/>
      <c r="F115" s="220" t="s">
        <v>173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144</v>
      </c>
      <c r="AU115" s="19" t="s">
        <v>83</v>
      </c>
    </row>
    <row r="116" spans="1:51" s="13" customFormat="1" ht="12">
      <c r="A116" s="13"/>
      <c r="B116" s="224"/>
      <c r="C116" s="225"/>
      <c r="D116" s="226" t="s">
        <v>146</v>
      </c>
      <c r="E116" s="227" t="s">
        <v>19</v>
      </c>
      <c r="F116" s="228" t="s">
        <v>1334</v>
      </c>
      <c r="G116" s="225"/>
      <c r="H116" s="227" t="s">
        <v>19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146</v>
      </c>
      <c r="AU116" s="234" t="s">
        <v>83</v>
      </c>
      <c r="AV116" s="13" t="s">
        <v>81</v>
      </c>
      <c r="AW116" s="13" t="s">
        <v>35</v>
      </c>
      <c r="AX116" s="13" t="s">
        <v>73</v>
      </c>
      <c r="AY116" s="234" t="s">
        <v>135</v>
      </c>
    </row>
    <row r="117" spans="1:51" s="14" customFormat="1" ht="12">
      <c r="A117" s="14"/>
      <c r="B117" s="235"/>
      <c r="C117" s="236"/>
      <c r="D117" s="226" t="s">
        <v>146</v>
      </c>
      <c r="E117" s="237" t="s">
        <v>19</v>
      </c>
      <c r="F117" s="238" t="s">
        <v>294</v>
      </c>
      <c r="G117" s="236"/>
      <c r="H117" s="239">
        <v>23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146</v>
      </c>
      <c r="AU117" s="245" t="s">
        <v>83</v>
      </c>
      <c r="AV117" s="14" t="s">
        <v>83</v>
      </c>
      <c r="AW117" s="14" t="s">
        <v>35</v>
      </c>
      <c r="AX117" s="14" t="s">
        <v>81</v>
      </c>
      <c r="AY117" s="245" t="s">
        <v>135</v>
      </c>
    </row>
    <row r="118" spans="1:65" s="2" customFormat="1" ht="21.75" customHeight="1">
      <c r="A118" s="40"/>
      <c r="B118" s="41"/>
      <c r="C118" s="206" t="s">
        <v>175</v>
      </c>
      <c r="D118" s="206" t="s">
        <v>137</v>
      </c>
      <c r="E118" s="207" t="s">
        <v>181</v>
      </c>
      <c r="F118" s="208" t="s">
        <v>182</v>
      </c>
      <c r="G118" s="209" t="s">
        <v>171</v>
      </c>
      <c r="H118" s="210">
        <v>3</v>
      </c>
      <c r="I118" s="211"/>
      <c r="J118" s="212">
        <f>ROUND(I118*H118,2)</f>
        <v>0</v>
      </c>
      <c r="K118" s="208" t="s">
        <v>141</v>
      </c>
      <c r="L118" s="46"/>
      <c r="M118" s="213" t="s">
        <v>19</v>
      </c>
      <c r="N118" s="214" t="s">
        <v>44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142</v>
      </c>
      <c r="AT118" s="217" t="s">
        <v>137</v>
      </c>
      <c r="AU118" s="217" t="s">
        <v>83</v>
      </c>
      <c r="AY118" s="19" t="s">
        <v>135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81</v>
      </c>
      <c r="BK118" s="218">
        <f>ROUND(I118*H118,2)</f>
        <v>0</v>
      </c>
      <c r="BL118" s="19" t="s">
        <v>142</v>
      </c>
      <c r="BM118" s="217" t="s">
        <v>1337</v>
      </c>
    </row>
    <row r="119" spans="1:47" s="2" customFormat="1" ht="12">
      <c r="A119" s="40"/>
      <c r="B119" s="41"/>
      <c r="C119" s="42"/>
      <c r="D119" s="219" t="s">
        <v>144</v>
      </c>
      <c r="E119" s="42"/>
      <c r="F119" s="220" t="s">
        <v>184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144</v>
      </c>
      <c r="AU119" s="19" t="s">
        <v>83</v>
      </c>
    </row>
    <row r="120" spans="1:51" s="13" customFormat="1" ht="12">
      <c r="A120" s="13"/>
      <c r="B120" s="224"/>
      <c r="C120" s="225"/>
      <c r="D120" s="226" t="s">
        <v>146</v>
      </c>
      <c r="E120" s="227" t="s">
        <v>19</v>
      </c>
      <c r="F120" s="228" t="s">
        <v>1334</v>
      </c>
      <c r="G120" s="225"/>
      <c r="H120" s="227" t="s">
        <v>19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146</v>
      </c>
      <c r="AU120" s="234" t="s">
        <v>83</v>
      </c>
      <c r="AV120" s="13" t="s">
        <v>81</v>
      </c>
      <c r="AW120" s="13" t="s">
        <v>35</v>
      </c>
      <c r="AX120" s="13" t="s">
        <v>73</v>
      </c>
      <c r="AY120" s="234" t="s">
        <v>135</v>
      </c>
    </row>
    <row r="121" spans="1:51" s="14" customFormat="1" ht="12">
      <c r="A121" s="14"/>
      <c r="B121" s="235"/>
      <c r="C121" s="236"/>
      <c r="D121" s="226" t="s">
        <v>146</v>
      </c>
      <c r="E121" s="237" t="s">
        <v>19</v>
      </c>
      <c r="F121" s="238" t="s">
        <v>162</v>
      </c>
      <c r="G121" s="236"/>
      <c r="H121" s="239">
        <v>3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146</v>
      </c>
      <c r="AU121" s="245" t="s">
        <v>83</v>
      </c>
      <c r="AV121" s="14" t="s">
        <v>83</v>
      </c>
      <c r="AW121" s="14" t="s">
        <v>35</v>
      </c>
      <c r="AX121" s="14" t="s">
        <v>81</v>
      </c>
      <c r="AY121" s="245" t="s">
        <v>135</v>
      </c>
    </row>
    <row r="122" spans="1:65" s="2" customFormat="1" ht="21.75" customHeight="1">
      <c r="A122" s="40"/>
      <c r="B122" s="41"/>
      <c r="C122" s="206" t="s">
        <v>180</v>
      </c>
      <c r="D122" s="206" t="s">
        <v>137</v>
      </c>
      <c r="E122" s="207" t="s">
        <v>186</v>
      </c>
      <c r="F122" s="208" t="s">
        <v>187</v>
      </c>
      <c r="G122" s="209" t="s">
        <v>171</v>
      </c>
      <c r="H122" s="210">
        <v>2</v>
      </c>
      <c r="I122" s="211"/>
      <c r="J122" s="212">
        <f>ROUND(I122*H122,2)</f>
        <v>0</v>
      </c>
      <c r="K122" s="208" t="s">
        <v>141</v>
      </c>
      <c r="L122" s="46"/>
      <c r="M122" s="213" t="s">
        <v>19</v>
      </c>
      <c r="N122" s="214" t="s">
        <v>44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142</v>
      </c>
      <c r="AT122" s="217" t="s">
        <v>137</v>
      </c>
      <c r="AU122" s="217" t="s">
        <v>83</v>
      </c>
      <c r="AY122" s="19" t="s">
        <v>135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81</v>
      </c>
      <c r="BK122" s="218">
        <f>ROUND(I122*H122,2)</f>
        <v>0</v>
      </c>
      <c r="BL122" s="19" t="s">
        <v>142</v>
      </c>
      <c r="BM122" s="217" t="s">
        <v>1338</v>
      </c>
    </row>
    <row r="123" spans="1:47" s="2" customFormat="1" ht="12">
      <c r="A123" s="40"/>
      <c r="B123" s="41"/>
      <c r="C123" s="42"/>
      <c r="D123" s="219" t="s">
        <v>144</v>
      </c>
      <c r="E123" s="42"/>
      <c r="F123" s="220" t="s">
        <v>189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144</v>
      </c>
      <c r="AU123" s="19" t="s">
        <v>83</v>
      </c>
    </row>
    <row r="124" spans="1:51" s="13" customFormat="1" ht="12">
      <c r="A124" s="13"/>
      <c r="B124" s="224"/>
      <c r="C124" s="225"/>
      <c r="D124" s="226" t="s">
        <v>146</v>
      </c>
      <c r="E124" s="227" t="s">
        <v>19</v>
      </c>
      <c r="F124" s="228" t="s">
        <v>1334</v>
      </c>
      <c r="G124" s="225"/>
      <c r="H124" s="227" t="s">
        <v>19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146</v>
      </c>
      <c r="AU124" s="234" t="s">
        <v>83</v>
      </c>
      <c r="AV124" s="13" t="s">
        <v>81</v>
      </c>
      <c r="AW124" s="13" t="s">
        <v>35</v>
      </c>
      <c r="AX124" s="13" t="s">
        <v>73</v>
      </c>
      <c r="AY124" s="234" t="s">
        <v>135</v>
      </c>
    </row>
    <row r="125" spans="1:51" s="14" customFormat="1" ht="12">
      <c r="A125" s="14"/>
      <c r="B125" s="235"/>
      <c r="C125" s="236"/>
      <c r="D125" s="226" t="s">
        <v>146</v>
      </c>
      <c r="E125" s="237" t="s">
        <v>19</v>
      </c>
      <c r="F125" s="238" t="s">
        <v>83</v>
      </c>
      <c r="G125" s="236"/>
      <c r="H125" s="239">
        <v>2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146</v>
      </c>
      <c r="AU125" s="245" t="s">
        <v>83</v>
      </c>
      <c r="AV125" s="14" t="s">
        <v>83</v>
      </c>
      <c r="AW125" s="14" t="s">
        <v>35</v>
      </c>
      <c r="AX125" s="14" t="s">
        <v>81</v>
      </c>
      <c r="AY125" s="245" t="s">
        <v>135</v>
      </c>
    </row>
    <row r="126" spans="1:65" s="2" customFormat="1" ht="24.15" customHeight="1">
      <c r="A126" s="40"/>
      <c r="B126" s="41"/>
      <c r="C126" s="206" t="s">
        <v>185</v>
      </c>
      <c r="D126" s="206" t="s">
        <v>137</v>
      </c>
      <c r="E126" s="207" t="s">
        <v>192</v>
      </c>
      <c r="F126" s="208" t="s">
        <v>193</v>
      </c>
      <c r="G126" s="209" t="s">
        <v>171</v>
      </c>
      <c r="H126" s="210">
        <v>23</v>
      </c>
      <c r="I126" s="211"/>
      <c r="J126" s="212">
        <f>ROUND(I126*H126,2)</f>
        <v>0</v>
      </c>
      <c r="K126" s="208" t="s">
        <v>141</v>
      </c>
      <c r="L126" s="46"/>
      <c r="M126" s="213" t="s">
        <v>19</v>
      </c>
      <c r="N126" s="214" t="s">
        <v>44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142</v>
      </c>
      <c r="AT126" s="217" t="s">
        <v>137</v>
      </c>
      <c r="AU126" s="217" t="s">
        <v>83</v>
      </c>
      <c r="AY126" s="19" t="s">
        <v>135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81</v>
      </c>
      <c r="BK126" s="218">
        <f>ROUND(I126*H126,2)</f>
        <v>0</v>
      </c>
      <c r="BL126" s="19" t="s">
        <v>142</v>
      </c>
      <c r="BM126" s="217" t="s">
        <v>1339</v>
      </c>
    </row>
    <row r="127" spans="1:47" s="2" customFormat="1" ht="12">
      <c r="A127" s="40"/>
      <c r="B127" s="41"/>
      <c r="C127" s="42"/>
      <c r="D127" s="219" t="s">
        <v>144</v>
      </c>
      <c r="E127" s="42"/>
      <c r="F127" s="220" t="s">
        <v>195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144</v>
      </c>
      <c r="AU127" s="19" t="s">
        <v>83</v>
      </c>
    </row>
    <row r="128" spans="1:51" s="13" customFormat="1" ht="12">
      <c r="A128" s="13"/>
      <c r="B128" s="224"/>
      <c r="C128" s="225"/>
      <c r="D128" s="226" t="s">
        <v>146</v>
      </c>
      <c r="E128" s="227" t="s">
        <v>19</v>
      </c>
      <c r="F128" s="228" t="s">
        <v>1334</v>
      </c>
      <c r="G128" s="225"/>
      <c r="H128" s="227" t="s">
        <v>19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146</v>
      </c>
      <c r="AU128" s="234" t="s">
        <v>83</v>
      </c>
      <c r="AV128" s="13" t="s">
        <v>81</v>
      </c>
      <c r="AW128" s="13" t="s">
        <v>35</v>
      </c>
      <c r="AX128" s="13" t="s">
        <v>73</v>
      </c>
      <c r="AY128" s="234" t="s">
        <v>135</v>
      </c>
    </row>
    <row r="129" spans="1:51" s="14" customFormat="1" ht="12">
      <c r="A129" s="14"/>
      <c r="B129" s="235"/>
      <c r="C129" s="236"/>
      <c r="D129" s="226" t="s">
        <v>146</v>
      </c>
      <c r="E129" s="237" t="s">
        <v>19</v>
      </c>
      <c r="F129" s="238" t="s">
        <v>294</v>
      </c>
      <c r="G129" s="236"/>
      <c r="H129" s="239">
        <v>23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146</v>
      </c>
      <c r="AU129" s="245" t="s">
        <v>83</v>
      </c>
      <c r="AV129" s="14" t="s">
        <v>83</v>
      </c>
      <c r="AW129" s="14" t="s">
        <v>35</v>
      </c>
      <c r="AX129" s="14" t="s">
        <v>81</v>
      </c>
      <c r="AY129" s="245" t="s">
        <v>135</v>
      </c>
    </row>
    <row r="130" spans="1:65" s="2" customFormat="1" ht="24.15" customHeight="1">
      <c r="A130" s="40"/>
      <c r="B130" s="41"/>
      <c r="C130" s="206" t="s">
        <v>191</v>
      </c>
      <c r="D130" s="206" t="s">
        <v>137</v>
      </c>
      <c r="E130" s="207" t="s">
        <v>197</v>
      </c>
      <c r="F130" s="208" t="s">
        <v>198</v>
      </c>
      <c r="G130" s="209" t="s">
        <v>171</v>
      </c>
      <c r="H130" s="210">
        <v>3</v>
      </c>
      <c r="I130" s="211"/>
      <c r="J130" s="212">
        <f>ROUND(I130*H130,2)</f>
        <v>0</v>
      </c>
      <c r="K130" s="208" t="s">
        <v>141</v>
      </c>
      <c r="L130" s="46"/>
      <c r="M130" s="213" t="s">
        <v>19</v>
      </c>
      <c r="N130" s="214" t="s">
        <v>44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142</v>
      </c>
      <c r="AT130" s="217" t="s">
        <v>137</v>
      </c>
      <c r="AU130" s="217" t="s">
        <v>83</v>
      </c>
      <c r="AY130" s="19" t="s">
        <v>135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81</v>
      </c>
      <c r="BK130" s="218">
        <f>ROUND(I130*H130,2)</f>
        <v>0</v>
      </c>
      <c r="BL130" s="19" t="s">
        <v>142</v>
      </c>
      <c r="BM130" s="217" t="s">
        <v>1340</v>
      </c>
    </row>
    <row r="131" spans="1:47" s="2" customFormat="1" ht="12">
      <c r="A131" s="40"/>
      <c r="B131" s="41"/>
      <c r="C131" s="42"/>
      <c r="D131" s="219" t="s">
        <v>144</v>
      </c>
      <c r="E131" s="42"/>
      <c r="F131" s="220" t="s">
        <v>200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144</v>
      </c>
      <c r="AU131" s="19" t="s">
        <v>83</v>
      </c>
    </row>
    <row r="132" spans="1:51" s="13" customFormat="1" ht="12">
      <c r="A132" s="13"/>
      <c r="B132" s="224"/>
      <c r="C132" s="225"/>
      <c r="D132" s="226" t="s">
        <v>146</v>
      </c>
      <c r="E132" s="227" t="s">
        <v>19</v>
      </c>
      <c r="F132" s="228" t="s">
        <v>1334</v>
      </c>
      <c r="G132" s="225"/>
      <c r="H132" s="227" t="s">
        <v>19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146</v>
      </c>
      <c r="AU132" s="234" t="s">
        <v>83</v>
      </c>
      <c r="AV132" s="13" t="s">
        <v>81</v>
      </c>
      <c r="AW132" s="13" t="s">
        <v>35</v>
      </c>
      <c r="AX132" s="13" t="s">
        <v>73</v>
      </c>
      <c r="AY132" s="234" t="s">
        <v>135</v>
      </c>
    </row>
    <row r="133" spans="1:51" s="14" customFormat="1" ht="12">
      <c r="A133" s="14"/>
      <c r="B133" s="235"/>
      <c r="C133" s="236"/>
      <c r="D133" s="226" t="s">
        <v>146</v>
      </c>
      <c r="E133" s="237" t="s">
        <v>19</v>
      </c>
      <c r="F133" s="238" t="s">
        <v>162</v>
      </c>
      <c r="G133" s="236"/>
      <c r="H133" s="239">
        <v>3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5" t="s">
        <v>146</v>
      </c>
      <c r="AU133" s="245" t="s">
        <v>83</v>
      </c>
      <c r="AV133" s="14" t="s">
        <v>83</v>
      </c>
      <c r="AW133" s="14" t="s">
        <v>35</v>
      </c>
      <c r="AX133" s="14" t="s">
        <v>81</v>
      </c>
      <c r="AY133" s="245" t="s">
        <v>135</v>
      </c>
    </row>
    <row r="134" spans="1:65" s="2" customFormat="1" ht="24.15" customHeight="1">
      <c r="A134" s="40"/>
      <c r="B134" s="41"/>
      <c r="C134" s="206" t="s">
        <v>196</v>
      </c>
      <c r="D134" s="206" t="s">
        <v>137</v>
      </c>
      <c r="E134" s="207" t="s">
        <v>202</v>
      </c>
      <c r="F134" s="208" t="s">
        <v>203</v>
      </c>
      <c r="G134" s="209" t="s">
        <v>171</v>
      </c>
      <c r="H134" s="210">
        <v>2</v>
      </c>
      <c r="I134" s="211"/>
      <c r="J134" s="212">
        <f>ROUND(I134*H134,2)</f>
        <v>0</v>
      </c>
      <c r="K134" s="208" t="s">
        <v>141</v>
      </c>
      <c r="L134" s="46"/>
      <c r="M134" s="213" t="s">
        <v>19</v>
      </c>
      <c r="N134" s="214" t="s">
        <v>44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142</v>
      </c>
      <c r="AT134" s="217" t="s">
        <v>137</v>
      </c>
      <c r="AU134" s="217" t="s">
        <v>83</v>
      </c>
      <c r="AY134" s="19" t="s">
        <v>135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81</v>
      </c>
      <c r="BK134" s="218">
        <f>ROUND(I134*H134,2)</f>
        <v>0</v>
      </c>
      <c r="BL134" s="19" t="s">
        <v>142</v>
      </c>
      <c r="BM134" s="217" t="s">
        <v>1341</v>
      </c>
    </row>
    <row r="135" spans="1:47" s="2" customFormat="1" ht="12">
      <c r="A135" s="40"/>
      <c r="B135" s="41"/>
      <c r="C135" s="42"/>
      <c r="D135" s="219" t="s">
        <v>144</v>
      </c>
      <c r="E135" s="42"/>
      <c r="F135" s="220" t="s">
        <v>205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144</v>
      </c>
      <c r="AU135" s="19" t="s">
        <v>83</v>
      </c>
    </row>
    <row r="136" spans="1:51" s="13" customFormat="1" ht="12">
      <c r="A136" s="13"/>
      <c r="B136" s="224"/>
      <c r="C136" s="225"/>
      <c r="D136" s="226" t="s">
        <v>146</v>
      </c>
      <c r="E136" s="227" t="s">
        <v>19</v>
      </c>
      <c r="F136" s="228" t="s">
        <v>1334</v>
      </c>
      <c r="G136" s="225"/>
      <c r="H136" s="227" t="s">
        <v>19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146</v>
      </c>
      <c r="AU136" s="234" t="s">
        <v>83</v>
      </c>
      <c r="AV136" s="13" t="s">
        <v>81</v>
      </c>
      <c r="AW136" s="13" t="s">
        <v>35</v>
      </c>
      <c r="AX136" s="13" t="s">
        <v>73</v>
      </c>
      <c r="AY136" s="234" t="s">
        <v>135</v>
      </c>
    </row>
    <row r="137" spans="1:51" s="14" customFormat="1" ht="12">
      <c r="A137" s="14"/>
      <c r="B137" s="235"/>
      <c r="C137" s="236"/>
      <c r="D137" s="226" t="s">
        <v>146</v>
      </c>
      <c r="E137" s="237" t="s">
        <v>19</v>
      </c>
      <c r="F137" s="238" t="s">
        <v>83</v>
      </c>
      <c r="G137" s="236"/>
      <c r="H137" s="239">
        <v>2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146</v>
      </c>
      <c r="AU137" s="245" t="s">
        <v>83</v>
      </c>
      <c r="AV137" s="14" t="s">
        <v>83</v>
      </c>
      <c r="AW137" s="14" t="s">
        <v>35</v>
      </c>
      <c r="AX137" s="14" t="s">
        <v>81</v>
      </c>
      <c r="AY137" s="245" t="s">
        <v>135</v>
      </c>
    </row>
    <row r="138" spans="1:65" s="2" customFormat="1" ht="21.75" customHeight="1">
      <c r="A138" s="40"/>
      <c r="B138" s="41"/>
      <c r="C138" s="206" t="s">
        <v>201</v>
      </c>
      <c r="D138" s="206" t="s">
        <v>137</v>
      </c>
      <c r="E138" s="207" t="s">
        <v>207</v>
      </c>
      <c r="F138" s="208" t="s">
        <v>208</v>
      </c>
      <c r="G138" s="209" t="s">
        <v>140</v>
      </c>
      <c r="H138" s="210">
        <v>100</v>
      </c>
      <c r="I138" s="211"/>
      <c r="J138" s="212">
        <f>ROUND(I138*H138,2)</f>
        <v>0</v>
      </c>
      <c r="K138" s="208" t="s">
        <v>141</v>
      </c>
      <c r="L138" s="46"/>
      <c r="M138" s="213" t="s">
        <v>19</v>
      </c>
      <c r="N138" s="214" t="s">
        <v>44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142</v>
      </c>
      <c r="AT138" s="217" t="s">
        <v>137</v>
      </c>
      <c r="AU138" s="217" t="s">
        <v>83</v>
      </c>
      <c r="AY138" s="19" t="s">
        <v>135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81</v>
      </c>
      <c r="BK138" s="218">
        <f>ROUND(I138*H138,2)</f>
        <v>0</v>
      </c>
      <c r="BL138" s="19" t="s">
        <v>142</v>
      </c>
      <c r="BM138" s="217" t="s">
        <v>1342</v>
      </c>
    </row>
    <row r="139" spans="1:47" s="2" customFormat="1" ht="12">
      <c r="A139" s="40"/>
      <c r="B139" s="41"/>
      <c r="C139" s="42"/>
      <c r="D139" s="219" t="s">
        <v>144</v>
      </c>
      <c r="E139" s="42"/>
      <c r="F139" s="220" t="s">
        <v>210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144</v>
      </c>
      <c r="AU139" s="19" t="s">
        <v>83</v>
      </c>
    </row>
    <row r="140" spans="1:51" s="13" customFormat="1" ht="12">
      <c r="A140" s="13"/>
      <c r="B140" s="224"/>
      <c r="C140" s="225"/>
      <c r="D140" s="226" t="s">
        <v>146</v>
      </c>
      <c r="E140" s="227" t="s">
        <v>19</v>
      </c>
      <c r="F140" s="228" t="s">
        <v>1334</v>
      </c>
      <c r="G140" s="225"/>
      <c r="H140" s="227" t="s">
        <v>19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146</v>
      </c>
      <c r="AU140" s="234" t="s">
        <v>83</v>
      </c>
      <c r="AV140" s="13" t="s">
        <v>81</v>
      </c>
      <c r="AW140" s="13" t="s">
        <v>35</v>
      </c>
      <c r="AX140" s="13" t="s">
        <v>73</v>
      </c>
      <c r="AY140" s="234" t="s">
        <v>135</v>
      </c>
    </row>
    <row r="141" spans="1:51" s="14" customFormat="1" ht="12">
      <c r="A141" s="14"/>
      <c r="B141" s="235"/>
      <c r="C141" s="236"/>
      <c r="D141" s="226" t="s">
        <v>146</v>
      </c>
      <c r="E141" s="237" t="s">
        <v>19</v>
      </c>
      <c r="F141" s="238" t="s">
        <v>1335</v>
      </c>
      <c r="G141" s="236"/>
      <c r="H141" s="239">
        <v>100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146</v>
      </c>
      <c r="AU141" s="245" t="s">
        <v>83</v>
      </c>
      <c r="AV141" s="14" t="s">
        <v>83</v>
      </c>
      <c r="AW141" s="14" t="s">
        <v>35</v>
      </c>
      <c r="AX141" s="14" t="s">
        <v>81</v>
      </c>
      <c r="AY141" s="245" t="s">
        <v>135</v>
      </c>
    </row>
    <row r="142" spans="1:65" s="2" customFormat="1" ht="21.75" customHeight="1">
      <c r="A142" s="40"/>
      <c r="B142" s="41"/>
      <c r="C142" s="206" t="s">
        <v>206</v>
      </c>
      <c r="D142" s="206" t="s">
        <v>137</v>
      </c>
      <c r="E142" s="207" t="s">
        <v>213</v>
      </c>
      <c r="F142" s="208" t="s">
        <v>214</v>
      </c>
      <c r="G142" s="209" t="s">
        <v>171</v>
      </c>
      <c r="H142" s="210">
        <v>23</v>
      </c>
      <c r="I142" s="211"/>
      <c r="J142" s="212">
        <f>ROUND(I142*H142,2)</f>
        <v>0</v>
      </c>
      <c r="K142" s="208" t="s">
        <v>141</v>
      </c>
      <c r="L142" s="46"/>
      <c r="M142" s="213" t="s">
        <v>19</v>
      </c>
      <c r="N142" s="214" t="s">
        <v>44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142</v>
      </c>
      <c r="AT142" s="217" t="s">
        <v>137</v>
      </c>
      <c r="AU142" s="217" t="s">
        <v>83</v>
      </c>
      <c r="AY142" s="19" t="s">
        <v>135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81</v>
      </c>
      <c r="BK142" s="218">
        <f>ROUND(I142*H142,2)</f>
        <v>0</v>
      </c>
      <c r="BL142" s="19" t="s">
        <v>142</v>
      </c>
      <c r="BM142" s="217" t="s">
        <v>1343</v>
      </c>
    </row>
    <row r="143" spans="1:47" s="2" customFormat="1" ht="12">
      <c r="A143" s="40"/>
      <c r="B143" s="41"/>
      <c r="C143" s="42"/>
      <c r="D143" s="219" t="s">
        <v>144</v>
      </c>
      <c r="E143" s="42"/>
      <c r="F143" s="220" t="s">
        <v>216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144</v>
      </c>
      <c r="AU143" s="19" t="s">
        <v>83</v>
      </c>
    </row>
    <row r="144" spans="1:51" s="13" customFormat="1" ht="12">
      <c r="A144" s="13"/>
      <c r="B144" s="224"/>
      <c r="C144" s="225"/>
      <c r="D144" s="226" t="s">
        <v>146</v>
      </c>
      <c r="E144" s="227" t="s">
        <v>19</v>
      </c>
      <c r="F144" s="228" t="s">
        <v>1334</v>
      </c>
      <c r="G144" s="225"/>
      <c r="H144" s="227" t="s">
        <v>19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146</v>
      </c>
      <c r="AU144" s="234" t="s">
        <v>83</v>
      </c>
      <c r="AV144" s="13" t="s">
        <v>81</v>
      </c>
      <c r="AW144" s="13" t="s">
        <v>35</v>
      </c>
      <c r="AX144" s="13" t="s">
        <v>73</v>
      </c>
      <c r="AY144" s="234" t="s">
        <v>135</v>
      </c>
    </row>
    <row r="145" spans="1:51" s="14" customFormat="1" ht="12">
      <c r="A145" s="14"/>
      <c r="B145" s="235"/>
      <c r="C145" s="236"/>
      <c r="D145" s="226" t="s">
        <v>146</v>
      </c>
      <c r="E145" s="237" t="s">
        <v>19</v>
      </c>
      <c r="F145" s="238" t="s">
        <v>294</v>
      </c>
      <c r="G145" s="236"/>
      <c r="H145" s="239">
        <v>23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146</v>
      </c>
      <c r="AU145" s="245" t="s">
        <v>83</v>
      </c>
      <c r="AV145" s="14" t="s">
        <v>83</v>
      </c>
      <c r="AW145" s="14" t="s">
        <v>35</v>
      </c>
      <c r="AX145" s="14" t="s">
        <v>81</v>
      </c>
      <c r="AY145" s="245" t="s">
        <v>135</v>
      </c>
    </row>
    <row r="146" spans="1:65" s="2" customFormat="1" ht="21.75" customHeight="1">
      <c r="A146" s="40"/>
      <c r="B146" s="41"/>
      <c r="C146" s="206" t="s">
        <v>212</v>
      </c>
      <c r="D146" s="206" t="s">
        <v>137</v>
      </c>
      <c r="E146" s="207" t="s">
        <v>223</v>
      </c>
      <c r="F146" s="208" t="s">
        <v>224</v>
      </c>
      <c r="G146" s="209" t="s">
        <v>171</v>
      </c>
      <c r="H146" s="210">
        <v>3</v>
      </c>
      <c r="I146" s="211"/>
      <c r="J146" s="212">
        <f>ROUND(I146*H146,2)</f>
        <v>0</v>
      </c>
      <c r="K146" s="208" t="s">
        <v>141</v>
      </c>
      <c r="L146" s="46"/>
      <c r="M146" s="213" t="s">
        <v>19</v>
      </c>
      <c r="N146" s="214" t="s">
        <v>44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142</v>
      </c>
      <c r="AT146" s="217" t="s">
        <v>137</v>
      </c>
      <c r="AU146" s="217" t="s">
        <v>83</v>
      </c>
      <c r="AY146" s="19" t="s">
        <v>135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81</v>
      </c>
      <c r="BK146" s="218">
        <f>ROUND(I146*H146,2)</f>
        <v>0</v>
      </c>
      <c r="BL146" s="19" t="s">
        <v>142</v>
      </c>
      <c r="BM146" s="217" t="s">
        <v>1344</v>
      </c>
    </row>
    <row r="147" spans="1:47" s="2" customFormat="1" ht="12">
      <c r="A147" s="40"/>
      <c r="B147" s="41"/>
      <c r="C147" s="42"/>
      <c r="D147" s="219" t="s">
        <v>144</v>
      </c>
      <c r="E147" s="42"/>
      <c r="F147" s="220" t="s">
        <v>226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144</v>
      </c>
      <c r="AU147" s="19" t="s">
        <v>83</v>
      </c>
    </row>
    <row r="148" spans="1:51" s="13" customFormat="1" ht="12">
      <c r="A148" s="13"/>
      <c r="B148" s="224"/>
      <c r="C148" s="225"/>
      <c r="D148" s="226" t="s">
        <v>146</v>
      </c>
      <c r="E148" s="227" t="s">
        <v>19</v>
      </c>
      <c r="F148" s="228" t="s">
        <v>1334</v>
      </c>
      <c r="G148" s="225"/>
      <c r="H148" s="227" t="s">
        <v>19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146</v>
      </c>
      <c r="AU148" s="234" t="s">
        <v>83</v>
      </c>
      <c r="AV148" s="13" t="s">
        <v>81</v>
      </c>
      <c r="AW148" s="13" t="s">
        <v>35</v>
      </c>
      <c r="AX148" s="13" t="s">
        <v>73</v>
      </c>
      <c r="AY148" s="234" t="s">
        <v>135</v>
      </c>
    </row>
    <row r="149" spans="1:51" s="14" customFormat="1" ht="12">
      <c r="A149" s="14"/>
      <c r="B149" s="235"/>
      <c r="C149" s="236"/>
      <c r="D149" s="226" t="s">
        <v>146</v>
      </c>
      <c r="E149" s="237" t="s">
        <v>19</v>
      </c>
      <c r="F149" s="238" t="s">
        <v>162</v>
      </c>
      <c r="G149" s="236"/>
      <c r="H149" s="239">
        <v>3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146</v>
      </c>
      <c r="AU149" s="245" t="s">
        <v>83</v>
      </c>
      <c r="AV149" s="14" t="s">
        <v>83</v>
      </c>
      <c r="AW149" s="14" t="s">
        <v>35</v>
      </c>
      <c r="AX149" s="14" t="s">
        <v>81</v>
      </c>
      <c r="AY149" s="245" t="s">
        <v>135</v>
      </c>
    </row>
    <row r="150" spans="1:65" s="2" customFormat="1" ht="21.75" customHeight="1">
      <c r="A150" s="40"/>
      <c r="B150" s="41"/>
      <c r="C150" s="206" t="s">
        <v>217</v>
      </c>
      <c r="D150" s="206" t="s">
        <v>137</v>
      </c>
      <c r="E150" s="207" t="s">
        <v>227</v>
      </c>
      <c r="F150" s="208" t="s">
        <v>228</v>
      </c>
      <c r="G150" s="209" t="s">
        <v>171</v>
      </c>
      <c r="H150" s="210">
        <v>2</v>
      </c>
      <c r="I150" s="211"/>
      <c r="J150" s="212">
        <f>ROUND(I150*H150,2)</f>
        <v>0</v>
      </c>
      <c r="K150" s="208" t="s">
        <v>141</v>
      </c>
      <c r="L150" s="46"/>
      <c r="M150" s="213" t="s">
        <v>19</v>
      </c>
      <c r="N150" s="214" t="s">
        <v>44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142</v>
      </c>
      <c r="AT150" s="217" t="s">
        <v>137</v>
      </c>
      <c r="AU150" s="217" t="s">
        <v>83</v>
      </c>
      <c r="AY150" s="19" t="s">
        <v>135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81</v>
      </c>
      <c r="BK150" s="218">
        <f>ROUND(I150*H150,2)</f>
        <v>0</v>
      </c>
      <c r="BL150" s="19" t="s">
        <v>142</v>
      </c>
      <c r="BM150" s="217" t="s">
        <v>1345</v>
      </c>
    </row>
    <row r="151" spans="1:47" s="2" customFormat="1" ht="12">
      <c r="A151" s="40"/>
      <c r="B151" s="41"/>
      <c r="C151" s="42"/>
      <c r="D151" s="219" t="s">
        <v>144</v>
      </c>
      <c r="E151" s="42"/>
      <c r="F151" s="220" t="s">
        <v>230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144</v>
      </c>
      <c r="AU151" s="19" t="s">
        <v>83</v>
      </c>
    </row>
    <row r="152" spans="1:51" s="13" customFormat="1" ht="12">
      <c r="A152" s="13"/>
      <c r="B152" s="224"/>
      <c r="C152" s="225"/>
      <c r="D152" s="226" t="s">
        <v>146</v>
      </c>
      <c r="E152" s="227" t="s">
        <v>19</v>
      </c>
      <c r="F152" s="228" t="s">
        <v>1334</v>
      </c>
      <c r="G152" s="225"/>
      <c r="H152" s="227" t="s">
        <v>19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146</v>
      </c>
      <c r="AU152" s="234" t="s">
        <v>83</v>
      </c>
      <c r="AV152" s="13" t="s">
        <v>81</v>
      </c>
      <c r="AW152" s="13" t="s">
        <v>35</v>
      </c>
      <c r="AX152" s="13" t="s">
        <v>73</v>
      </c>
      <c r="AY152" s="234" t="s">
        <v>135</v>
      </c>
    </row>
    <row r="153" spans="1:51" s="14" customFormat="1" ht="12">
      <c r="A153" s="14"/>
      <c r="B153" s="235"/>
      <c r="C153" s="236"/>
      <c r="D153" s="226" t="s">
        <v>146</v>
      </c>
      <c r="E153" s="237" t="s">
        <v>19</v>
      </c>
      <c r="F153" s="238" t="s">
        <v>83</v>
      </c>
      <c r="G153" s="236"/>
      <c r="H153" s="239">
        <v>2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146</v>
      </c>
      <c r="AU153" s="245" t="s">
        <v>83</v>
      </c>
      <c r="AV153" s="14" t="s">
        <v>83</v>
      </c>
      <c r="AW153" s="14" t="s">
        <v>35</v>
      </c>
      <c r="AX153" s="14" t="s">
        <v>81</v>
      </c>
      <c r="AY153" s="245" t="s">
        <v>135</v>
      </c>
    </row>
    <row r="154" spans="1:65" s="2" customFormat="1" ht="16.5" customHeight="1">
      <c r="A154" s="40"/>
      <c r="B154" s="41"/>
      <c r="C154" s="206" t="s">
        <v>222</v>
      </c>
      <c r="D154" s="206" t="s">
        <v>137</v>
      </c>
      <c r="E154" s="207" t="s">
        <v>232</v>
      </c>
      <c r="F154" s="208" t="s">
        <v>233</v>
      </c>
      <c r="G154" s="209" t="s">
        <v>171</v>
      </c>
      <c r="H154" s="210">
        <v>23</v>
      </c>
      <c r="I154" s="211"/>
      <c r="J154" s="212">
        <f>ROUND(I154*H154,2)</f>
        <v>0</v>
      </c>
      <c r="K154" s="208" t="s">
        <v>141</v>
      </c>
      <c r="L154" s="46"/>
      <c r="M154" s="213" t="s">
        <v>19</v>
      </c>
      <c r="N154" s="214" t="s">
        <v>44</v>
      </c>
      <c r="O154" s="86"/>
      <c r="P154" s="215">
        <f>O154*H154</f>
        <v>0</v>
      </c>
      <c r="Q154" s="215">
        <v>9E-05</v>
      </c>
      <c r="R154" s="215">
        <f>Q154*H154</f>
        <v>0.0020700000000000002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142</v>
      </c>
      <c r="AT154" s="217" t="s">
        <v>137</v>
      </c>
      <c r="AU154" s="217" t="s">
        <v>83</v>
      </c>
      <c r="AY154" s="19" t="s">
        <v>135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81</v>
      </c>
      <c r="BK154" s="218">
        <f>ROUND(I154*H154,2)</f>
        <v>0</v>
      </c>
      <c r="BL154" s="19" t="s">
        <v>142</v>
      </c>
      <c r="BM154" s="217" t="s">
        <v>1346</v>
      </c>
    </row>
    <row r="155" spans="1:47" s="2" customFormat="1" ht="12">
      <c r="A155" s="40"/>
      <c r="B155" s="41"/>
      <c r="C155" s="42"/>
      <c r="D155" s="219" t="s">
        <v>144</v>
      </c>
      <c r="E155" s="42"/>
      <c r="F155" s="220" t="s">
        <v>235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144</v>
      </c>
      <c r="AU155" s="19" t="s">
        <v>83</v>
      </c>
    </row>
    <row r="156" spans="1:51" s="13" customFormat="1" ht="12">
      <c r="A156" s="13"/>
      <c r="B156" s="224"/>
      <c r="C156" s="225"/>
      <c r="D156" s="226" t="s">
        <v>146</v>
      </c>
      <c r="E156" s="227" t="s">
        <v>19</v>
      </c>
      <c r="F156" s="228" t="s">
        <v>1334</v>
      </c>
      <c r="G156" s="225"/>
      <c r="H156" s="227" t="s">
        <v>19</v>
      </c>
      <c r="I156" s="229"/>
      <c r="J156" s="225"/>
      <c r="K156" s="225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146</v>
      </c>
      <c r="AU156" s="234" t="s">
        <v>83</v>
      </c>
      <c r="AV156" s="13" t="s">
        <v>81</v>
      </c>
      <c r="AW156" s="13" t="s">
        <v>35</v>
      </c>
      <c r="AX156" s="13" t="s">
        <v>73</v>
      </c>
      <c r="AY156" s="234" t="s">
        <v>135</v>
      </c>
    </row>
    <row r="157" spans="1:51" s="14" customFormat="1" ht="12">
      <c r="A157" s="14"/>
      <c r="B157" s="235"/>
      <c r="C157" s="236"/>
      <c r="D157" s="226" t="s">
        <v>146</v>
      </c>
      <c r="E157" s="237" t="s">
        <v>19</v>
      </c>
      <c r="F157" s="238" t="s">
        <v>294</v>
      </c>
      <c r="G157" s="236"/>
      <c r="H157" s="239">
        <v>23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146</v>
      </c>
      <c r="AU157" s="245" t="s">
        <v>83</v>
      </c>
      <c r="AV157" s="14" t="s">
        <v>83</v>
      </c>
      <c r="AW157" s="14" t="s">
        <v>35</v>
      </c>
      <c r="AX157" s="14" t="s">
        <v>81</v>
      </c>
      <c r="AY157" s="245" t="s">
        <v>135</v>
      </c>
    </row>
    <row r="158" spans="1:65" s="2" customFormat="1" ht="16.5" customHeight="1">
      <c r="A158" s="40"/>
      <c r="B158" s="41"/>
      <c r="C158" s="206" t="s">
        <v>8</v>
      </c>
      <c r="D158" s="206" t="s">
        <v>137</v>
      </c>
      <c r="E158" s="207" t="s">
        <v>237</v>
      </c>
      <c r="F158" s="208" t="s">
        <v>238</v>
      </c>
      <c r="G158" s="209" t="s">
        <v>171</v>
      </c>
      <c r="H158" s="210">
        <v>3</v>
      </c>
      <c r="I158" s="211"/>
      <c r="J158" s="212">
        <f>ROUND(I158*H158,2)</f>
        <v>0</v>
      </c>
      <c r="K158" s="208" t="s">
        <v>141</v>
      </c>
      <c r="L158" s="46"/>
      <c r="M158" s="213" t="s">
        <v>19</v>
      </c>
      <c r="N158" s="214" t="s">
        <v>44</v>
      </c>
      <c r="O158" s="86"/>
      <c r="P158" s="215">
        <f>O158*H158</f>
        <v>0</v>
      </c>
      <c r="Q158" s="215">
        <v>0.00018</v>
      </c>
      <c r="R158" s="215">
        <f>Q158*H158</f>
        <v>0.00054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142</v>
      </c>
      <c r="AT158" s="217" t="s">
        <v>137</v>
      </c>
      <c r="AU158" s="217" t="s">
        <v>83</v>
      </c>
      <c r="AY158" s="19" t="s">
        <v>135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81</v>
      </c>
      <c r="BK158" s="218">
        <f>ROUND(I158*H158,2)</f>
        <v>0</v>
      </c>
      <c r="BL158" s="19" t="s">
        <v>142</v>
      </c>
      <c r="BM158" s="217" t="s">
        <v>1347</v>
      </c>
    </row>
    <row r="159" spans="1:47" s="2" customFormat="1" ht="12">
      <c r="A159" s="40"/>
      <c r="B159" s="41"/>
      <c r="C159" s="42"/>
      <c r="D159" s="219" t="s">
        <v>144</v>
      </c>
      <c r="E159" s="42"/>
      <c r="F159" s="220" t="s">
        <v>240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144</v>
      </c>
      <c r="AU159" s="19" t="s">
        <v>83</v>
      </c>
    </row>
    <row r="160" spans="1:51" s="13" customFormat="1" ht="12">
      <c r="A160" s="13"/>
      <c r="B160" s="224"/>
      <c r="C160" s="225"/>
      <c r="D160" s="226" t="s">
        <v>146</v>
      </c>
      <c r="E160" s="227" t="s">
        <v>19</v>
      </c>
      <c r="F160" s="228" t="s">
        <v>1334</v>
      </c>
      <c r="G160" s="225"/>
      <c r="H160" s="227" t="s">
        <v>19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146</v>
      </c>
      <c r="AU160" s="234" t="s">
        <v>83</v>
      </c>
      <c r="AV160" s="13" t="s">
        <v>81</v>
      </c>
      <c r="AW160" s="13" t="s">
        <v>35</v>
      </c>
      <c r="AX160" s="13" t="s">
        <v>73</v>
      </c>
      <c r="AY160" s="234" t="s">
        <v>135</v>
      </c>
    </row>
    <row r="161" spans="1:51" s="14" customFormat="1" ht="12">
      <c r="A161" s="14"/>
      <c r="B161" s="235"/>
      <c r="C161" s="236"/>
      <c r="D161" s="226" t="s">
        <v>146</v>
      </c>
      <c r="E161" s="237" t="s">
        <v>19</v>
      </c>
      <c r="F161" s="238" t="s">
        <v>162</v>
      </c>
      <c r="G161" s="236"/>
      <c r="H161" s="239">
        <v>3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146</v>
      </c>
      <c r="AU161" s="245" t="s">
        <v>83</v>
      </c>
      <c r="AV161" s="14" t="s">
        <v>83</v>
      </c>
      <c r="AW161" s="14" t="s">
        <v>35</v>
      </c>
      <c r="AX161" s="14" t="s">
        <v>81</v>
      </c>
      <c r="AY161" s="245" t="s">
        <v>135</v>
      </c>
    </row>
    <row r="162" spans="1:65" s="2" customFormat="1" ht="16.5" customHeight="1">
      <c r="A162" s="40"/>
      <c r="B162" s="41"/>
      <c r="C162" s="206" t="s">
        <v>231</v>
      </c>
      <c r="D162" s="206" t="s">
        <v>137</v>
      </c>
      <c r="E162" s="207" t="s">
        <v>242</v>
      </c>
      <c r="F162" s="208" t="s">
        <v>243</v>
      </c>
      <c r="G162" s="209" t="s">
        <v>171</v>
      </c>
      <c r="H162" s="210">
        <v>2</v>
      </c>
      <c r="I162" s="211"/>
      <c r="J162" s="212">
        <f>ROUND(I162*H162,2)</f>
        <v>0</v>
      </c>
      <c r="K162" s="208" t="s">
        <v>141</v>
      </c>
      <c r="L162" s="46"/>
      <c r="M162" s="213" t="s">
        <v>19</v>
      </c>
      <c r="N162" s="214" t="s">
        <v>44</v>
      </c>
      <c r="O162" s="86"/>
      <c r="P162" s="215">
        <f>O162*H162</f>
        <v>0</v>
      </c>
      <c r="Q162" s="215">
        <v>0.00036</v>
      </c>
      <c r="R162" s="215">
        <f>Q162*H162</f>
        <v>0.00072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142</v>
      </c>
      <c r="AT162" s="217" t="s">
        <v>137</v>
      </c>
      <c r="AU162" s="217" t="s">
        <v>83</v>
      </c>
      <c r="AY162" s="19" t="s">
        <v>135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81</v>
      </c>
      <c r="BK162" s="218">
        <f>ROUND(I162*H162,2)</f>
        <v>0</v>
      </c>
      <c r="BL162" s="19" t="s">
        <v>142</v>
      </c>
      <c r="BM162" s="217" t="s">
        <v>1348</v>
      </c>
    </row>
    <row r="163" spans="1:47" s="2" customFormat="1" ht="12">
      <c r="A163" s="40"/>
      <c r="B163" s="41"/>
      <c r="C163" s="42"/>
      <c r="D163" s="219" t="s">
        <v>144</v>
      </c>
      <c r="E163" s="42"/>
      <c r="F163" s="220" t="s">
        <v>245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144</v>
      </c>
      <c r="AU163" s="19" t="s">
        <v>83</v>
      </c>
    </row>
    <row r="164" spans="1:51" s="13" customFormat="1" ht="12">
      <c r="A164" s="13"/>
      <c r="B164" s="224"/>
      <c r="C164" s="225"/>
      <c r="D164" s="226" t="s">
        <v>146</v>
      </c>
      <c r="E164" s="227" t="s">
        <v>19</v>
      </c>
      <c r="F164" s="228" t="s">
        <v>1334</v>
      </c>
      <c r="G164" s="225"/>
      <c r="H164" s="227" t="s">
        <v>19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146</v>
      </c>
      <c r="AU164" s="234" t="s">
        <v>83</v>
      </c>
      <c r="AV164" s="13" t="s">
        <v>81</v>
      </c>
      <c r="AW164" s="13" t="s">
        <v>35</v>
      </c>
      <c r="AX164" s="13" t="s">
        <v>73</v>
      </c>
      <c r="AY164" s="234" t="s">
        <v>135</v>
      </c>
    </row>
    <row r="165" spans="1:51" s="14" customFormat="1" ht="12">
      <c r="A165" s="14"/>
      <c r="B165" s="235"/>
      <c r="C165" s="236"/>
      <c r="D165" s="226" t="s">
        <v>146</v>
      </c>
      <c r="E165" s="237" t="s">
        <v>19</v>
      </c>
      <c r="F165" s="238" t="s">
        <v>83</v>
      </c>
      <c r="G165" s="236"/>
      <c r="H165" s="239">
        <v>2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146</v>
      </c>
      <c r="AU165" s="245" t="s">
        <v>83</v>
      </c>
      <c r="AV165" s="14" t="s">
        <v>83</v>
      </c>
      <c r="AW165" s="14" t="s">
        <v>35</v>
      </c>
      <c r="AX165" s="14" t="s">
        <v>81</v>
      </c>
      <c r="AY165" s="245" t="s">
        <v>135</v>
      </c>
    </row>
    <row r="166" spans="1:65" s="2" customFormat="1" ht="16.5" customHeight="1">
      <c r="A166" s="40"/>
      <c r="B166" s="41"/>
      <c r="C166" s="206" t="s">
        <v>236</v>
      </c>
      <c r="D166" s="206" t="s">
        <v>137</v>
      </c>
      <c r="E166" s="207" t="s">
        <v>1056</v>
      </c>
      <c r="F166" s="208" t="s">
        <v>1057</v>
      </c>
      <c r="G166" s="209" t="s">
        <v>495</v>
      </c>
      <c r="H166" s="210">
        <v>20</v>
      </c>
      <c r="I166" s="211"/>
      <c r="J166" s="212">
        <f>ROUND(I166*H166,2)</f>
        <v>0</v>
      </c>
      <c r="K166" s="208" t="s">
        <v>141</v>
      </c>
      <c r="L166" s="46"/>
      <c r="M166" s="213" t="s">
        <v>19</v>
      </c>
      <c r="N166" s="214" t="s">
        <v>44</v>
      </c>
      <c r="O166" s="86"/>
      <c r="P166" s="215">
        <f>O166*H166</f>
        <v>0</v>
      </c>
      <c r="Q166" s="215">
        <v>0.0175</v>
      </c>
      <c r="R166" s="215">
        <f>Q166*H166</f>
        <v>0.35000000000000003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142</v>
      </c>
      <c r="AT166" s="217" t="s">
        <v>137</v>
      </c>
      <c r="AU166" s="217" t="s">
        <v>83</v>
      </c>
      <c r="AY166" s="19" t="s">
        <v>135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81</v>
      </c>
      <c r="BK166" s="218">
        <f>ROUND(I166*H166,2)</f>
        <v>0</v>
      </c>
      <c r="BL166" s="19" t="s">
        <v>142</v>
      </c>
      <c r="BM166" s="217" t="s">
        <v>1349</v>
      </c>
    </row>
    <row r="167" spans="1:47" s="2" customFormat="1" ht="12">
      <c r="A167" s="40"/>
      <c r="B167" s="41"/>
      <c r="C167" s="42"/>
      <c r="D167" s="219" t="s">
        <v>144</v>
      </c>
      <c r="E167" s="42"/>
      <c r="F167" s="220" t="s">
        <v>1059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144</v>
      </c>
      <c r="AU167" s="19" t="s">
        <v>83</v>
      </c>
    </row>
    <row r="168" spans="1:51" s="13" customFormat="1" ht="12">
      <c r="A168" s="13"/>
      <c r="B168" s="224"/>
      <c r="C168" s="225"/>
      <c r="D168" s="226" t="s">
        <v>146</v>
      </c>
      <c r="E168" s="227" t="s">
        <v>19</v>
      </c>
      <c r="F168" s="228" t="s">
        <v>1326</v>
      </c>
      <c r="G168" s="225"/>
      <c r="H168" s="227" t="s">
        <v>19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146</v>
      </c>
      <c r="AU168" s="234" t="s">
        <v>83</v>
      </c>
      <c r="AV168" s="13" t="s">
        <v>81</v>
      </c>
      <c r="AW168" s="13" t="s">
        <v>35</v>
      </c>
      <c r="AX168" s="13" t="s">
        <v>73</v>
      </c>
      <c r="AY168" s="234" t="s">
        <v>135</v>
      </c>
    </row>
    <row r="169" spans="1:51" s="13" customFormat="1" ht="12">
      <c r="A169" s="13"/>
      <c r="B169" s="224"/>
      <c r="C169" s="225"/>
      <c r="D169" s="226" t="s">
        <v>146</v>
      </c>
      <c r="E169" s="227" t="s">
        <v>19</v>
      </c>
      <c r="F169" s="228" t="s">
        <v>1350</v>
      </c>
      <c r="G169" s="225"/>
      <c r="H169" s="227" t="s">
        <v>19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146</v>
      </c>
      <c r="AU169" s="234" t="s">
        <v>83</v>
      </c>
      <c r="AV169" s="13" t="s">
        <v>81</v>
      </c>
      <c r="AW169" s="13" t="s">
        <v>35</v>
      </c>
      <c r="AX169" s="13" t="s">
        <v>73</v>
      </c>
      <c r="AY169" s="234" t="s">
        <v>135</v>
      </c>
    </row>
    <row r="170" spans="1:51" s="14" customFormat="1" ht="12">
      <c r="A170" s="14"/>
      <c r="B170" s="235"/>
      <c r="C170" s="236"/>
      <c r="D170" s="226" t="s">
        <v>146</v>
      </c>
      <c r="E170" s="237" t="s">
        <v>19</v>
      </c>
      <c r="F170" s="238" t="s">
        <v>253</v>
      </c>
      <c r="G170" s="236"/>
      <c r="H170" s="239">
        <v>20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146</v>
      </c>
      <c r="AU170" s="245" t="s">
        <v>83</v>
      </c>
      <c r="AV170" s="14" t="s">
        <v>83</v>
      </c>
      <c r="AW170" s="14" t="s">
        <v>35</v>
      </c>
      <c r="AX170" s="14" t="s">
        <v>81</v>
      </c>
      <c r="AY170" s="245" t="s">
        <v>135</v>
      </c>
    </row>
    <row r="171" spans="1:65" s="2" customFormat="1" ht="16.5" customHeight="1">
      <c r="A171" s="40"/>
      <c r="B171" s="41"/>
      <c r="C171" s="206" t="s">
        <v>241</v>
      </c>
      <c r="D171" s="206" t="s">
        <v>137</v>
      </c>
      <c r="E171" s="207" t="s">
        <v>1062</v>
      </c>
      <c r="F171" s="208" t="s">
        <v>1063</v>
      </c>
      <c r="G171" s="209" t="s">
        <v>1064</v>
      </c>
      <c r="H171" s="210">
        <v>672</v>
      </c>
      <c r="I171" s="211"/>
      <c r="J171" s="212">
        <f>ROUND(I171*H171,2)</f>
        <v>0</v>
      </c>
      <c r="K171" s="208" t="s">
        <v>141</v>
      </c>
      <c r="L171" s="46"/>
      <c r="M171" s="213" t="s">
        <v>19</v>
      </c>
      <c r="N171" s="214" t="s">
        <v>44</v>
      </c>
      <c r="O171" s="86"/>
      <c r="P171" s="215">
        <f>O171*H171</f>
        <v>0</v>
      </c>
      <c r="Q171" s="215">
        <v>3E-05</v>
      </c>
      <c r="R171" s="215">
        <f>Q171*H171</f>
        <v>0.02016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142</v>
      </c>
      <c r="AT171" s="217" t="s">
        <v>137</v>
      </c>
      <c r="AU171" s="217" t="s">
        <v>83</v>
      </c>
      <c r="AY171" s="19" t="s">
        <v>135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81</v>
      </c>
      <c r="BK171" s="218">
        <f>ROUND(I171*H171,2)</f>
        <v>0</v>
      </c>
      <c r="BL171" s="19" t="s">
        <v>142</v>
      </c>
      <c r="BM171" s="217" t="s">
        <v>1351</v>
      </c>
    </row>
    <row r="172" spans="1:47" s="2" customFormat="1" ht="12">
      <c r="A172" s="40"/>
      <c r="B172" s="41"/>
      <c r="C172" s="42"/>
      <c r="D172" s="219" t="s">
        <v>144</v>
      </c>
      <c r="E172" s="42"/>
      <c r="F172" s="220" t="s">
        <v>1066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144</v>
      </c>
      <c r="AU172" s="19" t="s">
        <v>83</v>
      </c>
    </row>
    <row r="173" spans="1:51" s="13" customFormat="1" ht="12">
      <c r="A173" s="13"/>
      <c r="B173" s="224"/>
      <c r="C173" s="225"/>
      <c r="D173" s="226" t="s">
        <v>146</v>
      </c>
      <c r="E173" s="227" t="s">
        <v>19</v>
      </c>
      <c r="F173" s="228" t="s">
        <v>1326</v>
      </c>
      <c r="G173" s="225"/>
      <c r="H173" s="227" t="s">
        <v>19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146</v>
      </c>
      <c r="AU173" s="234" t="s">
        <v>83</v>
      </c>
      <c r="AV173" s="13" t="s">
        <v>81</v>
      </c>
      <c r="AW173" s="13" t="s">
        <v>35</v>
      </c>
      <c r="AX173" s="13" t="s">
        <v>73</v>
      </c>
      <c r="AY173" s="234" t="s">
        <v>135</v>
      </c>
    </row>
    <row r="174" spans="1:51" s="13" customFormat="1" ht="12">
      <c r="A174" s="13"/>
      <c r="B174" s="224"/>
      <c r="C174" s="225"/>
      <c r="D174" s="226" t="s">
        <v>146</v>
      </c>
      <c r="E174" s="227" t="s">
        <v>19</v>
      </c>
      <c r="F174" s="228" t="s">
        <v>1352</v>
      </c>
      <c r="G174" s="225"/>
      <c r="H174" s="227" t="s">
        <v>19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146</v>
      </c>
      <c r="AU174" s="234" t="s">
        <v>83</v>
      </c>
      <c r="AV174" s="13" t="s">
        <v>81</v>
      </c>
      <c r="AW174" s="13" t="s">
        <v>35</v>
      </c>
      <c r="AX174" s="13" t="s">
        <v>73</v>
      </c>
      <c r="AY174" s="234" t="s">
        <v>135</v>
      </c>
    </row>
    <row r="175" spans="1:51" s="14" customFormat="1" ht="12">
      <c r="A175" s="14"/>
      <c r="B175" s="235"/>
      <c r="C175" s="236"/>
      <c r="D175" s="226" t="s">
        <v>146</v>
      </c>
      <c r="E175" s="237" t="s">
        <v>19</v>
      </c>
      <c r="F175" s="238" t="s">
        <v>1068</v>
      </c>
      <c r="G175" s="236"/>
      <c r="H175" s="239">
        <v>672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146</v>
      </c>
      <c r="AU175" s="245" t="s">
        <v>83</v>
      </c>
      <c r="AV175" s="14" t="s">
        <v>83</v>
      </c>
      <c r="AW175" s="14" t="s">
        <v>35</v>
      </c>
      <c r="AX175" s="14" t="s">
        <v>81</v>
      </c>
      <c r="AY175" s="245" t="s">
        <v>135</v>
      </c>
    </row>
    <row r="176" spans="1:65" s="2" customFormat="1" ht="24.15" customHeight="1">
      <c r="A176" s="40"/>
      <c r="B176" s="41"/>
      <c r="C176" s="206" t="s">
        <v>246</v>
      </c>
      <c r="D176" s="206" t="s">
        <v>137</v>
      </c>
      <c r="E176" s="207" t="s">
        <v>1069</v>
      </c>
      <c r="F176" s="208" t="s">
        <v>1070</v>
      </c>
      <c r="G176" s="209" t="s">
        <v>1071</v>
      </c>
      <c r="H176" s="210">
        <v>28</v>
      </c>
      <c r="I176" s="211"/>
      <c r="J176" s="212">
        <f>ROUND(I176*H176,2)</f>
        <v>0</v>
      </c>
      <c r="K176" s="208" t="s">
        <v>141</v>
      </c>
      <c r="L176" s="46"/>
      <c r="M176" s="213" t="s">
        <v>19</v>
      </c>
      <c r="N176" s="214" t="s">
        <v>44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142</v>
      </c>
      <c r="AT176" s="217" t="s">
        <v>137</v>
      </c>
      <c r="AU176" s="217" t="s">
        <v>83</v>
      </c>
      <c r="AY176" s="19" t="s">
        <v>135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81</v>
      </c>
      <c r="BK176" s="218">
        <f>ROUND(I176*H176,2)</f>
        <v>0</v>
      </c>
      <c r="BL176" s="19" t="s">
        <v>142</v>
      </c>
      <c r="BM176" s="217" t="s">
        <v>1353</v>
      </c>
    </row>
    <row r="177" spans="1:47" s="2" customFormat="1" ht="12">
      <c r="A177" s="40"/>
      <c r="B177" s="41"/>
      <c r="C177" s="42"/>
      <c r="D177" s="219" t="s">
        <v>144</v>
      </c>
      <c r="E177" s="42"/>
      <c r="F177" s="220" t="s">
        <v>1073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144</v>
      </c>
      <c r="AU177" s="19" t="s">
        <v>83</v>
      </c>
    </row>
    <row r="178" spans="1:51" s="13" customFormat="1" ht="12">
      <c r="A178" s="13"/>
      <c r="B178" s="224"/>
      <c r="C178" s="225"/>
      <c r="D178" s="226" t="s">
        <v>146</v>
      </c>
      <c r="E178" s="227" t="s">
        <v>19</v>
      </c>
      <c r="F178" s="228" t="s">
        <v>1326</v>
      </c>
      <c r="G178" s="225"/>
      <c r="H178" s="227" t="s">
        <v>19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146</v>
      </c>
      <c r="AU178" s="234" t="s">
        <v>83</v>
      </c>
      <c r="AV178" s="13" t="s">
        <v>81</v>
      </c>
      <c r="AW178" s="13" t="s">
        <v>35</v>
      </c>
      <c r="AX178" s="13" t="s">
        <v>73</v>
      </c>
      <c r="AY178" s="234" t="s">
        <v>135</v>
      </c>
    </row>
    <row r="179" spans="1:51" s="13" customFormat="1" ht="12">
      <c r="A179" s="13"/>
      <c r="B179" s="224"/>
      <c r="C179" s="225"/>
      <c r="D179" s="226" t="s">
        <v>146</v>
      </c>
      <c r="E179" s="227" t="s">
        <v>19</v>
      </c>
      <c r="F179" s="228" t="s">
        <v>1354</v>
      </c>
      <c r="G179" s="225"/>
      <c r="H179" s="227" t="s">
        <v>19</v>
      </c>
      <c r="I179" s="229"/>
      <c r="J179" s="225"/>
      <c r="K179" s="225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146</v>
      </c>
      <c r="AU179" s="234" t="s">
        <v>83</v>
      </c>
      <c r="AV179" s="13" t="s">
        <v>81</v>
      </c>
      <c r="AW179" s="13" t="s">
        <v>35</v>
      </c>
      <c r="AX179" s="13" t="s">
        <v>73</v>
      </c>
      <c r="AY179" s="234" t="s">
        <v>135</v>
      </c>
    </row>
    <row r="180" spans="1:51" s="14" customFormat="1" ht="12">
      <c r="A180" s="14"/>
      <c r="B180" s="235"/>
      <c r="C180" s="236"/>
      <c r="D180" s="226" t="s">
        <v>146</v>
      </c>
      <c r="E180" s="237" t="s">
        <v>19</v>
      </c>
      <c r="F180" s="238" t="s">
        <v>1075</v>
      </c>
      <c r="G180" s="236"/>
      <c r="H180" s="239">
        <v>28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146</v>
      </c>
      <c r="AU180" s="245" t="s">
        <v>83</v>
      </c>
      <c r="AV180" s="14" t="s">
        <v>83</v>
      </c>
      <c r="AW180" s="14" t="s">
        <v>35</v>
      </c>
      <c r="AX180" s="14" t="s">
        <v>81</v>
      </c>
      <c r="AY180" s="245" t="s">
        <v>135</v>
      </c>
    </row>
    <row r="181" spans="1:65" s="2" customFormat="1" ht="16.5" customHeight="1">
      <c r="A181" s="40"/>
      <c r="B181" s="41"/>
      <c r="C181" s="206" t="s">
        <v>253</v>
      </c>
      <c r="D181" s="206" t="s">
        <v>137</v>
      </c>
      <c r="E181" s="207" t="s">
        <v>1355</v>
      </c>
      <c r="F181" s="208" t="s">
        <v>1356</v>
      </c>
      <c r="G181" s="209" t="s">
        <v>140</v>
      </c>
      <c r="H181" s="210">
        <v>130.5</v>
      </c>
      <c r="I181" s="211"/>
      <c r="J181" s="212">
        <f>ROUND(I181*H181,2)</f>
        <v>0</v>
      </c>
      <c r="K181" s="208" t="s">
        <v>141</v>
      </c>
      <c r="L181" s="46"/>
      <c r="M181" s="213" t="s">
        <v>19</v>
      </c>
      <c r="N181" s="214" t="s">
        <v>44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142</v>
      </c>
      <c r="AT181" s="217" t="s">
        <v>137</v>
      </c>
      <c r="AU181" s="217" t="s">
        <v>83</v>
      </c>
      <c r="AY181" s="19" t="s">
        <v>135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81</v>
      </c>
      <c r="BK181" s="218">
        <f>ROUND(I181*H181,2)</f>
        <v>0</v>
      </c>
      <c r="BL181" s="19" t="s">
        <v>142</v>
      </c>
      <c r="BM181" s="217" t="s">
        <v>1357</v>
      </c>
    </row>
    <row r="182" spans="1:47" s="2" customFormat="1" ht="12">
      <c r="A182" s="40"/>
      <c r="B182" s="41"/>
      <c r="C182" s="42"/>
      <c r="D182" s="219" t="s">
        <v>144</v>
      </c>
      <c r="E182" s="42"/>
      <c r="F182" s="220" t="s">
        <v>1358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144</v>
      </c>
      <c r="AU182" s="19" t="s">
        <v>83</v>
      </c>
    </row>
    <row r="183" spans="1:51" s="13" customFormat="1" ht="12">
      <c r="A183" s="13"/>
      <c r="B183" s="224"/>
      <c r="C183" s="225"/>
      <c r="D183" s="226" t="s">
        <v>146</v>
      </c>
      <c r="E183" s="227" t="s">
        <v>19</v>
      </c>
      <c r="F183" s="228" t="s">
        <v>1326</v>
      </c>
      <c r="G183" s="225"/>
      <c r="H183" s="227" t="s">
        <v>19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146</v>
      </c>
      <c r="AU183" s="234" t="s">
        <v>83</v>
      </c>
      <c r="AV183" s="13" t="s">
        <v>81</v>
      </c>
      <c r="AW183" s="13" t="s">
        <v>35</v>
      </c>
      <c r="AX183" s="13" t="s">
        <v>73</v>
      </c>
      <c r="AY183" s="234" t="s">
        <v>135</v>
      </c>
    </row>
    <row r="184" spans="1:51" s="13" customFormat="1" ht="12">
      <c r="A184" s="13"/>
      <c r="B184" s="224"/>
      <c r="C184" s="225"/>
      <c r="D184" s="226" t="s">
        <v>146</v>
      </c>
      <c r="E184" s="227" t="s">
        <v>19</v>
      </c>
      <c r="F184" s="228" t="s">
        <v>1359</v>
      </c>
      <c r="G184" s="225"/>
      <c r="H184" s="227" t="s">
        <v>19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146</v>
      </c>
      <c r="AU184" s="234" t="s">
        <v>83</v>
      </c>
      <c r="AV184" s="13" t="s">
        <v>81</v>
      </c>
      <c r="AW184" s="13" t="s">
        <v>35</v>
      </c>
      <c r="AX184" s="13" t="s">
        <v>73</v>
      </c>
      <c r="AY184" s="234" t="s">
        <v>135</v>
      </c>
    </row>
    <row r="185" spans="1:51" s="14" customFormat="1" ht="12">
      <c r="A185" s="14"/>
      <c r="B185" s="235"/>
      <c r="C185" s="236"/>
      <c r="D185" s="226" t="s">
        <v>146</v>
      </c>
      <c r="E185" s="237" t="s">
        <v>19</v>
      </c>
      <c r="F185" s="238" t="s">
        <v>1360</v>
      </c>
      <c r="G185" s="236"/>
      <c r="H185" s="239">
        <v>130.5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146</v>
      </c>
      <c r="AU185" s="245" t="s">
        <v>83</v>
      </c>
      <c r="AV185" s="14" t="s">
        <v>83</v>
      </c>
      <c r="AW185" s="14" t="s">
        <v>35</v>
      </c>
      <c r="AX185" s="14" t="s">
        <v>81</v>
      </c>
      <c r="AY185" s="245" t="s">
        <v>135</v>
      </c>
    </row>
    <row r="186" spans="1:65" s="2" customFormat="1" ht="21.75" customHeight="1">
      <c r="A186" s="40"/>
      <c r="B186" s="41"/>
      <c r="C186" s="206" t="s">
        <v>7</v>
      </c>
      <c r="D186" s="206" t="s">
        <v>137</v>
      </c>
      <c r="E186" s="207" t="s">
        <v>1361</v>
      </c>
      <c r="F186" s="208" t="s">
        <v>1362</v>
      </c>
      <c r="G186" s="209" t="s">
        <v>256</v>
      </c>
      <c r="H186" s="210">
        <v>80.125</v>
      </c>
      <c r="I186" s="211"/>
      <c r="J186" s="212">
        <f>ROUND(I186*H186,2)</f>
        <v>0</v>
      </c>
      <c r="K186" s="208" t="s">
        <v>141</v>
      </c>
      <c r="L186" s="46"/>
      <c r="M186" s="213" t="s">
        <v>19</v>
      </c>
      <c r="N186" s="214" t="s">
        <v>44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142</v>
      </c>
      <c r="AT186" s="217" t="s">
        <v>137</v>
      </c>
      <c r="AU186" s="217" t="s">
        <v>83</v>
      </c>
      <c r="AY186" s="19" t="s">
        <v>135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81</v>
      </c>
      <c r="BK186" s="218">
        <f>ROUND(I186*H186,2)</f>
        <v>0</v>
      </c>
      <c r="BL186" s="19" t="s">
        <v>142</v>
      </c>
      <c r="BM186" s="217" t="s">
        <v>1363</v>
      </c>
    </row>
    <row r="187" spans="1:47" s="2" customFormat="1" ht="12">
      <c r="A187" s="40"/>
      <c r="B187" s="41"/>
      <c r="C187" s="42"/>
      <c r="D187" s="219" t="s">
        <v>144</v>
      </c>
      <c r="E187" s="42"/>
      <c r="F187" s="220" t="s">
        <v>1364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144</v>
      </c>
      <c r="AU187" s="19" t="s">
        <v>83</v>
      </c>
    </row>
    <row r="188" spans="1:51" s="13" customFormat="1" ht="12">
      <c r="A188" s="13"/>
      <c r="B188" s="224"/>
      <c r="C188" s="225"/>
      <c r="D188" s="226" t="s">
        <v>146</v>
      </c>
      <c r="E188" s="227" t="s">
        <v>19</v>
      </c>
      <c r="F188" s="228" t="s">
        <v>1326</v>
      </c>
      <c r="G188" s="225"/>
      <c r="H188" s="227" t="s">
        <v>19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146</v>
      </c>
      <c r="AU188" s="234" t="s">
        <v>83</v>
      </c>
      <c r="AV188" s="13" t="s">
        <v>81</v>
      </c>
      <c r="AW188" s="13" t="s">
        <v>35</v>
      </c>
      <c r="AX188" s="13" t="s">
        <v>73</v>
      </c>
      <c r="AY188" s="234" t="s">
        <v>135</v>
      </c>
    </row>
    <row r="189" spans="1:51" s="13" customFormat="1" ht="12">
      <c r="A189" s="13"/>
      <c r="B189" s="224"/>
      <c r="C189" s="225"/>
      <c r="D189" s="226" t="s">
        <v>146</v>
      </c>
      <c r="E189" s="227" t="s">
        <v>19</v>
      </c>
      <c r="F189" s="228" t="s">
        <v>1365</v>
      </c>
      <c r="G189" s="225"/>
      <c r="H189" s="227" t="s">
        <v>19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146</v>
      </c>
      <c r="AU189" s="234" t="s">
        <v>83</v>
      </c>
      <c r="AV189" s="13" t="s">
        <v>81</v>
      </c>
      <c r="AW189" s="13" t="s">
        <v>35</v>
      </c>
      <c r="AX189" s="13" t="s">
        <v>73</v>
      </c>
      <c r="AY189" s="234" t="s">
        <v>135</v>
      </c>
    </row>
    <row r="190" spans="1:51" s="14" customFormat="1" ht="12">
      <c r="A190" s="14"/>
      <c r="B190" s="235"/>
      <c r="C190" s="236"/>
      <c r="D190" s="226" t="s">
        <v>146</v>
      </c>
      <c r="E190" s="237" t="s">
        <v>19</v>
      </c>
      <c r="F190" s="238" t="s">
        <v>1366</v>
      </c>
      <c r="G190" s="236"/>
      <c r="H190" s="239">
        <v>45.125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146</v>
      </c>
      <c r="AU190" s="245" t="s">
        <v>83</v>
      </c>
      <c r="AV190" s="14" t="s">
        <v>83</v>
      </c>
      <c r="AW190" s="14" t="s">
        <v>35</v>
      </c>
      <c r="AX190" s="14" t="s">
        <v>73</v>
      </c>
      <c r="AY190" s="245" t="s">
        <v>135</v>
      </c>
    </row>
    <row r="191" spans="1:51" s="13" customFormat="1" ht="12">
      <c r="A191" s="13"/>
      <c r="B191" s="224"/>
      <c r="C191" s="225"/>
      <c r="D191" s="226" t="s">
        <v>146</v>
      </c>
      <c r="E191" s="227" t="s">
        <v>19</v>
      </c>
      <c r="F191" s="228" t="s">
        <v>1367</v>
      </c>
      <c r="G191" s="225"/>
      <c r="H191" s="227" t="s">
        <v>19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146</v>
      </c>
      <c r="AU191" s="234" t="s">
        <v>83</v>
      </c>
      <c r="AV191" s="13" t="s">
        <v>81</v>
      </c>
      <c r="AW191" s="13" t="s">
        <v>35</v>
      </c>
      <c r="AX191" s="13" t="s">
        <v>73</v>
      </c>
      <c r="AY191" s="234" t="s">
        <v>135</v>
      </c>
    </row>
    <row r="192" spans="1:51" s="14" customFormat="1" ht="12">
      <c r="A192" s="14"/>
      <c r="B192" s="235"/>
      <c r="C192" s="236"/>
      <c r="D192" s="226" t="s">
        <v>146</v>
      </c>
      <c r="E192" s="237" t="s">
        <v>19</v>
      </c>
      <c r="F192" s="238" t="s">
        <v>1368</v>
      </c>
      <c r="G192" s="236"/>
      <c r="H192" s="239">
        <v>35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146</v>
      </c>
      <c r="AU192" s="245" t="s">
        <v>83</v>
      </c>
      <c r="AV192" s="14" t="s">
        <v>83</v>
      </c>
      <c r="AW192" s="14" t="s">
        <v>35</v>
      </c>
      <c r="AX192" s="14" t="s">
        <v>73</v>
      </c>
      <c r="AY192" s="245" t="s">
        <v>135</v>
      </c>
    </row>
    <row r="193" spans="1:51" s="15" customFormat="1" ht="12">
      <c r="A193" s="15"/>
      <c r="B193" s="246"/>
      <c r="C193" s="247"/>
      <c r="D193" s="226" t="s">
        <v>146</v>
      </c>
      <c r="E193" s="248" t="s">
        <v>19</v>
      </c>
      <c r="F193" s="249" t="s">
        <v>161</v>
      </c>
      <c r="G193" s="247"/>
      <c r="H193" s="250">
        <v>80.125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6" t="s">
        <v>146</v>
      </c>
      <c r="AU193" s="256" t="s">
        <v>83</v>
      </c>
      <c r="AV193" s="15" t="s">
        <v>142</v>
      </c>
      <c r="AW193" s="15" t="s">
        <v>35</v>
      </c>
      <c r="AX193" s="15" t="s">
        <v>81</v>
      </c>
      <c r="AY193" s="256" t="s">
        <v>135</v>
      </c>
    </row>
    <row r="194" spans="1:65" s="2" customFormat="1" ht="24.15" customHeight="1">
      <c r="A194" s="40"/>
      <c r="B194" s="41"/>
      <c r="C194" s="206" t="s">
        <v>269</v>
      </c>
      <c r="D194" s="206" t="s">
        <v>137</v>
      </c>
      <c r="E194" s="207" t="s">
        <v>1090</v>
      </c>
      <c r="F194" s="208" t="s">
        <v>1091</v>
      </c>
      <c r="G194" s="209" t="s">
        <v>256</v>
      </c>
      <c r="H194" s="210">
        <v>2.25</v>
      </c>
      <c r="I194" s="211"/>
      <c r="J194" s="212">
        <f>ROUND(I194*H194,2)</f>
        <v>0</v>
      </c>
      <c r="K194" s="208" t="s">
        <v>141</v>
      </c>
      <c r="L194" s="46"/>
      <c r="M194" s="213" t="s">
        <v>19</v>
      </c>
      <c r="N194" s="214" t="s">
        <v>44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142</v>
      </c>
      <c r="AT194" s="217" t="s">
        <v>137</v>
      </c>
      <c r="AU194" s="217" t="s">
        <v>83</v>
      </c>
      <c r="AY194" s="19" t="s">
        <v>135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81</v>
      </c>
      <c r="BK194" s="218">
        <f>ROUND(I194*H194,2)</f>
        <v>0</v>
      </c>
      <c r="BL194" s="19" t="s">
        <v>142</v>
      </c>
      <c r="BM194" s="217" t="s">
        <v>1369</v>
      </c>
    </row>
    <row r="195" spans="1:47" s="2" customFormat="1" ht="12">
      <c r="A195" s="40"/>
      <c r="B195" s="41"/>
      <c r="C195" s="42"/>
      <c r="D195" s="219" t="s">
        <v>144</v>
      </c>
      <c r="E195" s="42"/>
      <c r="F195" s="220" t="s">
        <v>1093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144</v>
      </c>
      <c r="AU195" s="19" t="s">
        <v>83</v>
      </c>
    </row>
    <row r="196" spans="1:51" s="13" customFormat="1" ht="12">
      <c r="A196" s="13"/>
      <c r="B196" s="224"/>
      <c r="C196" s="225"/>
      <c r="D196" s="226" t="s">
        <v>146</v>
      </c>
      <c r="E196" s="227" t="s">
        <v>19</v>
      </c>
      <c r="F196" s="228" t="s">
        <v>1326</v>
      </c>
      <c r="G196" s="225"/>
      <c r="H196" s="227" t="s">
        <v>19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146</v>
      </c>
      <c r="AU196" s="234" t="s">
        <v>83</v>
      </c>
      <c r="AV196" s="13" t="s">
        <v>81</v>
      </c>
      <c r="AW196" s="13" t="s">
        <v>35</v>
      </c>
      <c r="AX196" s="13" t="s">
        <v>73</v>
      </c>
      <c r="AY196" s="234" t="s">
        <v>135</v>
      </c>
    </row>
    <row r="197" spans="1:51" s="13" customFormat="1" ht="12">
      <c r="A197" s="13"/>
      <c r="B197" s="224"/>
      <c r="C197" s="225"/>
      <c r="D197" s="226" t="s">
        <v>146</v>
      </c>
      <c r="E197" s="227" t="s">
        <v>19</v>
      </c>
      <c r="F197" s="228" t="s">
        <v>1370</v>
      </c>
      <c r="G197" s="225"/>
      <c r="H197" s="227" t="s">
        <v>19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146</v>
      </c>
      <c r="AU197" s="234" t="s">
        <v>83</v>
      </c>
      <c r="AV197" s="13" t="s">
        <v>81</v>
      </c>
      <c r="AW197" s="13" t="s">
        <v>35</v>
      </c>
      <c r="AX197" s="13" t="s">
        <v>73</v>
      </c>
      <c r="AY197" s="234" t="s">
        <v>135</v>
      </c>
    </row>
    <row r="198" spans="1:51" s="14" customFormat="1" ht="12">
      <c r="A198" s="14"/>
      <c r="B198" s="235"/>
      <c r="C198" s="236"/>
      <c r="D198" s="226" t="s">
        <v>146</v>
      </c>
      <c r="E198" s="237" t="s">
        <v>19</v>
      </c>
      <c r="F198" s="238" t="s">
        <v>1095</v>
      </c>
      <c r="G198" s="236"/>
      <c r="H198" s="239">
        <v>2.25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146</v>
      </c>
      <c r="AU198" s="245" t="s">
        <v>83</v>
      </c>
      <c r="AV198" s="14" t="s">
        <v>83</v>
      </c>
      <c r="AW198" s="14" t="s">
        <v>35</v>
      </c>
      <c r="AX198" s="14" t="s">
        <v>81</v>
      </c>
      <c r="AY198" s="245" t="s">
        <v>135</v>
      </c>
    </row>
    <row r="199" spans="1:65" s="2" customFormat="1" ht="24.15" customHeight="1">
      <c r="A199" s="40"/>
      <c r="B199" s="41"/>
      <c r="C199" s="206" t="s">
        <v>294</v>
      </c>
      <c r="D199" s="206" t="s">
        <v>137</v>
      </c>
      <c r="E199" s="207" t="s">
        <v>270</v>
      </c>
      <c r="F199" s="208" t="s">
        <v>271</v>
      </c>
      <c r="G199" s="209" t="s">
        <v>256</v>
      </c>
      <c r="H199" s="210">
        <v>4</v>
      </c>
      <c r="I199" s="211"/>
      <c r="J199" s="212">
        <f>ROUND(I199*H199,2)</f>
        <v>0</v>
      </c>
      <c r="K199" s="208" t="s">
        <v>141</v>
      </c>
      <c r="L199" s="46"/>
      <c r="M199" s="213" t="s">
        <v>19</v>
      </c>
      <c r="N199" s="214" t="s">
        <v>44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142</v>
      </c>
      <c r="AT199" s="217" t="s">
        <v>137</v>
      </c>
      <c r="AU199" s="217" t="s">
        <v>83</v>
      </c>
      <c r="AY199" s="19" t="s">
        <v>135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81</v>
      </c>
      <c r="BK199" s="218">
        <f>ROUND(I199*H199,2)</f>
        <v>0</v>
      </c>
      <c r="BL199" s="19" t="s">
        <v>142</v>
      </c>
      <c r="BM199" s="217" t="s">
        <v>1371</v>
      </c>
    </row>
    <row r="200" spans="1:47" s="2" customFormat="1" ht="12">
      <c r="A200" s="40"/>
      <c r="B200" s="41"/>
      <c r="C200" s="42"/>
      <c r="D200" s="219" t="s">
        <v>144</v>
      </c>
      <c r="E200" s="42"/>
      <c r="F200" s="220" t="s">
        <v>273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144</v>
      </c>
      <c r="AU200" s="19" t="s">
        <v>83</v>
      </c>
    </row>
    <row r="201" spans="1:51" s="13" customFormat="1" ht="12">
      <c r="A201" s="13"/>
      <c r="B201" s="224"/>
      <c r="C201" s="225"/>
      <c r="D201" s="226" t="s">
        <v>146</v>
      </c>
      <c r="E201" s="227" t="s">
        <v>19</v>
      </c>
      <c r="F201" s="228" t="s">
        <v>1326</v>
      </c>
      <c r="G201" s="225"/>
      <c r="H201" s="227" t="s">
        <v>19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146</v>
      </c>
      <c r="AU201" s="234" t="s">
        <v>83</v>
      </c>
      <c r="AV201" s="13" t="s">
        <v>81</v>
      </c>
      <c r="AW201" s="13" t="s">
        <v>35</v>
      </c>
      <c r="AX201" s="13" t="s">
        <v>73</v>
      </c>
      <c r="AY201" s="234" t="s">
        <v>135</v>
      </c>
    </row>
    <row r="202" spans="1:51" s="13" customFormat="1" ht="12">
      <c r="A202" s="13"/>
      <c r="B202" s="224"/>
      <c r="C202" s="225"/>
      <c r="D202" s="226" t="s">
        <v>146</v>
      </c>
      <c r="E202" s="227" t="s">
        <v>19</v>
      </c>
      <c r="F202" s="228" t="s">
        <v>1372</v>
      </c>
      <c r="G202" s="225"/>
      <c r="H202" s="227" t="s">
        <v>19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146</v>
      </c>
      <c r="AU202" s="234" t="s">
        <v>83</v>
      </c>
      <c r="AV202" s="13" t="s">
        <v>81</v>
      </c>
      <c r="AW202" s="13" t="s">
        <v>35</v>
      </c>
      <c r="AX202" s="13" t="s">
        <v>73</v>
      </c>
      <c r="AY202" s="234" t="s">
        <v>135</v>
      </c>
    </row>
    <row r="203" spans="1:51" s="14" customFormat="1" ht="12">
      <c r="A203" s="14"/>
      <c r="B203" s="235"/>
      <c r="C203" s="236"/>
      <c r="D203" s="226" t="s">
        <v>146</v>
      </c>
      <c r="E203" s="237" t="s">
        <v>19</v>
      </c>
      <c r="F203" s="238" t="s">
        <v>1102</v>
      </c>
      <c r="G203" s="236"/>
      <c r="H203" s="239">
        <v>4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146</v>
      </c>
      <c r="AU203" s="245" t="s">
        <v>83</v>
      </c>
      <c r="AV203" s="14" t="s">
        <v>83</v>
      </c>
      <c r="AW203" s="14" t="s">
        <v>35</v>
      </c>
      <c r="AX203" s="14" t="s">
        <v>73</v>
      </c>
      <c r="AY203" s="245" t="s">
        <v>135</v>
      </c>
    </row>
    <row r="204" spans="1:51" s="15" customFormat="1" ht="12">
      <c r="A204" s="15"/>
      <c r="B204" s="246"/>
      <c r="C204" s="247"/>
      <c r="D204" s="226" t="s">
        <v>146</v>
      </c>
      <c r="E204" s="248" t="s">
        <v>19</v>
      </c>
      <c r="F204" s="249" t="s">
        <v>161</v>
      </c>
      <c r="G204" s="247"/>
      <c r="H204" s="250">
        <v>4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6" t="s">
        <v>146</v>
      </c>
      <c r="AU204" s="256" t="s">
        <v>83</v>
      </c>
      <c r="AV204" s="15" t="s">
        <v>142</v>
      </c>
      <c r="AW204" s="15" t="s">
        <v>35</v>
      </c>
      <c r="AX204" s="15" t="s">
        <v>81</v>
      </c>
      <c r="AY204" s="256" t="s">
        <v>135</v>
      </c>
    </row>
    <row r="205" spans="1:65" s="2" customFormat="1" ht="24.15" customHeight="1">
      <c r="A205" s="40"/>
      <c r="B205" s="41"/>
      <c r="C205" s="206" t="s">
        <v>299</v>
      </c>
      <c r="D205" s="206" t="s">
        <v>137</v>
      </c>
      <c r="E205" s="207" t="s">
        <v>295</v>
      </c>
      <c r="F205" s="208" t="s">
        <v>296</v>
      </c>
      <c r="G205" s="209" t="s">
        <v>171</v>
      </c>
      <c r="H205" s="210">
        <v>23</v>
      </c>
      <c r="I205" s="211"/>
      <c r="J205" s="212">
        <f>ROUND(I205*H205,2)</f>
        <v>0</v>
      </c>
      <c r="K205" s="208" t="s">
        <v>141</v>
      </c>
      <c r="L205" s="46"/>
      <c r="M205" s="213" t="s">
        <v>19</v>
      </c>
      <c r="N205" s="214" t="s">
        <v>44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142</v>
      </c>
      <c r="AT205" s="217" t="s">
        <v>137</v>
      </c>
      <c r="AU205" s="217" t="s">
        <v>83</v>
      </c>
      <c r="AY205" s="19" t="s">
        <v>135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81</v>
      </c>
      <c r="BK205" s="218">
        <f>ROUND(I205*H205,2)</f>
        <v>0</v>
      </c>
      <c r="BL205" s="19" t="s">
        <v>142</v>
      </c>
      <c r="BM205" s="217" t="s">
        <v>1373</v>
      </c>
    </row>
    <row r="206" spans="1:47" s="2" customFormat="1" ht="12">
      <c r="A206" s="40"/>
      <c r="B206" s="41"/>
      <c r="C206" s="42"/>
      <c r="D206" s="219" t="s">
        <v>144</v>
      </c>
      <c r="E206" s="42"/>
      <c r="F206" s="220" t="s">
        <v>298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144</v>
      </c>
      <c r="AU206" s="19" t="s">
        <v>83</v>
      </c>
    </row>
    <row r="207" spans="1:51" s="13" customFormat="1" ht="12">
      <c r="A207" s="13"/>
      <c r="B207" s="224"/>
      <c r="C207" s="225"/>
      <c r="D207" s="226" t="s">
        <v>146</v>
      </c>
      <c r="E207" s="227" t="s">
        <v>19</v>
      </c>
      <c r="F207" s="228" t="s">
        <v>1334</v>
      </c>
      <c r="G207" s="225"/>
      <c r="H207" s="227" t="s">
        <v>19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146</v>
      </c>
      <c r="AU207" s="234" t="s">
        <v>83</v>
      </c>
      <c r="AV207" s="13" t="s">
        <v>81</v>
      </c>
      <c r="AW207" s="13" t="s">
        <v>35</v>
      </c>
      <c r="AX207" s="13" t="s">
        <v>73</v>
      </c>
      <c r="AY207" s="234" t="s">
        <v>135</v>
      </c>
    </row>
    <row r="208" spans="1:51" s="14" customFormat="1" ht="12">
      <c r="A208" s="14"/>
      <c r="B208" s="235"/>
      <c r="C208" s="236"/>
      <c r="D208" s="226" t="s">
        <v>146</v>
      </c>
      <c r="E208" s="237" t="s">
        <v>19</v>
      </c>
      <c r="F208" s="238" t="s">
        <v>294</v>
      </c>
      <c r="G208" s="236"/>
      <c r="H208" s="239">
        <v>23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146</v>
      </c>
      <c r="AU208" s="245" t="s">
        <v>83</v>
      </c>
      <c r="AV208" s="14" t="s">
        <v>83</v>
      </c>
      <c r="AW208" s="14" t="s">
        <v>35</v>
      </c>
      <c r="AX208" s="14" t="s">
        <v>81</v>
      </c>
      <c r="AY208" s="245" t="s">
        <v>135</v>
      </c>
    </row>
    <row r="209" spans="1:65" s="2" customFormat="1" ht="24.15" customHeight="1">
      <c r="A209" s="40"/>
      <c r="B209" s="41"/>
      <c r="C209" s="206" t="s">
        <v>304</v>
      </c>
      <c r="D209" s="206" t="s">
        <v>137</v>
      </c>
      <c r="E209" s="207" t="s">
        <v>300</v>
      </c>
      <c r="F209" s="208" t="s">
        <v>301</v>
      </c>
      <c r="G209" s="209" t="s">
        <v>171</v>
      </c>
      <c r="H209" s="210">
        <v>3</v>
      </c>
      <c r="I209" s="211"/>
      <c r="J209" s="212">
        <f>ROUND(I209*H209,2)</f>
        <v>0</v>
      </c>
      <c r="K209" s="208" t="s">
        <v>141</v>
      </c>
      <c r="L209" s="46"/>
      <c r="M209" s="213" t="s">
        <v>19</v>
      </c>
      <c r="N209" s="214" t="s">
        <v>44</v>
      </c>
      <c r="O209" s="86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142</v>
      </c>
      <c r="AT209" s="217" t="s">
        <v>137</v>
      </c>
      <c r="AU209" s="217" t="s">
        <v>83</v>
      </c>
      <c r="AY209" s="19" t="s">
        <v>135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81</v>
      </c>
      <c r="BK209" s="218">
        <f>ROUND(I209*H209,2)</f>
        <v>0</v>
      </c>
      <c r="BL209" s="19" t="s">
        <v>142</v>
      </c>
      <c r="BM209" s="217" t="s">
        <v>1374</v>
      </c>
    </row>
    <row r="210" spans="1:47" s="2" customFormat="1" ht="12">
      <c r="A210" s="40"/>
      <c r="B210" s="41"/>
      <c r="C210" s="42"/>
      <c r="D210" s="219" t="s">
        <v>144</v>
      </c>
      <c r="E210" s="42"/>
      <c r="F210" s="220" t="s">
        <v>303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144</v>
      </c>
      <c r="AU210" s="19" t="s">
        <v>83</v>
      </c>
    </row>
    <row r="211" spans="1:51" s="13" customFormat="1" ht="12">
      <c r="A211" s="13"/>
      <c r="B211" s="224"/>
      <c r="C211" s="225"/>
      <c r="D211" s="226" t="s">
        <v>146</v>
      </c>
      <c r="E211" s="227" t="s">
        <v>19</v>
      </c>
      <c r="F211" s="228" t="s">
        <v>1334</v>
      </c>
      <c r="G211" s="225"/>
      <c r="H211" s="227" t="s">
        <v>19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146</v>
      </c>
      <c r="AU211" s="234" t="s">
        <v>83</v>
      </c>
      <c r="AV211" s="13" t="s">
        <v>81</v>
      </c>
      <c r="AW211" s="13" t="s">
        <v>35</v>
      </c>
      <c r="AX211" s="13" t="s">
        <v>73</v>
      </c>
      <c r="AY211" s="234" t="s">
        <v>135</v>
      </c>
    </row>
    <row r="212" spans="1:51" s="14" customFormat="1" ht="12">
      <c r="A212" s="14"/>
      <c r="B212" s="235"/>
      <c r="C212" s="236"/>
      <c r="D212" s="226" t="s">
        <v>146</v>
      </c>
      <c r="E212" s="237" t="s">
        <v>19</v>
      </c>
      <c r="F212" s="238" t="s">
        <v>162</v>
      </c>
      <c r="G212" s="236"/>
      <c r="H212" s="239">
        <v>3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146</v>
      </c>
      <c r="AU212" s="245" t="s">
        <v>83</v>
      </c>
      <c r="AV212" s="14" t="s">
        <v>83</v>
      </c>
      <c r="AW212" s="14" t="s">
        <v>35</v>
      </c>
      <c r="AX212" s="14" t="s">
        <v>81</v>
      </c>
      <c r="AY212" s="245" t="s">
        <v>135</v>
      </c>
    </row>
    <row r="213" spans="1:65" s="2" customFormat="1" ht="24.15" customHeight="1">
      <c r="A213" s="40"/>
      <c r="B213" s="41"/>
      <c r="C213" s="206" t="s">
        <v>309</v>
      </c>
      <c r="D213" s="206" t="s">
        <v>137</v>
      </c>
      <c r="E213" s="207" t="s">
        <v>305</v>
      </c>
      <c r="F213" s="208" t="s">
        <v>306</v>
      </c>
      <c r="G213" s="209" t="s">
        <v>171</v>
      </c>
      <c r="H213" s="210">
        <v>2</v>
      </c>
      <c r="I213" s="211"/>
      <c r="J213" s="212">
        <f>ROUND(I213*H213,2)</f>
        <v>0</v>
      </c>
      <c r="K213" s="208" t="s">
        <v>141</v>
      </c>
      <c r="L213" s="46"/>
      <c r="M213" s="213" t="s">
        <v>19</v>
      </c>
      <c r="N213" s="214" t="s">
        <v>44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142</v>
      </c>
      <c r="AT213" s="217" t="s">
        <v>137</v>
      </c>
      <c r="AU213" s="217" t="s">
        <v>83</v>
      </c>
      <c r="AY213" s="19" t="s">
        <v>135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81</v>
      </c>
      <c r="BK213" s="218">
        <f>ROUND(I213*H213,2)</f>
        <v>0</v>
      </c>
      <c r="BL213" s="19" t="s">
        <v>142</v>
      </c>
      <c r="BM213" s="217" t="s">
        <v>1375</v>
      </c>
    </row>
    <row r="214" spans="1:47" s="2" customFormat="1" ht="12">
      <c r="A214" s="40"/>
      <c r="B214" s="41"/>
      <c r="C214" s="42"/>
      <c r="D214" s="219" t="s">
        <v>144</v>
      </c>
      <c r="E214" s="42"/>
      <c r="F214" s="220" t="s">
        <v>308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144</v>
      </c>
      <c r="AU214" s="19" t="s">
        <v>83</v>
      </c>
    </row>
    <row r="215" spans="1:51" s="13" customFormat="1" ht="12">
      <c r="A215" s="13"/>
      <c r="B215" s="224"/>
      <c r="C215" s="225"/>
      <c r="D215" s="226" t="s">
        <v>146</v>
      </c>
      <c r="E215" s="227" t="s">
        <v>19</v>
      </c>
      <c r="F215" s="228" t="s">
        <v>1334</v>
      </c>
      <c r="G215" s="225"/>
      <c r="H215" s="227" t="s">
        <v>19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146</v>
      </c>
      <c r="AU215" s="234" t="s">
        <v>83</v>
      </c>
      <c r="AV215" s="13" t="s">
        <v>81</v>
      </c>
      <c r="AW215" s="13" t="s">
        <v>35</v>
      </c>
      <c r="AX215" s="13" t="s">
        <v>73</v>
      </c>
      <c r="AY215" s="234" t="s">
        <v>135</v>
      </c>
    </row>
    <row r="216" spans="1:51" s="14" customFormat="1" ht="12">
      <c r="A216" s="14"/>
      <c r="B216" s="235"/>
      <c r="C216" s="236"/>
      <c r="D216" s="226" t="s">
        <v>146</v>
      </c>
      <c r="E216" s="237" t="s">
        <v>19</v>
      </c>
      <c r="F216" s="238" t="s">
        <v>83</v>
      </c>
      <c r="G216" s="236"/>
      <c r="H216" s="239">
        <v>2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146</v>
      </c>
      <c r="AU216" s="245" t="s">
        <v>83</v>
      </c>
      <c r="AV216" s="14" t="s">
        <v>83</v>
      </c>
      <c r="AW216" s="14" t="s">
        <v>35</v>
      </c>
      <c r="AX216" s="14" t="s">
        <v>81</v>
      </c>
      <c r="AY216" s="245" t="s">
        <v>135</v>
      </c>
    </row>
    <row r="217" spans="1:65" s="2" customFormat="1" ht="24.15" customHeight="1">
      <c r="A217" s="40"/>
      <c r="B217" s="41"/>
      <c r="C217" s="206" t="s">
        <v>314</v>
      </c>
      <c r="D217" s="206" t="s">
        <v>137</v>
      </c>
      <c r="E217" s="207" t="s">
        <v>310</v>
      </c>
      <c r="F217" s="208" t="s">
        <v>311</v>
      </c>
      <c r="G217" s="209" t="s">
        <v>171</v>
      </c>
      <c r="H217" s="210">
        <v>23</v>
      </c>
      <c r="I217" s="211"/>
      <c r="J217" s="212">
        <f>ROUND(I217*H217,2)</f>
        <v>0</v>
      </c>
      <c r="K217" s="208" t="s">
        <v>141</v>
      </c>
      <c r="L217" s="46"/>
      <c r="M217" s="213" t="s">
        <v>19</v>
      </c>
      <c r="N217" s="214" t="s">
        <v>44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142</v>
      </c>
      <c r="AT217" s="217" t="s">
        <v>137</v>
      </c>
      <c r="AU217" s="217" t="s">
        <v>83</v>
      </c>
      <c r="AY217" s="19" t="s">
        <v>135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81</v>
      </c>
      <c r="BK217" s="218">
        <f>ROUND(I217*H217,2)</f>
        <v>0</v>
      </c>
      <c r="BL217" s="19" t="s">
        <v>142</v>
      </c>
      <c r="BM217" s="217" t="s">
        <v>1376</v>
      </c>
    </row>
    <row r="218" spans="1:47" s="2" customFormat="1" ht="12">
      <c r="A218" s="40"/>
      <c r="B218" s="41"/>
      <c r="C218" s="42"/>
      <c r="D218" s="219" t="s">
        <v>144</v>
      </c>
      <c r="E218" s="42"/>
      <c r="F218" s="220" t="s">
        <v>313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144</v>
      </c>
      <c r="AU218" s="19" t="s">
        <v>83</v>
      </c>
    </row>
    <row r="219" spans="1:51" s="13" customFormat="1" ht="12">
      <c r="A219" s="13"/>
      <c r="B219" s="224"/>
      <c r="C219" s="225"/>
      <c r="D219" s="226" t="s">
        <v>146</v>
      </c>
      <c r="E219" s="227" t="s">
        <v>19</v>
      </c>
      <c r="F219" s="228" t="s">
        <v>1334</v>
      </c>
      <c r="G219" s="225"/>
      <c r="H219" s="227" t="s">
        <v>19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146</v>
      </c>
      <c r="AU219" s="234" t="s">
        <v>83</v>
      </c>
      <c r="AV219" s="13" t="s">
        <v>81</v>
      </c>
      <c r="AW219" s="13" t="s">
        <v>35</v>
      </c>
      <c r="AX219" s="13" t="s">
        <v>73</v>
      </c>
      <c r="AY219" s="234" t="s">
        <v>135</v>
      </c>
    </row>
    <row r="220" spans="1:51" s="14" customFormat="1" ht="12">
      <c r="A220" s="14"/>
      <c r="B220" s="235"/>
      <c r="C220" s="236"/>
      <c r="D220" s="226" t="s">
        <v>146</v>
      </c>
      <c r="E220" s="237" t="s">
        <v>19</v>
      </c>
      <c r="F220" s="238" t="s">
        <v>294</v>
      </c>
      <c r="G220" s="236"/>
      <c r="H220" s="239">
        <v>23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5" t="s">
        <v>146</v>
      </c>
      <c r="AU220" s="245" t="s">
        <v>83</v>
      </c>
      <c r="AV220" s="14" t="s">
        <v>83</v>
      </c>
      <c r="AW220" s="14" t="s">
        <v>35</v>
      </c>
      <c r="AX220" s="14" t="s">
        <v>81</v>
      </c>
      <c r="AY220" s="245" t="s">
        <v>135</v>
      </c>
    </row>
    <row r="221" spans="1:65" s="2" customFormat="1" ht="24.15" customHeight="1">
      <c r="A221" s="40"/>
      <c r="B221" s="41"/>
      <c r="C221" s="206" t="s">
        <v>319</v>
      </c>
      <c r="D221" s="206" t="s">
        <v>137</v>
      </c>
      <c r="E221" s="207" t="s">
        <v>315</v>
      </c>
      <c r="F221" s="208" t="s">
        <v>316</v>
      </c>
      <c r="G221" s="209" t="s">
        <v>171</v>
      </c>
      <c r="H221" s="210">
        <v>3</v>
      </c>
      <c r="I221" s="211"/>
      <c r="J221" s="212">
        <f>ROUND(I221*H221,2)</f>
        <v>0</v>
      </c>
      <c r="K221" s="208" t="s">
        <v>141</v>
      </c>
      <c r="L221" s="46"/>
      <c r="M221" s="213" t="s">
        <v>19</v>
      </c>
      <c r="N221" s="214" t="s">
        <v>44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142</v>
      </c>
      <c r="AT221" s="217" t="s">
        <v>137</v>
      </c>
      <c r="AU221" s="217" t="s">
        <v>83</v>
      </c>
      <c r="AY221" s="19" t="s">
        <v>135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81</v>
      </c>
      <c r="BK221" s="218">
        <f>ROUND(I221*H221,2)</f>
        <v>0</v>
      </c>
      <c r="BL221" s="19" t="s">
        <v>142</v>
      </c>
      <c r="BM221" s="217" t="s">
        <v>1377</v>
      </c>
    </row>
    <row r="222" spans="1:47" s="2" customFormat="1" ht="12">
      <c r="A222" s="40"/>
      <c r="B222" s="41"/>
      <c r="C222" s="42"/>
      <c r="D222" s="219" t="s">
        <v>144</v>
      </c>
      <c r="E222" s="42"/>
      <c r="F222" s="220" t="s">
        <v>318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144</v>
      </c>
      <c r="AU222" s="19" t="s">
        <v>83</v>
      </c>
    </row>
    <row r="223" spans="1:51" s="13" customFormat="1" ht="12">
      <c r="A223" s="13"/>
      <c r="B223" s="224"/>
      <c r="C223" s="225"/>
      <c r="D223" s="226" t="s">
        <v>146</v>
      </c>
      <c r="E223" s="227" t="s">
        <v>19</v>
      </c>
      <c r="F223" s="228" t="s">
        <v>1334</v>
      </c>
      <c r="G223" s="225"/>
      <c r="H223" s="227" t="s">
        <v>19</v>
      </c>
      <c r="I223" s="229"/>
      <c r="J223" s="225"/>
      <c r="K223" s="225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146</v>
      </c>
      <c r="AU223" s="234" t="s">
        <v>83</v>
      </c>
      <c r="AV223" s="13" t="s">
        <v>81</v>
      </c>
      <c r="AW223" s="13" t="s">
        <v>35</v>
      </c>
      <c r="AX223" s="13" t="s">
        <v>73</v>
      </c>
      <c r="AY223" s="234" t="s">
        <v>135</v>
      </c>
    </row>
    <row r="224" spans="1:51" s="14" customFormat="1" ht="12">
      <c r="A224" s="14"/>
      <c r="B224" s="235"/>
      <c r="C224" s="236"/>
      <c r="D224" s="226" t="s">
        <v>146</v>
      </c>
      <c r="E224" s="237" t="s">
        <v>19</v>
      </c>
      <c r="F224" s="238" t="s">
        <v>162</v>
      </c>
      <c r="G224" s="236"/>
      <c r="H224" s="239">
        <v>3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5" t="s">
        <v>146</v>
      </c>
      <c r="AU224" s="245" t="s">
        <v>83</v>
      </c>
      <c r="AV224" s="14" t="s">
        <v>83</v>
      </c>
      <c r="AW224" s="14" t="s">
        <v>35</v>
      </c>
      <c r="AX224" s="14" t="s">
        <v>81</v>
      </c>
      <c r="AY224" s="245" t="s">
        <v>135</v>
      </c>
    </row>
    <row r="225" spans="1:65" s="2" customFormat="1" ht="24.15" customHeight="1">
      <c r="A225" s="40"/>
      <c r="B225" s="41"/>
      <c r="C225" s="206" t="s">
        <v>324</v>
      </c>
      <c r="D225" s="206" t="s">
        <v>137</v>
      </c>
      <c r="E225" s="207" t="s">
        <v>320</v>
      </c>
      <c r="F225" s="208" t="s">
        <v>321</v>
      </c>
      <c r="G225" s="209" t="s">
        <v>171</v>
      </c>
      <c r="H225" s="210">
        <v>2</v>
      </c>
      <c r="I225" s="211"/>
      <c r="J225" s="212">
        <f>ROUND(I225*H225,2)</f>
        <v>0</v>
      </c>
      <c r="K225" s="208" t="s">
        <v>141</v>
      </c>
      <c r="L225" s="46"/>
      <c r="M225" s="213" t="s">
        <v>19</v>
      </c>
      <c r="N225" s="214" t="s">
        <v>44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142</v>
      </c>
      <c r="AT225" s="217" t="s">
        <v>137</v>
      </c>
      <c r="AU225" s="217" t="s">
        <v>83</v>
      </c>
      <c r="AY225" s="19" t="s">
        <v>135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81</v>
      </c>
      <c r="BK225" s="218">
        <f>ROUND(I225*H225,2)</f>
        <v>0</v>
      </c>
      <c r="BL225" s="19" t="s">
        <v>142</v>
      </c>
      <c r="BM225" s="217" t="s">
        <v>1378</v>
      </c>
    </row>
    <row r="226" spans="1:47" s="2" customFormat="1" ht="12">
      <c r="A226" s="40"/>
      <c r="B226" s="41"/>
      <c r="C226" s="42"/>
      <c r="D226" s="219" t="s">
        <v>144</v>
      </c>
      <c r="E226" s="42"/>
      <c r="F226" s="220" t="s">
        <v>323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144</v>
      </c>
      <c r="AU226" s="19" t="s">
        <v>83</v>
      </c>
    </row>
    <row r="227" spans="1:51" s="13" customFormat="1" ht="12">
      <c r="A227" s="13"/>
      <c r="B227" s="224"/>
      <c r="C227" s="225"/>
      <c r="D227" s="226" t="s">
        <v>146</v>
      </c>
      <c r="E227" s="227" t="s">
        <v>19</v>
      </c>
      <c r="F227" s="228" t="s">
        <v>1334</v>
      </c>
      <c r="G227" s="225"/>
      <c r="H227" s="227" t="s">
        <v>19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146</v>
      </c>
      <c r="AU227" s="234" t="s">
        <v>83</v>
      </c>
      <c r="AV227" s="13" t="s">
        <v>81</v>
      </c>
      <c r="AW227" s="13" t="s">
        <v>35</v>
      </c>
      <c r="AX227" s="13" t="s">
        <v>73</v>
      </c>
      <c r="AY227" s="234" t="s">
        <v>135</v>
      </c>
    </row>
    <row r="228" spans="1:51" s="14" customFormat="1" ht="12">
      <c r="A228" s="14"/>
      <c r="B228" s="235"/>
      <c r="C228" s="236"/>
      <c r="D228" s="226" t="s">
        <v>146</v>
      </c>
      <c r="E228" s="237" t="s">
        <v>19</v>
      </c>
      <c r="F228" s="238" t="s">
        <v>83</v>
      </c>
      <c r="G228" s="236"/>
      <c r="H228" s="239">
        <v>2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146</v>
      </c>
      <c r="AU228" s="245" t="s">
        <v>83</v>
      </c>
      <c r="AV228" s="14" t="s">
        <v>83</v>
      </c>
      <c r="AW228" s="14" t="s">
        <v>35</v>
      </c>
      <c r="AX228" s="14" t="s">
        <v>81</v>
      </c>
      <c r="AY228" s="245" t="s">
        <v>135</v>
      </c>
    </row>
    <row r="229" spans="1:65" s="2" customFormat="1" ht="33" customHeight="1">
      <c r="A229" s="40"/>
      <c r="B229" s="41"/>
      <c r="C229" s="206" t="s">
        <v>330</v>
      </c>
      <c r="D229" s="206" t="s">
        <v>137</v>
      </c>
      <c r="E229" s="207" t="s">
        <v>325</v>
      </c>
      <c r="F229" s="208" t="s">
        <v>326</v>
      </c>
      <c r="G229" s="209" t="s">
        <v>171</v>
      </c>
      <c r="H229" s="210">
        <v>46</v>
      </c>
      <c r="I229" s="211"/>
      <c r="J229" s="212">
        <f>ROUND(I229*H229,2)</f>
        <v>0</v>
      </c>
      <c r="K229" s="208" t="s">
        <v>141</v>
      </c>
      <c r="L229" s="46"/>
      <c r="M229" s="213" t="s">
        <v>19</v>
      </c>
      <c r="N229" s="214" t="s">
        <v>44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142</v>
      </c>
      <c r="AT229" s="217" t="s">
        <v>137</v>
      </c>
      <c r="AU229" s="217" t="s">
        <v>83</v>
      </c>
      <c r="AY229" s="19" t="s">
        <v>135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81</v>
      </c>
      <c r="BK229" s="218">
        <f>ROUND(I229*H229,2)</f>
        <v>0</v>
      </c>
      <c r="BL229" s="19" t="s">
        <v>142</v>
      </c>
      <c r="BM229" s="217" t="s">
        <v>1379</v>
      </c>
    </row>
    <row r="230" spans="1:47" s="2" customFormat="1" ht="12">
      <c r="A230" s="40"/>
      <c r="B230" s="41"/>
      <c r="C230" s="42"/>
      <c r="D230" s="219" t="s">
        <v>144</v>
      </c>
      <c r="E230" s="42"/>
      <c r="F230" s="220" t="s">
        <v>328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144</v>
      </c>
      <c r="AU230" s="19" t="s">
        <v>83</v>
      </c>
    </row>
    <row r="231" spans="1:51" s="13" customFormat="1" ht="12">
      <c r="A231" s="13"/>
      <c r="B231" s="224"/>
      <c r="C231" s="225"/>
      <c r="D231" s="226" t="s">
        <v>146</v>
      </c>
      <c r="E231" s="227" t="s">
        <v>19</v>
      </c>
      <c r="F231" s="228" t="s">
        <v>1334</v>
      </c>
      <c r="G231" s="225"/>
      <c r="H231" s="227" t="s">
        <v>19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146</v>
      </c>
      <c r="AU231" s="234" t="s">
        <v>83</v>
      </c>
      <c r="AV231" s="13" t="s">
        <v>81</v>
      </c>
      <c r="AW231" s="13" t="s">
        <v>35</v>
      </c>
      <c r="AX231" s="13" t="s">
        <v>73</v>
      </c>
      <c r="AY231" s="234" t="s">
        <v>135</v>
      </c>
    </row>
    <row r="232" spans="1:51" s="14" customFormat="1" ht="12">
      <c r="A232" s="14"/>
      <c r="B232" s="235"/>
      <c r="C232" s="236"/>
      <c r="D232" s="226" t="s">
        <v>146</v>
      </c>
      <c r="E232" s="237" t="s">
        <v>19</v>
      </c>
      <c r="F232" s="238" t="s">
        <v>1380</v>
      </c>
      <c r="G232" s="236"/>
      <c r="H232" s="239">
        <v>46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5" t="s">
        <v>146</v>
      </c>
      <c r="AU232" s="245" t="s">
        <v>83</v>
      </c>
      <c r="AV232" s="14" t="s">
        <v>83</v>
      </c>
      <c r="AW232" s="14" t="s">
        <v>35</v>
      </c>
      <c r="AX232" s="14" t="s">
        <v>81</v>
      </c>
      <c r="AY232" s="245" t="s">
        <v>135</v>
      </c>
    </row>
    <row r="233" spans="1:65" s="2" customFormat="1" ht="33" customHeight="1">
      <c r="A233" s="40"/>
      <c r="B233" s="41"/>
      <c r="C233" s="206" t="s">
        <v>336</v>
      </c>
      <c r="D233" s="206" t="s">
        <v>137</v>
      </c>
      <c r="E233" s="207" t="s">
        <v>331</v>
      </c>
      <c r="F233" s="208" t="s">
        <v>332</v>
      </c>
      <c r="G233" s="209" t="s">
        <v>171</v>
      </c>
      <c r="H233" s="210">
        <v>6</v>
      </c>
      <c r="I233" s="211"/>
      <c r="J233" s="212">
        <f>ROUND(I233*H233,2)</f>
        <v>0</v>
      </c>
      <c r="K233" s="208" t="s">
        <v>141</v>
      </c>
      <c r="L233" s="46"/>
      <c r="M233" s="213" t="s">
        <v>19</v>
      </c>
      <c r="N233" s="214" t="s">
        <v>44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142</v>
      </c>
      <c r="AT233" s="217" t="s">
        <v>137</v>
      </c>
      <c r="AU233" s="217" t="s">
        <v>83</v>
      </c>
      <c r="AY233" s="19" t="s">
        <v>135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81</v>
      </c>
      <c r="BK233" s="218">
        <f>ROUND(I233*H233,2)</f>
        <v>0</v>
      </c>
      <c r="BL233" s="19" t="s">
        <v>142</v>
      </c>
      <c r="BM233" s="217" t="s">
        <v>1381</v>
      </c>
    </row>
    <row r="234" spans="1:47" s="2" customFormat="1" ht="12">
      <c r="A234" s="40"/>
      <c r="B234" s="41"/>
      <c r="C234" s="42"/>
      <c r="D234" s="219" t="s">
        <v>144</v>
      </c>
      <c r="E234" s="42"/>
      <c r="F234" s="220" t="s">
        <v>334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144</v>
      </c>
      <c r="AU234" s="19" t="s">
        <v>83</v>
      </c>
    </row>
    <row r="235" spans="1:51" s="13" customFormat="1" ht="12">
      <c r="A235" s="13"/>
      <c r="B235" s="224"/>
      <c r="C235" s="225"/>
      <c r="D235" s="226" t="s">
        <v>146</v>
      </c>
      <c r="E235" s="227" t="s">
        <v>19</v>
      </c>
      <c r="F235" s="228" t="s">
        <v>1334</v>
      </c>
      <c r="G235" s="225"/>
      <c r="H235" s="227" t="s">
        <v>19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146</v>
      </c>
      <c r="AU235" s="234" t="s">
        <v>83</v>
      </c>
      <c r="AV235" s="13" t="s">
        <v>81</v>
      </c>
      <c r="AW235" s="13" t="s">
        <v>35</v>
      </c>
      <c r="AX235" s="13" t="s">
        <v>73</v>
      </c>
      <c r="AY235" s="234" t="s">
        <v>135</v>
      </c>
    </row>
    <row r="236" spans="1:51" s="14" customFormat="1" ht="12">
      <c r="A236" s="14"/>
      <c r="B236" s="235"/>
      <c r="C236" s="236"/>
      <c r="D236" s="226" t="s">
        <v>146</v>
      </c>
      <c r="E236" s="237" t="s">
        <v>19</v>
      </c>
      <c r="F236" s="238" t="s">
        <v>1382</v>
      </c>
      <c r="G236" s="236"/>
      <c r="H236" s="239">
        <v>6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146</v>
      </c>
      <c r="AU236" s="245" t="s">
        <v>83</v>
      </c>
      <c r="AV236" s="14" t="s">
        <v>83</v>
      </c>
      <c r="AW236" s="14" t="s">
        <v>35</v>
      </c>
      <c r="AX236" s="14" t="s">
        <v>81</v>
      </c>
      <c r="AY236" s="245" t="s">
        <v>135</v>
      </c>
    </row>
    <row r="237" spans="1:65" s="2" customFormat="1" ht="33" customHeight="1">
      <c r="A237" s="40"/>
      <c r="B237" s="41"/>
      <c r="C237" s="206" t="s">
        <v>342</v>
      </c>
      <c r="D237" s="206" t="s">
        <v>137</v>
      </c>
      <c r="E237" s="207" t="s">
        <v>337</v>
      </c>
      <c r="F237" s="208" t="s">
        <v>338</v>
      </c>
      <c r="G237" s="209" t="s">
        <v>171</v>
      </c>
      <c r="H237" s="210">
        <v>4</v>
      </c>
      <c r="I237" s="211"/>
      <c r="J237" s="212">
        <f>ROUND(I237*H237,2)</f>
        <v>0</v>
      </c>
      <c r="K237" s="208" t="s">
        <v>141</v>
      </c>
      <c r="L237" s="46"/>
      <c r="M237" s="213" t="s">
        <v>19</v>
      </c>
      <c r="N237" s="214" t="s">
        <v>44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142</v>
      </c>
      <c r="AT237" s="217" t="s">
        <v>137</v>
      </c>
      <c r="AU237" s="217" t="s">
        <v>83</v>
      </c>
      <c r="AY237" s="19" t="s">
        <v>135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81</v>
      </c>
      <c r="BK237" s="218">
        <f>ROUND(I237*H237,2)</f>
        <v>0</v>
      </c>
      <c r="BL237" s="19" t="s">
        <v>142</v>
      </c>
      <c r="BM237" s="217" t="s">
        <v>1383</v>
      </c>
    </row>
    <row r="238" spans="1:47" s="2" customFormat="1" ht="12">
      <c r="A238" s="40"/>
      <c r="B238" s="41"/>
      <c r="C238" s="42"/>
      <c r="D238" s="219" t="s">
        <v>144</v>
      </c>
      <c r="E238" s="42"/>
      <c r="F238" s="220" t="s">
        <v>340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144</v>
      </c>
      <c r="AU238" s="19" t="s">
        <v>83</v>
      </c>
    </row>
    <row r="239" spans="1:51" s="13" customFormat="1" ht="12">
      <c r="A239" s="13"/>
      <c r="B239" s="224"/>
      <c r="C239" s="225"/>
      <c r="D239" s="226" t="s">
        <v>146</v>
      </c>
      <c r="E239" s="227" t="s">
        <v>19</v>
      </c>
      <c r="F239" s="228" t="s">
        <v>1334</v>
      </c>
      <c r="G239" s="225"/>
      <c r="H239" s="227" t="s">
        <v>19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146</v>
      </c>
      <c r="AU239" s="234" t="s">
        <v>83</v>
      </c>
      <c r="AV239" s="13" t="s">
        <v>81</v>
      </c>
      <c r="AW239" s="13" t="s">
        <v>35</v>
      </c>
      <c r="AX239" s="13" t="s">
        <v>73</v>
      </c>
      <c r="AY239" s="234" t="s">
        <v>135</v>
      </c>
    </row>
    <row r="240" spans="1:51" s="14" customFormat="1" ht="12">
      <c r="A240" s="14"/>
      <c r="B240" s="235"/>
      <c r="C240" s="236"/>
      <c r="D240" s="226" t="s">
        <v>146</v>
      </c>
      <c r="E240" s="237" t="s">
        <v>19</v>
      </c>
      <c r="F240" s="238" t="s">
        <v>335</v>
      </c>
      <c r="G240" s="236"/>
      <c r="H240" s="239">
        <v>4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146</v>
      </c>
      <c r="AU240" s="245" t="s">
        <v>83</v>
      </c>
      <c r="AV240" s="14" t="s">
        <v>83</v>
      </c>
      <c r="AW240" s="14" t="s">
        <v>35</v>
      </c>
      <c r="AX240" s="14" t="s">
        <v>81</v>
      </c>
      <c r="AY240" s="245" t="s">
        <v>135</v>
      </c>
    </row>
    <row r="241" spans="1:65" s="2" customFormat="1" ht="33" customHeight="1">
      <c r="A241" s="40"/>
      <c r="B241" s="41"/>
      <c r="C241" s="206" t="s">
        <v>347</v>
      </c>
      <c r="D241" s="206" t="s">
        <v>137</v>
      </c>
      <c r="E241" s="207" t="s">
        <v>343</v>
      </c>
      <c r="F241" s="208" t="s">
        <v>344</v>
      </c>
      <c r="G241" s="209" t="s">
        <v>171</v>
      </c>
      <c r="H241" s="210">
        <v>46</v>
      </c>
      <c r="I241" s="211"/>
      <c r="J241" s="212">
        <f>ROUND(I241*H241,2)</f>
        <v>0</v>
      </c>
      <c r="K241" s="208" t="s">
        <v>141</v>
      </c>
      <c r="L241" s="46"/>
      <c r="M241" s="213" t="s">
        <v>19</v>
      </c>
      <c r="N241" s="214" t="s">
        <v>44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142</v>
      </c>
      <c r="AT241" s="217" t="s">
        <v>137</v>
      </c>
      <c r="AU241" s="217" t="s">
        <v>83</v>
      </c>
      <c r="AY241" s="19" t="s">
        <v>135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81</v>
      </c>
      <c r="BK241" s="218">
        <f>ROUND(I241*H241,2)</f>
        <v>0</v>
      </c>
      <c r="BL241" s="19" t="s">
        <v>142</v>
      </c>
      <c r="BM241" s="217" t="s">
        <v>1384</v>
      </c>
    </row>
    <row r="242" spans="1:47" s="2" customFormat="1" ht="12">
      <c r="A242" s="40"/>
      <c r="B242" s="41"/>
      <c r="C242" s="42"/>
      <c r="D242" s="219" t="s">
        <v>144</v>
      </c>
      <c r="E242" s="42"/>
      <c r="F242" s="220" t="s">
        <v>346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144</v>
      </c>
      <c r="AU242" s="19" t="s">
        <v>83</v>
      </c>
    </row>
    <row r="243" spans="1:51" s="13" customFormat="1" ht="12">
      <c r="A243" s="13"/>
      <c r="B243" s="224"/>
      <c r="C243" s="225"/>
      <c r="D243" s="226" t="s">
        <v>146</v>
      </c>
      <c r="E243" s="227" t="s">
        <v>19</v>
      </c>
      <c r="F243" s="228" t="s">
        <v>1334</v>
      </c>
      <c r="G243" s="225"/>
      <c r="H243" s="227" t="s">
        <v>19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146</v>
      </c>
      <c r="AU243" s="234" t="s">
        <v>83</v>
      </c>
      <c r="AV243" s="13" t="s">
        <v>81</v>
      </c>
      <c r="AW243" s="13" t="s">
        <v>35</v>
      </c>
      <c r="AX243" s="13" t="s">
        <v>73</v>
      </c>
      <c r="AY243" s="234" t="s">
        <v>135</v>
      </c>
    </row>
    <row r="244" spans="1:51" s="14" customFormat="1" ht="12">
      <c r="A244" s="14"/>
      <c r="B244" s="235"/>
      <c r="C244" s="236"/>
      <c r="D244" s="226" t="s">
        <v>146</v>
      </c>
      <c r="E244" s="237" t="s">
        <v>19</v>
      </c>
      <c r="F244" s="238" t="s">
        <v>1380</v>
      </c>
      <c r="G244" s="236"/>
      <c r="H244" s="239">
        <v>46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5" t="s">
        <v>146</v>
      </c>
      <c r="AU244" s="245" t="s">
        <v>83</v>
      </c>
      <c r="AV244" s="14" t="s">
        <v>83</v>
      </c>
      <c r="AW244" s="14" t="s">
        <v>35</v>
      </c>
      <c r="AX244" s="14" t="s">
        <v>81</v>
      </c>
      <c r="AY244" s="245" t="s">
        <v>135</v>
      </c>
    </row>
    <row r="245" spans="1:65" s="2" customFormat="1" ht="33" customHeight="1">
      <c r="A245" s="40"/>
      <c r="B245" s="41"/>
      <c r="C245" s="206" t="s">
        <v>352</v>
      </c>
      <c r="D245" s="206" t="s">
        <v>137</v>
      </c>
      <c r="E245" s="207" t="s">
        <v>348</v>
      </c>
      <c r="F245" s="208" t="s">
        <v>349</v>
      </c>
      <c r="G245" s="209" t="s">
        <v>171</v>
      </c>
      <c r="H245" s="210">
        <v>6</v>
      </c>
      <c r="I245" s="211"/>
      <c r="J245" s="212">
        <f>ROUND(I245*H245,2)</f>
        <v>0</v>
      </c>
      <c r="K245" s="208" t="s">
        <v>141</v>
      </c>
      <c r="L245" s="46"/>
      <c r="M245" s="213" t="s">
        <v>19</v>
      </c>
      <c r="N245" s="214" t="s">
        <v>44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142</v>
      </c>
      <c r="AT245" s="217" t="s">
        <v>137</v>
      </c>
      <c r="AU245" s="217" t="s">
        <v>83</v>
      </c>
      <c r="AY245" s="19" t="s">
        <v>135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81</v>
      </c>
      <c r="BK245" s="218">
        <f>ROUND(I245*H245,2)</f>
        <v>0</v>
      </c>
      <c r="BL245" s="19" t="s">
        <v>142</v>
      </c>
      <c r="BM245" s="217" t="s">
        <v>1385</v>
      </c>
    </row>
    <row r="246" spans="1:47" s="2" customFormat="1" ht="12">
      <c r="A246" s="40"/>
      <c r="B246" s="41"/>
      <c r="C246" s="42"/>
      <c r="D246" s="219" t="s">
        <v>144</v>
      </c>
      <c r="E246" s="42"/>
      <c r="F246" s="220" t="s">
        <v>351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144</v>
      </c>
      <c r="AU246" s="19" t="s">
        <v>83</v>
      </c>
    </row>
    <row r="247" spans="1:51" s="13" customFormat="1" ht="12">
      <c r="A247" s="13"/>
      <c r="B247" s="224"/>
      <c r="C247" s="225"/>
      <c r="D247" s="226" t="s">
        <v>146</v>
      </c>
      <c r="E247" s="227" t="s">
        <v>19</v>
      </c>
      <c r="F247" s="228" t="s">
        <v>1334</v>
      </c>
      <c r="G247" s="225"/>
      <c r="H247" s="227" t="s">
        <v>19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146</v>
      </c>
      <c r="AU247" s="234" t="s">
        <v>83</v>
      </c>
      <c r="AV247" s="13" t="s">
        <v>81</v>
      </c>
      <c r="AW247" s="13" t="s">
        <v>35</v>
      </c>
      <c r="AX247" s="13" t="s">
        <v>73</v>
      </c>
      <c r="AY247" s="234" t="s">
        <v>135</v>
      </c>
    </row>
    <row r="248" spans="1:51" s="14" customFormat="1" ht="12">
      <c r="A248" s="14"/>
      <c r="B248" s="235"/>
      <c r="C248" s="236"/>
      <c r="D248" s="226" t="s">
        <v>146</v>
      </c>
      <c r="E248" s="237" t="s">
        <v>19</v>
      </c>
      <c r="F248" s="238" t="s">
        <v>1382</v>
      </c>
      <c r="G248" s="236"/>
      <c r="H248" s="239">
        <v>6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5" t="s">
        <v>146</v>
      </c>
      <c r="AU248" s="245" t="s">
        <v>83</v>
      </c>
      <c r="AV248" s="14" t="s">
        <v>83</v>
      </c>
      <c r="AW248" s="14" t="s">
        <v>35</v>
      </c>
      <c r="AX248" s="14" t="s">
        <v>81</v>
      </c>
      <c r="AY248" s="245" t="s">
        <v>135</v>
      </c>
    </row>
    <row r="249" spans="1:65" s="2" customFormat="1" ht="33" customHeight="1">
      <c r="A249" s="40"/>
      <c r="B249" s="41"/>
      <c r="C249" s="206" t="s">
        <v>174</v>
      </c>
      <c r="D249" s="206" t="s">
        <v>137</v>
      </c>
      <c r="E249" s="207" t="s">
        <v>353</v>
      </c>
      <c r="F249" s="208" t="s">
        <v>354</v>
      </c>
      <c r="G249" s="209" t="s">
        <v>171</v>
      </c>
      <c r="H249" s="210">
        <v>4</v>
      </c>
      <c r="I249" s="211"/>
      <c r="J249" s="212">
        <f>ROUND(I249*H249,2)</f>
        <v>0</v>
      </c>
      <c r="K249" s="208" t="s">
        <v>141</v>
      </c>
      <c r="L249" s="46"/>
      <c r="M249" s="213" t="s">
        <v>19</v>
      </c>
      <c r="N249" s="214" t="s">
        <v>44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142</v>
      </c>
      <c r="AT249" s="217" t="s">
        <v>137</v>
      </c>
      <c r="AU249" s="217" t="s">
        <v>83</v>
      </c>
      <c r="AY249" s="19" t="s">
        <v>135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81</v>
      </c>
      <c r="BK249" s="218">
        <f>ROUND(I249*H249,2)</f>
        <v>0</v>
      </c>
      <c r="BL249" s="19" t="s">
        <v>142</v>
      </c>
      <c r="BM249" s="217" t="s">
        <v>1386</v>
      </c>
    </row>
    <row r="250" spans="1:47" s="2" customFormat="1" ht="12">
      <c r="A250" s="40"/>
      <c r="B250" s="41"/>
      <c r="C250" s="42"/>
      <c r="D250" s="219" t="s">
        <v>144</v>
      </c>
      <c r="E250" s="42"/>
      <c r="F250" s="220" t="s">
        <v>356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144</v>
      </c>
      <c r="AU250" s="19" t="s">
        <v>83</v>
      </c>
    </row>
    <row r="251" spans="1:51" s="13" customFormat="1" ht="12">
      <c r="A251" s="13"/>
      <c r="B251" s="224"/>
      <c r="C251" s="225"/>
      <c r="D251" s="226" t="s">
        <v>146</v>
      </c>
      <c r="E251" s="227" t="s">
        <v>19</v>
      </c>
      <c r="F251" s="228" t="s">
        <v>1334</v>
      </c>
      <c r="G251" s="225"/>
      <c r="H251" s="227" t="s">
        <v>19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146</v>
      </c>
      <c r="AU251" s="234" t="s">
        <v>83</v>
      </c>
      <c r="AV251" s="13" t="s">
        <v>81</v>
      </c>
      <c r="AW251" s="13" t="s">
        <v>35</v>
      </c>
      <c r="AX251" s="13" t="s">
        <v>73</v>
      </c>
      <c r="AY251" s="234" t="s">
        <v>135</v>
      </c>
    </row>
    <row r="252" spans="1:51" s="14" customFormat="1" ht="12">
      <c r="A252" s="14"/>
      <c r="B252" s="235"/>
      <c r="C252" s="236"/>
      <c r="D252" s="226" t="s">
        <v>146</v>
      </c>
      <c r="E252" s="237" t="s">
        <v>19</v>
      </c>
      <c r="F252" s="238" t="s">
        <v>335</v>
      </c>
      <c r="G252" s="236"/>
      <c r="H252" s="239">
        <v>4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5" t="s">
        <v>146</v>
      </c>
      <c r="AU252" s="245" t="s">
        <v>83</v>
      </c>
      <c r="AV252" s="14" t="s">
        <v>83</v>
      </c>
      <c r="AW252" s="14" t="s">
        <v>35</v>
      </c>
      <c r="AX252" s="14" t="s">
        <v>81</v>
      </c>
      <c r="AY252" s="245" t="s">
        <v>135</v>
      </c>
    </row>
    <row r="253" spans="1:65" s="2" customFormat="1" ht="37.8" customHeight="1">
      <c r="A253" s="40"/>
      <c r="B253" s="41"/>
      <c r="C253" s="206" t="s">
        <v>369</v>
      </c>
      <c r="D253" s="206" t="s">
        <v>137</v>
      </c>
      <c r="E253" s="207" t="s">
        <v>1387</v>
      </c>
      <c r="F253" s="208" t="s">
        <v>1388</v>
      </c>
      <c r="G253" s="209" t="s">
        <v>256</v>
      </c>
      <c r="H253" s="210">
        <v>99.425</v>
      </c>
      <c r="I253" s="211"/>
      <c r="J253" s="212">
        <f>ROUND(I253*H253,2)</f>
        <v>0</v>
      </c>
      <c r="K253" s="208" t="s">
        <v>141</v>
      </c>
      <c r="L253" s="46"/>
      <c r="M253" s="213" t="s">
        <v>19</v>
      </c>
      <c r="N253" s="214" t="s">
        <v>44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142</v>
      </c>
      <c r="AT253" s="217" t="s">
        <v>137</v>
      </c>
      <c r="AU253" s="217" t="s">
        <v>83</v>
      </c>
      <c r="AY253" s="19" t="s">
        <v>135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81</v>
      </c>
      <c r="BK253" s="218">
        <f>ROUND(I253*H253,2)</f>
        <v>0</v>
      </c>
      <c r="BL253" s="19" t="s">
        <v>142</v>
      </c>
      <c r="BM253" s="217" t="s">
        <v>1389</v>
      </c>
    </row>
    <row r="254" spans="1:47" s="2" customFormat="1" ht="12">
      <c r="A254" s="40"/>
      <c r="B254" s="41"/>
      <c r="C254" s="42"/>
      <c r="D254" s="219" t="s">
        <v>144</v>
      </c>
      <c r="E254" s="42"/>
      <c r="F254" s="220" t="s">
        <v>1390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144</v>
      </c>
      <c r="AU254" s="19" t="s">
        <v>83</v>
      </c>
    </row>
    <row r="255" spans="1:51" s="13" customFormat="1" ht="12">
      <c r="A255" s="13"/>
      <c r="B255" s="224"/>
      <c r="C255" s="225"/>
      <c r="D255" s="226" t="s">
        <v>146</v>
      </c>
      <c r="E255" s="227" t="s">
        <v>19</v>
      </c>
      <c r="F255" s="228" t="s">
        <v>1326</v>
      </c>
      <c r="G255" s="225"/>
      <c r="H255" s="227" t="s">
        <v>19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146</v>
      </c>
      <c r="AU255" s="234" t="s">
        <v>83</v>
      </c>
      <c r="AV255" s="13" t="s">
        <v>81</v>
      </c>
      <c r="AW255" s="13" t="s">
        <v>35</v>
      </c>
      <c r="AX255" s="13" t="s">
        <v>73</v>
      </c>
      <c r="AY255" s="234" t="s">
        <v>135</v>
      </c>
    </row>
    <row r="256" spans="1:51" s="13" customFormat="1" ht="12">
      <c r="A256" s="13"/>
      <c r="B256" s="224"/>
      <c r="C256" s="225"/>
      <c r="D256" s="226" t="s">
        <v>146</v>
      </c>
      <c r="E256" s="227" t="s">
        <v>19</v>
      </c>
      <c r="F256" s="228" t="s">
        <v>361</v>
      </c>
      <c r="G256" s="225"/>
      <c r="H256" s="227" t="s">
        <v>19</v>
      </c>
      <c r="I256" s="229"/>
      <c r="J256" s="225"/>
      <c r="K256" s="225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146</v>
      </c>
      <c r="AU256" s="234" t="s">
        <v>83</v>
      </c>
      <c r="AV256" s="13" t="s">
        <v>81</v>
      </c>
      <c r="AW256" s="13" t="s">
        <v>35</v>
      </c>
      <c r="AX256" s="13" t="s">
        <v>73</v>
      </c>
      <c r="AY256" s="234" t="s">
        <v>135</v>
      </c>
    </row>
    <row r="257" spans="1:51" s="13" customFormat="1" ht="12">
      <c r="A257" s="13"/>
      <c r="B257" s="224"/>
      <c r="C257" s="225"/>
      <c r="D257" s="226" t="s">
        <v>146</v>
      </c>
      <c r="E257" s="227" t="s">
        <v>19</v>
      </c>
      <c r="F257" s="228" t="s">
        <v>362</v>
      </c>
      <c r="G257" s="225"/>
      <c r="H257" s="227" t="s">
        <v>19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146</v>
      </c>
      <c r="AU257" s="234" t="s">
        <v>83</v>
      </c>
      <c r="AV257" s="13" t="s">
        <v>81</v>
      </c>
      <c r="AW257" s="13" t="s">
        <v>35</v>
      </c>
      <c r="AX257" s="13" t="s">
        <v>73</v>
      </c>
      <c r="AY257" s="234" t="s">
        <v>135</v>
      </c>
    </row>
    <row r="258" spans="1:51" s="14" customFormat="1" ht="12">
      <c r="A258" s="14"/>
      <c r="B258" s="235"/>
      <c r="C258" s="236"/>
      <c r="D258" s="226" t="s">
        <v>146</v>
      </c>
      <c r="E258" s="237" t="s">
        <v>19</v>
      </c>
      <c r="F258" s="238" t="s">
        <v>1391</v>
      </c>
      <c r="G258" s="236"/>
      <c r="H258" s="239">
        <v>13.05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146</v>
      </c>
      <c r="AU258" s="245" t="s">
        <v>83</v>
      </c>
      <c r="AV258" s="14" t="s">
        <v>83</v>
      </c>
      <c r="AW258" s="14" t="s">
        <v>35</v>
      </c>
      <c r="AX258" s="14" t="s">
        <v>73</v>
      </c>
      <c r="AY258" s="245" t="s">
        <v>135</v>
      </c>
    </row>
    <row r="259" spans="1:51" s="13" customFormat="1" ht="12">
      <c r="A259" s="13"/>
      <c r="B259" s="224"/>
      <c r="C259" s="225"/>
      <c r="D259" s="226" t="s">
        <v>146</v>
      </c>
      <c r="E259" s="227" t="s">
        <v>19</v>
      </c>
      <c r="F259" s="228" t="s">
        <v>364</v>
      </c>
      <c r="G259" s="225"/>
      <c r="H259" s="227" t="s">
        <v>19</v>
      </c>
      <c r="I259" s="229"/>
      <c r="J259" s="225"/>
      <c r="K259" s="225"/>
      <c r="L259" s="230"/>
      <c r="M259" s="231"/>
      <c r="N259" s="232"/>
      <c r="O259" s="232"/>
      <c r="P259" s="232"/>
      <c r="Q259" s="232"/>
      <c r="R259" s="232"/>
      <c r="S259" s="232"/>
      <c r="T259" s="23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4" t="s">
        <v>146</v>
      </c>
      <c r="AU259" s="234" t="s">
        <v>83</v>
      </c>
      <c r="AV259" s="13" t="s">
        <v>81</v>
      </c>
      <c r="AW259" s="13" t="s">
        <v>35</v>
      </c>
      <c r="AX259" s="13" t="s">
        <v>73</v>
      </c>
      <c r="AY259" s="234" t="s">
        <v>135</v>
      </c>
    </row>
    <row r="260" spans="1:51" s="14" customFormat="1" ht="12">
      <c r="A260" s="14"/>
      <c r="B260" s="235"/>
      <c r="C260" s="236"/>
      <c r="D260" s="226" t="s">
        <v>146</v>
      </c>
      <c r="E260" s="237" t="s">
        <v>19</v>
      </c>
      <c r="F260" s="238" t="s">
        <v>1113</v>
      </c>
      <c r="G260" s="236"/>
      <c r="H260" s="239">
        <v>6.25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146</v>
      </c>
      <c r="AU260" s="245" t="s">
        <v>83</v>
      </c>
      <c r="AV260" s="14" t="s">
        <v>83</v>
      </c>
      <c r="AW260" s="14" t="s">
        <v>35</v>
      </c>
      <c r="AX260" s="14" t="s">
        <v>73</v>
      </c>
      <c r="AY260" s="245" t="s">
        <v>135</v>
      </c>
    </row>
    <row r="261" spans="1:51" s="13" customFormat="1" ht="12">
      <c r="A261" s="13"/>
      <c r="B261" s="224"/>
      <c r="C261" s="225"/>
      <c r="D261" s="226" t="s">
        <v>146</v>
      </c>
      <c r="E261" s="227" t="s">
        <v>19</v>
      </c>
      <c r="F261" s="228" t="s">
        <v>875</v>
      </c>
      <c r="G261" s="225"/>
      <c r="H261" s="227" t="s">
        <v>19</v>
      </c>
      <c r="I261" s="229"/>
      <c r="J261" s="225"/>
      <c r="K261" s="225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146</v>
      </c>
      <c r="AU261" s="234" t="s">
        <v>83</v>
      </c>
      <c r="AV261" s="13" t="s">
        <v>81</v>
      </c>
      <c r="AW261" s="13" t="s">
        <v>35</v>
      </c>
      <c r="AX261" s="13" t="s">
        <v>73</v>
      </c>
      <c r="AY261" s="234" t="s">
        <v>135</v>
      </c>
    </row>
    <row r="262" spans="1:51" s="14" customFormat="1" ht="12">
      <c r="A262" s="14"/>
      <c r="B262" s="235"/>
      <c r="C262" s="236"/>
      <c r="D262" s="226" t="s">
        <v>146</v>
      </c>
      <c r="E262" s="237" t="s">
        <v>19</v>
      </c>
      <c r="F262" s="238" t="s">
        <v>1392</v>
      </c>
      <c r="G262" s="236"/>
      <c r="H262" s="239">
        <v>80.125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146</v>
      </c>
      <c r="AU262" s="245" t="s">
        <v>83</v>
      </c>
      <c r="AV262" s="14" t="s">
        <v>83</v>
      </c>
      <c r="AW262" s="14" t="s">
        <v>35</v>
      </c>
      <c r="AX262" s="14" t="s">
        <v>73</v>
      </c>
      <c r="AY262" s="245" t="s">
        <v>135</v>
      </c>
    </row>
    <row r="263" spans="1:51" s="15" customFormat="1" ht="12">
      <c r="A263" s="15"/>
      <c r="B263" s="246"/>
      <c r="C263" s="247"/>
      <c r="D263" s="226" t="s">
        <v>146</v>
      </c>
      <c r="E263" s="248" t="s">
        <v>19</v>
      </c>
      <c r="F263" s="249" t="s">
        <v>161</v>
      </c>
      <c r="G263" s="247"/>
      <c r="H263" s="250">
        <v>99.425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56" t="s">
        <v>146</v>
      </c>
      <c r="AU263" s="256" t="s">
        <v>83</v>
      </c>
      <c r="AV263" s="15" t="s">
        <v>142</v>
      </c>
      <c r="AW263" s="15" t="s">
        <v>35</v>
      </c>
      <c r="AX263" s="15" t="s">
        <v>81</v>
      </c>
      <c r="AY263" s="256" t="s">
        <v>135</v>
      </c>
    </row>
    <row r="264" spans="1:65" s="2" customFormat="1" ht="37.8" customHeight="1">
      <c r="A264" s="40"/>
      <c r="B264" s="41"/>
      <c r="C264" s="206" t="s">
        <v>384</v>
      </c>
      <c r="D264" s="206" t="s">
        <v>137</v>
      </c>
      <c r="E264" s="207" t="s">
        <v>357</v>
      </c>
      <c r="F264" s="208" t="s">
        <v>358</v>
      </c>
      <c r="G264" s="209" t="s">
        <v>256</v>
      </c>
      <c r="H264" s="210">
        <v>80.125</v>
      </c>
      <c r="I264" s="211"/>
      <c r="J264" s="212">
        <f>ROUND(I264*H264,2)</f>
        <v>0</v>
      </c>
      <c r="K264" s="208" t="s">
        <v>141</v>
      </c>
      <c r="L264" s="46"/>
      <c r="M264" s="213" t="s">
        <v>19</v>
      </c>
      <c r="N264" s="214" t="s">
        <v>44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142</v>
      </c>
      <c r="AT264" s="217" t="s">
        <v>137</v>
      </c>
      <c r="AU264" s="217" t="s">
        <v>83</v>
      </c>
      <c r="AY264" s="19" t="s">
        <v>135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81</v>
      </c>
      <c r="BK264" s="218">
        <f>ROUND(I264*H264,2)</f>
        <v>0</v>
      </c>
      <c r="BL264" s="19" t="s">
        <v>142</v>
      </c>
      <c r="BM264" s="217" t="s">
        <v>1393</v>
      </c>
    </row>
    <row r="265" spans="1:47" s="2" customFormat="1" ht="12">
      <c r="A265" s="40"/>
      <c r="B265" s="41"/>
      <c r="C265" s="42"/>
      <c r="D265" s="219" t="s">
        <v>144</v>
      </c>
      <c r="E265" s="42"/>
      <c r="F265" s="220" t="s">
        <v>360</v>
      </c>
      <c r="G265" s="42"/>
      <c r="H265" s="42"/>
      <c r="I265" s="221"/>
      <c r="J265" s="42"/>
      <c r="K265" s="42"/>
      <c r="L265" s="46"/>
      <c r="M265" s="222"/>
      <c r="N265" s="223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144</v>
      </c>
      <c r="AU265" s="19" t="s">
        <v>83</v>
      </c>
    </row>
    <row r="266" spans="1:51" s="13" customFormat="1" ht="12">
      <c r="A266" s="13"/>
      <c r="B266" s="224"/>
      <c r="C266" s="225"/>
      <c r="D266" s="226" t="s">
        <v>146</v>
      </c>
      <c r="E266" s="227" t="s">
        <v>19</v>
      </c>
      <c r="F266" s="228" t="s">
        <v>1326</v>
      </c>
      <c r="G266" s="225"/>
      <c r="H266" s="227" t="s">
        <v>19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146</v>
      </c>
      <c r="AU266" s="234" t="s">
        <v>83</v>
      </c>
      <c r="AV266" s="13" t="s">
        <v>81</v>
      </c>
      <c r="AW266" s="13" t="s">
        <v>35</v>
      </c>
      <c r="AX266" s="13" t="s">
        <v>73</v>
      </c>
      <c r="AY266" s="234" t="s">
        <v>135</v>
      </c>
    </row>
    <row r="267" spans="1:51" s="13" customFormat="1" ht="12">
      <c r="A267" s="13"/>
      <c r="B267" s="224"/>
      <c r="C267" s="225"/>
      <c r="D267" s="226" t="s">
        <v>146</v>
      </c>
      <c r="E267" s="227" t="s">
        <v>19</v>
      </c>
      <c r="F267" s="228" t="s">
        <v>879</v>
      </c>
      <c r="G267" s="225"/>
      <c r="H267" s="227" t="s">
        <v>19</v>
      </c>
      <c r="I267" s="229"/>
      <c r="J267" s="225"/>
      <c r="K267" s="225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146</v>
      </c>
      <c r="AU267" s="234" t="s">
        <v>83</v>
      </c>
      <c r="AV267" s="13" t="s">
        <v>81</v>
      </c>
      <c r="AW267" s="13" t="s">
        <v>35</v>
      </c>
      <c r="AX267" s="13" t="s">
        <v>73</v>
      </c>
      <c r="AY267" s="234" t="s">
        <v>135</v>
      </c>
    </row>
    <row r="268" spans="1:51" s="13" customFormat="1" ht="12">
      <c r="A268" s="13"/>
      <c r="B268" s="224"/>
      <c r="C268" s="225"/>
      <c r="D268" s="226" t="s">
        <v>146</v>
      </c>
      <c r="E268" s="227" t="s">
        <v>19</v>
      </c>
      <c r="F268" s="228" t="s">
        <v>875</v>
      </c>
      <c r="G268" s="225"/>
      <c r="H268" s="227" t="s">
        <v>19</v>
      </c>
      <c r="I268" s="229"/>
      <c r="J268" s="225"/>
      <c r="K268" s="225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146</v>
      </c>
      <c r="AU268" s="234" t="s">
        <v>83</v>
      </c>
      <c r="AV268" s="13" t="s">
        <v>81</v>
      </c>
      <c r="AW268" s="13" t="s">
        <v>35</v>
      </c>
      <c r="AX268" s="13" t="s">
        <v>73</v>
      </c>
      <c r="AY268" s="234" t="s">
        <v>135</v>
      </c>
    </row>
    <row r="269" spans="1:51" s="14" customFormat="1" ht="12">
      <c r="A269" s="14"/>
      <c r="B269" s="235"/>
      <c r="C269" s="236"/>
      <c r="D269" s="226" t="s">
        <v>146</v>
      </c>
      <c r="E269" s="237" t="s">
        <v>19</v>
      </c>
      <c r="F269" s="238" t="s">
        <v>1392</v>
      </c>
      <c r="G269" s="236"/>
      <c r="H269" s="239">
        <v>80.125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146</v>
      </c>
      <c r="AU269" s="245" t="s">
        <v>83</v>
      </c>
      <c r="AV269" s="14" t="s">
        <v>83</v>
      </c>
      <c r="AW269" s="14" t="s">
        <v>35</v>
      </c>
      <c r="AX269" s="14" t="s">
        <v>81</v>
      </c>
      <c r="AY269" s="245" t="s">
        <v>135</v>
      </c>
    </row>
    <row r="270" spans="1:65" s="2" customFormat="1" ht="24.15" customHeight="1">
      <c r="A270" s="40"/>
      <c r="B270" s="41"/>
      <c r="C270" s="206" t="s">
        <v>394</v>
      </c>
      <c r="D270" s="206" t="s">
        <v>137</v>
      </c>
      <c r="E270" s="207" t="s">
        <v>395</v>
      </c>
      <c r="F270" s="208" t="s">
        <v>396</v>
      </c>
      <c r="G270" s="209" t="s">
        <v>256</v>
      </c>
      <c r="H270" s="210">
        <v>166.5</v>
      </c>
      <c r="I270" s="211"/>
      <c r="J270" s="212">
        <f>ROUND(I270*H270,2)</f>
        <v>0</v>
      </c>
      <c r="K270" s="208" t="s">
        <v>141</v>
      </c>
      <c r="L270" s="46"/>
      <c r="M270" s="213" t="s">
        <v>19</v>
      </c>
      <c r="N270" s="214" t="s">
        <v>44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142</v>
      </c>
      <c r="AT270" s="217" t="s">
        <v>137</v>
      </c>
      <c r="AU270" s="217" t="s">
        <v>83</v>
      </c>
      <c r="AY270" s="19" t="s">
        <v>135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81</v>
      </c>
      <c r="BK270" s="218">
        <f>ROUND(I270*H270,2)</f>
        <v>0</v>
      </c>
      <c r="BL270" s="19" t="s">
        <v>142</v>
      </c>
      <c r="BM270" s="217" t="s">
        <v>1394</v>
      </c>
    </row>
    <row r="271" spans="1:47" s="2" customFormat="1" ht="12">
      <c r="A271" s="40"/>
      <c r="B271" s="41"/>
      <c r="C271" s="42"/>
      <c r="D271" s="219" t="s">
        <v>144</v>
      </c>
      <c r="E271" s="42"/>
      <c r="F271" s="220" t="s">
        <v>398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144</v>
      </c>
      <c r="AU271" s="19" t="s">
        <v>83</v>
      </c>
    </row>
    <row r="272" spans="1:51" s="13" customFormat="1" ht="12">
      <c r="A272" s="13"/>
      <c r="B272" s="224"/>
      <c r="C272" s="225"/>
      <c r="D272" s="226" t="s">
        <v>146</v>
      </c>
      <c r="E272" s="227" t="s">
        <v>19</v>
      </c>
      <c r="F272" s="228" t="s">
        <v>1326</v>
      </c>
      <c r="G272" s="225"/>
      <c r="H272" s="227" t="s">
        <v>19</v>
      </c>
      <c r="I272" s="229"/>
      <c r="J272" s="225"/>
      <c r="K272" s="225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146</v>
      </c>
      <c r="AU272" s="234" t="s">
        <v>83</v>
      </c>
      <c r="AV272" s="13" t="s">
        <v>81</v>
      </c>
      <c r="AW272" s="13" t="s">
        <v>35</v>
      </c>
      <c r="AX272" s="13" t="s">
        <v>73</v>
      </c>
      <c r="AY272" s="234" t="s">
        <v>135</v>
      </c>
    </row>
    <row r="273" spans="1:51" s="13" customFormat="1" ht="12">
      <c r="A273" s="13"/>
      <c r="B273" s="224"/>
      <c r="C273" s="225"/>
      <c r="D273" s="226" t="s">
        <v>146</v>
      </c>
      <c r="E273" s="227" t="s">
        <v>19</v>
      </c>
      <c r="F273" s="228" t="s">
        <v>375</v>
      </c>
      <c r="G273" s="225"/>
      <c r="H273" s="227" t="s">
        <v>19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146</v>
      </c>
      <c r="AU273" s="234" t="s">
        <v>83</v>
      </c>
      <c r="AV273" s="13" t="s">
        <v>81</v>
      </c>
      <c r="AW273" s="13" t="s">
        <v>35</v>
      </c>
      <c r="AX273" s="13" t="s">
        <v>73</v>
      </c>
      <c r="AY273" s="234" t="s">
        <v>135</v>
      </c>
    </row>
    <row r="274" spans="1:51" s="14" customFormat="1" ht="12">
      <c r="A274" s="14"/>
      <c r="B274" s="235"/>
      <c r="C274" s="236"/>
      <c r="D274" s="226" t="s">
        <v>146</v>
      </c>
      <c r="E274" s="237" t="s">
        <v>19</v>
      </c>
      <c r="F274" s="238" t="s">
        <v>1395</v>
      </c>
      <c r="G274" s="236"/>
      <c r="H274" s="239">
        <v>160.25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5" t="s">
        <v>146</v>
      </c>
      <c r="AU274" s="245" t="s">
        <v>83</v>
      </c>
      <c r="AV274" s="14" t="s">
        <v>83</v>
      </c>
      <c r="AW274" s="14" t="s">
        <v>35</v>
      </c>
      <c r="AX274" s="14" t="s">
        <v>73</v>
      </c>
      <c r="AY274" s="245" t="s">
        <v>135</v>
      </c>
    </row>
    <row r="275" spans="1:51" s="13" customFormat="1" ht="12">
      <c r="A275" s="13"/>
      <c r="B275" s="224"/>
      <c r="C275" s="225"/>
      <c r="D275" s="226" t="s">
        <v>146</v>
      </c>
      <c r="E275" s="227" t="s">
        <v>19</v>
      </c>
      <c r="F275" s="228" t="s">
        <v>399</v>
      </c>
      <c r="G275" s="225"/>
      <c r="H275" s="227" t="s">
        <v>19</v>
      </c>
      <c r="I275" s="229"/>
      <c r="J275" s="225"/>
      <c r="K275" s="225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146</v>
      </c>
      <c r="AU275" s="234" t="s">
        <v>83</v>
      </c>
      <c r="AV275" s="13" t="s">
        <v>81</v>
      </c>
      <c r="AW275" s="13" t="s">
        <v>35</v>
      </c>
      <c r="AX275" s="13" t="s">
        <v>73</v>
      </c>
      <c r="AY275" s="234" t="s">
        <v>135</v>
      </c>
    </row>
    <row r="276" spans="1:51" s="14" customFormat="1" ht="12">
      <c r="A276" s="14"/>
      <c r="B276" s="235"/>
      <c r="C276" s="236"/>
      <c r="D276" s="226" t="s">
        <v>146</v>
      </c>
      <c r="E276" s="237" t="s">
        <v>19</v>
      </c>
      <c r="F276" s="238" t="s">
        <v>1113</v>
      </c>
      <c r="G276" s="236"/>
      <c r="H276" s="239">
        <v>6.25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146</v>
      </c>
      <c r="AU276" s="245" t="s">
        <v>83</v>
      </c>
      <c r="AV276" s="14" t="s">
        <v>83</v>
      </c>
      <c r="AW276" s="14" t="s">
        <v>35</v>
      </c>
      <c r="AX276" s="14" t="s">
        <v>73</v>
      </c>
      <c r="AY276" s="245" t="s">
        <v>135</v>
      </c>
    </row>
    <row r="277" spans="1:51" s="13" customFormat="1" ht="12">
      <c r="A277" s="13"/>
      <c r="B277" s="224"/>
      <c r="C277" s="225"/>
      <c r="D277" s="226" t="s">
        <v>146</v>
      </c>
      <c r="E277" s="227" t="s">
        <v>19</v>
      </c>
      <c r="F277" s="228" t="s">
        <v>403</v>
      </c>
      <c r="G277" s="225"/>
      <c r="H277" s="227" t="s">
        <v>19</v>
      </c>
      <c r="I277" s="229"/>
      <c r="J277" s="225"/>
      <c r="K277" s="225"/>
      <c r="L277" s="230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4" t="s">
        <v>146</v>
      </c>
      <c r="AU277" s="234" t="s">
        <v>83</v>
      </c>
      <c r="AV277" s="13" t="s">
        <v>81</v>
      </c>
      <c r="AW277" s="13" t="s">
        <v>35</v>
      </c>
      <c r="AX277" s="13" t="s">
        <v>73</v>
      </c>
      <c r="AY277" s="234" t="s">
        <v>135</v>
      </c>
    </row>
    <row r="278" spans="1:51" s="15" customFormat="1" ht="12">
      <c r="A278" s="15"/>
      <c r="B278" s="246"/>
      <c r="C278" s="247"/>
      <c r="D278" s="226" t="s">
        <v>146</v>
      </c>
      <c r="E278" s="248" t="s">
        <v>19</v>
      </c>
      <c r="F278" s="249" t="s">
        <v>161</v>
      </c>
      <c r="G278" s="247"/>
      <c r="H278" s="250">
        <v>166.5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6" t="s">
        <v>146</v>
      </c>
      <c r="AU278" s="256" t="s">
        <v>83</v>
      </c>
      <c r="AV278" s="15" t="s">
        <v>142</v>
      </c>
      <c r="AW278" s="15" t="s">
        <v>35</v>
      </c>
      <c r="AX278" s="15" t="s">
        <v>81</v>
      </c>
      <c r="AY278" s="256" t="s">
        <v>135</v>
      </c>
    </row>
    <row r="279" spans="1:65" s="2" customFormat="1" ht="24.15" customHeight="1">
      <c r="A279" s="40"/>
      <c r="B279" s="41"/>
      <c r="C279" s="206" t="s">
        <v>404</v>
      </c>
      <c r="D279" s="206" t="s">
        <v>137</v>
      </c>
      <c r="E279" s="207" t="s">
        <v>423</v>
      </c>
      <c r="F279" s="208" t="s">
        <v>424</v>
      </c>
      <c r="G279" s="209" t="s">
        <v>256</v>
      </c>
      <c r="H279" s="210">
        <v>99.425</v>
      </c>
      <c r="I279" s="211"/>
      <c r="J279" s="212">
        <f>ROUND(I279*H279,2)</f>
        <v>0</v>
      </c>
      <c r="K279" s="208" t="s">
        <v>141</v>
      </c>
      <c r="L279" s="46"/>
      <c r="M279" s="213" t="s">
        <v>19</v>
      </c>
      <c r="N279" s="214" t="s">
        <v>44</v>
      </c>
      <c r="O279" s="86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142</v>
      </c>
      <c r="AT279" s="217" t="s">
        <v>137</v>
      </c>
      <c r="AU279" s="217" t="s">
        <v>83</v>
      </c>
      <c r="AY279" s="19" t="s">
        <v>135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81</v>
      </c>
      <c r="BK279" s="218">
        <f>ROUND(I279*H279,2)</f>
        <v>0</v>
      </c>
      <c r="BL279" s="19" t="s">
        <v>142</v>
      </c>
      <c r="BM279" s="217" t="s">
        <v>1396</v>
      </c>
    </row>
    <row r="280" spans="1:47" s="2" customFormat="1" ht="12">
      <c r="A280" s="40"/>
      <c r="B280" s="41"/>
      <c r="C280" s="42"/>
      <c r="D280" s="219" t="s">
        <v>144</v>
      </c>
      <c r="E280" s="42"/>
      <c r="F280" s="220" t="s">
        <v>426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144</v>
      </c>
      <c r="AU280" s="19" t="s">
        <v>83</v>
      </c>
    </row>
    <row r="281" spans="1:51" s="13" customFormat="1" ht="12">
      <c r="A281" s="13"/>
      <c r="B281" s="224"/>
      <c r="C281" s="225"/>
      <c r="D281" s="226" t="s">
        <v>146</v>
      </c>
      <c r="E281" s="227" t="s">
        <v>19</v>
      </c>
      <c r="F281" s="228" t="s">
        <v>1326</v>
      </c>
      <c r="G281" s="225"/>
      <c r="H281" s="227" t="s">
        <v>19</v>
      </c>
      <c r="I281" s="229"/>
      <c r="J281" s="225"/>
      <c r="K281" s="225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146</v>
      </c>
      <c r="AU281" s="234" t="s">
        <v>83</v>
      </c>
      <c r="AV281" s="13" t="s">
        <v>81</v>
      </c>
      <c r="AW281" s="13" t="s">
        <v>35</v>
      </c>
      <c r="AX281" s="13" t="s">
        <v>73</v>
      </c>
      <c r="AY281" s="234" t="s">
        <v>135</v>
      </c>
    </row>
    <row r="282" spans="1:51" s="13" customFormat="1" ht="12">
      <c r="A282" s="13"/>
      <c r="B282" s="224"/>
      <c r="C282" s="225"/>
      <c r="D282" s="226" t="s">
        <v>146</v>
      </c>
      <c r="E282" s="227" t="s">
        <v>19</v>
      </c>
      <c r="F282" s="228" t="s">
        <v>431</v>
      </c>
      <c r="G282" s="225"/>
      <c r="H282" s="227" t="s">
        <v>19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146</v>
      </c>
      <c r="AU282" s="234" t="s">
        <v>83</v>
      </c>
      <c r="AV282" s="13" t="s">
        <v>81</v>
      </c>
      <c r="AW282" s="13" t="s">
        <v>35</v>
      </c>
      <c r="AX282" s="13" t="s">
        <v>73</v>
      </c>
      <c r="AY282" s="234" t="s">
        <v>135</v>
      </c>
    </row>
    <row r="283" spans="1:51" s="13" customFormat="1" ht="12">
      <c r="A283" s="13"/>
      <c r="B283" s="224"/>
      <c r="C283" s="225"/>
      <c r="D283" s="226" t="s">
        <v>146</v>
      </c>
      <c r="E283" s="227" t="s">
        <v>19</v>
      </c>
      <c r="F283" s="228" t="s">
        <v>375</v>
      </c>
      <c r="G283" s="225"/>
      <c r="H283" s="227" t="s">
        <v>19</v>
      </c>
      <c r="I283" s="229"/>
      <c r="J283" s="225"/>
      <c r="K283" s="225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146</v>
      </c>
      <c r="AU283" s="234" t="s">
        <v>83</v>
      </c>
      <c r="AV283" s="13" t="s">
        <v>81</v>
      </c>
      <c r="AW283" s="13" t="s">
        <v>35</v>
      </c>
      <c r="AX283" s="13" t="s">
        <v>73</v>
      </c>
      <c r="AY283" s="234" t="s">
        <v>135</v>
      </c>
    </row>
    <row r="284" spans="1:51" s="14" customFormat="1" ht="12">
      <c r="A284" s="14"/>
      <c r="B284" s="235"/>
      <c r="C284" s="236"/>
      <c r="D284" s="226" t="s">
        <v>146</v>
      </c>
      <c r="E284" s="237" t="s">
        <v>19</v>
      </c>
      <c r="F284" s="238" t="s">
        <v>1392</v>
      </c>
      <c r="G284" s="236"/>
      <c r="H284" s="239">
        <v>80.125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5" t="s">
        <v>146</v>
      </c>
      <c r="AU284" s="245" t="s">
        <v>83</v>
      </c>
      <c r="AV284" s="14" t="s">
        <v>83</v>
      </c>
      <c r="AW284" s="14" t="s">
        <v>35</v>
      </c>
      <c r="AX284" s="14" t="s">
        <v>73</v>
      </c>
      <c r="AY284" s="245" t="s">
        <v>135</v>
      </c>
    </row>
    <row r="285" spans="1:51" s="13" customFormat="1" ht="12">
      <c r="A285" s="13"/>
      <c r="B285" s="224"/>
      <c r="C285" s="225"/>
      <c r="D285" s="226" t="s">
        <v>146</v>
      </c>
      <c r="E285" s="227" t="s">
        <v>19</v>
      </c>
      <c r="F285" s="228" t="s">
        <v>362</v>
      </c>
      <c r="G285" s="225"/>
      <c r="H285" s="227" t="s">
        <v>19</v>
      </c>
      <c r="I285" s="229"/>
      <c r="J285" s="225"/>
      <c r="K285" s="225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146</v>
      </c>
      <c r="AU285" s="234" t="s">
        <v>83</v>
      </c>
      <c r="AV285" s="13" t="s">
        <v>81</v>
      </c>
      <c r="AW285" s="13" t="s">
        <v>35</v>
      </c>
      <c r="AX285" s="13" t="s">
        <v>73</v>
      </c>
      <c r="AY285" s="234" t="s">
        <v>135</v>
      </c>
    </row>
    <row r="286" spans="1:51" s="14" customFormat="1" ht="12">
      <c r="A286" s="14"/>
      <c r="B286" s="235"/>
      <c r="C286" s="236"/>
      <c r="D286" s="226" t="s">
        <v>146</v>
      </c>
      <c r="E286" s="237" t="s">
        <v>19</v>
      </c>
      <c r="F286" s="238" t="s">
        <v>1391</v>
      </c>
      <c r="G286" s="236"/>
      <c r="H286" s="239">
        <v>13.05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5" t="s">
        <v>146</v>
      </c>
      <c r="AU286" s="245" t="s">
        <v>83</v>
      </c>
      <c r="AV286" s="14" t="s">
        <v>83</v>
      </c>
      <c r="AW286" s="14" t="s">
        <v>35</v>
      </c>
      <c r="AX286" s="14" t="s">
        <v>73</v>
      </c>
      <c r="AY286" s="245" t="s">
        <v>135</v>
      </c>
    </row>
    <row r="287" spans="1:51" s="13" customFormat="1" ht="12">
      <c r="A287" s="13"/>
      <c r="B287" s="224"/>
      <c r="C287" s="225"/>
      <c r="D287" s="226" t="s">
        <v>146</v>
      </c>
      <c r="E287" s="227" t="s">
        <v>19</v>
      </c>
      <c r="F287" s="228" t="s">
        <v>364</v>
      </c>
      <c r="G287" s="225"/>
      <c r="H287" s="227" t="s">
        <v>19</v>
      </c>
      <c r="I287" s="229"/>
      <c r="J287" s="225"/>
      <c r="K287" s="225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146</v>
      </c>
      <c r="AU287" s="234" t="s">
        <v>83</v>
      </c>
      <c r="AV287" s="13" t="s">
        <v>81</v>
      </c>
      <c r="AW287" s="13" t="s">
        <v>35</v>
      </c>
      <c r="AX287" s="13" t="s">
        <v>73</v>
      </c>
      <c r="AY287" s="234" t="s">
        <v>135</v>
      </c>
    </row>
    <row r="288" spans="1:51" s="14" customFormat="1" ht="12">
      <c r="A288" s="14"/>
      <c r="B288" s="235"/>
      <c r="C288" s="236"/>
      <c r="D288" s="226" t="s">
        <v>146</v>
      </c>
      <c r="E288" s="237" t="s">
        <v>19</v>
      </c>
      <c r="F288" s="238" t="s">
        <v>1113</v>
      </c>
      <c r="G288" s="236"/>
      <c r="H288" s="239">
        <v>6.25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146</v>
      </c>
      <c r="AU288" s="245" t="s">
        <v>83</v>
      </c>
      <c r="AV288" s="14" t="s">
        <v>83</v>
      </c>
      <c r="AW288" s="14" t="s">
        <v>35</v>
      </c>
      <c r="AX288" s="14" t="s">
        <v>73</v>
      </c>
      <c r="AY288" s="245" t="s">
        <v>135</v>
      </c>
    </row>
    <row r="289" spans="1:51" s="15" customFormat="1" ht="12">
      <c r="A289" s="15"/>
      <c r="B289" s="246"/>
      <c r="C289" s="247"/>
      <c r="D289" s="226" t="s">
        <v>146</v>
      </c>
      <c r="E289" s="248" t="s">
        <v>19</v>
      </c>
      <c r="F289" s="249" t="s">
        <v>161</v>
      </c>
      <c r="G289" s="247"/>
      <c r="H289" s="250">
        <v>99.425</v>
      </c>
      <c r="I289" s="251"/>
      <c r="J289" s="247"/>
      <c r="K289" s="247"/>
      <c r="L289" s="252"/>
      <c r="M289" s="253"/>
      <c r="N289" s="254"/>
      <c r="O289" s="254"/>
      <c r="P289" s="254"/>
      <c r="Q289" s="254"/>
      <c r="R289" s="254"/>
      <c r="S289" s="254"/>
      <c r="T289" s="25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6" t="s">
        <v>146</v>
      </c>
      <c r="AU289" s="256" t="s">
        <v>83</v>
      </c>
      <c r="AV289" s="15" t="s">
        <v>142</v>
      </c>
      <c r="AW289" s="15" t="s">
        <v>35</v>
      </c>
      <c r="AX289" s="15" t="s">
        <v>81</v>
      </c>
      <c r="AY289" s="256" t="s">
        <v>135</v>
      </c>
    </row>
    <row r="290" spans="1:65" s="2" customFormat="1" ht="24.15" customHeight="1">
      <c r="A290" s="40"/>
      <c r="B290" s="41"/>
      <c r="C290" s="206" t="s">
        <v>410</v>
      </c>
      <c r="D290" s="206" t="s">
        <v>137</v>
      </c>
      <c r="E290" s="207" t="s">
        <v>433</v>
      </c>
      <c r="F290" s="208" t="s">
        <v>434</v>
      </c>
      <c r="G290" s="209" t="s">
        <v>256</v>
      </c>
      <c r="H290" s="210">
        <v>6.25</v>
      </c>
      <c r="I290" s="211"/>
      <c r="J290" s="212">
        <f>ROUND(I290*H290,2)</f>
        <v>0</v>
      </c>
      <c r="K290" s="208" t="s">
        <v>141</v>
      </c>
      <c r="L290" s="46"/>
      <c r="M290" s="213" t="s">
        <v>19</v>
      </c>
      <c r="N290" s="214" t="s">
        <v>44</v>
      </c>
      <c r="O290" s="86"/>
      <c r="P290" s="215">
        <f>O290*H290</f>
        <v>0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142</v>
      </c>
      <c r="AT290" s="217" t="s">
        <v>137</v>
      </c>
      <c r="AU290" s="217" t="s">
        <v>83</v>
      </c>
      <c r="AY290" s="19" t="s">
        <v>135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81</v>
      </c>
      <c r="BK290" s="218">
        <f>ROUND(I290*H290,2)</f>
        <v>0</v>
      </c>
      <c r="BL290" s="19" t="s">
        <v>142</v>
      </c>
      <c r="BM290" s="217" t="s">
        <v>1397</v>
      </c>
    </row>
    <row r="291" spans="1:47" s="2" customFormat="1" ht="12">
      <c r="A291" s="40"/>
      <c r="B291" s="41"/>
      <c r="C291" s="42"/>
      <c r="D291" s="219" t="s">
        <v>144</v>
      </c>
      <c r="E291" s="42"/>
      <c r="F291" s="220" t="s">
        <v>436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144</v>
      </c>
      <c r="AU291" s="19" t="s">
        <v>83</v>
      </c>
    </row>
    <row r="292" spans="1:51" s="13" customFormat="1" ht="12">
      <c r="A292" s="13"/>
      <c r="B292" s="224"/>
      <c r="C292" s="225"/>
      <c r="D292" s="226" t="s">
        <v>146</v>
      </c>
      <c r="E292" s="227" t="s">
        <v>19</v>
      </c>
      <c r="F292" s="228" t="s">
        <v>1326</v>
      </c>
      <c r="G292" s="225"/>
      <c r="H292" s="227" t="s">
        <v>19</v>
      </c>
      <c r="I292" s="229"/>
      <c r="J292" s="225"/>
      <c r="K292" s="225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146</v>
      </c>
      <c r="AU292" s="234" t="s">
        <v>83</v>
      </c>
      <c r="AV292" s="13" t="s">
        <v>81</v>
      </c>
      <c r="AW292" s="13" t="s">
        <v>35</v>
      </c>
      <c r="AX292" s="13" t="s">
        <v>73</v>
      </c>
      <c r="AY292" s="234" t="s">
        <v>135</v>
      </c>
    </row>
    <row r="293" spans="1:51" s="13" customFormat="1" ht="12">
      <c r="A293" s="13"/>
      <c r="B293" s="224"/>
      <c r="C293" s="225"/>
      <c r="D293" s="226" t="s">
        <v>146</v>
      </c>
      <c r="E293" s="227" t="s">
        <v>19</v>
      </c>
      <c r="F293" s="228" t="s">
        <v>1398</v>
      </c>
      <c r="G293" s="225"/>
      <c r="H293" s="227" t="s">
        <v>19</v>
      </c>
      <c r="I293" s="229"/>
      <c r="J293" s="225"/>
      <c r="K293" s="225"/>
      <c r="L293" s="230"/>
      <c r="M293" s="231"/>
      <c r="N293" s="232"/>
      <c r="O293" s="232"/>
      <c r="P293" s="232"/>
      <c r="Q293" s="232"/>
      <c r="R293" s="232"/>
      <c r="S293" s="232"/>
      <c r="T293" s="23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4" t="s">
        <v>146</v>
      </c>
      <c r="AU293" s="234" t="s">
        <v>83</v>
      </c>
      <c r="AV293" s="13" t="s">
        <v>81</v>
      </c>
      <c r="AW293" s="13" t="s">
        <v>35</v>
      </c>
      <c r="AX293" s="13" t="s">
        <v>73</v>
      </c>
      <c r="AY293" s="234" t="s">
        <v>135</v>
      </c>
    </row>
    <row r="294" spans="1:51" s="14" customFormat="1" ht="12">
      <c r="A294" s="14"/>
      <c r="B294" s="235"/>
      <c r="C294" s="236"/>
      <c r="D294" s="226" t="s">
        <v>146</v>
      </c>
      <c r="E294" s="237" t="s">
        <v>19</v>
      </c>
      <c r="F294" s="238" t="s">
        <v>1102</v>
      </c>
      <c r="G294" s="236"/>
      <c r="H294" s="239">
        <v>4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5" t="s">
        <v>146</v>
      </c>
      <c r="AU294" s="245" t="s">
        <v>83</v>
      </c>
      <c r="AV294" s="14" t="s">
        <v>83</v>
      </c>
      <c r="AW294" s="14" t="s">
        <v>35</v>
      </c>
      <c r="AX294" s="14" t="s">
        <v>73</v>
      </c>
      <c r="AY294" s="245" t="s">
        <v>135</v>
      </c>
    </row>
    <row r="295" spans="1:51" s="13" customFormat="1" ht="12">
      <c r="A295" s="13"/>
      <c r="B295" s="224"/>
      <c r="C295" s="225"/>
      <c r="D295" s="226" t="s">
        <v>146</v>
      </c>
      <c r="E295" s="227" t="s">
        <v>19</v>
      </c>
      <c r="F295" s="228" t="s">
        <v>1399</v>
      </c>
      <c r="G295" s="225"/>
      <c r="H295" s="227" t="s">
        <v>19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146</v>
      </c>
      <c r="AU295" s="234" t="s">
        <v>83</v>
      </c>
      <c r="AV295" s="13" t="s">
        <v>81</v>
      </c>
      <c r="AW295" s="13" t="s">
        <v>35</v>
      </c>
      <c r="AX295" s="13" t="s">
        <v>73</v>
      </c>
      <c r="AY295" s="234" t="s">
        <v>135</v>
      </c>
    </row>
    <row r="296" spans="1:51" s="14" customFormat="1" ht="12">
      <c r="A296" s="14"/>
      <c r="B296" s="235"/>
      <c r="C296" s="236"/>
      <c r="D296" s="226" t="s">
        <v>146</v>
      </c>
      <c r="E296" s="237" t="s">
        <v>19</v>
      </c>
      <c r="F296" s="238" t="s">
        <v>1095</v>
      </c>
      <c r="G296" s="236"/>
      <c r="H296" s="239">
        <v>2.25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5" t="s">
        <v>146</v>
      </c>
      <c r="AU296" s="245" t="s">
        <v>83</v>
      </c>
      <c r="AV296" s="14" t="s">
        <v>83</v>
      </c>
      <c r="AW296" s="14" t="s">
        <v>35</v>
      </c>
      <c r="AX296" s="14" t="s">
        <v>73</v>
      </c>
      <c r="AY296" s="245" t="s">
        <v>135</v>
      </c>
    </row>
    <row r="297" spans="1:51" s="15" customFormat="1" ht="12">
      <c r="A297" s="15"/>
      <c r="B297" s="246"/>
      <c r="C297" s="247"/>
      <c r="D297" s="226" t="s">
        <v>146</v>
      </c>
      <c r="E297" s="248" t="s">
        <v>19</v>
      </c>
      <c r="F297" s="249" t="s">
        <v>161</v>
      </c>
      <c r="G297" s="247"/>
      <c r="H297" s="250">
        <v>6.25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6" t="s">
        <v>146</v>
      </c>
      <c r="AU297" s="256" t="s">
        <v>83</v>
      </c>
      <c r="AV297" s="15" t="s">
        <v>142</v>
      </c>
      <c r="AW297" s="15" t="s">
        <v>35</v>
      </c>
      <c r="AX297" s="15" t="s">
        <v>81</v>
      </c>
      <c r="AY297" s="256" t="s">
        <v>135</v>
      </c>
    </row>
    <row r="298" spans="1:65" s="2" customFormat="1" ht="16.5" customHeight="1">
      <c r="A298" s="40"/>
      <c r="B298" s="41"/>
      <c r="C298" s="206" t="s">
        <v>422</v>
      </c>
      <c r="D298" s="206" t="s">
        <v>137</v>
      </c>
      <c r="E298" s="207" t="s">
        <v>446</v>
      </c>
      <c r="F298" s="208" t="s">
        <v>447</v>
      </c>
      <c r="G298" s="209" t="s">
        <v>140</v>
      </c>
      <c r="H298" s="210">
        <v>44.5</v>
      </c>
      <c r="I298" s="211"/>
      <c r="J298" s="212">
        <f>ROUND(I298*H298,2)</f>
        <v>0</v>
      </c>
      <c r="K298" s="208" t="s">
        <v>141</v>
      </c>
      <c r="L298" s="46"/>
      <c r="M298" s="213" t="s">
        <v>19</v>
      </c>
      <c r="N298" s="214" t="s">
        <v>44</v>
      </c>
      <c r="O298" s="86"/>
      <c r="P298" s="215">
        <f>O298*H298</f>
        <v>0</v>
      </c>
      <c r="Q298" s="215">
        <v>0</v>
      </c>
      <c r="R298" s="215">
        <f>Q298*H298</f>
        <v>0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142</v>
      </c>
      <c r="AT298" s="217" t="s">
        <v>137</v>
      </c>
      <c r="AU298" s="217" t="s">
        <v>83</v>
      </c>
      <c r="AY298" s="19" t="s">
        <v>135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81</v>
      </c>
      <c r="BK298" s="218">
        <f>ROUND(I298*H298,2)</f>
        <v>0</v>
      </c>
      <c r="BL298" s="19" t="s">
        <v>142</v>
      </c>
      <c r="BM298" s="217" t="s">
        <v>1400</v>
      </c>
    </row>
    <row r="299" spans="1:47" s="2" customFormat="1" ht="12">
      <c r="A299" s="40"/>
      <c r="B299" s="41"/>
      <c r="C299" s="42"/>
      <c r="D299" s="219" t="s">
        <v>144</v>
      </c>
      <c r="E299" s="42"/>
      <c r="F299" s="220" t="s">
        <v>449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144</v>
      </c>
      <c r="AU299" s="19" t="s">
        <v>83</v>
      </c>
    </row>
    <row r="300" spans="1:51" s="13" customFormat="1" ht="12">
      <c r="A300" s="13"/>
      <c r="B300" s="224"/>
      <c r="C300" s="225"/>
      <c r="D300" s="226" t="s">
        <v>146</v>
      </c>
      <c r="E300" s="227" t="s">
        <v>19</v>
      </c>
      <c r="F300" s="228" t="s">
        <v>1326</v>
      </c>
      <c r="G300" s="225"/>
      <c r="H300" s="227" t="s">
        <v>19</v>
      </c>
      <c r="I300" s="229"/>
      <c r="J300" s="225"/>
      <c r="K300" s="225"/>
      <c r="L300" s="230"/>
      <c r="M300" s="231"/>
      <c r="N300" s="232"/>
      <c r="O300" s="232"/>
      <c r="P300" s="232"/>
      <c r="Q300" s="232"/>
      <c r="R300" s="232"/>
      <c r="S300" s="232"/>
      <c r="T300" s="23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4" t="s">
        <v>146</v>
      </c>
      <c r="AU300" s="234" t="s">
        <v>83</v>
      </c>
      <c r="AV300" s="13" t="s">
        <v>81</v>
      </c>
      <c r="AW300" s="13" t="s">
        <v>35</v>
      </c>
      <c r="AX300" s="13" t="s">
        <v>73</v>
      </c>
      <c r="AY300" s="234" t="s">
        <v>135</v>
      </c>
    </row>
    <row r="301" spans="1:51" s="13" customFormat="1" ht="12">
      <c r="A301" s="13"/>
      <c r="B301" s="224"/>
      <c r="C301" s="225"/>
      <c r="D301" s="226" t="s">
        <v>146</v>
      </c>
      <c r="E301" s="227" t="s">
        <v>19</v>
      </c>
      <c r="F301" s="228" t="s">
        <v>1127</v>
      </c>
      <c r="G301" s="225"/>
      <c r="H301" s="227" t="s">
        <v>19</v>
      </c>
      <c r="I301" s="229"/>
      <c r="J301" s="225"/>
      <c r="K301" s="225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146</v>
      </c>
      <c r="AU301" s="234" t="s">
        <v>83</v>
      </c>
      <c r="AV301" s="13" t="s">
        <v>81</v>
      </c>
      <c r="AW301" s="13" t="s">
        <v>35</v>
      </c>
      <c r="AX301" s="13" t="s">
        <v>73</v>
      </c>
      <c r="AY301" s="234" t="s">
        <v>135</v>
      </c>
    </row>
    <row r="302" spans="1:51" s="14" customFormat="1" ht="12">
      <c r="A302" s="14"/>
      <c r="B302" s="235"/>
      <c r="C302" s="236"/>
      <c r="D302" s="226" t="s">
        <v>146</v>
      </c>
      <c r="E302" s="237" t="s">
        <v>19</v>
      </c>
      <c r="F302" s="238" t="s">
        <v>1401</v>
      </c>
      <c r="G302" s="236"/>
      <c r="H302" s="239">
        <v>44.5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5" t="s">
        <v>146</v>
      </c>
      <c r="AU302" s="245" t="s">
        <v>83</v>
      </c>
      <c r="AV302" s="14" t="s">
        <v>83</v>
      </c>
      <c r="AW302" s="14" t="s">
        <v>35</v>
      </c>
      <c r="AX302" s="14" t="s">
        <v>81</v>
      </c>
      <c r="AY302" s="245" t="s">
        <v>135</v>
      </c>
    </row>
    <row r="303" spans="1:65" s="2" customFormat="1" ht="24.15" customHeight="1">
      <c r="A303" s="40"/>
      <c r="B303" s="41"/>
      <c r="C303" s="206" t="s">
        <v>432</v>
      </c>
      <c r="D303" s="206" t="s">
        <v>137</v>
      </c>
      <c r="E303" s="207" t="s">
        <v>1402</v>
      </c>
      <c r="F303" s="208" t="s">
        <v>1403</v>
      </c>
      <c r="G303" s="209" t="s">
        <v>140</v>
      </c>
      <c r="H303" s="210">
        <v>7</v>
      </c>
      <c r="I303" s="211"/>
      <c r="J303" s="212">
        <f>ROUND(I303*H303,2)</f>
        <v>0</v>
      </c>
      <c r="K303" s="208" t="s">
        <v>141</v>
      </c>
      <c r="L303" s="46"/>
      <c r="M303" s="213" t="s">
        <v>19</v>
      </c>
      <c r="N303" s="214" t="s">
        <v>44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142</v>
      </c>
      <c r="AT303" s="217" t="s">
        <v>137</v>
      </c>
      <c r="AU303" s="217" t="s">
        <v>83</v>
      </c>
      <c r="AY303" s="19" t="s">
        <v>135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81</v>
      </c>
      <c r="BK303" s="218">
        <f>ROUND(I303*H303,2)</f>
        <v>0</v>
      </c>
      <c r="BL303" s="19" t="s">
        <v>142</v>
      </c>
      <c r="BM303" s="217" t="s">
        <v>1404</v>
      </c>
    </row>
    <row r="304" spans="1:47" s="2" customFormat="1" ht="12">
      <c r="A304" s="40"/>
      <c r="B304" s="41"/>
      <c r="C304" s="42"/>
      <c r="D304" s="219" t="s">
        <v>144</v>
      </c>
      <c r="E304" s="42"/>
      <c r="F304" s="220" t="s">
        <v>1405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144</v>
      </c>
      <c r="AU304" s="19" t="s">
        <v>83</v>
      </c>
    </row>
    <row r="305" spans="1:51" s="13" customFormat="1" ht="12">
      <c r="A305" s="13"/>
      <c r="B305" s="224"/>
      <c r="C305" s="225"/>
      <c r="D305" s="226" t="s">
        <v>146</v>
      </c>
      <c r="E305" s="227" t="s">
        <v>19</v>
      </c>
      <c r="F305" s="228" t="s">
        <v>1326</v>
      </c>
      <c r="G305" s="225"/>
      <c r="H305" s="227" t="s">
        <v>19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146</v>
      </c>
      <c r="AU305" s="234" t="s">
        <v>83</v>
      </c>
      <c r="AV305" s="13" t="s">
        <v>81</v>
      </c>
      <c r="AW305" s="13" t="s">
        <v>35</v>
      </c>
      <c r="AX305" s="13" t="s">
        <v>73</v>
      </c>
      <c r="AY305" s="234" t="s">
        <v>135</v>
      </c>
    </row>
    <row r="306" spans="1:51" s="14" customFormat="1" ht="12">
      <c r="A306" s="14"/>
      <c r="B306" s="235"/>
      <c r="C306" s="236"/>
      <c r="D306" s="226" t="s">
        <v>146</v>
      </c>
      <c r="E306" s="237" t="s">
        <v>19</v>
      </c>
      <c r="F306" s="238" t="s">
        <v>185</v>
      </c>
      <c r="G306" s="236"/>
      <c r="H306" s="239">
        <v>7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146</v>
      </c>
      <c r="AU306" s="245" t="s">
        <v>83</v>
      </c>
      <c r="AV306" s="14" t="s">
        <v>83</v>
      </c>
      <c r="AW306" s="14" t="s">
        <v>35</v>
      </c>
      <c r="AX306" s="14" t="s">
        <v>81</v>
      </c>
      <c r="AY306" s="245" t="s">
        <v>135</v>
      </c>
    </row>
    <row r="307" spans="1:65" s="2" customFormat="1" ht="16.5" customHeight="1">
      <c r="A307" s="40"/>
      <c r="B307" s="41"/>
      <c r="C307" s="257" t="s">
        <v>438</v>
      </c>
      <c r="D307" s="257" t="s">
        <v>458</v>
      </c>
      <c r="E307" s="258" t="s">
        <v>470</v>
      </c>
      <c r="F307" s="259" t="s">
        <v>471</v>
      </c>
      <c r="G307" s="260" t="s">
        <v>461</v>
      </c>
      <c r="H307" s="261">
        <v>0.105</v>
      </c>
      <c r="I307" s="262"/>
      <c r="J307" s="263">
        <f>ROUND(I307*H307,2)</f>
        <v>0</v>
      </c>
      <c r="K307" s="259" t="s">
        <v>141</v>
      </c>
      <c r="L307" s="264"/>
      <c r="M307" s="265" t="s">
        <v>19</v>
      </c>
      <c r="N307" s="266" t="s">
        <v>44</v>
      </c>
      <c r="O307" s="86"/>
      <c r="P307" s="215">
        <f>O307*H307</f>
        <v>0</v>
      </c>
      <c r="Q307" s="215">
        <v>0.001</v>
      </c>
      <c r="R307" s="215">
        <f>Q307*H307</f>
        <v>0.000105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191</v>
      </c>
      <c r="AT307" s="217" t="s">
        <v>458</v>
      </c>
      <c r="AU307" s="217" t="s">
        <v>83</v>
      </c>
      <c r="AY307" s="19" t="s">
        <v>135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81</v>
      </c>
      <c r="BK307" s="218">
        <f>ROUND(I307*H307,2)</f>
        <v>0</v>
      </c>
      <c r="BL307" s="19" t="s">
        <v>142</v>
      </c>
      <c r="BM307" s="217" t="s">
        <v>1406</v>
      </c>
    </row>
    <row r="308" spans="1:51" s="14" customFormat="1" ht="12">
      <c r="A308" s="14"/>
      <c r="B308" s="235"/>
      <c r="C308" s="236"/>
      <c r="D308" s="226" t="s">
        <v>146</v>
      </c>
      <c r="E308" s="236"/>
      <c r="F308" s="238" t="s">
        <v>1407</v>
      </c>
      <c r="G308" s="236"/>
      <c r="H308" s="239">
        <v>0.105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146</v>
      </c>
      <c r="AU308" s="245" t="s">
        <v>83</v>
      </c>
      <c r="AV308" s="14" t="s">
        <v>83</v>
      </c>
      <c r="AW308" s="14" t="s">
        <v>4</v>
      </c>
      <c r="AX308" s="14" t="s">
        <v>81</v>
      </c>
      <c r="AY308" s="245" t="s">
        <v>135</v>
      </c>
    </row>
    <row r="309" spans="1:65" s="2" customFormat="1" ht="24.15" customHeight="1">
      <c r="A309" s="40"/>
      <c r="B309" s="41"/>
      <c r="C309" s="206" t="s">
        <v>445</v>
      </c>
      <c r="D309" s="206" t="s">
        <v>137</v>
      </c>
      <c r="E309" s="207" t="s">
        <v>452</v>
      </c>
      <c r="F309" s="208" t="s">
        <v>453</v>
      </c>
      <c r="G309" s="209" t="s">
        <v>140</v>
      </c>
      <c r="H309" s="210">
        <v>117.5</v>
      </c>
      <c r="I309" s="211"/>
      <c r="J309" s="212">
        <f>ROUND(I309*H309,2)</f>
        <v>0</v>
      </c>
      <c r="K309" s="208" t="s">
        <v>141</v>
      </c>
      <c r="L309" s="46"/>
      <c r="M309" s="213" t="s">
        <v>19</v>
      </c>
      <c r="N309" s="214" t="s">
        <v>44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142</v>
      </c>
      <c r="AT309" s="217" t="s">
        <v>137</v>
      </c>
      <c r="AU309" s="217" t="s">
        <v>83</v>
      </c>
      <c r="AY309" s="19" t="s">
        <v>135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81</v>
      </c>
      <c r="BK309" s="218">
        <f>ROUND(I309*H309,2)</f>
        <v>0</v>
      </c>
      <c r="BL309" s="19" t="s">
        <v>142</v>
      </c>
      <c r="BM309" s="217" t="s">
        <v>1408</v>
      </c>
    </row>
    <row r="310" spans="1:47" s="2" customFormat="1" ht="12">
      <c r="A310" s="40"/>
      <c r="B310" s="41"/>
      <c r="C310" s="42"/>
      <c r="D310" s="219" t="s">
        <v>144</v>
      </c>
      <c r="E310" s="42"/>
      <c r="F310" s="220" t="s">
        <v>455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144</v>
      </c>
      <c r="AU310" s="19" t="s">
        <v>83</v>
      </c>
    </row>
    <row r="311" spans="1:51" s="13" customFormat="1" ht="12">
      <c r="A311" s="13"/>
      <c r="B311" s="224"/>
      <c r="C311" s="225"/>
      <c r="D311" s="226" t="s">
        <v>146</v>
      </c>
      <c r="E311" s="227" t="s">
        <v>19</v>
      </c>
      <c r="F311" s="228" t="s">
        <v>1326</v>
      </c>
      <c r="G311" s="225"/>
      <c r="H311" s="227" t="s">
        <v>19</v>
      </c>
      <c r="I311" s="229"/>
      <c r="J311" s="225"/>
      <c r="K311" s="225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146</v>
      </c>
      <c r="AU311" s="234" t="s">
        <v>83</v>
      </c>
      <c r="AV311" s="13" t="s">
        <v>81</v>
      </c>
      <c r="AW311" s="13" t="s">
        <v>35</v>
      </c>
      <c r="AX311" s="13" t="s">
        <v>73</v>
      </c>
      <c r="AY311" s="234" t="s">
        <v>135</v>
      </c>
    </row>
    <row r="312" spans="1:51" s="14" customFormat="1" ht="12">
      <c r="A312" s="14"/>
      <c r="B312" s="235"/>
      <c r="C312" s="236"/>
      <c r="D312" s="226" t="s">
        <v>146</v>
      </c>
      <c r="E312" s="237" t="s">
        <v>19</v>
      </c>
      <c r="F312" s="238" t="s">
        <v>1409</v>
      </c>
      <c r="G312" s="236"/>
      <c r="H312" s="239">
        <v>117.5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5" t="s">
        <v>146</v>
      </c>
      <c r="AU312" s="245" t="s">
        <v>83</v>
      </c>
      <c r="AV312" s="14" t="s">
        <v>83</v>
      </c>
      <c r="AW312" s="14" t="s">
        <v>35</v>
      </c>
      <c r="AX312" s="14" t="s">
        <v>81</v>
      </c>
      <c r="AY312" s="245" t="s">
        <v>135</v>
      </c>
    </row>
    <row r="313" spans="1:65" s="2" customFormat="1" ht="16.5" customHeight="1">
      <c r="A313" s="40"/>
      <c r="B313" s="41"/>
      <c r="C313" s="257" t="s">
        <v>451</v>
      </c>
      <c r="D313" s="257" t="s">
        <v>458</v>
      </c>
      <c r="E313" s="258" t="s">
        <v>459</v>
      </c>
      <c r="F313" s="259" t="s">
        <v>460</v>
      </c>
      <c r="G313" s="260" t="s">
        <v>461</v>
      </c>
      <c r="H313" s="261">
        <v>1.763</v>
      </c>
      <c r="I313" s="262"/>
      <c r="J313" s="263">
        <f>ROUND(I313*H313,2)</f>
        <v>0</v>
      </c>
      <c r="K313" s="259" t="s">
        <v>141</v>
      </c>
      <c r="L313" s="264"/>
      <c r="M313" s="265" t="s">
        <v>19</v>
      </c>
      <c r="N313" s="266" t="s">
        <v>44</v>
      </c>
      <c r="O313" s="86"/>
      <c r="P313" s="215">
        <f>O313*H313</f>
        <v>0</v>
      </c>
      <c r="Q313" s="215">
        <v>0.001</v>
      </c>
      <c r="R313" s="215">
        <f>Q313*H313</f>
        <v>0.001763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191</v>
      </c>
      <c r="AT313" s="217" t="s">
        <v>458</v>
      </c>
      <c r="AU313" s="217" t="s">
        <v>83</v>
      </c>
      <c r="AY313" s="19" t="s">
        <v>135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81</v>
      </c>
      <c r="BK313" s="218">
        <f>ROUND(I313*H313,2)</f>
        <v>0</v>
      </c>
      <c r="BL313" s="19" t="s">
        <v>142</v>
      </c>
      <c r="BM313" s="217" t="s">
        <v>1410</v>
      </c>
    </row>
    <row r="314" spans="1:51" s="14" customFormat="1" ht="12">
      <c r="A314" s="14"/>
      <c r="B314" s="235"/>
      <c r="C314" s="236"/>
      <c r="D314" s="226" t="s">
        <v>146</v>
      </c>
      <c r="E314" s="236"/>
      <c r="F314" s="238" t="s">
        <v>1411</v>
      </c>
      <c r="G314" s="236"/>
      <c r="H314" s="239">
        <v>1.763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146</v>
      </c>
      <c r="AU314" s="245" t="s">
        <v>83</v>
      </c>
      <c r="AV314" s="14" t="s">
        <v>83</v>
      </c>
      <c r="AW314" s="14" t="s">
        <v>4</v>
      </c>
      <c r="AX314" s="14" t="s">
        <v>81</v>
      </c>
      <c r="AY314" s="245" t="s">
        <v>135</v>
      </c>
    </row>
    <row r="315" spans="1:65" s="2" customFormat="1" ht="24.15" customHeight="1">
      <c r="A315" s="40"/>
      <c r="B315" s="41"/>
      <c r="C315" s="206" t="s">
        <v>457</v>
      </c>
      <c r="D315" s="206" t="s">
        <v>137</v>
      </c>
      <c r="E315" s="207" t="s">
        <v>526</v>
      </c>
      <c r="F315" s="208" t="s">
        <v>527</v>
      </c>
      <c r="G315" s="209" t="s">
        <v>140</v>
      </c>
      <c r="H315" s="210">
        <v>255</v>
      </c>
      <c r="I315" s="211"/>
      <c r="J315" s="212">
        <f>ROUND(I315*H315,2)</f>
        <v>0</v>
      </c>
      <c r="K315" s="208" t="s">
        <v>141</v>
      </c>
      <c r="L315" s="46"/>
      <c r="M315" s="213" t="s">
        <v>19</v>
      </c>
      <c r="N315" s="214" t="s">
        <v>44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142</v>
      </c>
      <c r="AT315" s="217" t="s">
        <v>137</v>
      </c>
      <c r="AU315" s="217" t="s">
        <v>83</v>
      </c>
      <c r="AY315" s="19" t="s">
        <v>135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81</v>
      </c>
      <c r="BK315" s="218">
        <f>ROUND(I315*H315,2)</f>
        <v>0</v>
      </c>
      <c r="BL315" s="19" t="s">
        <v>142</v>
      </c>
      <c r="BM315" s="217" t="s">
        <v>1412</v>
      </c>
    </row>
    <row r="316" spans="1:47" s="2" customFormat="1" ht="12">
      <c r="A316" s="40"/>
      <c r="B316" s="41"/>
      <c r="C316" s="42"/>
      <c r="D316" s="219" t="s">
        <v>144</v>
      </c>
      <c r="E316" s="42"/>
      <c r="F316" s="220" t="s">
        <v>529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144</v>
      </c>
      <c r="AU316" s="19" t="s">
        <v>83</v>
      </c>
    </row>
    <row r="317" spans="1:51" s="13" customFormat="1" ht="12">
      <c r="A317" s="13"/>
      <c r="B317" s="224"/>
      <c r="C317" s="225"/>
      <c r="D317" s="226" t="s">
        <v>146</v>
      </c>
      <c r="E317" s="227" t="s">
        <v>19</v>
      </c>
      <c r="F317" s="228" t="s">
        <v>1326</v>
      </c>
      <c r="G317" s="225"/>
      <c r="H317" s="227" t="s">
        <v>19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146</v>
      </c>
      <c r="AU317" s="234" t="s">
        <v>83</v>
      </c>
      <c r="AV317" s="13" t="s">
        <v>81</v>
      </c>
      <c r="AW317" s="13" t="s">
        <v>35</v>
      </c>
      <c r="AX317" s="13" t="s">
        <v>73</v>
      </c>
      <c r="AY317" s="234" t="s">
        <v>135</v>
      </c>
    </row>
    <row r="318" spans="1:51" s="14" customFormat="1" ht="12">
      <c r="A318" s="14"/>
      <c r="B318" s="235"/>
      <c r="C318" s="236"/>
      <c r="D318" s="226" t="s">
        <v>146</v>
      </c>
      <c r="E318" s="237" t="s">
        <v>19</v>
      </c>
      <c r="F318" s="238" t="s">
        <v>1327</v>
      </c>
      <c r="G318" s="236"/>
      <c r="H318" s="239">
        <v>255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146</v>
      </c>
      <c r="AU318" s="245" t="s">
        <v>83</v>
      </c>
      <c r="AV318" s="14" t="s">
        <v>83</v>
      </c>
      <c r="AW318" s="14" t="s">
        <v>35</v>
      </c>
      <c r="AX318" s="14" t="s">
        <v>81</v>
      </c>
      <c r="AY318" s="245" t="s">
        <v>135</v>
      </c>
    </row>
    <row r="319" spans="1:65" s="2" customFormat="1" ht="16.5" customHeight="1">
      <c r="A319" s="40"/>
      <c r="B319" s="41"/>
      <c r="C319" s="257" t="s">
        <v>464</v>
      </c>
      <c r="D319" s="257" t="s">
        <v>458</v>
      </c>
      <c r="E319" s="258" t="s">
        <v>532</v>
      </c>
      <c r="F319" s="259" t="s">
        <v>533</v>
      </c>
      <c r="G319" s="260" t="s">
        <v>534</v>
      </c>
      <c r="H319" s="261">
        <v>1</v>
      </c>
      <c r="I319" s="262"/>
      <c r="J319" s="263">
        <f>ROUND(I319*H319,2)</f>
        <v>0</v>
      </c>
      <c r="K319" s="259" t="s">
        <v>141</v>
      </c>
      <c r="L319" s="264"/>
      <c r="M319" s="265" t="s">
        <v>19</v>
      </c>
      <c r="N319" s="266" t="s">
        <v>44</v>
      </c>
      <c r="O319" s="86"/>
      <c r="P319" s="215">
        <f>O319*H319</f>
        <v>0</v>
      </c>
      <c r="Q319" s="215">
        <v>0.001</v>
      </c>
      <c r="R319" s="215">
        <f>Q319*H319</f>
        <v>0.001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191</v>
      </c>
      <c r="AT319" s="217" t="s">
        <v>458</v>
      </c>
      <c r="AU319" s="217" t="s">
        <v>83</v>
      </c>
      <c r="AY319" s="19" t="s">
        <v>135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81</v>
      </c>
      <c r="BK319" s="218">
        <f>ROUND(I319*H319,2)</f>
        <v>0</v>
      </c>
      <c r="BL319" s="19" t="s">
        <v>142</v>
      </c>
      <c r="BM319" s="217" t="s">
        <v>1413</v>
      </c>
    </row>
    <row r="320" spans="1:51" s="13" customFormat="1" ht="12">
      <c r="A320" s="13"/>
      <c r="B320" s="224"/>
      <c r="C320" s="225"/>
      <c r="D320" s="226" t="s">
        <v>146</v>
      </c>
      <c r="E320" s="227" t="s">
        <v>19</v>
      </c>
      <c r="F320" s="228" t="s">
        <v>1326</v>
      </c>
      <c r="G320" s="225"/>
      <c r="H320" s="227" t="s">
        <v>19</v>
      </c>
      <c r="I320" s="229"/>
      <c r="J320" s="225"/>
      <c r="K320" s="225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146</v>
      </c>
      <c r="AU320" s="234" t="s">
        <v>83</v>
      </c>
      <c r="AV320" s="13" t="s">
        <v>81</v>
      </c>
      <c r="AW320" s="13" t="s">
        <v>35</v>
      </c>
      <c r="AX320" s="13" t="s">
        <v>73</v>
      </c>
      <c r="AY320" s="234" t="s">
        <v>135</v>
      </c>
    </row>
    <row r="321" spans="1:51" s="14" customFormat="1" ht="12">
      <c r="A321" s="14"/>
      <c r="B321" s="235"/>
      <c r="C321" s="236"/>
      <c r="D321" s="226" t="s">
        <v>146</v>
      </c>
      <c r="E321" s="237" t="s">
        <v>19</v>
      </c>
      <c r="F321" s="238" t="s">
        <v>1414</v>
      </c>
      <c r="G321" s="236"/>
      <c r="H321" s="239">
        <v>0.128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5" t="s">
        <v>146</v>
      </c>
      <c r="AU321" s="245" t="s">
        <v>83</v>
      </c>
      <c r="AV321" s="14" t="s">
        <v>83</v>
      </c>
      <c r="AW321" s="14" t="s">
        <v>35</v>
      </c>
      <c r="AX321" s="14" t="s">
        <v>73</v>
      </c>
      <c r="AY321" s="245" t="s">
        <v>135</v>
      </c>
    </row>
    <row r="322" spans="1:51" s="13" customFormat="1" ht="12">
      <c r="A322" s="13"/>
      <c r="B322" s="224"/>
      <c r="C322" s="225"/>
      <c r="D322" s="226" t="s">
        <v>146</v>
      </c>
      <c r="E322" s="227" t="s">
        <v>19</v>
      </c>
      <c r="F322" s="228" t="s">
        <v>537</v>
      </c>
      <c r="G322" s="225"/>
      <c r="H322" s="227" t="s">
        <v>19</v>
      </c>
      <c r="I322" s="229"/>
      <c r="J322" s="225"/>
      <c r="K322" s="225"/>
      <c r="L322" s="230"/>
      <c r="M322" s="231"/>
      <c r="N322" s="232"/>
      <c r="O322" s="232"/>
      <c r="P322" s="232"/>
      <c r="Q322" s="232"/>
      <c r="R322" s="232"/>
      <c r="S322" s="232"/>
      <c r="T322" s="23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4" t="s">
        <v>146</v>
      </c>
      <c r="AU322" s="234" t="s">
        <v>83</v>
      </c>
      <c r="AV322" s="13" t="s">
        <v>81</v>
      </c>
      <c r="AW322" s="13" t="s">
        <v>35</v>
      </c>
      <c r="AX322" s="13" t="s">
        <v>73</v>
      </c>
      <c r="AY322" s="234" t="s">
        <v>135</v>
      </c>
    </row>
    <row r="323" spans="1:51" s="14" customFormat="1" ht="12">
      <c r="A323" s="14"/>
      <c r="B323" s="235"/>
      <c r="C323" s="236"/>
      <c r="D323" s="226" t="s">
        <v>146</v>
      </c>
      <c r="E323" s="237" t="s">
        <v>19</v>
      </c>
      <c r="F323" s="238" t="s">
        <v>1415</v>
      </c>
      <c r="G323" s="236"/>
      <c r="H323" s="239">
        <v>0.872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5" t="s">
        <v>146</v>
      </c>
      <c r="AU323" s="245" t="s">
        <v>83</v>
      </c>
      <c r="AV323" s="14" t="s">
        <v>83</v>
      </c>
      <c r="AW323" s="14" t="s">
        <v>35</v>
      </c>
      <c r="AX323" s="14" t="s">
        <v>73</v>
      </c>
      <c r="AY323" s="245" t="s">
        <v>135</v>
      </c>
    </row>
    <row r="324" spans="1:51" s="15" customFormat="1" ht="12">
      <c r="A324" s="15"/>
      <c r="B324" s="246"/>
      <c r="C324" s="247"/>
      <c r="D324" s="226" t="s">
        <v>146</v>
      </c>
      <c r="E324" s="248" t="s">
        <v>19</v>
      </c>
      <c r="F324" s="249" t="s">
        <v>161</v>
      </c>
      <c r="G324" s="247"/>
      <c r="H324" s="250">
        <v>1</v>
      </c>
      <c r="I324" s="251"/>
      <c r="J324" s="247"/>
      <c r="K324" s="247"/>
      <c r="L324" s="252"/>
      <c r="M324" s="253"/>
      <c r="N324" s="254"/>
      <c r="O324" s="254"/>
      <c r="P324" s="254"/>
      <c r="Q324" s="254"/>
      <c r="R324" s="254"/>
      <c r="S324" s="254"/>
      <c r="T324" s="25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6" t="s">
        <v>146</v>
      </c>
      <c r="AU324" s="256" t="s">
        <v>83</v>
      </c>
      <c r="AV324" s="15" t="s">
        <v>142</v>
      </c>
      <c r="AW324" s="15" t="s">
        <v>35</v>
      </c>
      <c r="AX324" s="15" t="s">
        <v>81</v>
      </c>
      <c r="AY324" s="256" t="s">
        <v>135</v>
      </c>
    </row>
    <row r="325" spans="1:63" s="12" customFormat="1" ht="22.8" customHeight="1">
      <c r="A325" s="12"/>
      <c r="B325" s="190"/>
      <c r="C325" s="191"/>
      <c r="D325" s="192" t="s">
        <v>72</v>
      </c>
      <c r="E325" s="204" t="s">
        <v>162</v>
      </c>
      <c r="F325" s="204" t="s">
        <v>558</v>
      </c>
      <c r="G325" s="191"/>
      <c r="H325" s="191"/>
      <c r="I325" s="194"/>
      <c r="J325" s="205">
        <f>BK325</f>
        <v>0</v>
      </c>
      <c r="K325" s="191"/>
      <c r="L325" s="196"/>
      <c r="M325" s="197"/>
      <c r="N325" s="198"/>
      <c r="O325" s="198"/>
      <c r="P325" s="199">
        <f>SUM(P326:P357)</f>
        <v>0</v>
      </c>
      <c r="Q325" s="198"/>
      <c r="R325" s="199">
        <f>SUM(R326:R357)</f>
        <v>227.68450977999998</v>
      </c>
      <c r="S325" s="198"/>
      <c r="T325" s="200">
        <f>SUM(T326:T357)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1" t="s">
        <v>81</v>
      </c>
      <c r="AT325" s="202" t="s">
        <v>72</v>
      </c>
      <c r="AU325" s="202" t="s">
        <v>81</v>
      </c>
      <c r="AY325" s="201" t="s">
        <v>135</v>
      </c>
      <c r="BK325" s="203">
        <f>SUM(BK326:BK357)</f>
        <v>0</v>
      </c>
    </row>
    <row r="326" spans="1:65" s="2" customFormat="1" ht="37.8" customHeight="1">
      <c r="A326" s="40"/>
      <c r="B326" s="41"/>
      <c r="C326" s="206" t="s">
        <v>469</v>
      </c>
      <c r="D326" s="206" t="s">
        <v>137</v>
      </c>
      <c r="E326" s="207" t="s">
        <v>560</v>
      </c>
      <c r="F326" s="208" t="s">
        <v>561</v>
      </c>
      <c r="G326" s="209" t="s">
        <v>256</v>
      </c>
      <c r="H326" s="210">
        <v>47.75</v>
      </c>
      <c r="I326" s="211"/>
      <c r="J326" s="212">
        <f>ROUND(I326*H326,2)</f>
        <v>0</v>
      </c>
      <c r="K326" s="208" t="s">
        <v>141</v>
      </c>
      <c r="L326" s="46"/>
      <c r="M326" s="213" t="s">
        <v>19</v>
      </c>
      <c r="N326" s="214" t="s">
        <v>44</v>
      </c>
      <c r="O326" s="86"/>
      <c r="P326" s="215">
        <f>O326*H326</f>
        <v>0</v>
      </c>
      <c r="Q326" s="215">
        <v>2.83323</v>
      </c>
      <c r="R326" s="215">
        <f>Q326*H326</f>
        <v>135.2867325</v>
      </c>
      <c r="S326" s="215">
        <v>0</v>
      </c>
      <c r="T326" s="21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7" t="s">
        <v>142</v>
      </c>
      <c r="AT326" s="217" t="s">
        <v>137</v>
      </c>
      <c r="AU326" s="217" t="s">
        <v>83</v>
      </c>
      <c r="AY326" s="19" t="s">
        <v>135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81</v>
      </c>
      <c r="BK326" s="218">
        <f>ROUND(I326*H326,2)</f>
        <v>0</v>
      </c>
      <c r="BL326" s="19" t="s">
        <v>142</v>
      </c>
      <c r="BM326" s="217" t="s">
        <v>1416</v>
      </c>
    </row>
    <row r="327" spans="1:47" s="2" customFormat="1" ht="12">
      <c r="A327" s="40"/>
      <c r="B327" s="41"/>
      <c r="C327" s="42"/>
      <c r="D327" s="219" t="s">
        <v>144</v>
      </c>
      <c r="E327" s="42"/>
      <c r="F327" s="220" t="s">
        <v>563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144</v>
      </c>
      <c r="AU327" s="19" t="s">
        <v>83</v>
      </c>
    </row>
    <row r="328" spans="1:51" s="13" customFormat="1" ht="12">
      <c r="A328" s="13"/>
      <c r="B328" s="224"/>
      <c r="C328" s="225"/>
      <c r="D328" s="226" t="s">
        <v>146</v>
      </c>
      <c r="E328" s="227" t="s">
        <v>19</v>
      </c>
      <c r="F328" s="228" t="s">
        <v>1326</v>
      </c>
      <c r="G328" s="225"/>
      <c r="H328" s="227" t="s">
        <v>19</v>
      </c>
      <c r="I328" s="229"/>
      <c r="J328" s="225"/>
      <c r="K328" s="225"/>
      <c r="L328" s="230"/>
      <c r="M328" s="231"/>
      <c r="N328" s="232"/>
      <c r="O328" s="232"/>
      <c r="P328" s="232"/>
      <c r="Q328" s="232"/>
      <c r="R328" s="232"/>
      <c r="S328" s="232"/>
      <c r="T328" s="23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4" t="s">
        <v>146</v>
      </c>
      <c r="AU328" s="234" t="s">
        <v>83</v>
      </c>
      <c r="AV328" s="13" t="s">
        <v>81</v>
      </c>
      <c r="AW328" s="13" t="s">
        <v>35</v>
      </c>
      <c r="AX328" s="13" t="s">
        <v>73</v>
      </c>
      <c r="AY328" s="234" t="s">
        <v>135</v>
      </c>
    </row>
    <row r="329" spans="1:51" s="13" customFormat="1" ht="12">
      <c r="A329" s="13"/>
      <c r="B329" s="224"/>
      <c r="C329" s="225"/>
      <c r="D329" s="226" t="s">
        <v>146</v>
      </c>
      <c r="E329" s="227" t="s">
        <v>19</v>
      </c>
      <c r="F329" s="228" t="s">
        <v>1417</v>
      </c>
      <c r="G329" s="225"/>
      <c r="H329" s="227" t="s">
        <v>19</v>
      </c>
      <c r="I329" s="229"/>
      <c r="J329" s="225"/>
      <c r="K329" s="225"/>
      <c r="L329" s="230"/>
      <c r="M329" s="231"/>
      <c r="N329" s="232"/>
      <c r="O329" s="232"/>
      <c r="P329" s="232"/>
      <c r="Q329" s="232"/>
      <c r="R329" s="232"/>
      <c r="S329" s="232"/>
      <c r="T329" s="23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4" t="s">
        <v>146</v>
      </c>
      <c r="AU329" s="234" t="s">
        <v>83</v>
      </c>
      <c r="AV329" s="13" t="s">
        <v>81</v>
      </c>
      <c r="AW329" s="13" t="s">
        <v>35</v>
      </c>
      <c r="AX329" s="13" t="s">
        <v>73</v>
      </c>
      <c r="AY329" s="234" t="s">
        <v>135</v>
      </c>
    </row>
    <row r="330" spans="1:51" s="14" customFormat="1" ht="12">
      <c r="A330" s="14"/>
      <c r="B330" s="235"/>
      <c r="C330" s="236"/>
      <c r="D330" s="226" t="s">
        <v>146</v>
      </c>
      <c r="E330" s="237" t="s">
        <v>19</v>
      </c>
      <c r="F330" s="238" t="s">
        <v>1418</v>
      </c>
      <c r="G330" s="236"/>
      <c r="H330" s="239">
        <v>47.75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5" t="s">
        <v>146</v>
      </c>
      <c r="AU330" s="245" t="s">
        <v>83</v>
      </c>
      <c r="AV330" s="14" t="s">
        <v>83</v>
      </c>
      <c r="AW330" s="14" t="s">
        <v>35</v>
      </c>
      <c r="AX330" s="14" t="s">
        <v>73</v>
      </c>
      <c r="AY330" s="245" t="s">
        <v>135</v>
      </c>
    </row>
    <row r="331" spans="1:51" s="15" customFormat="1" ht="12">
      <c r="A331" s="15"/>
      <c r="B331" s="246"/>
      <c r="C331" s="247"/>
      <c r="D331" s="226" t="s">
        <v>146</v>
      </c>
      <c r="E331" s="248" t="s">
        <v>19</v>
      </c>
      <c r="F331" s="249" t="s">
        <v>161</v>
      </c>
      <c r="G331" s="247"/>
      <c r="H331" s="250">
        <v>47.75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6" t="s">
        <v>146</v>
      </c>
      <c r="AU331" s="256" t="s">
        <v>83</v>
      </c>
      <c r="AV331" s="15" t="s">
        <v>142</v>
      </c>
      <c r="AW331" s="15" t="s">
        <v>35</v>
      </c>
      <c r="AX331" s="15" t="s">
        <v>81</v>
      </c>
      <c r="AY331" s="256" t="s">
        <v>135</v>
      </c>
    </row>
    <row r="332" spans="1:65" s="2" customFormat="1" ht="37.8" customHeight="1">
      <c r="A332" s="40"/>
      <c r="B332" s="41"/>
      <c r="C332" s="206" t="s">
        <v>474</v>
      </c>
      <c r="D332" s="206" t="s">
        <v>137</v>
      </c>
      <c r="E332" s="207" t="s">
        <v>566</v>
      </c>
      <c r="F332" s="208" t="s">
        <v>567</v>
      </c>
      <c r="G332" s="209" t="s">
        <v>140</v>
      </c>
      <c r="H332" s="210">
        <v>66</v>
      </c>
      <c r="I332" s="211"/>
      <c r="J332" s="212">
        <f>ROUND(I332*H332,2)</f>
        <v>0</v>
      </c>
      <c r="K332" s="208" t="s">
        <v>141</v>
      </c>
      <c r="L332" s="46"/>
      <c r="M332" s="213" t="s">
        <v>19</v>
      </c>
      <c r="N332" s="214" t="s">
        <v>44</v>
      </c>
      <c r="O332" s="86"/>
      <c r="P332" s="215">
        <f>O332*H332</f>
        <v>0</v>
      </c>
      <c r="Q332" s="215">
        <v>0.00865</v>
      </c>
      <c r="R332" s="215">
        <f>Q332*H332</f>
        <v>0.5709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142</v>
      </c>
      <c r="AT332" s="217" t="s">
        <v>137</v>
      </c>
      <c r="AU332" s="217" t="s">
        <v>83</v>
      </c>
      <c r="AY332" s="19" t="s">
        <v>135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81</v>
      </c>
      <c r="BK332" s="218">
        <f>ROUND(I332*H332,2)</f>
        <v>0</v>
      </c>
      <c r="BL332" s="19" t="s">
        <v>142</v>
      </c>
      <c r="BM332" s="217" t="s">
        <v>1419</v>
      </c>
    </row>
    <row r="333" spans="1:47" s="2" customFormat="1" ht="12">
      <c r="A333" s="40"/>
      <c r="B333" s="41"/>
      <c r="C333" s="42"/>
      <c r="D333" s="219" t="s">
        <v>144</v>
      </c>
      <c r="E333" s="42"/>
      <c r="F333" s="220" t="s">
        <v>569</v>
      </c>
      <c r="G333" s="42"/>
      <c r="H333" s="42"/>
      <c r="I333" s="221"/>
      <c r="J333" s="42"/>
      <c r="K333" s="42"/>
      <c r="L333" s="46"/>
      <c r="M333" s="222"/>
      <c r="N333" s="223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144</v>
      </c>
      <c r="AU333" s="19" t="s">
        <v>83</v>
      </c>
    </row>
    <row r="334" spans="1:51" s="13" customFormat="1" ht="12">
      <c r="A334" s="13"/>
      <c r="B334" s="224"/>
      <c r="C334" s="225"/>
      <c r="D334" s="226" t="s">
        <v>146</v>
      </c>
      <c r="E334" s="227" t="s">
        <v>19</v>
      </c>
      <c r="F334" s="228" t="s">
        <v>1326</v>
      </c>
      <c r="G334" s="225"/>
      <c r="H334" s="227" t="s">
        <v>19</v>
      </c>
      <c r="I334" s="229"/>
      <c r="J334" s="225"/>
      <c r="K334" s="225"/>
      <c r="L334" s="230"/>
      <c r="M334" s="231"/>
      <c r="N334" s="232"/>
      <c r="O334" s="232"/>
      <c r="P334" s="232"/>
      <c r="Q334" s="232"/>
      <c r="R334" s="232"/>
      <c r="S334" s="232"/>
      <c r="T334" s="23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4" t="s">
        <v>146</v>
      </c>
      <c r="AU334" s="234" t="s">
        <v>83</v>
      </c>
      <c r="AV334" s="13" t="s">
        <v>81</v>
      </c>
      <c r="AW334" s="13" t="s">
        <v>35</v>
      </c>
      <c r="AX334" s="13" t="s">
        <v>73</v>
      </c>
      <c r="AY334" s="234" t="s">
        <v>135</v>
      </c>
    </row>
    <row r="335" spans="1:51" s="13" customFormat="1" ht="12">
      <c r="A335" s="13"/>
      <c r="B335" s="224"/>
      <c r="C335" s="225"/>
      <c r="D335" s="226" t="s">
        <v>146</v>
      </c>
      <c r="E335" s="227" t="s">
        <v>19</v>
      </c>
      <c r="F335" s="228" t="s">
        <v>1417</v>
      </c>
      <c r="G335" s="225"/>
      <c r="H335" s="227" t="s">
        <v>19</v>
      </c>
      <c r="I335" s="229"/>
      <c r="J335" s="225"/>
      <c r="K335" s="225"/>
      <c r="L335" s="230"/>
      <c r="M335" s="231"/>
      <c r="N335" s="232"/>
      <c r="O335" s="232"/>
      <c r="P335" s="232"/>
      <c r="Q335" s="232"/>
      <c r="R335" s="232"/>
      <c r="S335" s="232"/>
      <c r="T335" s="23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4" t="s">
        <v>146</v>
      </c>
      <c r="AU335" s="234" t="s">
        <v>83</v>
      </c>
      <c r="AV335" s="13" t="s">
        <v>81</v>
      </c>
      <c r="AW335" s="13" t="s">
        <v>35</v>
      </c>
      <c r="AX335" s="13" t="s">
        <v>73</v>
      </c>
      <c r="AY335" s="234" t="s">
        <v>135</v>
      </c>
    </row>
    <row r="336" spans="1:51" s="14" customFormat="1" ht="12">
      <c r="A336" s="14"/>
      <c r="B336" s="235"/>
      <c r="C336" s="236"/>
      <c r="D336" s="226" t="s">
        <v>146</v>
      </c>
      <c r="E336" s="237" t="s">
        <v>19</v>
      </c>
      <c r="F336" s="238" t="s">
        <v>1420</v>
      </c>
      <c r="G336" s="236"/>
      <c r="H336" s="239">
        <v>51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5" t="s">
        <v>146</v>
      </c>
      <c r="AU336" s="245" t="s">
        <v>83</v>
      </c>
      <c r="AV336" s="14" t="s">
        <v>83</v>
      </c>
      <c r="AW336" s="14" t="s">
        <v>35</v>
      </c>
      <c r="AX336" s="14" t="s">
        <v>73</v>
      </c>
      <c r="AY336" s="245" t="s">
        <v>135</v>
      </c>
    </row>
    <row r="337" spans="1:51" s="14" customFormat="1" ht="12">
      <c r="A337" s="14"/>
      <c r="B337" s="235"/>
      <c r="C337" s="236"/>
      <c r="D337" s="226" t="s">
        <v>146</v>
      </c>
      <c r="E337" s="237" t="s">
        <v>19</v>
      </c>
      <c r="F337" s="238" t="s">
        <v>1421</v>
      </c>
      <c r="G337" s="236"/>
      <c r="H337" s="239">
        <v>15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5" t="s">
        <v>146</v>
      </c>
      <c r="AU337" s="245" t="s">
        <v>83</v>
      </c>
      <c r="AV337" s="14" t="s">
        <v>83</v>
      </c>
      <c r="AW337" s="14" t="s">
        <v>35</v>
      </c>
      <c r="AX337" s="14" t="s">
        <v>73</v>
      </c>
      <c r="AY337" s="245" t="s">
        <v>135</v>
      </c>
    </row>
    <row r="338" spans="1:51" s="15" customFormat="1" ht="12">
      <c r="A338" s="15"/>
      <c r="B338" s="246"/>
      <c r="C338" s="247"/>
      <c r="D338" s="226" t="s">
        <v>146</v>
      </c>
      <c r="E338" s="248" t="s">
        <v>19</v>
      </c>
      <c r="F338" s="249" t="s">
        <v>161</v>
      </c>
      <c r="G338" s="247"/>
      <c r="H338" s="250">
        <v>66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6" t="s">
        <v>146</v>
      </c>
      <c r="AU338" s="256" t="s">
        <v>83</v>
      </c>
      <c r="AV338" s="15" t="s">
        <v>142</v>
      </c>
      <c r="AW338" s="15" t="s">
        <v>35</v>
      </c>
      <c r="AX338" s="15" t="s">
        <v>81</v>
      </c>
      <c r="AY338" s="256" t="s">
        <v>135</v>
      </c>
    </row>
    <row r="339" spans="1:65" s="2" customFormat="1" ht="37.8" customHeight="1">
      <c r="A339" s="40"/>
      <c r="B339" s="41"/>
      <c r="C339" s="206" t="s">
        <v>481</v>
      </c>
      <c r="D339" s="206" t="s">
        <v>137</v>
      </c>
      <c r="E339" s="207" t="s">
        <v>571</v>
      </c>
      <c r="F339" s="208" t="s">
        <v>572</v>
      </c>
      <c r="G339" s="209" t="s">
        <v>140</v>
      </c>
      <c r="H339" s="210">
        <v>66</v>
      </c>
      <c r="I339" s="211"/>
      <c r="J339" s="212">
        <f>ROUND(I339*H339,2)</f>
        <v>0</v>
      </c>
      <c r="K339" s="208" t="s">
        <v>141</v>
      </c>
      <c r="L339" s="46"/>
      <c r="M339" s="213" t="s">
        <v>19</v>
      </c>
      <c r="N339" s="214" t="s">
        <v>44</v>
      </c>
      <c r="O339" s="86"/>
      <c r="P339" s="215">
        <f>O339*H339</f>
        <v>0</v>
      </c>
      <c r="Q339" s="215">
        <v>0</v>
      </c>
      <c r="R339" s="215">
        <f>Q339*H339</f>
        <v>0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142</v>
      </c>
      <c r="AT339" s="217" t="s">
        <v>137</v>
      </c>
      <c r="AU339" s="217" t="s">
        <v>83</v>
      </c>
      <c r="AY339" s="19" t="s">
        <v>135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81</v>
      </c>
      <c r="BK339" s="218">
        <f>ROUND(I339*H339,2)</f>
        <v>0</v>
      </c>
      <c r="BL339" s="19" t="s">
        <v>142</v>
      </c>
      <c r="BM339" s="217" t="s">
        <v>1422</v>
      </c>
    </row>
    <row r="340" spans="1:47" s="2" customFormat="1" ht="12">
      <c r="A340" s="40"/>
      <c r="B340" s="41"/>
      <c r="C340" s="42"/>
      <c r="D340" s="219" t="s">
        <v>144</v>
      </c>
      <c r="E340" s="42"/>
      <c r="F340" s="220" t="s">
        <v>574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144</v>
      </c>
      <c r="AU340" s="19" t="s">
        <v>83</v>
      </c>
    </row>
    <row r="341" spans="1:51" s="13" customFormat="1" ht="12">
      <c r="A341" s="13"/>
      <c r="B341" s="224"/>
      <c r="C341" s="225"/>
      <c r="D341" s="226" t="s">
        <v>146</v>
      </c>
      <c r="E341" s="227" t="s">
        <v>19</v>
      </c>
      <c r="F341" s="228" t="s">
        <v>1326</v>
      </c>
      <c r="G341" s="225"/>
      <c r="H341" s="227" t="s">
        <v>19</v>
      </c>
      <c r="I341" s="229"/>
      <c r="J341" s="225"/>
      <c r="K341" s="225"/>
      <c r="L341" s="230"/>
      <c r="M341" s="231"/>
      <c r="N341" s="232"/>
      <c r="O341" s="232"/>
      <c r="P341" s="232"/>
      <c r="Q341" s="232"/>
      <c r="R341" s="232"/>
      <c r="S341" s="232"/>
      <c r="T341" s="23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4" t="s">
        <v>146</v>
      </c>
      <c r="AU341" s="234" t="s">
        <v>83</v>
      </c>
      <c r="AV341" s="13" t="s">
        <v>81</v>
      </c>
      <c r="AW341" s="13" t="s">
        <v>35</v>
      </c>
      <c r="AX341" s="13" t="s">
        <v>73</v>
      </c>
      <c r="AY341" s="234" t="s">
        <v>135</v>
      </c>
    </row>
    <row r="342" spans="1:51" s="13" customFormat="1" ht="12">
      <c r="A342" s="13"/>
      <c r="B342" s="224"/>
      <c r="C342" s="225"/>
      <c r="D342" s="226" t="s">
        <v>146</v>
      </c>
      <c r="E342" s="227" t="s">
        <v>19</v>
      </c>
      <c r="F342" s="228" t="s">
        <v>1417</v>
      </c>
      <c r="G342" s="225"/>
      <c r="H342" s="227" t="s">
        <v>19</v>
      </c>
      <c r="I342" s="229"/>
      <c r="J342" s="225"/>
      <c r="K342" s="225"/>
      <c r="L342" s="230"/>
      <c r="M342" s="231"/>
      <c r="N342" s="232"/>
      <c r="O342" s="232"/>
      <c r="P342" s="232"/>
      <c r="Q342" s="232"/>
      <c r="R342" s="232"/>
      <c r="S342" s="232"/>
      <c r="T342" s="23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4" t="s">
        <v>146</v>
      </c>
      <c r="AU342" s="234" t="s">
        <v>83</v>
      </c>
      <c r="AV342" s="13" t="s">
        <v>81</v>
      </c>
      <c r="AW342" s="13" t="s">
        <v>35</v>
      </c>
      <c r="AX342" s="13" t="s">
        <v>73</v>
      </c>
      <c r="AY342" s="234" t="s">
        <v>135</v>
      </c>
    </row>
    <row r="343" spans="1:51" s="14" customFormat="1" ht="12">
      <c r="A343" s="14"/>
      <c r="B343" s="235"/>
      <c r="C343" s="236"/>
      <c r="D343" s="226" t="s">
        <v>146</v>
      </c>
      <c r="E343" s="237" t="s">
        <v>19</v>
      </c>
      <c r="F343" s="238" t="s">
        <v>1420</v>
      </c>
      <c r="G343" s="236"/>
      <c r="H343" s="239">
        <v>51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5" t="s">
        <v>146</v>
      </c>
      <c r="AU343" s="245" t="s">
        <v>83</v>
      </c>
      <c r="AV343" s="14" t="s">
        <v>83</v>
      </c>
      <c r="AW343" s="14" t="s">
        <v>35</v>
      </c>
      <c r="AX343" s="14" t="s">
        <v>73</v>
      </c>
      <c r="AY343" s="245" t="s">
        <v>135</v>
      </c>
    </row>
    <row r="344" spans="1:51" s="14" customFormat="1" ht="12">
      <c r="A344" s="14"/>
      <c r="B344" s="235"/>
      <c r="C344" s="236"/>
      <c r="D344" s="226" t="s">
        <v>146</v>
      </c>
      <c r="E344" s="237" t="s">
        <v>19</v>
      </c>
      <c r="F344" s="238" t="s">
        <v>1421</v>
      </c>
      <c r="G344" s="236"/>
      <c r="H344" s="239">
        <v>15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5" t="s">
        <v>146</v>
      </c>
      <c r="AU344" s="245" t="s">
        <v>83</v>
      </c>
      <c r="AV344" s="14" t="s">
        <v>83</v>
      </c>
      <c r="AW344" s="14" t="s">
        <v>35</v>
      </c>
      <c r="AX344" s="14" t="s">
        <v>73</v>
      </c>
      <c r="AY344" s="245" t="s">
        <v>135</v>
      </c>
    </row>
    <row r="345" spans="1:51" s="15" customFormat="1" ht="12">
      <c r="A345" s="15"/>
      <c r="B345" s="246"/>
      <c r="C345" s="247"/>
      <c r="D345" s="226" t="s">
        <v>146</v>
      </c>
      <c r="E345" s="248" t="s">
        <v>19</v>
      </c>
      <c r="F345" s="249" t="s">
        <v>161</v>
      </c>
      <c r="G345" s="247"/>
      <c r="H345" s="250">
        <v>66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6" t="s">
        <v>146</v>
      </c>
      <c r="AU345" s="256" t="s">
        <v>83</v>
      </c>
      <c r="AV345" s="15" t="s">
        <v>142</v>
      </c>
      <c r="AW345" s="15" t="s">
        <v>35</v>
      </c>
      <c r="AX345" s="15" t="s">
        <v>81</v>
      </c>
      <c r="AY345" s="256" t="s">
        <v>135</v>
      </c>
    </row>
    <row r="346" spans="1:65" s="2" customFormat="1" ht="44.25" customHeight="1">
      <c r="A346" s="40"/>
      <c r="B346" s="41"/>
      <c r="C346" s="206" t="s">
        <v>487</v>
      </c>
      <c r="D346" s="206" t="s">
        <v>137</v>
      </c>
      <c r="E346" s="207" t="s">
        <v>1423</v>
      </c>
      <c r="F346" s="208" t="s">
        <v>1424</v>
      </c>
      <c r="G346" s="209" t="s">
        <v>413</v>
      </c>
      <c r="H346" s="210">
        <v>0.026</v>
      </c>
      <c r="I346" s="211"/>
      <c r="J346" s="212">
        <f>ROUND(I346*H346,2)</f>
        <v>0</v>
      </c>
      <c r="K346" s="208" t="s">
        <v>141</v>
      </c>
      <c r="L346" s="46"/>
      <c r="M346" s="213" t="s">
        <v>19</v>
      </c>
      <c r="N346" s="214" t="s">
        <v>44</v>
      </c>
      <c r="O346" s="86"/>
      <c r="P346" s="215">
        <f>O346*H346</f>
        <v>0</v>
      </c>
      <c r="Q346" s="215">
        <v>1.09528</v>
      </c>
      <c r="R346" s="215">
        <f>Q346*H346</f>
        <v>0.02847728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142</v>
      </c>
      <c r="AT346" s="217" t="s">
        <v>137</v>
      </c>
      <c r="AU346" s="217" t="s">
        <v>83</v>
      </c>
      <c r="AY346" s="19" t="s">
        <v>135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81</v>
      </c>
      <c r="BK346" s="218">
        <f>ROUND(I346*H346,2)</f>
        <v>0</v>
      </c>
      <c r="BL346" s="19" t="s">
        <v>142</v>
      </c>
      <c r="BM346" s="217" t="s">
        <v>1425</v>
      </c>
    </row>
    <row r="347" spans="1:47" s="2" customFormat="1" ht="12">
      <c r="A347" s="40"/>
      <c r="B347" s="41"/>
      <c r="C347" s="42"/>
      <c r="D347" s="219" t="s">
        <v>144</v>
      </c>
      <c r="E347" s="42"/>
      <c r="F347" s="220" t="s">
        <v>1426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144</v>
      </c>
      <c r="AU347" s="19" t="s">
        <v>83</v>
      </c>
    </row>
    <row r="348" spans="1:51" s="13" customFormat="1" ht="12">
      <c r="A348" s="13"/>
      <c r="B348" s="224"/>
      <c r="C348" s="225"/>
      <c r="D348" s="226" t="s">
        <v>146</v>
      </c>
      <c r="E348" s="227" t="s">
        <v>19</v>
      </c>
      <c r="F348" s="228" t="s">
        <v>1326</v>
      </c>
      <c r="G348" s="225"/>
      <c r="H348" s="227" t="s">
        <v>19</v>
      </c>
      <c r="I348" s="229"/>
      <c r="J348" s="225"/>
      <c r="K348" s="225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146</v>
      </c>
      <c r="AU348" s="234" t="s">
        <v>83</v>
      </c>
      <c r="AV348" s="13" t="s">
        <v>81</v>
      </c>
      <c r="AW348" s="13" t="s">
        <v>35</v>
      </c>
      <c r="AX348" s="13" t="s">
        <v>73</v>
      </c>
      <c r="AY348" s="234" t="s">
        <v>135</v>
      </c>
    </row>
    <row r="349" spans="1:51" s="13" customFormat="1" ht="12">
      <c r="A349" s="13"/>
      <c r="B349" s="224"/>
      <c r="C349" s="225"/>
      <c r="D349" s="226" t="s">
        <v>146</v>
      </c>
      <c r="E349" s="227" t="s">
        <v>19</v>
      </c>
      <c r="F349" s="228" t="s">
        <v>1427</v>
      </c>
      <c r="G349" s="225"/>
      <c r="H349" s="227" t="s">
        <v>19</v>
      </c>
      <c r="I349" s="229"/>
      <c r="J349" s="225"/>
      <c r="K349" s="225"/>
      <c r="L349" s="230"/>
      <c r="M349" s="231"/>
      <c r="N349" s="232"/>
      <c r="O349" s="232"/>
      <c r="P349" s="232"/>
      <c r="Q349" s="232"/>
      <c r="R349" s="232"/>
      <c r="S349" s="232"/>
      <c r="T349" s="23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4" t="s">
        <v>146</v>
      </c>
      <c r="AU349" s="234" t="s">
        <v>83</v>
      </c>
      <c r="AV349" s="13" t="s">
        <v>81</v>
      </c>
      <c r="AW349" s="13" t="s">
        <v>35</v>
      </c>
      <c r="AX349" s="13" t="s">
        <v>73</v>
      </c>
      <c r="AY349" s="234" t="s">
        <v>135</v>
      </c>
    </row>
    <row r="350" spans="1:51" s="14" customFormat="1" ht="12">
      <c r="A350" s="14"/>
      <c r="B350" s="235"/>
      <c r="C350" s="236"/>
      <c r="D350" s="226" t="s">
        <v>146</v>
      </c>
      <c r="E350" s="237" t="s">
        <v>19</v>
      </c>
      <c r="F350" s="238" t="s">
        <v>1428</v>
      </c>
      <c r="G350" s="236"/>
      <c r="H350" s="239">
        <v>0.026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5" t="s">
        <v>146</v>
      </c>
      <c r="AU350" s="245" t="s">
        <v>83</v>
      </c>
      <c r="AV350" s="14" t="s">
        <v>83</v>
      </c>
      <c r="AW350" s="14" t="s">
        <v>35</v>
      </c>
      <c r="AX350" s="14" t="s">
        <v>81</v>
      </c>
      <c r="AY350" s="245" t="s">
        <v>135</v>
      </c>
    </row>
    <row r="351" spans="1:65" s="2" customFormat="1" ht="21.75" customHeight="1">
      <c r="A351" s="40"/>
      <c r="B351" s="41"/>
      <c r="C351" s="206" t="s">
        <v>492</v>
      </c>
      <c r="D351" s="206" t="s">
        <v>137</v>
      </c>
      <c r="E351" s="207" t="s">
        <v>1429</v>
      </c>
      <c r="F351" s="208" t="s">
        <v>1430</v>
      </c>
      <c r="G351" s="209" t="s">
        <v>256</v>
      </c>
      <c r="H351" s="210">
        <v>40</v>
      </c>
      <c r="I351" s="211"/>
      <c r="J351" s="212">
        <f>ROUND(I351*H351,2)</f>
        <v>0</v>
      </c>
      <c r="K351" s="208" t="s">
        <v>141</v>
      </c>
      <c r="L351" s="46"/>
      <c r="M351" s="213" t="s">
        <v>19</v>
      </c>
      <c r="N351" s="214" t="s">
        <v>44</v>
      </c>
      <c r="O351" s="86"/>
      <c r="P351" s="215">
        <f>O351*H351</f>
        <v>0</v>
      </c>
      <c r="Q351" s="215">
        <v>2.29496</v>
      </c>
      <c r="R351" s="215">
        <f>Q351*H351</f>
        <v>91.7984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142</v>
      </c>
      <c r="AT351" s="217" t="s">
        <v>137</v>
      </c>
      <c r="AU351" s="217" t="s">
        <v>83</v>
      </c>
      <c r="AY351" s="19" t="s">
        <v>135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81</v>
      </c>
      <c r="BK351" s="218">
        <f>ROUND(I351*H351,2)</f>
        <v>0</v>
      </c>
      <c r="BL351" s="19" t="s">
        <v>142</v>
      </c>
      <c r="BM351" s="217" t="s">
        <v>1431</v>
      </c>
    </row>
    <row r="352" spans="1:47" s="2" customFormat="1" ht="12">
      <c r="A352" s="40"/>
      <c r="B352" s="41"/>
      <c r="C352" s="42"/>
      <c r="D352" s="219" t="s">
        <v>144</v>
      </c>
      <c r="E352" s="42"/>
      <c r="F352" s="220" t="s">
        <v>1432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144</v>
      </c>
      <c r="AU352" s="19" t="s">
        <v>83</v>
      </c>
    </row>
    <row r="353" spans="1:51" s="13" customFormat="1" ht="12">
      <c r="A353" s="13"/>
      <c r="B353" s="224"/>
      <c r="C353" s="225"/>
      <c r="D353" s="226" t="s">
        <v>146</v>
      </c>
      <c r="E353" s="227" t="s">
        <v>19</v>
      </c>
      <c r="F353" s="228" t="s">
        <v>1326</v>
      </c>
      <c r="G353" s="225"/>
      <c r="H353" s="227" t="s">
        <v>19</v>
      </c>
      <c r="I353" s="229"/>
      <c r="J353" s="225"/>
      <c r="K353" s="225"/>
      <c r="L353" s="230"/>
      <c r="M353" s="231"/>
      <c r="N353" s="232"/>
      <c r="O353" s="232"/>
      <c r="P353" s="232"/>
      <c r="Q353" s="232"/>
      <c r="R353" s="232"/>
      <c r="S353" s="232"/>
      <c r="T353" s="23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4" t="s">
        <v>146</v>
      </c>
      <c r="AU353" s="234" t="s">
        <v>83</v>
      </c>
      <c r="AV353" s="13" t="s">
        <v>81</v>
      </c>
      <c r="AW353" s="13" t="s">
        <v>35</v>
      </c>
      <c r="AX353" s="13" t="s">
        <v>73</v>
      </c>
      <c r="AY353" s="234" t="s">
        <v>135</v>
      </c>
    </row>
    <row r="354" spans="1:51" s="14" customFormat="1" ht="12">
      <c r="A354" s="14"/>
      <c r="B354" s="235"/>
      <c r="C354" s="236"/>
      <c r="D354" s="226" t="s">
        <v>146</v>
      </c>
      <c r="E354" s="237" t="s">
        <v>19</v>
      </c>
      <c r="F354" s="238" t="s">
        <v>1433</v>
      </c>
      <c r="G354" s="236"/>
      <c r="H354" s="239">
        <v>36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5" t="s">
        <v>146</v>
      </c>
      <c r="AU354" s="245" t="s">
        <v>83</v>
      </c>
      <c r="AV354" s="14" t="s">
        <v>83</v>
      </c>
      <c r="AW354" s="14" t="s">
        <v>35</v>
      </c>
      <c r="AX354" s="14" t="s">
        <v>73</v>
      </c>
      <c r="AY354" s="245" t="s">
        <v>135</v>
      </c>
    </row>
    <row r="355" spans="1:51" s="14" customFormat="1" ht="12">
      <c r="A355" s="14"/>
      <c r="B355" s="235"/>
      <c r="C355" s="236"/>
      <c r="D355" s="226" t="s">
        <v>146</v>
      </c>
      <c r="E355" s="237" t="s">
        <v>19</v>
      </c>
      <c r="F355" s="238" t="s">
        <v>1434</v>
      </c>
      <c r="G355" s="236"/>
      <c r="H355" s="239">
        <v>2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146</v>
      </c>
      <c r="AU355" s="245" t="s">
        <v>83</v>
      </c>
      <c r="AV355" s="14" t="s">
        <v>83</v>
      </c>
      <c r="AW355" s="14" t="s">
        <v>35</v>
      </c>
      <c r="AX355" s="14" t="s">
        <v>73</v>
      </c>
      <c r="AY355" s="245" t="s">
        <v>135</v>
      </c>
    </row>
    <row r="356" spans="1:51" s="14" customFormat="1" ht="12">
      <c r="A356" s="14"/>
      <c r="B356" s="235"/>
      <c r="C356" s="236"/>
      <c r="D356" s="226" t="s">
        <v>146</v>
      </c>
      <c r="E356" s="237" t="s">
        <v>19</v>
      </c>
      <c r="F356" s="238" t="s">
        <v>1435</v>
      </c>
      <c r="G356" s="236"/>
      <c r="H356" s="239">
        <v>2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5" t="s">
        <v>146</v>
      </c>
      <c r="AU356" s="245" t="s">
        <v>83</v>
      </c>
      <c r="AV356" s="14" t="s">
        <v>83</v>
      </c>
      <c r="AW356" s="14" t="s">
        <v>35</v>
      </c>
      <c r="AX356" s="14" t="s">
        <v>73</v>
      </c>
      <c r="AY356" s="245" t="s">
        <v>135</v>
      </c>
    </row>
    <row r="357" spans="1:51" s="15" customFormat="1" ht="12">
      <c r="A357" s="15"/>
      <c r="B357" s="246"/>
      <c r="C357" s="247"/>
      <c r="D357" s="226" t="s">
        <v>146</v>
      </c>
      <c r="E357" s="248" t="s">
        <v>19</v>
      </c>
      <c r="F357" s="249" t="s">
        <v>161</v>
      </c>
      <c r="G357" s="247"/>
      <c r="H357" s="250">
        <v>40</v>
      </c>
      <c r="I357" s="251"/>
      <c r="J357" s="247"/>
      <c r="K357" s="247"/>
      <c r="L357" s="252"/>
      <c r="M357" s="253"/>
      <c r="N357" s="254"/>
      <c r="O357" s="254"/>
      <c r="P357" s="254"/>
      <c r="Q357" s="254"/>
      <c r="R357" s="254"/>
      <c r="S357" s="254"/>
      <c r="T357" s="25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6" t="s">
        <v>146</v>
      </c>
      <c r="AU357" s="256" t="s">
        <v>83</v>
      </c>
      <c r="AV357" s="15" t="s">
        <v>142</v>
      </c>
      <c r="AW357" s="15" t="s">
        <v>35</v>
      </c>
      <c r="AX357" s="15" t="s">
        <v>81</v>
      </c>
      <c r="AY357" s="256" t="s">
        <v>135</v>
      </c>
    </row>
    <row r="358" spans="1:63" s="12" customFormat="1" ht="22.8" customHeight="1">
      <c r="A358" s="12"/>
      <c r="B358" s="190"/>
      <c r="C358" s="191"/>
      <c r="D358" s="192" t="s">
        <v>72</v>
      </c>
      <c r="E358" s="204" t="s">
        <v>142</v>
      </c>
      <c r="F358" s="204" t="s">
        <v>575</v>
      </c>
      <c r="G358" s="191"/>
      <c r="H358" s="191"/>
      <c r="I358" s="194"/>
      <c r="J358" s="205">
        <f>BK358</f>
        <v>0</v>
      </c>
      <c r="K358" s="191"/>
      <c r="L358" s="196"/>
      <c r="M358" s="197"/>
      <c r="N358" s="198"/>
      <c r="O358" s="198"/>
      <c r="P358" s="199">
        <f>SUM(P359:P363)</f>
        <v>0</v>
      </c>
      <c r="Q358" s="198"/>
      <c r="R358" s="199">
        <f>SUM(R359:R363)</f>
        <v>103.158</v>
      </c>
      <c r="S358" s="198"/>
      <c r="T358" s="200">
        <f>SUM(T359:T363)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1" t="s">
        <v>81</v>
      </c>
      <c r="AT358" s="202" t="s">
        <v>72</v>
      </c>
      <c r="AU358" s="202" t="s">
        <v>81</v>
      </c>
      <c r="AY358" s="201" t="s">
        <v>135</v>
      </c>
      <c r="BK358" s="203">
        <f>SUM(BK359:BK363)</f>
        <v>0</v>
      </c>
    </row>
    <row r="359" spans="1:65" s="2" customFormat="1" ht="16.5" customHeight="1">
      <c r="A359" s="40"/>
      <c r="B359" s="41"/>
      <c r="C359" s="206" t="s">
        <v>508</v>
      </c>
      <c r="D359" s="206" t="s">
        <v>137</v>
      </c>
      <c r="E359" s="207" t="s">
        <v>1156</v>
      </c>
      <c r="F359" s="208" t="s">
        <v>1157</v>
      </c>
      <c r="G359" s="209" t="s">
        <v>256</v>
      </c>
      <c r="H359" s="210">
        <v>52.1</v>
      </c>
      <c r="I359" s="211"/>
      <c r="J359" s="212">
        <f>ROUND(I359*H359,2)</f>
        <v>0</v>
      </c>
      <c r="K359" s="208" t="s">
        <v>141</v>
      </c>
      <c r="L359" s="46"/>
      <c r="M359" s="213" t="s">
        <v>19</v>
      </c>
      <c r="N359" s="214" t="s">
        <v>44</v>
      </c>
      <c r="O359" s="86"/>
      <c r="P359" s="215">
        <f>O359*H359</f>
        <v>0</v>
      </c>
      <c r="Q359" s="215">
        <v>1.98</v>
      </c>
      <c r="R359" s="215">
        <f>Q359*H359</f>
        <v>103.158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142</v>
      </c>
      <c r="AT359" s="217" t="s">
        <v>137</v>
      </c>
      <c r="AU359" s="217" t="s">
        <v>83</v>
      </c>
      <c r="AY359" s="19" t="s">
        <v>135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81</v>
      </c>
      <c r="BK359" s="218">
        <f>ROUND(I359*H359,2)</f>
        <v>0</v>
      </c>
      <c r="BL359" s="19" t="s">
        <v>142</v>
      </c>
      <c r="BM359" s="217" t="s">
        <v>1436</v>
      </c>
    </row>
    <row r="360" spans="1:47" s="2" customFormat="1" ht="12">
      <c r="A360" s="40"/>
      <c r="B360" s="41"/>
      <c r="C360" s="42"/>
      <c r="D360" s="219" t="s">
        <v>144</v>
      </c>
      <c r="E360" s="42"/>
      <c r="F360" s="220" t="s">
        <v>1159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144</v>
      </c>
      <c r="AU360" s="19" t="s">
        <v>83</v>
      </c>
    </row>
    <row r="361" spans="1:51" s="13" customFormat="1" ht="12">
      <c r="A361" s="13"/>
      <c r="B361" s="224"/>
      <c r="C361" s="225"/>
      <c r="D361" s="226" t="s">
        <v>146</v>
      </c>
      <c r="E361" s="227" t="s">
        <v>19</v>
      </c>
      <c r="F361" s="228" t="s">
        <v>1326</v>
      </c>
      <c r="G361" s="225"/>
      <c r="H361" s="227" t="s">
        <v>19</v>
      </c>
      <c r="I361" s="229"/>
      <c r="J361" s="225"/>
      <c r="K361" s="225"/>
      <c r="L361" s="230"/>
      <c r="M361" s="231"/>
      <c r="N361" s="232"/>
      <c r="O361" s="232"/>
      <c r="P361" s="232"/>
      <c r="Q361" s="232"/>
      <c r="R361" s="232"/>
      <c r="S361" s="232"/>
      <c r="T361" s="23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4" t="s">
        <v>146</v>
      </c>
      <c r="AU361" s="234" t="s">
        <v>83</v>
      </c>
      <c r="AV361" s="13" t="s">
        <v>81</v>
      </c>
      <c r="AW361" s="13" t="s">
        <v>35</v>
      </c>
      <c r="AX361" s="13" t="s">
        <v>73</v>
      </c>
      <c r="AY361" s="234" t="s">
        <v>135</v>
      </c>
    </row>
    <row r="362" spans="1:51" s="13" customFormat="1" ht="12">
      <c r="A362" s="13"/>
      <c r="B362" s="224"/>
      <c r="C362" s="225"/>
      <c r="D362" s="226" t="s">
        <v>146</v>
      </c>
      <c r="E362" s="227" t="s">
        <v>19</v>
      </c>
      <c r="F362" s="228" t="s">
        <v>1160</v>
      </c>
      <c r="G362" s="225"/>
      <c r="H362" s="227" t="s">
        <v>19</v>
      </c>
      <c r="I362" s="229"/>
      <c r="J362" s="225"/>
      <c r="K362" s="225"/>
      <c r="L362" s="230"/>
      <c r="M362" s="231"/>
      <c r="N362" s="232"/>
      <c r="O362" s="232"/>
      <c r="P362" s="232"/>
      <c r="Q362" s="232"/>
      <c r="R362" s="232"/>
      <c r="S362" s="232"/>
      <c r="T362" s="23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4" t="s">
        <v>146</v>
      </c>
      <c r="AU362" s="234" t="s">
        <v>83</v>
      </c>
      <c r="AV362" s="13" t="s">
        <v>81</v>
      </c>
      <c r="AW362" s="13" t="s">
        <v>35</v>
      </c>
      <c r="AX362" s="13" t="s">
        <v>73</v>
      </c>
      <c r="AY362" s="234" t="s">
        <v>135</v>
      </c>
    </row>
    <row r="363" spans="1:51" s="14" customFormat="1" ht="12">
      <c r="A363" s="14"/>
      <c r="B363" s="235"/>
      <c r="C363" s="236"/>
      <c r="D363" s="226" t="s">
        <v>146</v>
      </c>
      <c r="E363" s="237" t="s">
        <v>19</v>
      </c>
      <c r="F363" s="238" t="s">
        <v>1437</v>
      </c>
      <c r="G363" s="236"/>
      <c r="H363" s="239">
        <v>52.1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5" t="s">
        <v>146</v>
      </c>
      <c r="AU363" s="245" t="s">
        <v>83</v>
      </c>
      <c r="AV363" s="14" t="s">
        <v>83</v>
      </c>
      <c r="AW363" s="14" t="s">
        <v>35</v>
      </c>
      <c r="AX363" s="14" t="s">
        <v>81</v>
      </c>
      <c r="AY363" s="245" t="s">
        <v>135</v>
      </c>
    </row>
    <row r="364" spans="1:63" s="12" customFormat="1" ht="22.8" customHeight="1">
      <c r="A364" s="12"/>
      <c r="B364" s="190"/>
      <c r="C364" s="191"/>
      <c r="D364" s="192" t="s">
        <v>72</v>
      </c>
      <c r="E364" s="204" t="s">
        <v>175</v>
      </c>
      <c r="F364" s="204" t="s">
        <v>593</v>
      </c>
      <c r="G364" s="191"/>
      <c r="H364" s="191"/>
      <c r="I364" s="194"/>
      <c r="J364" s="205">
        <f>BK364</f>
        <v>0</v>
      </c>
      <c r="K364" s="191"/>
      <c r="L364" s="196"/>
      <c r="M364" s="197"/>
      <c r="N364" s="198"/>
      <c r="O364" s="198"/>
      <c r="P364" s="199">
        <f>SUM(P365:P369)</f>
        <v>0</v>
      </c>
      <c r="Q364" s="198"/>
      <c r="R364" s="199">
        <f>SUM(R365:R369)</f>
        <v>25.07</v>
      </c>
      <c r="S364" s="198"/>
      <c r="T364" s="200">
        <f>SUM(T365:T369)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01" t="s">
        <v>81</v>
      </c>
      <c r="AT364" s="202" t="s">
        <v>72</v>
      </c>
      <c r="AU364" s="202" t="s">
        <v>81</v>
      </c>
      <c r="AY364" s="201" t="s">
        <v>135</v>
      </c>
      <c r="BK364" s="203">
        <f>SUM(BK365:BK369)</f>
        <v>0</v>
      </c>
    </row>
    <row r="365" spans="1:65" s="2" customFormat="1" ht="21.75" customHeight="1">
      <c r="A365" s="40"/>
      <c r="B365" s="41"/>
      <c r="C365" s="206" t="s">
        <v>513</v>
      </c>
      <c r="D365" s="206" t="s">
        <v>137</v>
      </c>
      <c r="E365" s="207" t="s">
        <v>1438</v>
      </c>
      <c r="F365" s="208" t="s">
        <v>1439</v>
      </c>
      <c r="G365" s="209" t="s">
        <v>140</v>
      </c>
      <c r="H365" s="210">
        <v>109</v>
      </c>
      <c r="I365" s="211"/>
      <c r="J365" s="212">
        <f>ROUND(I365*H365,2)</f>
        <v>0</v>
      </c>
      <c r="K365" s="208" t="s">
        <v>141</v>
      </c>
      <c r="L365" s="46"/>
      <c r="M365" s="213" t="s">
        <v>19</v>
      </c>
      <c r="N365" s="214" t="s">
        <v>44</v>
      </c>
      <c r="O365" s="86"/>
      <c r="P365" s="215">
        <f>O365*H365</f>
        <v>0</v>
      </c>
      <c r="Q365" s="215">
        <v>0.23</v>
      </c>
      <c r="R365" s="215">
        <f>Q365*H365</f>
        <v>25.07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142</v>
      </c>
      <c r="AT365" s="217" t="s">
        <v>137</v>
      </c>
      <c r="AU365" s="217" t="s">
        <v>83</v>
      </c>
      <c r="AY365" s="19" t="s">
        <v>135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81</v>
      </c>
      <c r="BK365" s="218">
        <f>ROUND(I365*H365,2)</f>
        <v>0</v>
      </c>
      <c r="BL365" s="19" t="s">
        <v>142</v>
      </c>
      <c r="BM365" s="217" t="s">
        <v>1440</v>
      </c>
    </row>
    <row r="366" spans="1:47" s="2" customFormat="1" ht="12">
      <c r="A366" s="40"/>
      <c r="B366" s="41"/>
      <c r="C366" s="42"/>
      <c r="D366" s="219" t="s">
        <v>144</v>
      </c>
      <c r="E366" s="42"/>
      <c r="F366" s="220" t="s">
        <v>1441</v>
      </c>
      <c r="G366" s="42"/>
      <c r="H366" s="42"/>
      <c r="I366" s="221"/>
      <c r="J366" s="42"/>
      <c r="K366" s="42"/>
      <c r="L366" s="46"/>
      <c r="M366" s="222"/>
      <c r="N366" s="223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144</v>
      </c>
      <c r="AU366" s="19" t="s">
        <v>83</v>
      </c>
    </row>
    <row r="367" spans="1:51" s="13" customFormat="1" ht="12">
      <c r="A367" s="13"/>
      <c r="B367" s="224"/>
      <c r="C367" s="225"/>
      <c r="D367" s="226" t="s">
        <v>146</v>
      </c>
      <c r="E367" s="227" t="s">
        <v>19</v>
      </c>
      <c r="F367" s="228" t="s">
        <v>1326</v>
      </c>
      <c r="G367" s="225"/>
      <c r="H367" s="227" t="s">
        <v>19</v>
      </c>
      <c r="I367" s="229"/>
      <c r="J367" s="225"/>
      <c r="K367" s="225"/>
      <c r="L367" s="230"/>
      <c r="M367" s="231"/>
      <c r="N367" s="232"/>
      <c r="O367" s="232"/>
      <c r="P367" s="232"/>
      <c r="Q367" s="232"/>
      <c r="R367" s="232"/>
      <c r="S367" s="232"/>
      <c r="T367" s="23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4" t="s">
        <v>146</v>
      </c>
      <c r="AU367" s="234" t="s">
        <v>83</v>
      </c>
      <c r="AV367" s="13" t="s">
        <v>81</v>
      </c>
      <c r="AW367" s="13" t="s">
        <v>35</v>
      </c>
      <c r="AX367" s="13" t="s">
        <v>73</v>
      </c>
      <c r="AY367" s="234" t="s">
        <v>135</v>
      </c>
    </row>
    <row r="368" spans="1:51" s="13" customFormat="1" ht="12">
      <c r="A368" s="13"/>
      <c r="B368" s="224"/>
      <c r="C368" s="225"/>
      <c r="D368" s="226" t="s">
        <v>146</v>
      </c>
      <c r="E368" s="227" t="s">
        <v>19</v>
      </c>
      <c r="F368" s="228" t="s">
        <v>1442</v>
      </c>
      <c r="G368" s="225"/>
      <c r="H368" s="227" t="s">
        <v>19</v>
      </c>
      <c r="I368" s="229"/>
      <c r="J368" s="225"/>
      <c r="K368" s="225"/>
      <c r="L368" s="230"/>
      <c r="M368" s="231"/>
      <c r="N368" s="232"/>
      <c r="O368" s="232"/>
      <c r="P368" s="232"/>
      <c r="Q368" s="232"/>
      <c r="R368" s="232"/>
      <c r="S368" s="232"/>
      <c r="T368" s="23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4" t="s">
        <v>146</v>
      </c>
      <c r="AU368" s="234" t="s">
        <v>83</v>
      </c>
      <c r="AV368" s="13" t="s">
        <v>81</v>
      </c>
      <c r="AW368" s="13" t="s">
        <v>35</v>
      </c>
      <c r="AX368" s="13" t="s">
        <v>73</v>
      </c>
      <c r="AY368" s="234" t="s">
        <v>135</v>
      </c>
    </row>
    <row r="369" spans="1:51" s="14" customFormat="1" ht="12">
      <c r="A369" s="14"/>
      <c r="B369" s="235"/>
      <c r="C369" s="236"/>
      <c r="D369" s="226" t="s">
        <v>146</v>
      </c>
      <c r="E369" s="237" t="s">
        <v>19</v>
      </c>
      <c r="F369" s="238" t="s">
        <v>1443</v>
      </c>
      <c r="G369" s="236"/>
      <c r="H369" s="239">
        <v>109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146</v>
      </c>
      <c r="AU369" s="245" t="s">
        <v>83</v>
      </c>
      <c r="AV369" s="14" t="s">
        <v>83</v>
      </c>
      <c r="AW369" s="14" t="s">
        <v>35</v>
      </c>
      <c r="AX369" s="14" t="s">
        <v>81</v>
      </c>
      <c r="AY369" s="245" t="s">
        <v>135</v>
      </c>
    </row>
    <row r="370" spans="1:63" s="12" customFormat="1" ht="22.8" customHeight="1">
      <c r="A370" s="12"/>
      <c r="B370" s="190"/>
      <c r="C370" s="191"/>
      <c r="D370" s="192" t="s">
        <v>72</v>
      </c>
      <c r="E370" s="204" t="s">
        <v>196</v>
      </c>
      <c r="F370" s="204" t="s">
        <v>638</v>
      </c>
      <c r="G370" s="191"/>
      <c r="H370" s="191"/>
      <c r="I370" s="194"/>
      <c r="J370" s="205">
        <f>BK370</f>
        <v>0</v>
      </c>
      <c r="K370" s="191"/>
      <c r="L370" s="196"/>
      <c r="M370" s="197"/>
      <c r="N370" s="198"/>
      <c r="O370" s="198"/>
      <c r="P370" s="199">
        <f>SUM(P371:P382)</f>
        <v>0</v>
      </c>
      <c r="Q370" s="198"/>
      <c r="R370" s="199">
        <f>SUM(R371:R382)</f>
        <v>0.6708500000000001</v>
      </c>
      <c r="S370" s="198"/>
      <c r="T370" s="200">
        <f>SUM(T371:T382)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1" t="s">
        <v>81</v>
      </c>
      <c r="AT370" s="202" t="s">
        <v>72</v>
      </c>
      <c r="AU370" s="202" t="s">
        <v>81</v>
      </c>
      <c r="AY370" s="201" t="s">
        <v>135</v>
      </c>
      <c r="BK370" s="203">
        <f>SUM(BK371:BK382)</f>
        <v>0</v>
      </c>
    </row>
    <row r="371" spans="1:65" s="2" customFormat="1" ht="16.5" customHeight="1">
      <c r="A371" s="40"/>
      <c r="B371" s="41"/>
      <c r="C371" s="206" t="s">
        <v>518</v>
      </c>
      <c r="D371" s="206" t="s">
        <v>137</v>
      </c>
      <c r="E371" s="207" t="s">
        <v>1444</v>
      </c>
      <c r="F371" s="208" t="s">
        <v>1445</v>
      </c>
      <c r="G371" s="209" t="s">
        <v>495</v>
      </c>
      <c r="H371" s="210">
        <v>1</v>
      </c>
      <c r="I371" s="211"/>
      <c r="J371" s="212">
        <f>ROUND(I371*H371,2)</f>
        <v>0</v>
      </c>
      <c r="K371" s="208" t="s">
        <v>141</v>
      </c>
      <c r="L371" s="46"/>
      <c r="M371" s="213" t="s">
        <v>19</v>
      </c>
      <c r="N371" s="214" t="s">
        <v>44</v>
      </c>
      <c r="O371" s="86"/>
      <c r="P371" s="215">
        <f>O371*H371</f>
        <v>0</v>
      </c>
      <c r="Q371" s="215">
        <v>0.58897</v>
      </c>
      <c r="R371" s="215">
        <f>Q371*H371</f>
        <v>0.58897</v>
      </c>
      <c r="S371" s="215">
        <v>0</v>
      </c>
      <c r="T371" s="21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142</v>
      </c>
      <c r="AT371" s="217" t="s">
        <v>137</v>
      </c>
      <c r="AU371" s="217" t="s">
        <v>83</v>
      </c>
      <c r="AY371" s="19" t="s">
        <v>135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9" t="s">
        <v>81</v>
      </c>
      <c r="BK371" s="218">
        <f>ROUND(I371*H371,2)</f>
        <v>0</v>
      </c>
      <c r="BL371" s="19" t="s">
        <v>142</v>
      </c>
      <c r="BM371" s="217" t="s">
        <v>1446</v>
      </c>
    </row>
    <row r="372" spans="1:47" s="2" customFormat="1" ht="12">
      <c r="A372" s="40"/>
      <c r="B372" s="41"/>
      <c r="C372" s="42"/>
      <c r="D372" s="219" t="s">
        <v>144</v>
      </c>
      <c r="E372" s="42"/>
      <c r="F372" s="220" t="s">
        <v>1447</v>
      </c>
      <c r="G372" s="42"/>
      <c r="H372" s="42"/>
      <c r="I372" s="221"/>
      <c r="J372" s="42"/>
      <c r="K372" s="42"/>
      <c r="L372" s="46"/>
      <c r="M372" s="222"/>
      <c r="N372" s="22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144</v>
      </c>
      <c r="AU372" s="19" t="s">
        <v>83</v>
      </c>
    </row>
    <row r="373" spans="1:51" s="13" customFormat="1" ht="12">
      <c r="A373" s="13"/>
      <c r="B373" s="224"/>
      <c r="C373" s="225"/>
      <c r="D373" s="226" t="s">
        <v>146</v>
      </c>
      <c r="E373" s="227" t="s">
        <v>19</v>
      </c>
      <c r="F373" s="228" t="s">
        <v>1326</v>
      </c>
      <c r="G373" s="225"/>
      <c r="H373" s="227" t="s">
        <v>19</v>
      </c>
      <c r="I373" s="229"/>
      <c r="J373" s="225"/>
      <c r="K373" s="225"/>
      <c r="L373" s="230"/>
      <c r="M373" s="231"/>
      <c r="N373" s="232"/>
      <c r="O373" s="232"/>
      <c r="P373" s="232"/>
      <c r="Q373" s="232"/>
      <c r="R373" s="232"/>
      <c r="S373" s="232"/>
      <c r="T373" s="23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4" t="s">
        <v>146</v>
      </c>
      <c r="AU373" s="234" t="s">
        <v>83</v>
      </c>
      <c r="AV373" s="13" t="s">
        <v>81</v>
      </c>
      <c r="AW373" s="13" t="s">
        <v>35</v>
      </c>
      <c r="AX373" s="13" t="s">
        <v>73</v>
      </c>
      <c r="AY373" s="234" t="s">
        <v>135</v>
      </c>
    </row>
    <row r="374" spans="1:51" s="14" customFormat="1" ht="12">
      <c r="A374" s="14"/>
      <c r="B374" s="235"/>
      <c r="C374" s="236"/>
      <c r="D374" s="226" t="s">
        <v>146</v>
      </c>
      <c r="E374" s="237" t="s">
        <v>19</v>
      </c>
      <c r="F374" s="238" t="s">
        <v>81</v>
      </c>
      <c r="G374" s="236"/>
      <c r="H374" s="239">
        <v>1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5" t="s">
        <v>146</v>
      </c>
      <c r="AU374" s="245" t="s">
        <v>83</v>
      </c>
      <c r="AV374" s="14" t="s">
        <v>83</v>
      </c>
      <c r="AW374" s="14" t="s">
        <v>35</v>
      </c>
      <c r="AX374" s="14" t="s">
        <v>81</v>
      </c>
      <c r="AY374" s="245" t="s">
        <v>135</v>
      </c>
    </row>
    <row r="375" spans="1:65" s="2" customFormat="1" ht="16.5" customHeight="1">
      <c r="A375" s="40"/>
      <c r="B375" s="41"/>
      <c r="C375" s="257" t="s">
        <v>525</v>
      </c>
      <c r="D375" s="257" t="s">
        <v>458</v>
      </c>
      <c r="E375" s="258" t="s">
        <v>1448</v>
      </c>
      <c r="F375" s="259" t="s">
        <v>1449</v>
      </c>
      <c r="G375" s="260" t="s">
        <v>495</v>
      </c>
      <c r="H375" s="261">
        <v>1</v>
      </c>
      <c r="I375" s="262"/>
      <c r="J375" s="263">
        <f>ROUND(I375*H375,2)</f>
        <v>0</v>
      </c>
      <c r="K375" s="259" t="s">
        <v>141</v>
      </c>
      <c r="L375" s="264"/>
      <c r="M375" s="265" t="s">
        <v>19</v>
      </c>
      <c r="N375" s="266" t="s">
        <v>44</v>
      </c>
      <c r="O375" s="86"/>
      <c r="P375" s="215">
        <f>O375*H375</f>
        <v>0</v>
      </c>
      <c r="Q375" s="215">
        <v>0.052</v>
      </c>
      <c r="R375" s="215">
        <f>Q375*H375</f>
        <v>0.052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191</v>
      </c>
      <c r="AT375" s="217" t="s">
        <v>458</v>
      </c>
      <c r="AU375" s="217" t="s">
        <v>83</v>
      </c>
      <c r="AY375" s="19" t="s">
        <v>135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81</v>
      </c>
      <c r="BK375" s="218">
        <f>ROUND(I375*H375,2)</f>
        <v>0</v>
      </c>
      <c r="BL375" s="19" t="s">
        <v>142</v>
      </c>
      <c r="BM375" s="217" t="s">
        <v>1450</v>
      </c>
    </row>
    <row r="376" spans="1:51" s="13" customFormat="1" ht="12">
      <c r="A376" s="13"/>
      <c r="B376" s="224"/>
      <c r="C376" s="225"/>
      <c r="D376" s="226" t="s">
        <v>146</v>
      </c>
      <c r="E376" s="227" t="s">
        <v>19</v>
      </c>
      <c r="F376" s="228" t="s">
        <v>1326</v>
      </c>
      <c r="G376" s="225"/>
      <c r="H376" s="227" t="s">
        <v>19</v>
      </c>
      <c r="I376" s="229"/>
      <c r="J376" s="225"/>
      <c r="K376" s="225"/>
      <c r="L376" s="230"/>
      <c r="M376" s="231"/>
      <c r="N376" s="232"/>
      <c r="O376" s="232"/>
      <c r="P376" s="232"/>
      <c r="Q376" s="232"/>
      <c r="R376" s="232"/>
      <c r="S376" s="232"/>
      <c r="T376" s="23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4" t="s">
        <v>146</v>
      </c>
      <c r="AU376" s="234" t="s">
        <v>83</v>
      </c>
      <c r="AV376" s="13" t="s">
        <v>81</v>
      </c>
      <c r="AW376" s="13" t="s">
        <v>35</v>
      </c>
      <c r="AX376" s="13" t="s">
        <v>73</v>
      </c>
      <c r="AY376" s="234" t="s">
        <v>135</v>
      </c>
    </row>
    <row r="377" spans="1:51" s="14" customFormat="1" ht="12">
      <c r="A377" s="14"/>
      <c r="B377" s="235"/>
      <c r="C377" s="236"/>
      <c r="D377" s="226" t="s">
        <v>146</v>
      </c>
      <c r="E377" s="237" t="s">
        <v>19</v>
      </c>
      <c r="F377" s="238" t="s">
        <v>81</v>
      </c>
      <c r="G377" s="236"/>
      <c r="H377" s="239">
        <v>1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5" t="s">
        <v>146</v>
      </c>
      <c r="AU377" s="245" t="s">
        <v>83</v>
      </c>
      <c r="AV377" s="14" t="s">
        <v>83</v>
      </c>
      <c r="AW377" s="14" t="s">
        <v>35</v>
      </c>
      <c r="AX377" s="14" t="s">
        <v>81</v>
      </c>
      <c r="AY377" s="245" t="s">
        <v>135</v>
      </c>
    </row>
    <row r="378" spans="1:65" s="2" customFormat="1" ht="16.5" customHeight="1">
      <c r="A378" s="40"/>
      <c r="B378" s="41"/>
      <c r="C378" s="206" t="s">
        <v>531</v>
      </c>
      <c r="D378" s="206" t="s">
        <v>137</v>
      </c>
      <c r="E378" s="207" t="s">
        <v>640</v>
      </c>
      <c r="F378" s="208" t="s">
        <v>641</v>
      </c>
      <c r="G378" s="209" t="s">
        <v>140</v>
      </c>
      <c r="H378" s="210">
        <v>83</v>
      </c>
      <c r="I378" s="211"/>
      <c r="J378" s="212">
        <f>ROUND(I378*H378,2)</f>
        <v>0</v>
      </c>
      <c r="K378" s="208" t="s">
        <v>141</v>
      </c>
      <c r="L378" s="46"/>
      <c r="M378" s="213" t="s">
        <v>19</v>
      </c>
      <c r="N378" s="214" t="s">
        <v>44</v>
      </c>
      <c r="O378" s="86"/>
      <c r="P378" s="215">
        <f>O378*H378</f>
        <v>0</v>
      </c>
      <c r="Q378" s="215">
        <v>0.00036</v>
      </c>
      <c r="R378" s="215">
        <f>Q378*H378</f>
        <v>0.02988</v>
      </c>
      <c r="S378" s="215">
        <v>0</v>
      </c>
      <c r="T378" s="216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7" t="s">
        <v>142</v>
      </c>
      <c r="AT378" s="217" t="s">
        <v>137</v>
      </c>
      <c r="AU378" s="217" t="s">
        <v>83</v>
      </c>
      <c r="AY378" s="19" t="s">
        <v>135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9" t="s">
        <v>81</v>
      </c>
      <c r="BK378" s="218">
        <f>ROUND(I378*H378,2)</f>
        <v>0</v>
      </c>
      <c r="BL378" s="19" t="s">
        <v>142</v>
      </c>
      <c r="BM378" s="217" t="s">
        <v>1451</v>
      </c>
    </row>
    <row r="379" spans="1:47" s="2" customFormat="1" ht="12">
      <c r="A379" s="40"/>
      <c r="B379" s="41"/>
      <c r="C379" s="42"/>
      <c r="D379" s="219" t="s">
        <v>144</v>
      </c>
      <c r="E379" s="42"/>
      <c r="F379" s="220" t="s">
        <v>643</v>
      </c>
      <c r="G379" s="42"/>
      <c r="H379" s="42"/>
      <c r="I379" s="221"/>
      <c r="J379" s="42"/>
      <c r="K379" s="42"/>
      <c r="L379" s="46"/>
      <c r="M379" s="222"/>
      <c r="N379" s="22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144</v>
      </c>
      <c r="AU379" s="19" t="s">
        <v>83</v>
      </c>
    </row>
    <row r="380" spans="1:51" s="13" customFormat="1" ht="12">
      <c r="A380" s="13"/>
      <c r="B380" s="224"/>
      <c r="C380" s="225"/>
      <c r="D380" s="226" t="s">
        <v>146</v>
      </c>
      <c r="E380" s="227" t="s">
        <v>19</v>
      </c>
      <c r="F380" s="228" t="s">
        <v>1326</v>
      </c>
      <c r="G380" s="225"/>
      <c r="H380" s="227" t="s">
        <v>19</v>
      </c>
      <c r="I380" s="229"/>
      <c r="J380" s="225"/>
      <c r="K380" s="225"/>
      <c r="L380" s="230"/>
      <c r="M380" s="231"/>
      <c r="N380" s="232"/>
      <c r="O380" s="232"/>
      <c r="P380" s="232"/>
      <c r="Q380" s="232"/>
      <c r="R380" s="232"/>
      <c r="S380" s="232"/>
      <c r="T380" s="23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4" t="s">
        <v>146</v>
      </c>
      <c r="AU380" s="234" t="s">
        <v>83</v>
      </c>
      <c r="AV380" s="13" t="s">
        <v>81</v>
      </c>
      <c r="AW380" s="13" t="s">
        <v>35</v>
      </c>
      <c r="AX380" s="13" t="s">
        <v>73</v>
      </c>
      <c r="AY380" s="234" t="s">
        <v>135</v>
      </c>
    </row>
    <row r="381" spans="1:51" s="13" customFormat="1" ht="12">
      <c r="A381" s="13"/>
      <c r="B381" s="224"/>
      <c r="C381" s="225"/>
      <c r="D381" s="226" t="s">
        <v>146</v>
      </c>
      <c r="E381" s="227" t="s">
        <v>19</v>
      </c>
      <c r="F381" s="228" t="s">
        <v>1452</v>
      </c>
      <c r="G381" s="225"/>
      <c r="H381" s="227" t="s">
        <v>19</v>
      </c>
      <c r="I381" s="229"/>
      <c r="J381" s="225"/>
      <c r="K381" s="225"/>
      <c r="L381" s="230"/>
      <c r="M381" s="231"/>
      <c r="N381" s="232"/>
      <c r="O381" s="232"/>
      <c r="P381" s="232"/>
      <c r="Q381" s="232"/>
      <c r="R381" s="232"/>
      <c r="S381" s="232"/>
      <c r="T381" s="23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4" t="s">
        <v>146</v>
      </c>
      <c r="AU381" s="234" t="s">
        <v>83</v>
      </c>
      <c r="AV381" s="13" t="s">
        <v>81</v>
      </c>
      <c r="AW381" s="13" t="s">
        <v>35</v>
      </c>
      <c r="AX381" s="13" t="s">
        <v>73</v>
      </c>
      <c r="AY381" s="234" t="s">
        <v>135</v>
      </c>
    </row>
    <row r="382" spans="1:51" s="14" customFormat="1" ht="12">
      <c r="A382" s="14"/>
      <c r="B382" s="235"/>
      <c r="C382" s="236"/>
      <c r="D382" s="226" t="s">
        <v>146</v>
      </c>
      <c r="E382" s="237" t="s">
        <v>19</v>
      </c>
      <c r="F382" s="238" t="s">
        <v>1453</v>
      </c>
      <c r="G382" s="236"/>
      <c r="H382" s="239">
        <v>83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5" t="s">
        <v>146</v>
      </c>
      <c r="AU382" s="245" t="s">
        <v>83</v>
      </c>
      <c r="AV382" s="14" t="s">
        <v>83</v>
      </c>
      <c r="AW382" s="14" t="s">
        <v>35</v>
      </c>
      <c r="AX382" s="14" t="s">
        <v>81</v>
      </c>
      <c r="AY382" s="245" t="s">
        <v>135</v>
      </c>
    </row>
    <row r="383" spans="1:63" s="12" customFormat="1" ht="22.8" customHeight="1">
      <c r="A383" s="12"/>
      <c r="B383" s="190"/>
      <c r="C383" s="191"/>
      <c r="D383" s="192" t="s">
        <v>72</v>
      </c>
      <c r="E383" s="204" t="s">
        <v>687</v>
      </c>
      <c r="F383" s="204" t="s">
        <v>688</v>
      </c>
      <c r="G383" s="191"/>
      <c r="H383" s="191"/>
      <c r="I383" s="194"/>
      <c r="J383" s="205">
        <f>BK383</f>
        <v>0</v>
      </c>
      <c r="K383" s="191"/>
      <c r="L383" s="196"/>
      <c r="M383" s="197"/>
      <c r="N383" s="198"/>
      <c r="O383" s="198"/>
      <c r="P383" s="199">
        <f>SUM(P384:P385)</f>
        <v>0</v>
      </c>
      <c r="Q383" s="198"/>
      <c r="R383" s="199">
        <f>SUM(R384:R385)</f>
        <v>0</v>
      </c>
      <c r="S383" s="198"/>
      <c r="T383" s="200">
        <f>SUM(T384:T385)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1" t="s">
        <v>81</v>
      </c>
      <c r="AT383" s="202" t="s">
        <v>72</v>
      </c>
      <c r="AU383" s="202" t="s">
        <v>81</v>
      </c>
      <c r="AY383" s="201" t="s">
        <v>135</v>
      </c>
      <c r="BK383" s="203">
        <f>SUM(BK384:BK385)</f>
        <v>0</v>
      </c>
    </row>
    <row r="384" spans="1:65" s="2" customFormat="1" ht="21.75" customHeight="1">
      <c r="A384" s="40"/>
      <c r="B384" s="41"/>
      <c r="C384" s="206" t="s">
        <v>559</v>
      </c>
      <c r="D384" s="206" t="s">
        <v>137</v>
      </c>
      <c r="E384" s="207" t="s">
        <v>1236</v>
      </c>
      <c r="F384" s="208" t="s">
        <v>1237</v>
      </c>
      <c r="G384" s="209" t="s">
        <v>413</v>
      </c>
      <c r="H384" s="210">
        <v>356.96</v>
      </c>
      <c r="I384" s="211"/>
      <c r="J384" s="212">
        <f>ROUND(I384*H384,2)</f>
        <v>0</v>
      </c>
      <c r="K384" s="208" t="s">
        <v>141</v>
      </c>
      <c r="L384" s="46"/>
      <c r="M384" s="213" t="s">
        <v>19</v>
      </c>
      <c r="N384" s="214" t="s">
        <v>44</v>
      </c>
      <c r="O384" s="86"/>
      <c r="P384" s="215">
        <f>O384*H384</f>
        <v>0</v>
      </c>
      <c r="Q384" s="215">
        <v>0</v>
      </c>
      <c r="R384" s="215">
        <f>Q384*H384</f>
        <v>0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142</v>
      </c>
      <c r="AT384" s="217" t="s">
        <v>137</v>
      </c>
      <c r="AU384" s="217" t="s">
        <v>83</v>
      </c>
      <c r="AY384" s="19" t="s">
        <v>135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81</v>
      </c>
      <c r="BK384" s="218">
        <f>ROUND(I384*H384,2)</f>
        <v>0</v>
      </c>
      <c r="BL384" s="19" t="s">
        <v>142</v>
      </c>
      <c r="BM384" s="217" t="s">
        <v>1454</v>
      </c>
    </row>
    <row r="385" spans="1:47" s="2" customFormat="1" ht="12">
      <c r="A385" s="40"/>
      <c r="B385" s="41"/>
      <c r="C385" s="42"/>
      <c r="D385" s="219" t="s">
        <v>144</v>
      </c>
      <c r="E385" s="42"/>
      <c r="F385" s="220" t="s">
        <v>1239</v>
      </c>
      <c r="G385" s="42"/>
      <c r="H385" s="42"/>
      <c r="I385" s="221"/>
      <c r="J385" s="42"/>
      <c r="K385" s="42"/>
      <c r="L385" s="46"/>
      <c r="M385" s="222"/>
      <c r="N385" s="223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144</v>
      </c>
      <c r="AU385" s="19" t="s">
        <v>83</v>
      </c>
    </row>
    <row r="386" spans="1:63" s="12" customFormat="1" ht="25.9" customHeight="1">
      <c r="A386" s="12"/>
      <c r="B386" s="190"/>
      <c r="C386" s="191"/>
      <c r="D386" s="192" t="s">
        <v>72</v>
      </c>
      <c r="E386" s="193" t="s">
        <v>1240</v>
      </c>
      <c r="F386" s="193" t="s">
        <v>1241</v>
      </c>
      <c r="G386" s="191"/>
      <c r="H386" s="191"/>
      <c r="I386" s="194"/>
      <c r="J386" s="195">
        <f>BK386</f>
        <v>0</v>
      </c>
      <c r="K386" s="191"/>
      <c r="L386" s="196"/>
      <c r="M386" s="197"/>
      <c r="N386" s="198"/>
      <c r="O386" s="198"/>
      <c r="P386" s="199">
        <f>P387</f>
        <v>0</v>
      </c>
      <c r="Q386" s="198"/>
      <c r="R386" s="199">
        <f>R387</f>
        <v>0.010324999999999999</v>
      </c>
      <c r="S386" s="198"/>
      <c r="T386" s="200">
        <f>T387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01" t="s">
        <v>83</v>
      </c>
      <c r="AT386" s="202" t="s">
        <v>72</v>
      </c>
      <c r="AU386" s="202" t="s">
        <v>73</v>
      </c>
      <c r="AY386" s="201" t="s">
        <v>135</v>
      </c>
      <c r="BK386" s="203">
        <f>BK387</f>
        <v>0</v>
      </c>
    </row>
    <row r="387" spans="1:63" s="12" customFormat="1" ht="22.8" customHeight="1">
      <c r="A387" s="12"/>
      <c r="B387" s="190"/>
      <c r="C387" s="191"/>
      <c r="D387" s="192" t="s">
        <v>72</v>
      </c>
      <c r="E387" s="204" t="s">
        <v>1455</v>
      </c>
      <c r="F387" s="204" t="s">
        <v>1456</v>
      </c>
      <c r="G387" s="191"/>
      <c r="H387" s="191"/>
      <c r="I387" s="194"/>
      <c r="J387" s="205">
        <f>BK387</f>
        <v>0</v>
      </c>
      <c r="K387" s="191"/>
      <c r="L387" s="196"/>
      <c r="M387" s="197"/>
      <c r="N387" s="198"/>
      <c r="O387" s="198"/>
      <c r="P387" s="199">
        <f>SUM(P388:P395)</f>
        <v>0</v>
      </c>
      <c r="Q387" s="198"/>
      <c r="R387" s="199">
        <f>SUM(R388:R395)</f>
        <v>0.010324999999999999</v>
      </c>
      <c r="S387" s="198"/>
      <c r="T387" s="200">
        <f>SUM(T388:T395)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1" t="s">
        <v>83</v>
      </c>
      <c r="AT387" s="202" t="s">
        <v>72</v>
      </c>
      <c r="AU387" s="202" t="s">
        <v>81</v>
      </c>
      <c r="AY387" s="201" t="s">
        <v>135</v>
      </c>
      <c r="BK387" s="203">
        <f>SUM(BK388:BK395)</f>
        <v>0</v>
      </c>
    </row>
    <row r="388" spans="1:65" s="2" customFormat="1" ht="16.5" customHeight="1">
      <c r="A388" s="40"/>
      <c r="B388" s="41"/>
      <c r="C388" s="206" t="s">
        <v>565</v>
      </c>
      <c r="D388" s="206" t="s">
        <v>137</v>
      </c>
      <c r="E388" s="207" t="s">
        <v>1457</v>
      </c>
      <c r="F388" s="208" t="s">
        <v>1458</v>
      </c>
      <c r="G388" s="209" t="s">
        <v>140</v>
      </c>
      <c r="H388" s="210">
        <v>87.5</v>
      </c>
      <c r="I388" s="211"/>
      <c r="J388" s="212">
        <f>ROUND(I388*H388,2)</f>
        <v>0</v>
      </c>
      <c r="K388" s="208" t="s">
        <v>141</v>
      </c>
      <c r="L388" s="46"/>
      <c r="M388" s="213" t="s">
        <v>19</v>
      </c>
      <c r="N388" s="214" t="s">
        <v>44</v>
      </c>
      <c r="O388" s="86"/>
      <c r="P388" s="215">
        <f>O388*H388</f>
        <v>0</v>
      </c>
      <c r="Q388" s="215">
        <v>0</v>
      </c>
      <c r="R388" s="215">
        <f>Q388*H388</f>
        <v>0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231</v>
      </c>
      <c r="AT388" s="217" t="s">
        <v>137</v>
      </c>
      <c r="AU388" s="217" t="s">
        <v>83</v>
      </c>
      <c r="AY388" s="19" t="s">
        <v>135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81</v>
      </c>
      <c r="BK388" s="218">
        <f>ROUND(I388*H388,2)</f>
        <v>0</v>
      </c>
      <c r="BL388" s="19" t="s">
        <v>231</v>
      </c>
      <c r="BM388" s="217" t="s">
        <v>1459</v>
      </c>
    </row>
    <row r="389" spans="1:47" s="2" customFormat="1" ht="12">
      <c r="A389" s="40"/>
      <c r="B389" s="41"/>
      <c r="C389" s="42"/>
      <c r="D389" s="219" t="s">
        <v>144</v>
      </c>
      <c r="E389" s="42"/>
      <c r="F389" s="220" t="s">
        <v>1460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144</v>
      </c>
      <c r="AU389" s="19" t="s">
        <v>83</v>
      </c>
    </row>
    <row r="390" spans="1:51" s="13" customFormat="1" ht="12">
      <c r="A390" s="13"/>
      <c r="B390" s="224"/>
      <c r="C390" s="225"/>
      <c r="D390" s="226" t="s">
        <v>146</v>
      </c>
      <c r="E390" s="227" t="s">
        <v>19</v>
      </c>
      <c r="F390" s="228" t="s">
        <v>1326</v>
      </c>
      <c r="G390" s="225"/>
      <c r="H390" s="227" t="s">
        <v>19</v>
      </c>
      <c r="I390" s="229"/>
      <c r="J390" s="225"/>
      <c r="K390" s="225"/>
      <c r="L390" s="230"/>
      <c r="M390" s="231"/>
      <c r="N390" s="232"/>
      <c r="O390" s="232"/>
      <c r="P390" s="232"/>
      <c r="Q390" s="232"/>
      <c r="R390" s="232"/>
      <c r="S390" s="232"/>
      <c r="T390" s="23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4" t="s">
        <v>146</v>
      </c>
      <c r="AU390" s="234" t="s">
        <v>83</v>
      </c>
      <c r="AV390" s="13" t="s">
        <v>81</v>
      </c>
      <c r="AW390" s="13" t="s">
        <v>35</v>
      </c>
      <c r="AX390" s="13" t="s">
        <v>73</v>
      </c>
      <c r="AY390" s="234" t="s">
        <v>135</v>
      </c>
    </row>
    <row r="391" spans="1:51" s="13" customFormat="1" ht="12">
      <c r="A391" s="13"/>
      <c r="B391" s="224"/>
      <c r="C391" s="225"/>
      <c r="D391" s="226" t="s">
        <v>146</v>
      </c>
      <c r="E391" s="227" t="s">
        <v>19</v>
      </c>
      <c r="F391" s="228" t="s">
        <v>1461</v>
      </c>
      <c r="G391" s="225"/>
      <c r="H391" s="227" t="s">
        <v>19</v>
      </c>
      <c r="I391" s="229"/>
      <c r="J391" s="225"/>
      <c r="K391" s="225"/>
      <c r="L391" s="230"/>
      <c r="M391" s="231"/>
      <c r="N391" s="232"/>
      <c r="O391" s="232"/>
      <c r="P391" s="232"/>
      <c r="Q391" s="232"/>
      <c r="R391" s="232"/>
      <c r="S391" s="232"/>
      <c r="T391" s="23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4" t="s">
        <v>146</v>
      </c>
      <c r="AU391" s="234" t="s">
        <v>83</v>
      </c>
      <c r="AV391" s="13" t="s">
        <v>81</v>
      </c>
      <c r="AW391" s="13" t="s">
        <v>35</v>
      </c>
      <c r="AX391" s="13" t="s">
        <v>73</v>
      </c>
      <c r="AY391" s="234" t="s">
        <v>135</v>
      </c>
    </row>
    <row r="392" spans="1:51" s="14" customFormat="1" ht="12">
      <c r="A392" s="14"/>
      <c r="B392" s="235"/>
      <c r="C392" s="236"/>
      <c r="D392" s="226" t="s">
        <v>146</v>
      </c>
      <c r="E392" s="237" t="s">
        <v>19</v>
      </c>
      <c r="F392" s="238" t="s">
        <v>1462</v>
      </c>
      <c r="G392" s="236"/>
      <c r="H392" s="239">
        <v>87.5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5" t="s">
        <v>146</v>
      </c>
      <c r="AU392" s="245" t="s">
        <v>83</v>
      </c>
      <c r="AV392" s="14" t="s">
        <v>83</v>
      </c>
      <c r="AW392" s="14" t="s">
        <v>35</v>
      </c>
      <c r="AX392" s="14" t="s">
        <v>81</v>
      </c>
      <c r="AY392" s="245" t="s">
        <v>135</v>
      </c>
    </row>
    <row r="393" spans="1:65" s="2" customFormat="1" ht="16.5" customHeight="1">
      <c r="A393" s="40"/>
      <c r="B393" s="41"/>
      <c r="C393" s="257" t="s">
        <v>400</v>
      </c>
      <c r="D393" s="257" t="s">
        <v>458</v>
      </c>
      <c r="E393" s="258" t="s">
        <v>1463</v>
      </c>
      <c r="F393" s="259" t="s">
        <v>1464</v>
      </c>
      <c r="G393" s="260" t="s">
        <v>461</v>
      </c>
      <c r="H393" s="261">
        <v>10.325</v>
      </c>
      <c r="I393" s="262"/>
      <c r="J393" s="263">
        <f>ROUND(I393*H393,2)</f>
        <v>0</v>
      </c>
      <c r="K393" s="259" t="s">
        <v>141</v>
      </c>
      <c r="L393" s="264"/>
      <c r="M393" s="265" t="s">
        <v>19</v>
      </c>
      <c r="N393" s="266" t="s">
        <v>44</v>
      </c>
      <c r="O393" s="86"/>
      <c r="P393" s="215">
        <f>O393*H393</f>
        <v>0</v>
      </c>
      <c r="Q393" s="215">
        <v>0.001</v>
      </c>
      <c r="R393" s="215">
        <f>Q393*H393</f>
        <v>0.010324999999999999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342</v>
      </c>
      <c r="AT393" s="217" t="s">
        <v>458</v>
      </c>
      <c r="AU393" s="217" t="s">
        <v>83</v>
      </c>
      <c r="AY393" s="19" t="s">
        <v>135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81</v>
      </c>
      <c r="BK393" s="218">
        <f>ROUND(I393*H393,2)</f>
        <v>0</v>
      </c>
      <c r="BL393" s="19" t="s">
        <v>231</v>
      </c>
      <c r="BM393" s="217" t="s">
        <v>1465</v>
      </c>
    </row>
    <row r="394" spans="1:47" s="2" customFormat="1" ht="12">
      <c r="A394" s="40"/>
      <c r="B394" s="41"/>
      <c r="C394" s="42"/>
      <c r="D394" s="226" t="s">
        <v>1262</v>
      </c>
      <c r="E394" s="42"/>
      <c r="F394" s="277" t="s">
        <v>1466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1262</v>
      </c>
      <c r="AU394" s="19" t="s">
        <v>83</v>
      </c>
    </row>
    <row r="395" spans="1:51" s="14" customFormat="1" ht="12">
      <c r="A395" s="14"/>
      <c r="B395" s="235"/>
      <c r="C395" s="236"/>
      <c r="D395" s="226" t="s">
        <v>146</v>
      </c>
      <c r="E395" s="236"/>
      <c r="F395" s="238" t="s">
        <v>1467</v>
      </c>
      <c r="G395" s="236"/>
      <c r="H395" s="239">
        <v>10.325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5" t="s">
        <v>146</v>
      </c>
      <c r="AU395" s="245" t="s">
        <v>83</v>
      </c>
      <c r="AV395" s="14" t="s">
        <v>83</v>
      </c>
      <c r="AW395" s="14" t="s">
        <v>4</v>
      </c>
      <c r="AX395" s="14" t="s">
        <v>81</v>
      </c>
      <c r="AY395" s="245" t="s">
        <v>135</v>
      </c>
    </row>
    <row r="396" spans="1:63" s="12" customFormat="1" ht="25.9" customHeight="1">
      <c r="A396" s="12"/>
      <c r="B396" s="190"/>
      <c r="C396" s="191"/>
      <c r="D396" s="192" t="s">
        <v>72</v>
      </c>
      <c r="E396" s="193" t="s">
        <v>699</v>
      </c>
      <c r="F396" s="193" t="s">
        <v>700</v>
      </c>
      <c r="G396" s="191"/>
      <c r="H396" s="191"/>
      <c r="I396" s="194"/>
      <c r="J396" s="195">
        <f>BK396</f>
        <v>0</v>
      </c>
      <c r="K396" s="191"/>
      <c r="L396" s="196"/>
      <c r="M396" s="197"/>
      <c r="N396" s="198"/>
      <c r="O396" s="198"/>
      <c r="P396" s="199">
        <f>P397+P427+P437</f>
        <v>0</v>
      </c>
      <c r="Q396" s="198"/>
      <c r="R396" s="199">
        <f>R397+R427+R437</f>
        <v>0</v>
      </c>
      <c r="S396" s="198"/>
      <c r="T396" s="200">
        <f>T397+T427+T437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01" t="s">
        <v>175</v>
      </c>
      <c r="AT396" s="202" t="s">
        <v>72</v>
      </c>
      <c r="AU396" s="202" t="s">
        <v>73</v>
      </c>
      <c r="AY396" s="201" t="s">
        <v>135</v>
      </c>
      <c r="BK396" s="203">
        <f>BK397+BK427+BK437</f>
        <v>0</v>
      </c>
    </row>
    <row r="397" spans="1:63" s="12" customFormat="1" ht="22.8" customHeight="1">
      <c r="A397" s="12"/>
      <c r="B397" s="190"/>
      <c r="C397" s="191"/>
      <c r="D397" s="192" t="s">
        <v>72</v>
      </c>
      <c r="E397" s="204" t="s">
        <v>701</v>
      </c>
      <c r="F397" s="204" t="s">
        <v>702</v>
      </c>
      <c r="G397" s="191"/>
      <c r="H397" s="191"/>
      <c r="I397" s="194"/>
      <c r="J397" s="205">
        <f>BK397</f>
        <v>0</v>
      </c>
      <c r="K397" s="191"/>
      <c r="L397" s="196"/>
      <c r="M397" s="197"/>
      <c r="N397" s="198"/>
      <c r="O397" s="198"/>
      <c r="P397" s="199">
        <f>SUM(P398:P426)</f>
        <v>0</v>
      </c>
      <c r="Q397" s="198"/>
      <c r="R397" s="199">
        <f>SUM(R398:R426)</f>
        <v>0</v>
      </c>
      <c r="S397" s="198"/>
      <c r="T397" s="200">
        <f>SUM(T398:T426)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01" t="s">
        <v>175</v>
      </c>
      <c r="AT397" s="202" t="s">
        <v>72</v>
      </c>
      <c r="AU397" s="202" t="s">
        <v>81</v>
      </c>
      <c r="AY397" s="201" t="s">
        <v>135</v>
      </c>
      <c r="BK397" s="203">
        <f>SUM(BK398:BK426)</f>
        <v>0</v>
      </c>
    </row>
    <row r="398" spans="1:65" s="2" customFormat="1" ht="16.5" customHeight="1">
      <c r="A398" s="40"/>
      <c r="B398" s="41"/>
      <c r="C398" s="206" t="s">
        <v>576</v>
      </c>
      <c r="D398" s="206" t="s">
        <v>137</v>
      </c>
      <c r="E398" s="207" t="s">
        <v>704</v>
      </c>
      <c r="F398" s="208" t="s">
        <v>705</v>
      </c>
      <c r="G398" s="209" t="s">
        <v>706</v>
      </c>
      <c r="H398" s="210">
        <v>2</v>
      </c>
      <c r="I398" s="211"/>
      <c r="J398" s="212">
        <f>ROUND(I398*H398,2)</f>
        <v>0</v>
      </c>
      <c r="K398" s="208" t="s">
        <v>141</v>
      </c>
      <c r="L398" s="46"/>
      <c r="M398" s="213" t="s">
        <v>19</v>
      </c>
      <c r="N398" s="214" t="s">
        <v>44</v>
      </c>
      <c r="O398" s="86"/>
      <c r="P398" s="215">
        <f>O398*H398</f>
        <v>0</v>
      </c>
      <c r="Q398" s="215">
        <v>0</v>
      </c>
      <c r="R398" s="215">
        <f>Q398*H398</f>
        <v>0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707</v>
      </c>
      <c r="AT398" s="217" t="s">
        <v>137</v>
      </c>
      <c r="AU398" s="217" t="s">
        <v>83</v>
      </c>
      <c r="AY398" s="19" t="s">
        <v>135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81</v>
      </c>
      <c r="BK398" s="218">
        <f>ROUND(I398*H398,2)</f>
        <v>0</v>
      </c>
      <c r="BL398" s="19" t="s">
        <v>707</v>
      </c>
      <c r="BM398" s="217" t="s">
        <v>1468</v>
      </c>
    </row>
    <row r="399" spans="1:47" s="2" customFormat="1" ht="12">
      <c r="A399" s="40"/>
      <c r="B399" s="41"/>
      <c r="C399" s="42"/>
      <c r="D399" s="219" t="s">
        <v>144</v>
      </c>
      <c r="E399" s="42"/>
      <c r="F399" s="220" t="s">
        <v>709</v>
      </c>
      <c r="G399" s="42"/>
      <c r="H399" s="42"/>
      <c r="I399" s="221"/>
      <c r="J399" s="42"/>
      <c r="K399" s="42"/>
      <c r="L399" s="46"/>
      <c r="M399" s="222"/>
      <c r="N399" s="22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144</v>
      </c>
      <c r="AU399" s="19" t="s">
        <v>83</v>
      </c>
    </row>
    <row r="400" spans="1:51" s="13" customFormat="1" ht="12">
      <c r="A400" s="13"/>
      <c r="B400" s="224"/>
      <c r="C400" s="225"/>
      <c r="D400" s="226" t="s">
        <v>146</v>
      </c>
      <c r="E400" s="227" t="s">
        <v>19</v>
      </c>
      <c r="F400" s="228" t="s">
        <v>1297</v>
      </c>
      <c r="G400" s="225"/>
      <c r="H400" s="227" t="s">
        <v>19</v>
      </c>
      <c r="I400" s="229"/>
      <c r="J400" s="225"/>
      <c r="K400" s="225"/>
      <c r="L400" s="230"/>
      <c r="M400" s="231"/>
      <c r="N400" s="232"/>
      <c r="O400" s="232"/>
      <c r="P400" s="232"/>
      <c r="Q400" s="232"/>
      <c r="R400" s="232"/>
      <c r="S400" s="232"/>
      <c r="T400" s="23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4" t="s">
        <v>146</v>
      </c>
      <c r="AU400" s="234" t="s">
        <v>83</v>
      </c>
      <c r="AV400" s="13" t="s">
        <v>81</v>
      </c>
      <c r="AW400" s="13" t="s">
        <v>35</v>
      </c>
      <c r="AX400" s="13" t="s">
        <v>73</v>
      </c>
      <c r="AY400" s="234" t="s">
        <v>135</v>
      </c>
    </row>
    <row r="401" spans="1:51" s="14" customFormat="1" ht="12">
      <c r="A401" s="14"/>
      <c r="B401" s="235"/>
      <c r="C401" s="236"/>
      <c r="D401" s="226" t="s">
        <v>146</v>
      </c>
      <c r="E401" s="237" t="s">
        <v>19</v>
      </c>
      <c r="F401" s="238" t="s">
        <v>83</v>
      </c>
      <c r="G401" s="236"/>
      <c r="H401" s="239">
        <v>2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5" t="s">
        <v>146</v>
      </c>
      <c r="AU401" s="245" t="s">
        <v>83</v>
      </c>
      <c r="AV401" s="14" t="s">
        <v>83</v>
      </c>
      <c r="AW401" s="14" t="s">
        <v>35</v>
      </c>
      <c r="AX401" s="14" t="s">
        <v>81</v>
      </c>
      <c r="AY401" s="245" t="s">
        <v>135</v>
      </c>
    </row>
    <row r="402" spans="1:65" s="2" customFormat="1" ht="16.5" customHeight="1">
      <c r="A402" s="40"/>
      <c r="B402" s="41"/>
      <c r="C402" s="206" t="s">
        <v>588</v>
      </c>
      <c r="D402" s="206" t="s">
        <v>137</v>
      </c>
      <c r="E402" s="207" t="s">
        <v>712</v>
      </c>
      <c r="F402" s="208" t="s">
        <v>713</v>
      </c>
      <c r="G402" s="209" t="s">
        <v>714</v>
      </c>
      <c r="H402" s="210">
        <v>1</v>
      </c>
      <c r="I402" s="211"/>
      <c r="J402" s="212">
        <f>ROUND(I402*H402,2)</f>
        <v>0</v>
      </c>
      <c r="K402" s="208" t="s">
        <v>141</v>
      </c>
      <c r="L402" s="46"/>
      <c r="M402" s="213" t="s">
        <v>19</v>
      </c>
      <c r="N402" s="214" t="s">
        <v>44</v>
      </c>
      <c r="O402" s="86"/>
      <c r="P402" s="215">
        <f>O402*H402</f>
        <v>0</v>
      </c>
      <c r="Q402" s="215">
        <v>0</v>
      </c>
      <c r="R402" s="215">
        <f>Q402*H402</f>
        <v>0</v>
      </c>
      <c r="S402" s="215">
        <v>0</v>
      </c>
      <c r="T402" s="21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7" t="s">
        <v>707</v>
      </c>
      <c r="AT402" s="217" t="s">
        <v>137</v>
      </c>
      <c r="AU402" s="217" t="s">
        <v>83</v>
      </c>
      <c r="AY402" s="19" t="s">
        <v>135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9" t="s">
        <v>81</v>
      </c>
      <c r="BK402" s="218">
        <f>ROUND(I402*H402,2)</f>
        <v>0</v>
      </c>
      <c r="BL402" s="19" t="s">
        <v>707</v>
      </c>
      <c r="BM402" s="217" t="s">
        <v>1469</v>
      </c>
    </row>
    <row r="403" spans="1:47" s="2" customFormat="1" ht="12">
      <c r="A403" s="40"/>
      <c r="B403" s="41"/>
      <c r="C403" s="42"/>
      <c r="D403" s="219" t="s">
        <v>144</v>
      </c>
      <c r="E403" s="42"/>
      <c r="F403" s="220" t="s">
        <v>716</v>
      </c>
      <c r="G403" s="42"/>
      <c r="H403" s="42"/>
      <c r="I403" s="221"/>
      <c r="J403" s="42"/>
      <c r="K403" s="42"/>
      <c r="L403" s="46"/>
      <c r="M403" s="222"/>
      <c r="N403" s="223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144</v>
      </c>
      <c r="AU403" s="19" t="s">
        <v>83</v>
      </c>
    </row>
    <row r="404" spans="1:51" s="13" customFormat="1" ht="12">
      <c r="A404" s="13"/>
      <c r="B404" s="224"/>
      <c r="C404" s="225"/>
      <c r="D404" s="226" t="s">
        <v>146</v>
      </c>
      <c r="E404" s="227" t="s">
        <v>19</v>
      </c>
      <c r="F404" s="228" t="s">
        <v>717</v>
      </c>
      <c r="G404" s="225"/>
      <c r="H404" s="227" t="s">
        <v>19</v>
      </c>
      <c r="I404" s="229"/>
      <c r="J404" s="225"/>
      <c r="K404" s="225"/>
      <c r="L404" s="230"/>
      <c r="M404" s="231"/>
      <c r="N404" s="232"/>
      <c r="O404" s="232"/>
      <c r="P404" s="232"/>
      <c r="Q404" s="232"/>
      <c r="R404" s="232"/>
      <c r="S404" s="232"/>
      <c r="T404" s="23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4" t="s">
        <v>146</v>
      </c>
      <c r="AU404" s="234" t="s">
        <v>83</v>
      </c>
      <c r="AV404" s="13" t="s">
        <v>81</v>
      </c>
      <c r="AW404" s="13" t="s">
        <v>35</v>
      </c>
      <c r="AX404" s="13" t="s">
        <v>73</v>
      </c>
      <c r="AY404" s="234" t="s">
        <v>135</v>
      </c>
    </row>
    <row r="405" spans="1:51" s="14" customFormat="1" ht="12">
      <c r="A405" s="14"/>
      <c r="B405" s="235"/>
      <c r="C405" s="236"/>
      <c r="D405" s="226" t="s">
        <v>146</v>
      </c>
      <c r="E405" s="237" t="s">
        <v>19</v>
      </c>
      <c r="F405" s="238" t="s">
        <v>81</v>
      </c>
      <c r="G405" s="236"/>
      <c r="H405" s="239">
        <v>1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5" t="s">
        <v>146</v>
      </c>
      <c r="AU405" s="245" t="s">
        <v>83</v>
      </c>
      <c r="AV405" s="14" t="s">
        <v>83</v>
      </c>
      <c r="AW405" s="14" t="s">
        <v>35</v>
      </c>
      <c r="AX405" s="14" t="s">
        <v>81</v>
      </c>
      <c r="AY405" s="245" t="s">
        <v>135</v>
      </c>
    </row>
    <row r="406" spans="1:65" s="2" customFormat="1" ht="16.5" customHeight="1">
      <c r="A406" s="40"/>
      <c r="B406" s="41"/>
      <c r="C406" s="206" t="s">
        <v>594</v>
      </c>
      <c r="D406" s="206" t="s">
        <v>137</v>
      </c>
      <c r="E406" s="207" t="s">
        <v>719</v>
      </c>
      <c r="F406" s="208" t="s">
        <v>720</v>
      </c>
      <c r="G406" s="209" t="s">
        <v>714</v>
      </c>
      <c r="H406" s="210">
        <v>1</v>
      </c>
      <c r="I406" s="211"/>
      <c r="J406" s="212">
        <f>ROUND(I406*H406,2)</f>
        <v>0</v>
      </c>
      <c r="K406" s="208" t="s">
        <v>141</v>
      </c>
      <c r="L406" s="46"/>
      <c r="M406" s="213" t="s">
        <v>19</v>
      </c>
      <c r="N406" s="214" t="s">
        <v>44</v>
      </c>
      <c r="O406" s="86"/>
      <c r="P406" s="215">
        <f>O406*H406</f>
        <v>0</v>
      </c>
      <c r="Q406" s="215">
        <v>0</v>
      </c>
      <c r="R406" s="215">
        <f>Q406*H406</f>
        <v>0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707</v>
      </c>
      <c r="AT406" s="217" t="s">
        <v>137</v>
      </c>
      <c r="AU406" s="217" t="s">
        <v>83</v>
      </c>
      <c r="AY406" s="19" t="s">
        <v>135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81</v>
      </c>
      <c r="BK406" s="218">
        <f>ROUND(I406*H406,2)</f>
        <v>0</v>
      </c>
      <c r="BL406" s="19" t="s">
        <v>707</v>
      </c>
      <c r="BM406" s="217" t="s">
        <v>1470</v>
      </c>
    </row>
    <row r="407" spans="1:47" s="2" customFormat="1" ht="12">
      <c r="A407" s="40"/>
      <c r="B407" s="41"/>
      <c r="C407" s="42"/>
      <c r="D407" s="219" t="s">
        <v>144</v>
      </c>
      <c r="E407" s="42"/>
      <c r="F407" s="220" t="s">
        <v>722</v>
      </c>
      <c r="G407" s="42"/>
      <c r="H407" s="42"/>
      <c r="I407" s="221"/>
      <c r="J407" s="42"/>
      <c r="K407" s="42"/>
      <c r="L407" s="46"/>
      <c r="M407" s="222"/>
      <c r="N407" s="223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144</v>
      </c>
      <c r="AU407" s="19" t="s">
        <v>83</v>
      </c>
    </row>
    <row r="408" spans="1:51" s="13" customFormat="1" ht="12">
      <c r="A408" s="13"/>
      <c r="B408" s="224"/>
      <c r="C408" s="225"/>
      <c r="D408" s="226" t="s">
        <v>146</v>
      </c>
      <c r="E408" s="227" t="s">
        <v>19</v>
      </c>
      <c r="F408" s="228" t="s">
        <v>723</v>
      </c>
      <c r="G408" s="225"/>
      <c r="H408" s="227" t="s">
        <v>19</v>
      </c>
      <c r="I408" s="229"/>
      <c r="J408" s="225"/>
      <c r="K408" s="225"/>
      <c r="L408" s="230"/>
      <c r="M408" s="231"/>
      <c r="N408" s="232"/>
      <c r="O408" s="232"/>
      <c r="P408" s="232"/>
      <c r="Q408" s="232"/>
      <c r="R408" s="232"/>
      <c r="S408" s="232"/>
      <c r="T408" s="23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4" t="s">
        <v>146</v>
      </c>
      <c r="AU408" s="234" t="s">
        <v>83</v>
      </c>
      <c r="AV408" s="13" t="s">
        <v>81</v>
      </c>
      <c r="AW408" s="13" t="s">
        <v>35</v>
      </c>
      <c r="AX408" s="13" t="s">
        <v>73</v>
      </c>
      <c r="AY408" s="234" t="s">
        <v>135</v>
      </c>
    </row>
    <row r="409" spans="1:51" s="14" customFormat="1" ht="12">
      <c r="A409" s="14"/>
      <c r="B409" s="235"/>
      <c r="C409" s="236"/>
      <c r="D409" s="226" t="s">
        <v>146</v>
      </c>
      <c r="E409" s="237" t="s">
        <v>19</v>
      </c>
      <c r="F409" s="238" t="s">
        <v>81</v>
      </c>
      <c r="G409" s="236"/>
      <c r="H409" s="239">
        <v>1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5" t="s">
        <v>146</v>
      </c>
      <c r="AU409" s="245" t="s">
        <v>83</v>
      </c>
      <c r="AV409" s="14" t="s">
        <v>83</v>
      </c>
      <c r="AW409" s="14" t="s">
        <v>35</v>
      </c>
      <c r="AX409" s="14" t="s">
        <v>81</v>
      </c>
      <c r="AY409" s="245" t="s">
        <v>135</v>
      </c>
    </row>
    <row r="410" spans="1:65" s="2" customFormat="1" ht="16.5" customHeight="1">
      <c r="A410" s="40"/>
      <c r="B410" s="41"/>
      <c r="C410" s="206" t="s">
        <v>603</v>
      </c>
      <c r="D410" s="206" t="s">
        <v>137</v>
      </c>
      <c r="E410" s="207" t="s">
        <v>725</v>
      </c>
      <c r="F410" s="208" t="s">
        <v>726</v>
      </c>
      <c r="G410" s="209" t="s">
        <v>714</v>
      </c>
      <c r="H410" s="210">
        <v>1</v>
      </c>
      <c r="I410" s="211"/>
      <c r="J410" s="212">
        <f>ROUND(I410*H410,2)</f>
        <v>0</v>
      </c>
      <c r="K410" s="208" t="s">
        <v>141</v>
      </c>
      <c r="L410" s="46"/>
      <c r="M410" s="213" t="s">
        <v>19</v>
      </c>
      <c r="N410" s="214" t="s">
        <v>44</v>
      </c>
      <c r="O410" s="86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707</v>
      </c>
      <c r="AT410" s="217" t="s">
        <v>137</v>
      </c>
      <c r="AU410" s="217" t="s">
        <v>83</v>
      </c>
      <c r="AY410" s="19" t="s">
        <v>135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9" t="s">
        <v>81</v>
      </c>
      <c r="BK410" s="218">
        <f>ROUND(I410*H410,2)</f>
        <v>0</v>
      </c>
      <c r="BL410" s="19" t="s">
        <v>707</v>
      </c>
      <c r="BM410" s="217" t="s">
        <v>1471</v>
      </c>
    </row>
    <row r="411" spans="1:47" s="2" customFormat="1" ht="12">
      <c r="A411" s="40"/>
      <c r="B411" s="41"/>
      <c r="C411" s="42"/>
      <c r="D411" s="219" t="s">
        <v>144</v>
      </c>
      <c r="E411" s="42"/>
      <c r="F411" s="220" t="s">
        <v>728</v>
      </c>
      <c r="G411" s="42"/>
      <c r="H411" s="42"/>
      <c r="I411" s="221"/>
      <c r="J411" s="42"/>
      <c r="K411" s="42"/>
      <c r="L411" s="46"/>
      <c r="M411" s="222"/>
      <c r="N411" s="223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144</v>
      </c>
      <c r="AU411" s="19" t="s">
        <v>83</v>
      </c>
    </row>
    <row r="412" spans="1:51" s="13" customFormat="1" ht="12">
      <c r="A412" s="13"/>
      <c r="B412" s="224"/>
      <c r="C412" s="225"/>
      <c r="D412" s="226" t="s">
        <v>146</v>
      </c>
      <c r="E412" s="227" t="s">
        <v>19</v>
      </c>
      <c r="F412" s="228" t="s">
        <v>729</v>
      </c>
      <c r="G412" s="225"/>
      <c r="H412" s="227" t="s">
        <v>19</v>
      </c>
      <c r="I412" s="229"/>
      <c r="J412" s="225"/>
      <c r="K412" s="225"/>
      <c r="L412" s="230"/>
      <c r="M412" s="231"/>
      <c r="N412" s="232"/>
      <c r="O412" s="232"/>
      <c r="P412" s="232"/>
      <c r="Q412" s="232"/>
      <c r="R412" s="232"/>
      <c r="S412" s="232"/>
      <c r="T412" s="23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4" t="s">
        <v>146</v>
      </c>
      <c r="AU412" s="234" t="s">
        <v>83</v>
      </c>
      <c r="AV412" s="13" t="s">
        <v>81</v>
      </c>
      <c r="AW412" s="13" t="s">
        <v>35</v>
      </c>
      <c r="AX412" s="13" t="s">
        <v>73</v>
      </c>
      <c r="AY412" s="234" t="s">
        <v>135</v>
      </c>
    </row>
    <row r="413" spans="1:51" s="14" customFormat="1" ht="12">
      <c r="A413" s="14"/>
      <c r="B413" s="235"/>
      <c r="C413" s="236"/>
      <c r="D413" s="226" t="s">
        <v>146</v>
      </c>
      <c r="E413" s="237" t="s">
        <v>19</v>
      </c>
      <c r="F413" s="238" t="s">
        <v>81</v>
      </c>
      <c r="G413" s="236"/>
      <c r="H413" s="239">
        <v>1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5" t="s">
        <v>146</v>
      </c>
      <c r="AU413" s="245" t="s">
        <v>83</v>
      </c>
      <c r="AV413" s="14" t="s">
        <v>83</v>
      </c>
      <c r="AW413" s="14" t="s">
        <v>35</v>
      </c>
      <c r="AX413" s="14" t="s">
        <v>81</v>
      </c>
      <c r="AY413" s="245" t="s">
        <v>135</v>
      </c>
    </row>
    <row r="414" spans="1:65" s="2" customFormat="1" ht="16.5" customHeight="1">
      <c r="A414" s="40"/>
      <c r="B414" s="41"/>
      <c r="C414" s="206" t="s">
        <v>612</v>
      </c>
      <c r="D414" s="206" t="s">
        <v>137</v>
      </c>
      <c r="E414" s="207" t="s">
        <v>731</v>
      </c>
      <c r="F414" s="208" t="s">
        <v>732</v>
      </c>
      <c r="G414" s="209" t="s">
        <v>714</v>
      </c>
      <c r="H414" s="210">
        <v>1</v>
      </c>
      <c r="I414" s="211"/>
      <c r="J414" s="212">
        <f>ROUND(I414*H414,2)</f>
        <v>0</v>
      </c>
      <c r="K414" s="208" t="s">
        <v>141</v>
      </c>
      <c r="L414" s="46"/>
      <c r="M414" s="213" t="s">
        <v>19</v>
      </c>
      <c r="N414" s="214" t="s">
        <v>44</v>
      </c>
      <c r="O414" s="86"/>
      <c r="P414" s="215">
        <f>O414*H414</f>
        <v>0</v>
      </c>
      <c r="Q414" s="215">
        <v>0</v>
      </c>
      <c r="R414" s="215">
        <f>Q414*H414</f>
        <v>0</v>
      </c>
      <c r="S414" s="215">
        <v>0</v>
      </c>
      <c r="T414" s="21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7" t="s">
        <v>707</v>
      </c>
      <c r="AT414" s="217" t="s">
        <v>137</v>
      </c>
      <c r="AU414" s="217" t="s">
        <v>83</v>
      </c>
      <c r="AY414" s="19" t="s">
        <v>135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81</v>
      </c>
      <c r="BK414" s="218">
        <f>ROUND(I414*H414,2)</f>
        <v>0</v>
      </c>
      <c r="BL414" s="19" t="s">
        <v>707</v>
      </c>
      <c r="BM414" s="217" t="s">
        <v>1472</v>
      </c>
    </row>
    <row r="415" spans="1:47" s="2" customFormat="1" ht="12">
      <c r="A415" s="40"/>
      <c r="B415" s="41"/>
      <c r="C415" s="42"/>
      <c r="D415" s="219" t="s">
        <v>144</v>
      </c>
      <c r="E415" s="42"/>
      <c r="F415" s="220" t="s">
        <v>734</v>
      </c>
      <c r="G415" s="42"/>
      <c r="H415" s="42"/>
      <c r="I415" s="221"/>
      <c r="J415" s="42"/>
      <c r="K415" s="42"/>
      <c r="L415" s="46"/>
      <c r="M415" s="222"/>
      <c r="N415" s="223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144</v>
      </c>
      <c r="AU415" s="19" t="s">
        <v>83</v>
      </c>
    </row>
    <row r="416" spans="1:51" s="13" customFormat="1" ht="12">
      <c r="A416" s="13"/>
      <c r="B416" s="224"/>
      <c r="C416" s="225"/>
      <c r="D416" s="226" t="s">
        <v>146</v>
      </c>
      <c r="E416" s="227" t="s">
        <v>19</v>
      </c>
      <c r="F416" s="228" t="s">
        <v>735</v>
      </c>
      <c r="G416" s="225"/>
      <c r="H416" s="227" t="s">
        <v>19</v>
      </c>
      <c r="I416" s="229"/>
      <c r="J416" s="225"/>
      <c r="K416" s="225"/>
      <c r="L416" s="230"/>
      <c r="M416" s="231"/>
      <c r="N416" s="232"/>
      <c r="O416" s="232"/>
      <c r="P416" s="232"/>
      <c r="Q416" s="232"/>
      <c r="R416" s="232"/>
      <c r="S416" s="232"/>
      <c r="T416" s="23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4" t="s">
        <v>146</v>
      </c>
      <c r="AU416" s="234" t="s">
        <v>83</v>
      </c>
      <c r="AV416" s="13" t="s">
        <v>81</v>
      </c>
      <c r="AW416" s="13" t="s">
        <v>35</v>
      </c>
      <c r="AX416" s="13" t="s">
        <v>73</v>
      </c>
      <c r="AY416" s="234" t="s">
        <v>135</v>
      </c>
    </row>
    <row r="417" spans="1:51" s="14" customFormat="1" ht="12">
      <c r="A417" s="14"/>
      <c r="B417" s="235"/>
      <c r="C417" s="236"/>
      <c r="D417" s="226" t="s">
        <v>146</v>
      </c>
      <c r="E417" s="237" t="s">
        <v>19</v>
      </c>
      <c r="F417" s="238" t="s">
        <v>81</v>
      </c>
      <c r="G417" s="236"/>
      <c r="H417" s="239">
        <v>1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5" t="s">
        <v>146</v>
      </c>
      <c r="AU417" s="245" t="s">
        <v>83</v>
      </c>
      <c r="AV417" s="14" t="s">
        <v>83</v>
      </c>
      <c r="AW417" s="14" t="s">
        <v>35</v>
      </c>
      <c r="AX417" s="14" t="s">
        <v>81</v>
      </c>
      <c r="AY417" s="245" t="s">
        <v>135</v>
      </c>
    </row>
    <row r="418" spans="1:65" s="2" customFormat="1" ht="16.5" customHeight="1">
      <c r="A418" s="40"/>
      <c r="B418" s="41"/>
      <c r="C418" s="206" t="s">
        <v>624</v>
      </c>
      <c r="D418" s="206" t="s">
        <v>137</v>
      </c>
      <c r="E418" s="207" t="s">
        <v>737</v>
      </c>
      <c r="F418" s="208" t="s">
        <v>738</v>
      </c>
      <c r="G418" s="209" t="s">
        <v>714</v>
      </c>
      <c r="H418" s="210">
        <v>1</v>
      </c>
      <c r="I418" s="211"/>
      <c r="J418" s="212">
        <f>ROUND(I418*H418,2)</f>
        <v>0</v>
      </c>
      <c r="K418" s="208" t="s">
        <v>141</v>
      </c>
      <c r="L418" s="46"/>
      <c r="M418" s="213" t="s">
        <v>19</v>
      </c>
      <c r="N418" s="214" t="s">
        <v>44</v>
      </c>
      <c r="O418" s="86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707</v>
      </c>
      <c r="AT418" s="217" t="s">
        <v>137</v>
      </c>
      <c r="AU418" s="217" t="s">
        <v>83</v>
      </c>
      <c r="AY418" s="19" t="s">
        <v>135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81</v>
      </c>
      <c r="BK418" s="218">
        <f>ROUND(I418*H418,2)</f>
        <v>0</v>
      </c>
      <c r="BL418" s="19" t="s">
        <v>707</v>
      </c>
      <c r="BM418" s="217" t="s">
        <v>1473</v>
      </c>
    </row>
    <row r="419" spans="1:47" s="2" customFormat="1" ht="12">
      <c r="A419" s="40"/>
      <c r="B419" s="41"/>
      <c r="C419" s="42"/>
      <c r="D419" s="219" t="s">
        <v>144</v>
      </c>
      <c r="E419" s="42"/>
      <c r="F419" s="220" t="s">
        <v>740</v>
      </c>
      <c r="G419" s="42"/>
      <c r="H419" s="42"/>
      <c r="I419" s="221"/>
      <c r="J419" s="42"/>
      <c r="K419" s="42"/>
      <c r="L419" s="46"/>
      <c r="M419" s="222"/>
      <c r="N419" s="223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144</v>
      </c>
      <c r="AU419" s="19" t="s">
        <v>83</v>
      </c>
    </row>
    <row r="420" spans="1:51" s="13" customFormat="1" ht="12">
      <c r="A420" s="13"/>
      <c r="B420" s="224"/>
      <c r="C420" s="225"/>
      <c r="D420" s="226" t="s">
        <v>146</v>
      </c>
      <c r="E420" s="227" t="s">
        <v>19</v>
      </c>
      <c r="F420" s="228" t="s">
        <v>741</v>
      </c>
      <c r="G420" s="225"/>
      <c r="H420" s="227" t="s">
        <v>19</v>
      </c>
      <c r="I420" s="229"/>
      <c r="J420" s="225"/>
      <c r="K420" s="225"/>
      <c r="L420" s="230"/>
      <c r="M420" s="231"/>
      <c r="N420" s="232"/>
      <c r="O420" s="232"/>
      <c r="P420" s="232"/>
      <c r="Q420" s="232"/>
      <c r="R420" s="232"/>
      <c r="S420" s="232"/>
      <c r="T420" s="23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4" t="s">
        <v>146</v>
      </c>
      <c r="AU420" s="234" t="s">
        <v>83</v>
      </c>
      <c r="AV420" s="13" t="s">
        <v>81</v>
      </c>
      <c r="AW420" s="13" t="s">
        <v>35</v>
      </c>
      <c r="AX420" s="13" t="s">
        <v>73</v>
      </c>
      <c r="AY420" s="234" t="s">
        <v>135</v>
      </c>
    </row>
    <row r="421" spans="1:51" s="13" customFormat="1" ht="12">
      <c r="A421" s="13"/>
      <c r="B421" s="224"/>
      <c r="C421" s="225"/>
      <c r="D421" s="226" t="s">
        <v>146</v>
      </c>
      <c r="E421" s="227" t="s">
        <v>19</v>
      </c>
      <c r="F421" s="228" t="s">
        <v>738</v>
      </c>
      <c r="G421" s="225"/>
      <c r="H421" s="227" t="s">
        <v>19</v>
      </c>
      <c r="I421" s="229"/>
      <c r="J421" s="225"/>
      <c r="K421" s="225"/>
      <c r="L421" s="230"/>
      <c r="M421" s="231"/>
      <c r="N421" s="232"/>
      <c r="O421" s="232"/>
      <c r="P421" s="232"/>
      <c r="Q421" s="232"/>
      <c r="R421" s="232"/>
      <c r="S421" s="232"/>
      <c r="T421" s="23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4" t="s">
        <v>146</v>
      </c>
      <c r="AU421" s="234" t="s">
        <v>83</v>
      </c>
      <c r="AV421" s="13" t="s">
        <v>81</v>
      </c>
      <c r="AW421" s="13" t="s">
        <v>35</v>
      </c>
      <c r="AX421" s="13" t="s">
        <v>73</v>
      </c>
      <c r="AY421" s="234" t="s">
        <v>135</v>
      </c>
    </row>
    <row r="422" spans="1:51" s="14" customFormat="1" ht="12">
      <c r="A422" s="14"/>
      <c r="B422" s="235"/>
      <c r="C422" s="236"/>
      <c r="D422" s="226" t="s">
        <v>146</v>
      </c>
      <c r="E422" s="237" t="s">
        <v>19</v>
      </c>
      <c r="F422" s="238" t="s">
        <v>81</v>
      </c>
      <c r="G422" s="236"/>
      <c r="H422" s="239">
        <v>1</v>
      </c>
      <c r="I422" s="240"/>
      <c r="J422" s="236"/>
      <c r="K422" s="236"/>
      <c r="L422" s="241"/>
      <c r="M422" s="242"/>
      <c r="N422" s="243"/>
      <c r="O422" s="243"/>
      <c r="P422" s="243"/>
      <c r="Q422" s="243"/>
      <c r="R422" s="243"/>
      <c r="S422" s="243"/>
      <c r="T422" s="24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5" t="s">
        <v>146</v>
      </c>
      <c r="AU422" s="245" t="s">
        <v>83</v>
      </c>
      <c r="AV422" s="14" t="s">
        <v>83</v>
      </c>
      <c r="AW422" s="14" t="s">
        <v>35</v>
      </c>
      <c r="AX422" s="14" t="s">
        <v>81</v>
      </c>
      <c r="AY422" s="245" t="s">
        <v>135</v>
      </c>
    </row>
    <row r="423" spans="1:65" s="2" customFormat="1" ht="16.5" customHeight="1">
      <c r="A423" s="40"/>
      <c r="B423" s="41"/>
      <c r="C423" s="206" t="s">
        <v>632</v>
      </c>
      <c r="D423" s="206" t="s">
        <v>137</v>
      </c>
      <c r="E423" s="207" t="s">
        <v>1303</v>
      </c>
      <c r="F423" s="208" t="s">
        <v>1304</v>
      </c>
      <c r="G423" s="209" t="s">
        <v>714</v>
      </c>
      <c r="H423" s="210">
        <v>1</v>
      </c>
      <c r="I423" s="211"/>
      <c r="J423" s="212">
        <f>ROUND(I423*H423,2)</f>
        <v>0</v>
      </c>
      <c r="K423" s="208" t="s">
        <v>141</v>
      </c>
      <c r="L423" s="46"/>
      <c r="M423" s="213" t="s">
        <v>19</v>
      </c>
      <c r="N423" s="214" t="s">
        <v>44</v>
      </c>
      <c r="O423" s="86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707</v>
      </c>
      <c r="AT423" s="217" t="s">
        <v>137</v>
      </c>
      <c r="AU423" s="217" t="s">
        <v>83</v>
      </c>
      <c r="AY423" s="19" t="s">
        <v>135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81</v>
      </c>
      <c r="BK423" s="218">
        <f>ROUND(I423*H423,2)</f>
        <v>0</v>
      </c>
      <c r="BL423" s="19" t="s">
        <v>707</v>
      </c>
      <c r="BM423" s="217" t="s">
        <v>1474</v>
      </c>
    </row>
    <row r="424" spans="1:47" s="2" customFormat="1" ht="12">
      <c r="A424" s="40"/>
      <c r="B424" s="41"/>
      <c r="C424" s="42"/>
      <c r="D424" s="219" t="s">
        <v>144</v>
      </c>
      <c r="E424" s="42"/>
      <c r="F424" s="220" t="s">
        <v>1306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144</v>
      </c>
      <c r="AU424" s="19" t="s">
        <v>83</v>
      </c>
    </row>
    <row r="425" spans="1:51" s="13" customFormat="1" ht="12">
      <c r="A425" s="13"/>
      <c r="B425" s="224"/>
      <c r="C425" s="225"/>
      <c r="D425" s="226" t="s">
        <v>146</v>
      </c>
      <c r="E425" s="227" t="s">
        <v>19</v>
      </c>
      <c r="F425" s="228" t="s">
        <v>1307</v>
      </c>
      <c r="G425" s="225"/>
      <c r="H425" s="227" t="s">
        <v>19</v>
      </c>
      <c r="I425" s="229"/>
      <c r="J425" s="225"/>
      <c r="K425" s="225"/>
      <c r="L425" s="230"/>
      <c r="M425" s="231"/>
      <c r="N425" s="232"/>
      <c r="O425" s="232"/>
      <c r="P425" s="232"/>
      <c r="Q425" s="232"/>
      <c r="R425" s="232"/>
      <c r="S425" s="232"/>
      <c r="T425" s="23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4" t="s">
        <v>146</v>
      </c>
      <c r="AU425" s="234" t="s">
        <v>83</v>
      </c>
      <c r="AV425" s="13" t="s">
        <v>81</v>
      </c>
      <c r="AW425" s="13" t="s">
        <v>35</v>
      </c>
      <c r="AX425" s="13" t="s">
        <v>73</v>
      </c>
      <c r="AY425" s="234" t="s">
        <v>135</v>
      </c>
    </row>
    <row r="426" spans="1:51" s="14" customFormat="1" ht="12">
      <c r="A426" s="14"/>
      <c r="B426" s="235"/>
      <c r="C426" s="236"/>
      <c r="D426" s="226" t="s">
        <v>146</v>
      </c>
      <c r="E426" s="237" t="s">
        <v>19</v>
      </c>
      <c r="F426" s="238" t="s">
        <v>81</v>
      </c>
      <c r="G426" s="236"/>
      <c r="H426" s="239">
        <v>1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5" t="s">
        <v>146</v>
      </c>
      <c r="AU426" s="245" t="s">
        <v>83</v>
      </c>
      <c r="AV426" s="14" t="s">
        <v>83</v>
      </c>
      <c r="AW426" s="14" t="s">
        <v>35</v>
      </c>
      <c r="AX426" s="14" t="s">
        <v>81</v>
      </c>
      <c r="AY426" s="245" t="s">
        <v>135</v>
      </c>
    </row>
    <row r="427" spans="1:63" s="12" customFormat="1" ht="22.8" customHeight="1">
      <c r="A427" s="12"/>
      <c r="B427" s="190"/>
      <c r="C427" s="191"/>
      <c r="D427" s="192" t="s">
        <v>72</v>
      </c>
      <c r="E427" s="204" t="s">
        <v>742</v>
      </c>
      <c r="F427" s="204" t="s">
        <v>743</v>
      </c>
      <c r="G427" s="191"/>
      <c r="H427" s="191"/>
      <c r="I427" s="194"/>
      <c r="J427" s="205">
        <f>BK427</f>
        <v>0</v>
      </c>
      <c r="K427" s="191"/>
      <c r="L427" s="196"/>
      <c r="M427" s="197"/>
      <c r="N427" s="198"/>
      <c r="O427" s="198"/>
      <c r="P427" s="199">
        <f>SUM(P428:P436)</f>
        <v>0</v>
      </c>
      <c r="Q427" s="198"/>
      <c r="R427" s="199">
        <f>SUM(R428:R436)</f>
        <v>0</v>
      </c>
      <c r="S427" s="198"/>
      <c r="T427" s="200">
        <f>SUM(T428:T436)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01" t="s">
        <v>175</v>
      </c>
      <c r="AT427" s="202" t="s">
        <v>72</v>
      </c>
      <c r="AU427" s="202" t="s">
        <v>81</v>
      </c>
      <c r="AY427" s="201" t="s">
        <v>135</v>
      </c>
      <c r="BK427" s="203">
        <f>SUM(BK428:BK436)</f>
        <v>0</v>
      </c>
    </row>
    <row r="428" spans="1:65" s="2" customFormat="1" ht="16.5" customHeight="1">
      <c r="A428" s="40"/>
      <c r="B428" s="41"/>
      <c r="C428" s="206" t="s">
        <v>645</v>
      </c>
      <c r="D428" s="206" t="s">
        <v>137</v>
      </c>
      <c r="E428" s="207" t="s">
        <v>745</v>
      </c>
      <c r="F428" s="208" t="s">
        <v>743</v>
      </c>
      <c r="G428" s="209" t="s">
        <v>714</v>
      </c>
      <c r="H428" s="210">
        <v>1</v>
      </c>
      <c r="I428" s="211"/>
      <c r="J428" s="212">
        <f>ROUND(I428*H428,2)</f>
        <v>0</v>
      </c>
      <c r="K428" s="208" t="s">
        <v>141</v>
      </c>
      <c r="L428" s="46"/>
      <c r="M428" s="213" t="s">
        <v>19</v>
      </c>
      <c r="N428" s="214" t="s">
        <v>44</v>
      </c>
      <c r="O428" s="86"/>
      <c r="P428" s="215">
        <f>O428*H428</f>
        <v>0</v>
      </c>
      <c r="Q428" s="215">
        <v>0</v>
      </c>
      <c r="R428" s="215">
        <f>Q428*H428</f>
        <v>0</v>
      </c>
      <c r="S428" s="215">
        <v>0</v>
      </c>
      <c r="T428" s="21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7" t="s">
        <v>707</v>
      </c>
      <c r="AT428" s="217" t="s">
        <v>137</v>
      </c>
      <c r="AU428" s="217" t="s">
        <v>83</v>
      </c>
      <c r="AY428" s="19" t="s">
        <v>135</v>
      </c>
      <c r="BE428" s="218">
        <f>IF(N428="základní",J428,0)</f>
        <v>0</v>
      </c>
      <c r="BF428" s="218">
        <f>IF(N428="snížená",J428,0)</f>
        <v>0</v>
      </c>
      <c r="BG428" s="218">
        <f>IF(N428="zákl. přenesená",J428,0)</f>
        <v>0</v>
      </c>
      <c r="BH428" s="218">
        <f>IF(N428="sníž. přenesená",J428,0)</f>
        <v>0</v>
      </c>
      <c r="BI428" s="218">
        <f>IF(N428="nulová",J428,0)</f>
        <v>0</v>
      </c>
      <c r="BJ428" s="19" t="s">
        <v>81</v>
      </c>
      <c r="BK428" s="218">
        <f>ROUND(I428*H428,2)</f>
        <v>0</v>
      </c>
      <c r="BL428" s="19" t="s">
        <v>707</v>
      </c>
      <c r="BM428" s="217" t="s">
        <v>1475</v>
      </c>
    </row>
    <row r="429" spans="1:47" s="2" customFormat="1" ht="12">
      <c r="A429" s="40"/>
      <c r="B429" s="41"/>
      <c r="C429" s="42"/>
      <c r="D429" s="219" t="s">
        <v>144</v>
      </c>
      <c r="E429" s="42"/>
      <c r="F429" s="220" t="s">
        <v>747</v>
      </c>
      <c r="G429" s="42"/>
      <c r="H429" s="42"/>
      <c r="I429" s="221"/>
      <c r="J429" s="42"/>
      <c r="K429" s="42"/>
      <c r="L429" s="46"/>
      <c r="M429" s="222"/>
      <c r="N429" s="223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144</v>
      </c>
      <c r="AU429" s="19" t="s">
        <v>83</v>
      </c>
    </row>
    <row r="430" spans="1:51" s="13" customFormat="1" ht="12">
      <c r="A430" s="13"/>
      <c r="B430" s="224"/>
      <c r="C430" s="225"/>
      <c r="D430" s="226" t="s">
        <v>146</v>
      </c>
      <c r="E430" s="227" t="s">
        <v>19</v>
      </c>
      <c r="F430" s="228" t="s">
        <v>748</v>
      </c>
      <c r="G430" s="225"/>
      <c r="H430" s="227" t="s">
        <v>19</v>
      </c>
      <c r="I430" s="229"/>
      <c r="J430" s="225"/>
      <c r="K430" s="225"/>
      <c r="L430" s="230"/>
      <c r="M430" s="231"/>
      <c r="N430" s="232"/>
      <c r="O430" s="232"/>
      <c r="P430" s="232"/>
      <c r="Q430" s="232"/>
      <c r="R430" s="232"/>
      <c r="S430" s="232"/>
      <c r="T430" s="23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4" t="s">
        <v>146</v>
      </c>
      <c r="AU430" s="234" t="s">
        <v>83</v>
      </c>
      <c r="AV430" s="13" t="s">
        <v>81</v>
      </c>
      <c r="AW430" s="13" t="s">
        <v>35</v>
      </c>
      <c r="AX430" s="13" t="s">
        <v>73</v>
      </c>
      <c r="AY430" s="234" t="s">
        <v>135</v>
      </c>
    </row>
    <row r="431" spans="1:51" s="13" customFormat="1" ht="12">
      <c r="A431" s="13"/>
      <c r="B431" s="224"/>
      <c r="C431" s="225"/>
      <c r="D431" s="226" t="s">
        <v>146</v>
      </c>
      <c r="E431" s="227" t="s">
        <v>19</v>
      </c>
      <c r="F431" s="228" t="s">
        <v>743</v>
      </c>
      <c r="G431" s="225"/>
      <c r="H431" s="227" t="s">
        <v>19</v>
      </c>
      <c r="I431" s="229"/>
      <c r="J431" s="225"/>
      <c r="K431" s="225"/>
      <c r="L431" s="230"/>
      <c r="M431" s="231"/>
      <c r="N431" s="232"/>
      <c r="O431" s="232"/>
      <c r="P431" s="232"/>
      <c r="Q431" s="232"/>
      <c r="R431" s="232"/>
      <c r="S431" s="232"/>
      <c r="T431" s="23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4" t="s">
        <v>146</v>
      </c>
      <c r="AU431" s="234" t="s">
        <v>83</v>
      </c>
      <c r="AV431" s="13" t="s">
        <v>81</v>
      </c>
      <c r="AW431" s="13" t="s">
        <v>35</v>
      </c>
      <c r="AX431" s="13" t="s">
        <v>73</v>
      </c>
      <c r="AY431" s="234" t="s">
        <v>135</v>
      </c>
    </row>
    <row r="432" spans="1:51" s="14" customFormat="1" ht="12">
      <c r="A432" s="14"/>
      <c r="B432" s="235"/>
      <c r="C432" s="236"/>
      <c r="D432" s="226" t="s">
        <v>146</v>
      </c>
      <c r="E432" s="237" t="s">
        <v>19</v>
      </c>
      <c r="F432" s="238" t="s">
        <v>81</v>
      </c>
      <c r="G432" s="236"/>
      <c r="H432" s="239">
        <v>1</v>
      </c>
      <c r="I432" s="240"/>
      <c r="J432" s="236"/>
      <c r="K432" s="236"/>
      <c r="L432" s="241"/>
      <c r="M432" s="242"/>
      <c r="N432" s="243"/>
      <c r="O432" s="243"/>
      <c r="P432" s="243"/>
      <c r="Q432" s="243"/>
      <c r="R432" s="243"/>
      <c r="S432" s="243"/>
      <c r="T432" s="24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5" t="s">
        <v>146</v>
      </c>
      <c r="AU432" s="245" t="s">
        <v>83</v>
      </c>
      <c r="AV432" s="14" t="s">
        <v>83</v>
      </c>
      <c r="AW432" s="14" t="s">
        <v>35</v>
      </c>
      <c r="AX432" s="14" t="s">
        <v>81</v>
      </c>
      <c r="AY432" s="245" t="s">
        <v>135</v>
      </c>
    </row>
    <row r="433" spans="1:65" s="2" customFormat="1" ht="16.5" customHeight="1">
      <c r="A433" s="40"/>
      <c r="B433" s="41"/>
      <c r="C433" s="206" t="s">
        <v>652</v>
      </c>
      <c r="D433" s="206" t="s">
        <v>137</v>
      </c>
      <c r="E433" s="207" t="s">
        <v>750</v>
      </c>
      <c r="F433" s="208" t="s">
        <v>751</v>
      </c>
      <c r="G433" s="209" t="s">
        <v>714</v>
      </c>
      <c r="H433" s="210">
        <v>1</v>
      </c>
      <c r="I433" s="211"/>
      <c r="J433" s="212">
        <f>ROUND(I433*H433,2)</f>
        <v>0</v>
      </c>
      <c r="K433" s="208" t="s">
        <v>141</v>
      </c>
      <c r="L433" s="46"/>
      <c r="M433" s="213" t="s">
        <v>19</v>
      </c>
      <c r="N433" s="214" t="s">
        <v>44</v>
      </c>
      <c r="O433" s="86"/>
      <c r="P433" s="215">
        <f>O433*H433</f>
        <v>0</v>
      </c>
      <c r="Q433" s="215">
        <v>0</v>
      </c>
      <c r="R433" s="215">
        <f>Q433*H433</f>
        <v>0</v>
      </c>
      <c r="S433" s="215">
        <v>0</v>
      </c>
      <c r="T433" s="216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7" t="s">
        <v>707</v>
      </c>
      <c r="AT433" s="217" t="s">
        <v>137</v>
      </c>
      <c r="AU433" s="217" t="s">
        <v>83</v>
      </c>
      <c r="AY433" s="19" t="s">
        <v>135</v>
      </c>
      <c r="BE433" s="218">
        <f>IF(N433="základní",J433,0)</f>
        <v>0</v>
      </c>
      <c r="BF433" s="218">
        <f>IF(N433="snížená",J433,0)</f>
        <v>0</v>
      </c>
      <c r="BG433" s="218">
        <f>IF(N433="zákl. přenesená",J433,0)</f>
        <v>0</v>
      </c>
      <c r="BH433" s="218">
        <f>IF(N433="sníž. přenesená",J433,0)</f>
        <v>0</v>
      </c>
      <c r="BI433" s="218">
        <f>IF(N433="nulová",J433,0)</f>
        <v>0</v>
      </c>
      <c r="BJ433" s="19" t="s">
        <v>81</v>
      </c>
      <c r="BK433" s="218">
        <f>ROUND(I433*H433,2)</f>
        <v>0</v>
      </c>
      <c r="BL433" s="19" t="s">
        <v>707</v>
      </c>
      <c r="BM433" s="217" t="s">
        <v>1476</v>
      </c>
    </row>
    <row r="434" spans="1:47" s="2" customFormat="1" ht="12">
      <c r="A434" s="40"/>
      <c r="B434" s="41"/>
      <c r="C434" s="42"/>
      <c r="D434" s="219" t="s">
        <v>144</v>
      </c>
      <c r="E434" s="42"/>
      <c r="F434" s="220" t="s">
        <v>753</v>
      </c>
      <c r="G434" s="42"/>
      <c r="H434" s="42"/>
      <c r="I434" s="221"/>
      <c r="J434" s="42"/>
      <c r="K434" s="42"/>
      <c r="L434" s="46"/>
      <c r="M434" s="222"/>
      <c r="N434" s="223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144</v>
      </c>
      <c r="AU434" s="19" t="s">
        <v>83</v>
      </c>
    </row>
    <row r="435" spans="1:51" s="13" customFormat="1" ht="12">
      <c r="A435" s="13"/>
      <c r="B435" s="224"/>
      <c r="C435" s="225"/>
      <c r="D435" s="226" t="s">
        <v>146</v>
      </c>
      <c r="E435" s="227" t="s">
        <v>19</v>
      </c>
      <c r="F435" s="228" t="s">
        <v>754</v>
      </c>
      <c r="G435" s="225"/>
      <c r="H435" s="227" t="s">
        <v>19</v>
      </c>
      <c r="I435" s="229"/>
      <c r="J435" s="225"/>
      <c r="K435" s="225"/>
      <c r="L435" s="230"/>
      <c r="M435" s="231"/>
      <c r="N435" s="232"/>
      <c r="O435" s="232"/>
      <c r="P435" s="232"/>
      <c r="Q435" s="232"/>
      <c r="R435" s="232"/>
      <c r="S435" s="232"/>
      <c r="T435" s="23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4" t="s">
        <v>146</v>
      </c>
      <c r="AU435" s="234" t="s">
        <v>83</v>
      </c>
      <c r="AV435" s="13" t="s">
        <v>81</v>
      </c>
      <c r="AW435" s="13" t="s">
        <v>35</v>
      </c>
      <c r="AX435" s="13" t="s">
        <v>73</v>
      </c>
      <c r="AY435" s="234" t="s">
        <v>135</v>
      </c>
    </row>
    <row r="436" spans="1:51" s="14" customFormat="1" ht="12">
      <c r="A436" s="14"/>
      <c r="B436" s="235"/>
      <c r="C436" s="236"/>
      <c r="D436" s="226" t="s">
        <v>146</v>
      </c>
      <c r="E436" s="237" t="s">
        <v>19</v>
      </c>
      <c r="F436" s="238" t="s">
        <v>81</v>
      </c>
      <c r="G436" s="236"/>
      <c r="H436" s="239">
        <v>1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5" t="s">
        <v>146</v>
      </c>
      <c r="AU436" s="245" t="s">
        <v>83</v>
      </c>
      <c r="AV436" s="14" t="s">
        <v>83</v>
      </c>
      <c r="AW436" s="14" t="s">
        <v>35</v>
      </c>
      <c r="AX436" s="14" t="s">
        <v>81</v>
      </c>
      <c r="AY436" s="245" t="s">
        <v>135</v>
      </c>
    </row>
    <row r="437" spans="1:63" s="12" customFormat="1" ht="22.8" customHeight="1">
      <c r="A437" s="12"/>
      <c r="B437" s="190"/>
      <c r="C437" s="191"/>
      <c r="D437" s="192" t="s">
        <v>72</v>
      </c>
      <c r="E437" s="204" t="s">
        <v>762</v>
      </c>
      <c r="F437" s="204" t="s">
        <v>763</v>
      </c>
      <c r="G437" s="191"/>
      <c r="H437" s="191"/>
      <c r="I437" s="194"/>
      <c r="J437" s="205">
        <f>BK437</f>
        <v>0</v>
      </c>
      <c r="K437" s="191"/>
      <c r="L437" s="196"/>
      <c r="M437" s="197"/>
      <c r="N437" s="198"/>
      <c r="O437" s="198"/>
      <c r="P437" s="199">
        <f>SUM(P438:P451)</f>
        <v>0</v>
      </c>
      <c r="Q437" s="198"/>
      <c r="R437" s="199">
        <f>SUM(R438:R451)</f>
        <v>0</v>
      </c>
      <c r="S437" s="198"/>
      <c r="T437" s="200">
        <f>SUM(T438:T451)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01" t="s">
        <v>175</v>
      </c>
      <c r="AT437" s="202" t="s">
        <v>72</v>
      </c>
      <c r="AU437" s="202" t="s">
        <v>81</v>
      </c>
      <c r="AY437" s="201" t="s">
        <v>135</v>
      </c>
      <c r="BK437" s="203">
        <f>SUM(BK438:BK451)</f>
        <v>0</v>
      </c>
    </row>
    <row r="438" spans="1:65" s="2" customFormat="1" ht="16.5" customHeight="1">
      <c r="A438" s="40"/>
      <c r="B438" s="41"/>
      <c r="C438" s="206" t="s">
        <v>659</v>
      </c>
      <c r="D438" s="206" t="s">
        <v>137</v>
      </c>
      <c r="E438" s="207" t="s">
        <v>1477</v>
      </c>
      <c r="F438" s="208" t="s">
        <v>1478</v>
      </c>
      <c r="G438" s="209" t="s">
        <v>714</v>
      </c>
      <c r="H438" s="210">
        <v>21</v>
      </c>
      <c r="I438" s="211"/>
      <c r="J438" s="212">
        <f>ROUND(I438*H438,2)</f>
        <v>0</v>
      </c>
      <c r="K438" s="208" t="s">
        <v>141</v>
      </c>
      <c r="L438" s="46"/>
      <c r="M438" s="213" t="s">
        <v>19</v>
      </c>
      <c r="N438" s="214" t="s">
        <v>44</v>
      </c>
      <c r="O438" s="86"/>
      <c r="P438" s="215">
        <f>O438*H438</f>
        <v>0</v>
      </c>
      <c r="Q438" s="215">
        <v>0</v>
      </c>
      <c r="R438" s="215">
        <f>Q438*H438</f>
        <v>0</v>
      </c>
      <c r="S438" s="215">
        <v>0</v>
      </c>
      <c r="T438" s="21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7" t="s">
        <v>707</v>
      </c>
      <c r="AT438" s="217" t="s">
        <v>137</v>
      </c>
      <c r="AU438" s="217" t="s">
        <v>83</v>
      </c>
      <c r="AY438" s="19" t="s">
        <v>135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9" t="s">
        <v>81</v>
      </c>
      <c r="BK438" s="218">
        <f>ROUND(I438*H438,2)</f>
        <v>0</v>
      </c>
      <c r="BL438" s="19" t="s">
        <v>707</v>
      </c>
      <c r="BM438" s="217" t="s">
        <v>1479</v>
      </c>
    </row>
    <row r="439" spans="1:47" s="2" customFormat="1" ht="12">
      <c r="A439" s="40"/>
      <c r="B439" s="41"/>
      <c r="C439" s="42"/>
      <c r="D439" s="219" t="s">
        <v>144</v>
      </c>
      <c r="E439" s="42"/>
      <c r="F439" s="220" t="s">
        <v>1480</v>
      </c>
      <c r="G439" s="42"/>
      <c r="H439" s="42"/>
      <c r="I439" s="221"/>
      <c r="J439" s="42"/>
      <c r="K439" s="42"/>
      <c r="L439" s="46"/>
      <c r="M439" s="222"/>
      <c r="N439" s="223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144</v>
      </c>
      <c r="AU439" s="19" t="s">
        <v>83</v>
      </c>
    </row>
    <row r="440" spans="1:51" s="13" customFormat="1" ht="12">
      <c r="A440" s="13"/>
      <c r="B440" s="224"/>
      <c r="C440" s="225"/>
      <c r="D440" s="226" t="s">
        <v>146</v>
      </c>
      <c r="E440" s="227" t="s">
        <v>19</v>
      </c>
      <c r="F440" s="228" t="s">
        <v>1481</v>
      </c>
      <c r="G440" s="225"/>
      <c r="H440" s="227" t="s">
        <v>19</v>
      </c>
      <c r="I440" s="229"/>
      <c r="J440" s="225"/>
      <c r="K440" s="225"/>
      <c r="L440" s="230"/>
      <c r="M440" s="231"/>
      <c r="N440" s="232"/>
      <c r="O440" s="232"/>
      <c r="P440" s="232"/>
      <c r="Q440" s="232"/>
      <c r="R440" s="232"/>
      <c r="S440" s="232"/>
      <c r="T440" s="23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4" t="s">
        <v>146</v>
      </c>
      <c r="AU440" s="234" t="s">
        <v>83</v>
      </c>
      <c r="AV440" s="13" t="s">
        <v>81</v>
      </c>
      <c r="AW440" s="13" t="s">
        <v>35</v>
      </c>
      <c r="AX440" s="13" t="s">
        <v>73</v>
      </c>
      <c r="AY440" s="234" t="s">
        <v>135</v>
      </c>
    </row>
    <row r="441" spans="1:51" s="13" customFormat="1" ht="12">
      <c r="A441" s="13"/>
      <c r="B441" s="224"/>
      <c r="C441" s="225"/>
      <c r="D441" s="226" t="s">
        <v>146</v>
      </c>
      <c r="E441" s="227" t="s">
        <v>19</v>
      </c>
      <c r="F441" s="228" t="s">
        <v>1482</v>
      </c>
      <c r="G441" s="225"/>
      <c r="H441" s="227" t="s">
        <v>19</v>
      </c>
      <c r="I441" s="229"/>
      <c r="J441" s="225"/>
      <c r="K441" s="225"/>
      <c r="L441" s="230"/>
      <c r="M441" s="231"/>
      <c r="N441" s="232"/>
      <c r="O441" s="232"/>
      <c r="P441" s="232"/>
      <c r="Q441" s="232"/>
      <c r="R441" s="232"/>
      <c r="S441" s="232"/>
      <c r="T441" s="23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4" t="s">
        <v>146</v>
      </c>
      <c r="AU441" s="234" t="s">
        <v>83</v>
      </c>
      <c r="AV441" s="13" t="s">
        <v>81</v>
      </c>
      <c r="AW441" s="13" t="s">
        <v>35</v>
      </c>
      <c r="AX441" s="13" t="s">
        <v>73</v>
      </c>
      <c r="AY441" s="234" t="s">
        <v>135</v>
      </c>
    </row>
    <row r="442" spans="1:51" s="13" customFormat="1" ht="12">
      <c r="A442" s="13"/>
      <c r="B442" s="224"/>
      <c r="C442" s="225"/>
      <c r="D442" s="226" t="s">
        <v>146</v>
      </c>
      <c r="E442" s="227" t="s">
        <v>19</v>
      </c>
      <c r="F442" s="228" t="s">
        <v>1483</v>
      </c>
      <c r="G442" s="225"/>
      <c r="H442" s="227" t="s">
        <v>19</v>
      </c>
      <c r="I442" s="229"/>
      <c r="J442" s="225"/>
      <c r="K442" s="225"/>
      <c r="L442" s="230"/>
      <c r="M442" s="231"/>
      <c r="N442" s="232"/>
      <c r="O442" s="232"/>
      <c r="P442" s="232"/>
      <c r="Q442" s="232"/>
      <c r="R442" s="232"/>
      <c r="S442" s="232"/>
      <c r="T442" s="23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4" t="s">
        <v>146</v>
      </c>
      <c r="AU442" s="234" t="s">
        <v>83</v>
      </c>
      <c r="AV442" s="13" t="s">
        <v>81</v>
      </c>
      <c r="AW442" s="13" t="s">
        <v>35</v>
      </c>
      <c r="AX442" s="13" t="s">
        <v>73</v>
      </c>
      <c r="AY442" s="234" t="s">
        <v>135</v>
      </c>
    </row>
    <row r="443" spans="1:51" s="14" customFormat="1" ht="12">
      <c r="A443" s="14"/>
      <c r="B443" s="235"/>
      <c r="C443" s="236"/>
      <c r="D443" s="226" t="s">
        <v>146</v>
      </c>
      <c r="E443" s="237" t="s">
        <v>19</v>
      </c>
      <c r="F443" s="238" t="s">
        <v>1484</v>
      </c>
      <c r="G443" s="236"/>
      <c r="H443" s="239">
        <v>21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5" t="s">
        <v>146</v>
      </c>
      <c r="AU443" s="245" t="s">
        <v>83</v>
      </c>
      <c r="AV443" s="14" t="s">
        <v>83</v>
      </c>
      <c r="AW443" s="14" t="s">
        <v>35</v>
      </c>
      <c r="AX443" s="14" t="s">
        <v>81</v>
      </c>
      <c r="AY443" s="245" t="s">
        <v>135</v>
      </c>
    </row>
    <row r="444" spans="1:65" s="2" customFormat="1" ht="16.5" customHeight="1">
      <c r="A444" s="40"/>
      <c r="B444" s="41"/>
      <c r="C444" s="206" t="s">
        <v>666</v>
      </c>
      <c r="D444" s="206" t="s">
        <v>137</v>
      </c>
      <c r="E444" s="207" t="s">
        <v>773</v>
      </c>
      <c r="F444" s="208" t="s">
        <v>774</v>
      </c>
      <c r="G444" s="209" t="s">
        <v>706</v>
      </c>
      <c r="H444" s="210">
        <v>1</v>
      </c>
      <c r="I444" s="211"/>
      <c r="J444" s="212">
        <f>ROUND(I444*H444,2)</f>
        <v>0</v>
      </c>
      <c r="K444" s="208" t="s">
        <v>141</v>
      </c>
      <c r="L444" s="46"/>
      <c r="M444" s="213" t="s">
        <v>19</v>
      </c>
      <c r="N444" s="214" t="s">
        <v>44</v>
      </c>
      <c r="O444" s="86"/>
      <c r="P444" s="215">
        <f>O444*H444</f>
        <v>0</v>
      </c>
      <c r="Q444" s="215">
        <v>0</v>
      </c>
      <c r="R444" s="215">
        <f>Q444*H444</f>
        <v>0</v>
      </c>
      <c r="S444" s="215">
        <v>0</v>
      </c>
      <c r="T444" s="21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7" t="s">
        <v>707</v>
      </c>
      <c r="AT444" s="217" t="s">
        <v>137</v>
      </c>
      <c r="AU444" s="217" t="s">
        <v>83</v>
      </c>
      <c r="AY444" s="19" t="s">
        <v>135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9" t="s">
        <v>81</v>
      </c>
      <c r="BK444" s="218">
        <f>ROUND(I444*H444,2)</f>
        <v>0</v>
      </c>
      <c r="BL444" s="19" t="s">
        <v>707</v>
      </c>
      <c r="BM444" s="217" t="s">
        <v>1485</v>
      </c>
    </row>
    <row r="445" spans="1:47" s="2" customFormat="1" ht="12">
      <c r="A445" s="40"/>
      <c r="B445" s="41"/>
      <c r="C445" s="42"/>
      <c r="D445" s="219" t="s">
        <v>144</v>
      </c>
      <c r="E445" s="42"/>
      <c r="F445" s="220" t="s">
        <v>776</v>
      </c>
      <c r="G445" s="42"/>
      <c r="H445" s="42"/>
      <c r="I445" s="221"/>
      <c r="J445" s="42"/>
      <c r="K445" s="42"/>
      <c r="L445" s="46"/>
      <c r="M445" s="222"/>
      <c r="N445" s="223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144</v>
      </c>
      <c r="AU445" s="19" t="s">
        <v>83</v>
      </c>
    </row>
    <row r="446" spans="1:51" s="13" customFormat="1" ht="12">
      <c r="A446" s="13"/>
      <c r="B446" s="224"/>
      <c r="C446" s="225"/>
      <c r="D446" s="226" t="s">
        <v>146</v>
      </c>
      <c r="E446" s="227" t="s">
        <v>19</v>
      </c>
      <c r="F446" s="228" t="s">
        <v>777</v>
      </c>
      <c r="G446" s="225"/>
      <c r="H446" s="227" t="s">
        <v>19</v>
      </c>
      <c r="I446" s="229"/>
      <c r="J446" s="225"/>
      <c r="K446" s="225"/>
      <c r="L446" s="230"/>
      <c r="M446" s="231"/>
      <c r="N446" s="232"/>
      <c r="O446" s="232"/>
      <c r="P446" s="232"/>
      <c r="Q446" s="232"/>
      <c r="R446" s="232"/>
      <c r="S446" s="232"/>
      <c r="T446" s="23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4" t="s">
        <v>146</v>
      </c>
      <c r="AU446" s="234" t="s">
        <v>83</v>
      </c>
      <c r="AV446" s="13" t="s">
        <v>81</v>
      </c>
      <c r="AW446" s="13" t="s">
        <v>35</v>
      </c>
      <c r="AX446" s="13" t="s">
        <v>73</v>
      </c>
      <c r="AY446" s="234" t="s">
        <v>135</v>
      </c>
    </row>
    <row r="447" spans="1:51" s="14" customFormat="1" ht="12">
      <c r="A447" s="14"/>
      <c r="B447" s="235"/>
      <c r="C447" s="236"/>
      <c r="D447" s="226" t="s">
        <v>146</v>
      </c>
      <c r="E447" s="237" t="s">
        <v>19</v>
      </c>
      <c r="F447" s="238" t="s">
        <v>81</v>
      </c>
      <c r="G447" s="236"/>
      <c r="H447" s="239">
        <v>1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5" t="s">
        <v>146</v>
      </c>
      <c r="AU447" s="245" t="s">
        <v>83</v>
      </c>
      <c r="AV447" s="14" t="s">
        <v>83</v>
      </c>
      <c r="AW447" s="14" t="s">
        <v>35</v>
      </c>
      <c r="AX447" s="14" t="s">
        <v>81</v>
      </c>
      <c r="AY447" s="245" t="s">
        <v>135</v>
      </c>
    </row>
    <row r="448" spans="1:65" s="2" customFormat="1" ht="16.5" customHeight="1">
      <c r="A448" s="40"/>
      <c r="B448" s="41"/>
      <c r="C448" s="206" t="s">
        <v>674</v>
      </c>
      <c r="D448" s="206" t="s">
        <v>137</v>
      </c>
      <c r="E448" s="207" t="s">
        <v>785</v>
      </c>
      <c r="F448" s="208" t="s">
        <v>786</v>
      </c>
      <c r="G448" s="209" t="s">
        <v>714</v>
      </c>
      <c r="H448" s="210">
        <v>1</v>
      </c>
      <c r="I448" s="211"/>
      <c r="J448" s="212">
        <f>ROUND(I448*H448,2)</f>
        <v>0</v>
      </c>
      <c r="K448" s="208" t="s">
        <v>141</v>
      </c>
      <c r="L448" s="46"/>
      <c r="M448" s="213" t="s">
        <v>19</v>
      </c>
      <c r="N448" s="214" t="s">
        <v>44</v>
      </c>
      <c r="O448" s="86"/>
      <c r="P448" s="215">
        <f>O448*H448</f>
        <v>0</v>
      </c>
      <c r="Q448" s="215">
        <v>0</v>
      </c>
      <c r="R448" s="215">
        <f>Q448*H448</f>
        <v>0</v>
      </c>
      <c r="S448" s="215">
        <v>0</v>
      </c>
      <c r="T448" s="216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7" t="s">
        <v>707</v>
      </c>
      <c r="AT448" s="217" t="s">
        <v>137</v>
      </c>
      <c r="AU448" s="217" t="s">
        <v>83</v>
      </c>
      <c r="AY448" s="19" t="s">
        <v>135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9" t="s">
        <v>81</v>
      </c>
      <c r="BK448" s="218">
        <f>ROUND(I448*H448,2)</f>
        <v>0</v>
      </c>
      <c r="BL448" s="19" t="s">
        <v>707</v>
      </c>
      <c r="BM448" s="217" t="s">
        <v>1486</v>
      </c>
    </row>
    <row r="449" spans="1:47" s="2" customFormat="1" ht="12">
      <c r="A449" s="40"/>
      <c r="B449" s="41"/>
      <c r="C449" s="42"/>
      <c r="D449" s="219" t="s">
        <v>144</v>
      </c>
      <c r="E449" s="42"/>
      <c r="F449" s="220" t="s">
        <v>788</v>
      </c>
      <c r="G449" s="42"/>
      <c r="H449" s="42"/>
      <c r="I449" s="221"/>
      <c r="J449" s="42"/>
      <c r="K449" s="42"/>
      <c r="L449" s="46"/>
      <c r="M449" s="222"/>
      <c r="N449" s="223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144</v>
      </c>
      <c r="AU449" s="19" t="s">
        <v>83</v>
      </c>
    </row>
    <row r="450" spans="1:51" s="13" customFormat="1" ht="12">
      <c r="A450" s="13"/>
      <c r="B450" s="224"/>
      <c r="C450" s="225"/>
      <c r="D450" s="226" t="s">
        <v>146</v>
      </c>
      <c r="E450" s="227" t="s">
        <v>19</v>
      </c>
      <c r="F450" s="228" t="s">
        <v>789</v>
      </c>
      <c r="G450" s="225"/>
      <c r="H450" s="227" t="s">
        <v>19</v>
      </c>
      <c r="I450" s="229"/>
      <c r="J450" s="225"/>
      <c r="K450" s="225"/>
      <c r="L450" s="230"/>
      <c r="M450" s="231"/>
      <c r="N450" s="232"/>
      <c r="O450" s="232"/>
      <c r="P450" s="232"/>
      <c r="Q450" s="232"/>
      <c r="R450" s="232"/>
      <c r="S450" s="232"/>
      <c r="T450" s="23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4" t="s">
        <v>146</v>
      </c>
      <c r="AU450" s="234" t="s">
        <v>83</v>
      </c>
      <c r="AV450" s="13" t="s">
        <v>81</v>
      </c>
      <c r="AW450" s="13" t="s">
        <v>35</v>
      </c>
      <c r="AX450" s="13" t="s">
        <v>73</v>
      </c>
      <c r="AY450" s="234" t="s">
        <v>135</v>
      </c>
    </row>
    <row r="451" spans="1:51" s="14" customFormat="1" ht="12">
      <c r="A451" s="14"/>
      <c r="B451" s="235"/>
      <c r="C451" s="236"/>
      <c r="D451" s="226" t="s">
        <v>146</v>
      </c>
      <c r="E451" s="237" t="s">
        <v>19</v>
      </c>
      <c r="F451" s="238" t="s">
        <v>81</v>
      </c>
      <c r="G451" s="236"/>
      <c r="H451" s="239">
        <v>1</v>
      </c>
      <c r="I451" s="240"/>
      <c r="J451" s="236"/>
      <c r="K451" s="236"/>
      <c r="L451" s="241"/>
      <c r="M451" s="267"/>
      <c r="N451" s="268"/>
      <c r="O451" s="268"/>
      <c r="P451" s="268"/>
      <c r="Q451" s="268"/>
      <c r="R451" s="268"/>
      <c r="S451" s="268"/>
      <c r="T451" s="269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5" t="s">
        <v>146</v>
      </c>
      <c r="AU451" s="245" t="s">
        <v>83</v>
      </c>
      <c r="AV451" s="14" t="s">
        <v>83</v>
      </c>
      <c r="AW451" s="14" t="s">
        <v>35</v>
      </c>
      <c r="AX451" s="14" t="s">
        <v>81</v>
      </c>
      <c r="AY451" s="245" t="s">
        <v>135</v>
      </c>
    </row>
    <row r="452" spans="1:31" s="2" customFormat="1" ht="6.95" customHeight="1">
      <c r="A452" s="40"/>
      <c r="B452" s="61"/>
      <c r="C452" s="62"/>
      <c r="D452" s="62"/>
      <c r="E452" s="62"/>
      <c r="F452" s="62"/>
      <c r="G452" s="62"/>
      <c r="H452" s="62"/>
      <c r="I452" s="62"/>
      <c r="J452" s="62"/>
      <c r="K452" s="62"/>
      <c r="L452" s="46"/>
      <c r="M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</row>
  </sheetData>
  <sheetProtection password="CC35" sheet="1" objects="1" scenarios="1" formatColumns="0" formatRows="0" autoFilter="0"/>
  <autoFilter ref="C91:K451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4_01/111151131"/>
    <hyperlink ref="F106" r:id="rId2" display="https://podminky.urs.cz/item/CS_URS_2024_01/111151133"/>
    <hyperlink ref="F111" r:id="rId3" display="https://podminky.urs.cz/item/CS_URS_2024_01/111251101"/>
    <hyperlink ref="F115" r:id="rId4" display="https://podminky.urs.cz/item/CS_URS_2024_01/112151012"/>
    <hyperlink ref="F119" r:id="rId5" display="https://podminky.urs.cz/item/CS_URS_2024_01/112151014"/>
    <hyperlink ref="F123" r:id="rId6" display="https://podminky.urs.cz/item/CS_URS_2024_01/112151016"/>
    <hyperlink ref="F127" r:id="rId7" display="https://podminky.urs.cz/item/CS_URS_2024_01/112155115"/>
    <hyperlink ref="F131" r:id="rId8" display="https://podminky.urs.cz/item/CS_URS_2024_01/112155121"/>
    <hyperlink ref="F135" r:id="rId9" display="https://podminky.urs.cz/item/CS_URS_2024_01/112155125"/>
    <hyperlink ref="F139" r:id="rId10" display="https://podminky.urs.cz/item/CS_URS_2024_01/112155311"/>
    <hyperlink ref="F143" r:id="rId11" display="https://podminky.urs.cz/item/CS_URS_2024_01/112201112"/>
    <hyperlink ref="F147" r:id="rId12" display="https://podminky.urs.cz/item/CS_URS_2024_01/112201114"/>
    <hyperlink ref="F151" r:id="rId13" display="https://podminky.urs.cz/item/CS_URS_2024_01/112201116"/>
    <hyperlink ref="F155" r:id="rId14" display="https://podminky.urs.cz/item/CS_URS_2024_01/112211111"/>
    <hyperlink ref="F159" r:id="rId15" display="https://podminky.urs.cz/item/CS_URS_2024_01/112211112"/>
    <hyperlink ref="F163" r:id="rId16" display="https://podminky.urs.cz/item/CS_URS_2024_01/112211113"/>
    <hyperlink ref="F167" r:id="rId17" display="https://podminky.urs.cz/item/CS_URS_2024_01/115001104"/>
    <hyperlink ref="F172" r:id="rId18" display="https://podminky.urs.cz/item/CS_URS_2024_01/115101201"/>
    <hyperlink ref="F177" r:id="rId19" display="https://podminky.urs.cz/item/CS_URS_2024_01/115101301"/>
    <hyperlink ref="F182" r:id="rId20" display="https://podminky.urs.cz/item/CS_URS_2024_01/121151113"/>
    <hyperlink ref="F187" r:id="rId21" display="https://podminky.urs.cz/item/CS_URS_2024_01/122251103"/>
    <hyperlink ref="F195" r:id="rId22" display="https://podminky.urs.cz/item/CS_URS_2024_01/131251100"/>
    <hyperlink ref="F200" r:id="rId23" display="https://podminky.urs.cz/item/CS_URS_2024_01/132251101"/>
    <hyperlink ref="F206" r:id="rId24" display="https://podminky.urs.cz/item/CS_URS_2024_01/162201411"/>
    <hyperlink ref="F210" r:id="rId25" display="https://podminky.urs.cz/item/CS_URS_2024_01/162201412"/>
    <hyperlink ref="F214" r:id="rId26" display="https://podminky.urs.cz/item/CS_URS_2024_01/162201413"/>
    <hyperlink ref="F218" r:id="rId27" display="https://podminky.urs.cz/item/CS_URS_2024_01/162201421"/>
    <hyperlink ref="F222" r:id="rId28" display="https://podminky.urs.cz/item/CS_URS_2024_01/162201422"/>
    <hyperlink ref="F226" r:id="rId29" display="https://podminky.urs.cz/item/CS_URS_2024_01/162201423"/>
    <hyperlink ref="F230" r:id="rId30" display="https://podminky.urs.cz/item/CS_URS_2024_01/162301951"/>
    <hyperlink ref="F234" r:id="rId31" display="https://podminky.urs.cz/item/CS_URS_2024_01/162301952"/>
    <hyperlink ref="F238" r:id="rId32" display="https://podminky.urs.cz/item/CS_URS_2024_01/162301953"/>
    <hyperlink ref="F242" r:id="rId33" display="https://podminky.urs.cz/item/CS_URS_2024_01/162301971"/>
    <hyperlink ref="F246" r:id="rId34" display="https://podminky.urs.cz/item/CS_URS_2024_01/162301972"/>
    <hyperlink ref="F250" r:id="rId35" display="https://podminky.urs.cz/item/CS_URS_2024_01/162301973"/>
    <hyperlink ref="F254" r:id="rId36" display="https://podminky.urs.cz/item/CS_URS_2024_01/162551107"/>
    <hyperlink ref="F265" r:id="rId37" display="https://podminky.urs.cz/item/CS_URS_2024_01/162551108"/>
    <hyperlink ref="F271" r:id="rId38" display="https://podminky.urs.cz/item/CS_URS_2024_01/167151111"/>
    <hyperlink ref="F280" r:id="rId39" display="https://podminky.urs.cz/item/CS_URS_2024_01/171251201"/>
    <hyperlink ref="F291" r:id="rId40" display="https://podminky.urs.cz/item/CS_URS_2024_01/174101101"/>
    <hyperlink ref="F299" r:id="rId41" display="https://podminky.urs.cz/item/CS_URS_2024_01/181152302"/>
    <hyperlink ref="F304" r:id="rId42" display="https://podminky.urs.cz/item/CS_URS_2024_01/181411121"/>
    <hyperlink ref="F310" r:id="rId43" display="https://podminky.urs.cz/item/CS_URS_2024_01/181411123"/>
    <hyperlink ref="F316" r:id="rId44" display="https://podminky.urs.cz/item/CS_URS_2024_01/184853511"/>
    <hyperlink ref="F327" r:id="rId45" display="https://podminky.urs.cz/item/CS_URS_2024_01/321321116"/>
    <hyperlink ref="F333" r:id="rId46" display="https://podminky.urs.cz/item/CS_URS_2024_01/321351010"/>
    <hyperlink ref="F340" r:id="rId47" display="https://podminky.urs.cz/item/CS_URS_2024_01/321352010"/>
    <hyperlink ref="F347" r:id="rId48" display="https://podminky.urs.cz/item/CS_URS_2024_01/321366111"/>
    <hyperlink ref="F352" r:id="rId49" display="https://podminky.urs.cz/item/CS_URS_2024_01/326214221"/>
    <hyperlink ref="F360" r:id="rId50" display="https://podminky.urs.cz/item/CS_URS_2024_01/463215111"/>
    <hyperlink ref="F366" r:id="rId51" display="https://podminky.urs.cz/item/CS_URS_2024_01/564831111"/>
    <hyperlink ref="F372" r:id="rId52" display="https://podminky.urs.cz/item/CS_URS_2024_01/919521110"/>
    <hyperlink ref="F379" r:id="rId53" display="https://podminky.urs.cz/item/CS_URS_2024_01/919726121"/>
    <hyperlink ref="F385" r:id="rId54" display="https://podminky.urs.cz/item/CS_URS_2024_01/998332011"/>
    <hyperlink ref="F389" r:id="rId55" display="https://podminky.urs.cz/item/CS_URS_2024_01/711191001"/>
    <hyperlink ref="F399" r:id="rId56" display="https://podminky.urs.cz/item/CS_URS_2024_01/011103000"/>
    <hyperlink ref="F403" r:id="rId57" display="https://podminky.urs.cz/item/CS_URS_2024_01/011314000.1"/>
    <hyperlink ref="F407" r:id="rId58" display="https://podminky.urs.cz/item/CS_URS_2024_01/012103000"/>
    <hyperlink ref="F411" r:id="rId59" display="https://podminky.urs.cz/item/CS_URS_2024_01/012203000"/>
    <hyperlink ref="F415" r:id="rId60" display="https://podminky.urs.cz/item/CS_URS_2024_01/012303000"/>
    <hyperlink ref="F419" r:id="rId61" display="https://podminky.urs.cz/item/CS_URS_2024_01/013254000"/>
    <hyperlink ref="F424" r:id="rId62" display="https://podminky.urs.cz/item/CS_URS_2024_01/013294000"/>
    <hyperlink ref="F429" r:id="rId63" display="https://podminky.urs.cz/item/CS_URS_2024_01/030001000.1"/>
    <hyperlink ref="F434" r:id="rId64" display="https://podminky.urs.cz/item/CS_URS_2024_01/032803000"/>
    <hyperlink ref="F439" r:id="rId65" display="https://podminky.urs.cz/item/CS_URS_2024_01/043114000"/>
    <hyperlink ref="F445" r:id="rId66" display="https://podminky.urs.cz/item/CS_URS_2024_01/043203000"/>
    <hyperlink ref="F449" r:id="rId67" display="https://podminky.urs.cz/item/CS_URS_2024_01/0493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8" customWidth="1"/>
    <col min="2" max="2" width="1.7109375" style="278" customWidth="1"/>
    <col min="3" max="4" width="5.00390625" style="278" customWidth="1"/>
    <col min="5" max="5" width="11.7109375" style="278" customWidth="1"/>
    <col min="6" max="6" width="9.140625" style="278" customWidth="1"/>
    <col min="7" max="7" width="5.00390625" style="278" customWidth="1"/>
    <col min="8" max="8" width="77.8515625" style="278" customWidth="1"/>
    <col min="9" max="10" width="20.00390625" style="278" customWidth="1"/>
    <col min="11" max="11" width="1.7109375" style="278" customWidth="1"/>
  </cols>
  <sheetData>
    <row r="1" s="1" customFormat="1" ht="37.5" customHeight="1"/>
    <row r="2" spans="2:11" s="1" customFormat="1" ht="7.5" customHeight="1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r="3" spans="2:11" s="16" customFormat="1" ht="45" customHeight="1">
      <c r="B3" s="282"/>
      <c r="C3" s="283" t="s">
        <v>1487</v>
      </c>
      <c r="D3" s="283"/>
      <c r="E3" s="283"/>
      <c r="F3" s="283"/>
      <c r="G3" s="283"/>
      <c r="H3" s="283"/>
      <c r="I3" s="283"/>
      <c r="J3" s="283"/>
      <c r="K3" s="284"/>
    </row>
    <row r="4" spans="2:11" s="1" customFormat="1" ht="25.5" customHeight="1">
      <c r="B4" s="285"/>
      <c r="C4" s="286" t="s">
        <v>1488</v>
      </c>
      <c r="D4" s="286"/>
      <c r="E4" s="286"/>
      <c r="F4" s="286"/>
      <c r="G4" s="286"/>
      <c r="H4" s="286"/>
      <c r="I4" s="286"/>
      <c r="J4" s="286"/>
      <c r="K4" s="287"/>
    </row>
    <row r="5" spans="2:11" s="1" customFormat="1" ht="5.25" customHeight="1">
      <c r="B5" s="285"/>
      <c r="C5" s="288"/>
      <c r="D5" s="288"/>
      <c r="E5" s="288"/>
      <c r="F5" s="288"/>
      <c r="G5" s="288"/>
      <c r="H5" s="288"/>
      <c r="I5" s="288"/>
      <c r="J5" s="288"/>
      <c r="K5" s="287"/>
    </row>
    <row r="6" spans="2:11" s="1" customFormat="1" ht="15" customHeight="1">
      <c r="B6" s="285"/>
      <c r="C6" s="289" t="s">
        <v>1489</v>
      </c>
      <c r="D6" s="289"/>
      <c r="E6" s="289"/>
      <c r="F6" s="289"/>
      <c r="G6" s="289"/>
      <c r="H6" s="289"/>
      <c r="I6" s="289"/>
      <c r="J6" s="289"/>
      <c r="K6" s="287"/>
    </row>
    <row r="7" spans="2:11" s="1" customFormat="1" ht="15" customHeight="1">
      <c r="B7" s="290"/>
      <c r="C7" s="289" t="s">
        <v>1490</v>
      </c>
      <c r="D7" s="289"/>
      <c r="E7" s="289"/>
      <c r="F7" s="289"/>
      <c r="G7" s="289"/>
      <c r="H7" s="289"/>
      <c r="I7" s="289"/>
      <c r="J7" s="289"/>
      <c r="K7" s="287"/>
    </row>
    <row r="8" spans="2:11" s="1" customFormat="1" ht="12.75" customHeight="1">
      <c r="B8" s="290"/>
      <c r="C8" s="289"/>
      <c r="D8" s="289"/>
      <c r="E8" s="289"/>
      <c r="F8" s="289"/>
      <c r="G8" s="289"/>
      <c r="H8" s="289"/>
      <c r="I8" s="289"/>
      <c r="J8" s="289"/>
      <c r="K8" s="287"/>
    </row>
    <row r="9" spans="2:11" s="1" customFormat="1" ht="15" customHeight="1">
      <c r="B9" s="290"/>
      <c r="C9" s="289" t="s">
        <v>1491</v>
      </c>
      <c r="D9" s="289"/>
      <c r="E9" s="289"/>
      <c r="F9" s="289"/>
      <c r="G9" s="289"/>
      <c r="H9" s="289"/>
      <c r="I9" s="289"/>
      <c r="J9" s="289"/>
      <c r="K9" s="287"/>
    </row>
    <row r="10" spans="2:11" s="1" customFormat="1" ht="15" customHeight="1">
      <c r="B10" s="290"/>
      <c r="C10" s="289"/>
      <c r="D10" s="289" t="s">
        <v>1492</v>
      </c>
      <c r="E10" s="289"/>
      <c r="F10" s="289"/>
      <c r="G10" s="289"/>
      <c r="H10" s="289"/>
      <c r="I10" s="289"/>
      <c r="J10" s="289"/>
      <c r="K10" s="287"/>
    </row>
    <row r="11" spans="2:11" s="1" customFormat="1" ht="15" customHeight="1">
      <c r="B11" s="290"/>
      <c r="C11" s="291"/>
      <c r="D11" s="289" t="s">
        <v>1493</v>
      </c>
      <c r="E11" s="289"/>
      <c r="F11" s="289"/>
      <c r="G11" s="289"/>
      <c r="H11" s="289"/>
      <c r="I11" s="289"/>
      <c r="J11" s="289"/>
      <c r="K11" s="287"/>
    </row>
    <row r="12" spans="2:11" s="1" customFormat="1" ht="15" customHeight="1">
      <c r="B12" s="290"/>
      <c r="C12" s="291"/>
      <c r="D12" s="289"/>
      <c r="E12" s="289"/>
      <c r="F12" s="289"/>
      <c r="G12" s="289"/>
      <c r="H12" s="289"/>
      <c r="I12" s="289"/>
      <c r="J12" s="289"/>
      <c r="K12" s="287"/>
    </row>
    <row r="13" spans="2:11" s="1" customFormat="1" ht="15" customHeight="1">
      <c r="B13" s="290"/>
      <c r="C13" s="291"/>
      <c r="D13" s="292" t="s">
        <v>1494</v>
      </c>
      <c r="E13" s="289"/>
      <c r="F13" s="289"/>
      <c r="G13" s="289"/>
      <c r="H13" s="289"/>
      <c r="I13" s="289"/>
      <c r="J13" s="289"/>
      <c r="K13" s="287"/>
    </row>
    <row r="14" spans="2:11" s="1" customFormat="1" ht="12.75" customHeight="1">
      <c r="B14" s="290"/>
      <c r="C14" s="291"/>
      <c r="D14" s="291"/>
      <c r="E14" s="291"/>
      <c r="F14" s="291"/>
      <c r="G14" s="291"/>
      <c r="H14" s="291"/>
      <c r="I14" s="291"/>
      <c r="J14" s="291"/>
      <c r="K14" s="287"/>
    </row>
    <row r="15" spans="2:11" s="1" customFormat="1" ht="15" customHeight="1">
      <c r="B15" s="290"/>
      <c r="C15" s="291"/>
      <c r="D15" s="289" t="s">
        <v>1495</v>
      </c>
      <c r="E15" s="289"/>
      <c r="F15" s="289"/>
      <c r="G15" s="289"/>
      <c r="H15" s="289"/>
      <c r="I15" s="289"/>
      <c r="J15" s="289"/>
      <c r="K15" s="287"/>
    </row>
    <row r="16" spans="2:11" s="1" customFormat="1" ht="15" customHeight="1">
      <c r="B16" s="290"/>
      <c r="C16" s="291"/>
      <c r="D16" s="289" t="s">
        <v>1496</v>
      </c>
      <c r="E16" s="289"/>
      <c r="F16" s="289"/>
      <c r="G16" s="289"/>
      <c r="H16" s="289"/>
      <c r="I16" s="289"/>
      <c r="J16" s="289"/>
      <c r="K16" s="287"/>
    </row>
    <row r="17" spans="2:11" s="1" customFormat="1" ht="15" customHeight="1">
      <c r="B17" s="290"/>
      <c r="C17" s="291"/>
      <c r="D17" s="289" t="s">
        <v>1497</v>
      </c>
      <c r="E17" s="289"/>
      <c r="F17" s="289"/>
      <c r="G17" s="289"/>
      <c r="H17" s="289"/>
      <c r="I17" s="289"/>
      <c r="J17" s="289"/>
      <c r="K17" s="287"/>
    </row>
    <row r="18" spans="2:11" s="1" customFormat="1" ht="15" customHeight="1">
      <c r="B18" s="290"/>
      <c r="C18" s="291"/>
      <c r="D18" s="291"/>
      <c r="E18" s="293" t="s">
        <v>80</v>
      </c>
      <c r="F18" s="289" t="s">
        <v>1498</v>
      </c>
      <c r="G18" s="289"/>
      <c r="H18" s="289"/>
      <c r="I18" s="289"/>
      <c r="J18" s="289"/>
      <c r="K18" s="287"/>
    </row>
    <row r="19" spans="2:11" s="1" customFormat="1" ht="15" customHeight="1">
      <c r="B19" s="290"/>
      <c r="C19" s="291"/>
      <c r="D19" s="291"/>
      <c r="E19" s="293" t="s">
        <v>1499</v>
      </c>
      <c r="F19" s="289" t="s">
        <v>1500</v>
      </c>
      <c r="G19" s="289"/>
      <c r="H19" s="289"/>
      <c r="I19" s="289"/>
      <c r="J19" s="289"/>
      <c r="K19" s="287"/>
    </row>
    <row r="20" spans="2:11" s="1" customFormat="1" ht="15" customHeight="1">
      <c r="B20" s="290"/>
      <c r="C20" s="291"/>
      <c r="D20" s="291"/>
      <c r="E20" s="293" t="s">
        <v>1501</v>
      </c>
      <c r="F20" s="289" t="s">
        <v>1502</v>
      </c>
      <c r="G20" s="289"/>
      <c r="H20" s="289"/>
      <c r="I20" s="289"/>
      <c r="J20" s="289"/>
      <c r="K20" s="287"/>
    </row>
    <row r="21" spans="2:11" s="1" customFormat="1" ht="15" customHeight="1">
      <c r="B21" s="290"/>
      <c r="C21" s="291"/>
      <c r="D21" s="291"/>
      <c r="E21" s="293" t="s">
        <v>1503</v>
      </c>
      <c r="F21" s="289" t="s">
        <v>1504</v>
      </c>
      <c r="G21" s="289"/>
      <c r="H21" s="289"/>
      <c r="I21" s="289"/>
      <c r="J21" s="289"/>
      <c r="K21" s="287"/>
    </row>
    <row r="22" spans="2:11" s="1" customFormat="1" ht="15" customHeight="1">
      <c r="B22" s="290"/>
      <c r="C22" s="291"/>
      <c r="D22" s="291"/>
      <c r="E22" s="293" t="s">
        <v>1505</v>
      </c>
      <c r="F22" s="289" t="s">
        <v>1506</v>
      </c>
      <c r="G22" s="289"/>
      <c r="H22" s="289"/>
      <c r="I22" s="289"/>
      <c r="J22" s="289"/>
      <c r="K22" s="287"/>
    </row>
    <row r="23" spans="2:11" s="1" customFormat="1" ht="15" customHeight="1">
      <c r="B23" s="290"/>
      <c r="C23" s="291"/>
      <c r="D23" s="291"/>
      <c r="E23" s="293" t="s">
        <v>1507</v>
      </c>
      <c r="F23" s="289" t="s">
        <v>1508</v>
      </c>
      <c r="G23" s="289"/>
      <c r="H23" s="289"/>
      <c r="I23" s="289"/>
      <c r="J23" s="289"/>
      <c r="K23" s="287"/>
    </row>
    <row r="24" spans="2:11" s="1" customFormat="1" ht="12.75" customHeight="1">
      <c r="B24" s="290"/>
      <c r="C24" s="291"/>
      <c r="D24" s="291"/>
      <c r="E24" s="291"/>
      <c r="F24" s="291"/>
      <c r="G24" s="291"/>
      <c r="H24" s="291"/>
      <c r="I24" s="291"/>
      <c r="J24" s="291"/>
      <c r="K24" s="287"/>
    </row>
    <row r="25" spans="2:11" s="1" customFormat="1" ht="15" customHeight="1">
      <c r="B25" s="290"/>
      <c r="C25" s="289" t="s">
        <v>1509</v>
      </c>
      <c r="D25" s="289"/>
      <c r="E25" s="289"/>
      <c r="F25" s="289"/>
      <c r="G25" s="289"/>
      <c r="H25" s="289"/>
      <c r="I25" s="289"/>
      <c r="J25" s="289"/>
      <c r="K25" s="287"/>
    </row>
    <row r="26" spans="2:11" s="1" customFormat="1" ht="15" customHeight="1">
      <c r="B26" s="290"/>
      <c r="C26" s="289" t="s">
        <v>1510</v>
      </c>
      <c r="D26" s="289"/>
      <c r="E26" s="289"/>
      <c r="F26" s="289"/>
      <c r="G26" s="289"/>
      <c r="H26" s="289"/>
      <c r="I26" s="289"/>
      <c r="J26" s="289"/>
      <c r="K26" s="287"/>
    </row>
    <row r="27" spans="2:11" s="1" customFormat="1" ht="15" customHeight="1">
      <c r="B27" s="290"/>
      <c r="C27" s="289"/>
      <c r="D27" s="289" t="s">
        <v>1511</v>
      </c>
      <c r="E27" s="289"/>
      <c r="F27" s="289"/>
      <c r="G27" s="289"/>
      <c r="H27" s="289"/>
      <c r="I27" s="289"/>
      <c r="J27" s="289"/>
      <c r="K27" s="287"/>
    </row>
    <row r="28" spans="2:11" s="1" customFormat="1" ht="15" customHeight="1">
      <c r="B28" s="290"/>
      <c r="C28" s="291"/>
      <c r="D28" s="289" t="s">
        <v>1512</v>
      </c>
      <c r="E28" s="289"/>
      <c r="F28" s="289"/>
      <c r="G28" s="289"/>
      <c r="H28" s="289"/>
      <c r="I28" s="289"/>
      <c r="J28" s="289"/>
      <c r="K28" s="287"/>
    </row>
    <row r="29" spans="2:11" s="1" customFormat="1" ht="12.75" customHeight="1">
      <c r="B29" s="290"/>
      <c r="C29" s="291"/>
      <c r="D29" s="291"/>
      <c r="E29" s="291"/>
      <c r="F29" s="291"/>
      <c r="G29" s="291"/>
      <c r="H29" s="291"/>
      <c r="I29" s="291"/>
      <c r="J29" s="291"/>
      <c r="K29" s="287"/>
    </row>
    <row r="30" spans="2:11" s="1" customFormat="1" ht="15" customHeight="1">
      <c r="B30" s="290"/>
      <c r="C30" s="291"/>
      <c r="D30" s="289" t="s">
        <v>1513</v>
      </c>
      <c r="E30" s="289"/>
      <c r="F30" s="289"/>
      <c r="G30" s="289"/>
      <c r="H30" s="289"/>
      <c r="I30" s="289"/>
      <c r="J30" s="289"/>
      <c r="K30" s="287"/>
    </row>
    <row r="31" spans="2:11" s="1" customFormat="1" ht="15" customHeight="1">
      <c r="B31" s="290"/>
      <c r="C31" s="291"/>
      <c r="D31" s="289" t="s">
        <v>1514</v>
      </c>
      <c r="E31" s="289"/>
      <c r="F31" s="289"/>
      <c r="G31" s="289"/>
      <c r="H31" s="289"/>
      <c r="I31" s="289"/>
      <c r="J31" s="289"/>
      <c r="K31" s="287"/>
    </row>
    <row r="32" spans="2:11" s="1" customFormat="1" ht="12.75" customHeight="1">
      <c r="B32" s="290"/>
      <c r="C32" s="291"/>
      <c r="D32" s="291"/>
      <c r="E32" s="291"/>
      <c r="F32" s="291"/>
      <c r="G32" s="291"/>
      <c r="H32" s="291"/>
      <c r="I32" s="291"/>
      <c r="J32" s="291"/>
      <c r="K32" s="287"/>
    </row>
    <row r="33" spans="2:11" s="1" customFormat="1" ht="15" customHeight="1">
      <c r="B33" s="290"/>
      <c r="C33" s="291"/>
      <c r="D33" s="289" t="s">
        <v>1515</v>
      </c>
      <c r="E33" s="289"/>
      <c r="F33" s="289"/>
      <c r="G33" s="289"/>
      <c r="H33" s="289"/>
      <c r="I33" s="289"/>
      <c r="J33" s="289"/>
      <c r="K33" s="287"/>
    </row>
    <row r="34" spans="2:11" s="1" customFormat="1" ht="15" customHeight="1">
      <c r="B34" s="290"/>
      <c r="C34" s="291"/>
      <c r="D34" s="289" t="s">
        <v>1516</v>
      </c>
      <c r="E34" s="289"/>
      <c r="F34" s="289"/>
      <c r="G34" s="289"/>
      <c r="H34" s="289"/>
      <c r="I34" s="289"/>
      <c r="J34" s="289"/>
      <c r="K34" s="287"/>
    </row>
    <row r="35" spans="2:11" s="1" customFormat="1" ht="15" customHeight="1">
      <c r="B35" s="290"/>
      <c r="C35" s="291"/>
      <c r="D35" s="289" t="s">
        <v>1517</v>
      </c>
      <c r="E35" s="289"/>
      <c r="F35" s="289"/>
      <c r="G35" s="289"/>
      <c r="H35" s="289"/>
      <c r="I35" s="289"/>
      <c r="J35" s="289"/>
      <c r="K35" s="287"/>
    </row>
    <row r="36" spans="2:11" s="1" customFormat="1" ht="15" customHeight="1">
      <c r="B36" s="290"/>
      <c r="C36" s="291"/>
      <c r="D36" s="289"/>
      <c r="E36" s="292" t="s">
        <v>121</v>
      </c>
      <c r="F36" s="289"/>
      <c r="G36" s="289" t="s">
        <v>1518</v>
      </c>
      <c r="H36" s="289"/>
      <c r="I36" s="289"/>
      <c r="J36" s="289"/>
      <c r="K36" s="287"/>
    </row>
    <row r="37" spans="2:11" s="1" customFormat="1" ht="30.75" customHeight="1">
      <c r="B37" s="290"/>
      <c r="C37" s="291"/>
      <c r="D37" s="289"/>
      <c r="E37" s="292" t="s">
        <v>1519</v>
      </c>
      <c r="F37" s="289"/>
      <c r="G37" s="289" t="s">
        <v>1520</v>
      </c>
      <c r="H37" s="289"/>
      <c r="I37" s="289"/>
      <c r="J37" s="289"/>
      <c r="K37" s="287"/>
    </row>
    <row r="38" spans="2:11" s="1" customFormat="1" ht="15" customHeight="1">
      <c r="B38" s="290"/>
      <c r="C38" s="291"/>
      <c r="D38" s="289"/>
      <c r="E38" s="292" t="s">
        <v>54</v>
      </c>
      <c r="F38" s="289"/>
      <c r="G38" s="289" t="s">
        <v>1521</v>
      </c>
      <c r="H38" s="289"/>
      <c r="I38" s="289"/>
      <c r="J38" s="289"/>
      <c r="K38" s="287"/>
    </row>
    <row r="39" spans="2:11" s="1" customFormat="1" ht="15" customHeight="1">
      <c r="B39" s="290"/>
      <c r="C39" s="291"/>
      <c r="D39" s="289"/>
      <c r="E39" s="292" t="s">
        <v>55</v>
      </c>
      <c r="F39" s="289"/>
      <c r="G39" s="289" t="s">
        <v>1522</v>
      </c>
      <c r="H39" s="289"/>
      <c r="I39" s="289"/>
      <c r="J39" s="289"/>
      <c r="K39" s="287"/>
    </row>
    <row r="40" spans="2:11" s="1" customFormat="1" ht="15" customHeight="1">
      <c r="B40" s="290"/>
      <c r="C40" s="291"/>
      <c r="D40" s="289"/>
      <c r="E40" s="292" t="s">
        <v>122</v>
      </c>
      <c r="F40" s="289"/>
      <c r="G40" s="289" t="s">
        <v>1523</v>
      </c>
      <c r="H40" s="289"/>
      <c r="I40" s="289"/>
      <c r="J40" s="289"/>
      <c r="K40" s="287"/>
    </row>
    <row r="41" spans="2:11" s="1" customFormat="1" ht="15" customHeight="1">
      <c r="B41" s="290"/>
      <c r="C41" s="291"/>
      <c r="D41" s="289"/>
      <c r="E41" s="292" t="s">
        <v>123</v>
      </c>
      <c r="F41" s="289"/>
      <c r="G41" s="289" t="s">
        <v>1524</v>
      </c>
      <c r="H41" s="289"/>
      <c r="I41" s="289"/>
      <c r="J41" s="289"/>
      <c r="K41" s="287"/>
    </row>
    <row r="42" spans="2:11" s="1" customFormat="1" ht="15" customHeight="1">
      <c r="B42" s="290"/>
      <c r="C42" s="291"/>
      <c r="D42" s="289"/>
      <c r="E42" s="292" t="s">
        <v>1525</v>
      </c>
      <c r="F42" s="289"/>
      <c r="G42" s="289" t="s">
        <v>1526</v>
      </c>
      <c r="H42" s="289"/>
      <c r="I42" s="289"/>
      <c r="J42" s="289"/>
      <c r="K42" s="287"/>
    </row>
    <row r="43" spans="2:11" s="1" customFormat="1" ht="15" customHeight="1">
      <c r="B43" s="290"/>
      <c r="C43" s="291"/>
      <c r="D43" s="289"/>
      <c r="E43" s="292"/>
      <c r="F43" s="289"/>
      <c r="G43" s="289" t="s">
        <v>1527</v>
      </c>
      <c r="H43" s="289"/>
      <c r="I43" s="289"/>
      <c r="J43" s="289"/>
      <c r="K43" s="287"/>
    </row>
    <row r="44" spans="2:11" s="1" customFormat="1" ht="15" customHeight="1">
      <c r="B44" s="290"/>
      <c r="C44" s="291"/>
      <c r="D44" s="289"/>
      <c r="E44" s="292" t="s">
        <v>1528</v>
      </c>
      <c r="F44" s="289"/>
      <c r="G44" s="289" t="s">
        <v>1529</v>
      </c>
      <c r="H44" s="289"/>
      <c r="I44" s="289"/>
      <c r="J44" s="289"/>
      <c r="K44" s="287"/>
    </row>
    <row r="45" spans="2:11" s="1" customFormat="1" ht="15" customHeight="1">
      <c r="B45" s="290"/>
      <c r="C45" s="291"/>
      <c r="D45" s="289"/>
      <c r="E45" s="292" t="s">
        <v>125</v>
      </c>
      <c r="F45" s="289"/>
      <c r="G45" s="289" t="s">
        <v>1530</v>
      </c>
      <c r="H45" s="289"/>
      <c r="I45" s="289"/>
      <c r="J45" s="289"/>
      <c r="K45" s="287"/>
    </row>
    <row r="46" spans="2:11" s="1" customFormat="1" ht="12.75" customHeight="1">
      <c r="B46" s="290"/>
      <c r="C46" s="291"/>
      <c r="D46" s="289"/>
      <c r="E46" s="289"/>
      <c r="F46" s="289"/>
      <c r="G46" s="289"/>
      <c r="H46" s="289"/>
      <c r="I46" s="289"/>
      <c r="J46" s="289"/>
      <c r="K46" s="287"/>
    </row>
    <row r="47" spans="2:11" s="1" customFormat="1" ht="15" customHeight="1">
      <c r="B47" s="290"/>
      <c r="C47" s="291"/>
      <c r="D47" s="289" t="s">
        <v>1531</v>
      </c>
      <c r="E47" s="289"/>
      <c r="F47" s="289"/>
      <c r="G47" s="289"/>
      <c r="H47" s="289"/>
      <c r="I47" s="289"/>
      <c r="J47" s="289"/>
      <c r="K47" s="287"/>
    </row>
    <row r="48" spans="2:11" s="1" customFormat="1" ht="15" customHeight="1">
      <c r="B48" s="290"/>
      <c r="C48" s="291"/>
      <c r="D48" s="291"/>
      <c r="E48" s="289" t="s">
        <v>1532</v>
      </c>
      <c r="F48" s="289"/>
      <c r="G48" s="289"/>
      <c r="H48" s="289"/>
      <c r="I48" s="289"/>
      <c r="J48" s="289"/>
      <c r="K48" s="287"/>
    </row>
    <row r="49" spans="2:11" s="1" customFormat="1" ht="15" customHeight="1">
      <c r="B49" s="290"/>
      <c r="C49" s="291"/>
      <c r="D49" s="291"/>
      <c r="E49" s="289" t="s">
        <v>1533</v>
      </c>
      <c r="F49" s="289"/>
      <c r="G49" s="289"/>
      <c r="H49" s="289"/>
      <c r="I49" s="289"/>
      <c r="J49" s="289"/>
      <c r="K49" s="287"/>
    </row>
    <row r="50" spans="2:11" s="1" customFormat="1" ht="15" customHeight="1">
      <c r="B50" s="290"/>
      <c r="C50" s="291"/>
      <c r="D50" s="291"/>
      <c r="E50" s="289" t="s">
        <v>1534</v>
      </c>
      <c r="F50" s="289"/>
      <c r="G50" s="289"/>
      <c r="H50" s="289"/>
      <c r="I50" s="289"/>
      <c r="J50" s="289"/>
      <c r="K50" s="287"/>
    </row>
    <row r="51" spans="2:11" s="1" customFormat="1" ht="15" customHeight="1">
      <c r="B51" s="290"/>
      <c r="C51" s="291"/>
      <c r="D51" s="289" t="s">
        <v>1535</v>
      </c>
      <c r="E51" s="289"/>
      <c r="F51" s="289"/>
      <c r="G51" s="289"/>
      <c r="H51" s="289"/>
      <c r="I51" s="289"/>
      <c r="J51" s="289"/>
      <c r="K51" s="287"/>
    </row>
    <row r="52" spans="2:11" s="1" customFormat="1" ht="25.5" customHeight="1">
      <c r="B52" s="285"/>
      <c r="C52" s="286" t="s">
        <v>1536</v>
      </c>
      <c r="D52" s="286"/>
      <c r="E52" s="286"/>
      <c r="F52" s="286"/>
      <c r="G52" s="286"/>
      <c r="H52" s="286"/>
      <c r="I52" s="286"/>
      <c r="J52" s="286"/>
      <c r="K52" s="287"/>
    </row>
    <row r="53" spans="2:11" s="1" customFormat="1" ht="5.25" customHeight="1">
      <c r="B53" s="285"/>
      <c r="C53" s="288"/>
      <c r="D53" s="288"/>
      <c r="E53" s="288"/>
      <c r="F53" s="288"/>
      <c r="G53" s="288"/>
      <c r="H53" s="288"/>
      <c r="I53" s="288"/>
      <c r="J53" s="288"/>
      <c r="K53" s="287"/>
    </row>
    <row r="54" spans="2:11" s="1" customFormat="1" ht="15" customHeight="1">
      <c r="B54" s="285"/>
      <c r="C54" s="289" t="s">
        <v>1537</v>
      </c>
      <c r="D54" s="289"/>
      <c r="E54" s="289"/>
      <c r="F54" s="289"/>
      <c r="G54" s="289"/>
      <c r="H54" s="289"/>
      <c r="I54" s="289"/>
      <c r="J54" s="289"/>
      <c r="K54" s="287"/>
    </row>
    <row r="55" spans="2:11" s="1" customFormat="1" ht="15" customHeight="1">
      <c r="B55" s="285"/>
      <c r="C55" s="289" t="s">
        <v>1538</v>
      </c>
      <c r="D55" s="289"/>
      <c r="E55" s="289"/>
      <c r="F55" s="289"/>
      <c r="G55" s="289"/>
      <c r="H55" s="289"/>
      <c r="I55" s="289"/>
      <c r="J55" s="289"/>
      <c r="K55" s="287"/>
    </row>
    <row r="56" spans="2:11" s="1" customFormat="1" ht="12.75" customHeight="1">
      <c r="B56" s="285"/>
      <c r="C56" s="289"/>
      <c r="D56" s="289"/>
      <c r="E56" s="289"/>
      <c r="F56" s="289"/>
      <c r="G56" s="289"/>
      <c r="H56" s="289"/>
      <c r="I56" s="289"/>
      <c r="J56" s="289"/>
      <c r="K56" s="287"/>
    </row>
    <row r="57" spans="2:11" s="1" customFormat="1" ht="15" customHeight="1">
      <c r="B57" s="285"/>
      <c r="C57" s="289" t="s">
        <v>1539</v>
      </c>
      <c r="D57" s="289"/>
      <c r="E57" s="289"/>
      <c r="F57" s="289"/>
      <c r="G57" s="289"/>
      <c r="H57" s="289"/>
      <c r="I57" s="289"/>
      <c r="J57" s="289"/>
      <c r="K57" s="287"/>
    </row>
    <row r="58" spans="2:11" s="1" customFormat="1" ht="15" customHeight="1">
      <c r="B58" s="285"/>
      <c r="C58" s="291"/>
      <c r="D58" s="289" t="s">
        <v>1540</v>
      </c>
      <c r="E58" s="289"/>
      <c r="F58" s="289"/>
      <c r="G58" s="289"/>
      <c r="H58" s="289"/>
      <c r="I58" s="289"/>
      <c r="J58" s="289"/>
      <c r="K58" s="287"/>
    </row>
    <row r="59" spans="2:11" s="1" customFormat="1" ht="15" customHeight="1">
      <c r="B59" s="285"/>
      <c r="C59" s="291"/>
      <c r="D59" s="289" t="s">
        <v>1541</v>
      </c>
      <c r="E59" s="289"/>
      <c r="F59" s="289"/>
      <c r="G59" s="289"/>
      <c r="H59" s="289"/>
      <c r="I59" s="289"/>
      <c r="J59" s="289"/>
      <c r="K59" s="287"/>
    </row>
    <row r="60" spans="2:11" s="1" customFormat="1" ht="15" customHeight="1">
      <c r="B60" s="285"/>
      <c r="C60" s="291"/>
      <c r="D60" s="289" t="s">
        <v>1542</v>
      </c>
      <c r="E60" s="289"/>
      <c r="F60" s="289"/>
      <c r="G60" s="289"/>
      <c r="H60" s="289"/>
      <c r="I60" s="289"/>
      <c r="J60" s="289"/>
      <c r="K60" s="287"/>
    </row>
    <row r="61" spans="2:11" s="1" customFormat="1" ht="15" customHeight="1">
      <c r="B61" s="285"/>
      <c r="C61" s="291"/>
      <c r="D61" s="289" t="s">
        <v>1543</v>
      </c>
      <c r="E61" s="289"/>
      <c r="F61" s="289"/>
      <c r="G61" s="289"/>
      <c r="H61" s="289"/>
      <c r="I61" s="289"/>
      <c r="J61" s="289"/>
      <c r="K61" s="287"/>
    </row>
    <row r="62" spans="2:11" s="1" customFormat="1" ht="15" customHeight="1">
      <c r="B62" s="285"/>
      <c r="C62" s="291"/>
      <c r="D62" s="294" t="s">
        <v>1544</v>
      </c>
      <c r="E62" s="294"/>
      <c r="F62" s="294"/>
      <c r="G62" s="294"/>
      <c r="H62" s="294"/>
      <c r="I62" s="294"/>
      <c r="J62" s="294"/>
      <c r="K62" s="287"/>
    </row>
    <row r="63" spans="2:11" s="1" customFormat="1" ht="15" customHeight="1">
      <c r="B63" s="285"/>
      <c r="C63" s="291"/>
      <c r="D63" s="289" t="s">
        <v>1545</v>
      </c>
      <c r="E63" s="289"/>
      <c r="F63" s="289"/>
      <c r="G63" s="289"/>
      <c r="H63" s="289"/>
      <c r="I63" s="289"/>
      <c r="J63" s="289"/>
      <c r="K63" s="287"/>
    </row>
    <row r="64" spans="2:11" s="1" customFormat="1" ht="12.75" customHeight="1">
      <c r="B64" s="285"/>
      <c r="C64" s="291"/>
      <c r="D64" s="291"/>
      <c r="E64" s="295"/>
      <c r="F64" s="291"/>
      <c r="G64" s="291"/>
      <c r="H64" s="291"/>
      <c r="I64" s="291"/>
      <c r="J64" s="291"/>
      <c r="K64" s="287"/>
    </row>
    <row r="65" spans="2:11" s="1" customFormat="1" ht="15" customHeight="1">
      <c r="B65" s="285"/>
      <c r="C65" s="291"/>
      <c r="D65" s="289" t="s">
        <v>1546</v>
      </c>
      <c r="E65" s="289"/>
      <c r="F65" s="289"/>
      <c r="G65" s="289"/>
      <c r="H65" s="289"/>
      <c r="I65" s="289"/>
      <c r="J65" s="289"/>
      <c r="K65" s="287"/>
    </row>
    <row r="66" spans="2:11" s="1" customFormat="1" ht="15" customHeight="1">
      <c r="B66" s="285"/>
      <c r="C66" s="291"/>
      <c r="D66" s="294" t="s">
        <v>1547</v>
      </c>
      <c r="E66" s="294"/>
      <c r="F66" s="294"/>
      <c r="G66" s="294"/>
      <c r="H66" s="294"/>
      <c r="I66" s="294"/>
      <c r="J66" s="294"/>
      <c r="K66" s="287"/>
    </row>
    <row r="67" spans="2:11" s="1" customFormat="1" ht="15" customHeight="1">
      <c r="B67" s="285"/>
      <c r="C67" s="291"/>
      <c r="D67" s="289" t="s">
        <v>1548</v>
      </c>
      <c r="E67" s="289"/>
      <c r="F67" s="289"/>
      <c r="G67" s="289"/>
      <c r="H67" s="289"/>
      <c r="I67" s="289"/>
      <c r="J67" s="289"/>
      <c r="K67" s="287"/>
    </row>
    <row r="68" spans="2:11" s="1" customFormat="1" ht="15" customHeight="1">
      <c r="B68" s="285"/>
      <c r="C68" s="291"/>
      <c r="D68" s="289" t="s">
        <v>1549</v>
      </c>
      <c r="E68" s="289"/>
      <c r="F68" s="289"/>
      <c r="G68" s="289"/>
      <c r="H68" s="289"/>
      <c r="I68" s="289"/>
      <c r="J68" s="289"/>
      <c r="K68" s="287"/>
    </row>
    <row r="69" spans="2:11" s="1" customFormat="1" ht="15" customHeight="1">
      <c r="B69" s="285"/>
      <c r="C69" s="291"/>
      <c r="D69" s="289" t="s">
        <v>1550</v>
      </c>
      <c r="E69" s="289"/>
      <c r="F69" s="289"/>
      <c r="G69" s="289"/>
      <c r="H69" s="289"/>
      <c r="I69" s="289"/>
      <c r="J69" s="289"/>
      <c r="K69" s="287"/>
    </row>
    <row r="70" spans="2:11" s="1" customFormat="1" ht="15" customHeight="1">
      <c r="B70" s="285"/>
      <c r="C70" s="291"/>
      <c r="D70" s="289" t="s">
        <v>1551</v>
      </c>
      <c r="E70" s="289"/>
      <c r="F70" s="289"/>
      <c r="G70" s="289"/>
      <c r="H70" s="289"/>
      <c r="I70" s="289"/>
      <c r="J70" s="289"/>
      <c r="K70" s="287"/>
    </row>
    <row r="71" spans="2:11" s="1" customFormat="1" ht="12.75" customHeight="1">
      <c r="B71" s="296"/>
      <c r="C71" s="297"/>
      <c r="D71" s="297"/>
      <c r="E71" s="297"/>
      <c r="F71" s="297"/>
      <c r="G71" s="297"/>
      <c r="H71" s="297"/>
      <c r="I71" s="297"/>
      <c r="J71" s="297"/>
      <c r="K71" s="298"/>
    </row>
    <row r="72" spans="2:11" s="1" customFormat="1" ht="18.75" customHeight="1">
      <c r="B72" s="299"/>
      <c r="C72" s="299"/>
      <c r="D72" s="299"/>
      <c r="E72" s="299"/>
      <c r="F72" s="299"/>
      <c r="G72" s="299"/>
      <c r="H72" s="299"/>
      <c r="I72" s="299"/>
      <c r="J72" s="299"/>
      <c r="K72" s="300"/>
    </row>
    <row r="73" spans="2:11" s="1" customFormat="1" ht="18.75" customHeight="1">
      <c r="B73" s="300"/>
      <c r="C73" s="300"/>
      <c r="D73" s="300"/>
      <c r="E73" s="300"/>
      <c r="F73" s="300"/>
      <c r="G73" s="300"/>
      <c r="H73" s="300"/>
      <c r="I73" s="300"/>
      <c r="J73" s="300"/>
      <c r="K73" s="300"/>
    </row>
    <row r="74" spans="2:11" s="1" customFormat="1" ht="7.5" customHeight="1">
      <c r="B74" s="301"/>
      <c r="C74" s="302"/>
      <c r="D74" s="302"/>
      <c r="E74" s="302"/>
      <c r="F74" s="302"/>
      <c r="G74" s="302"/>
      <c r="H74" s="302"/>
      <c r="I74" s="302"/>
      <c r="J74" s="302"/>
      <c r="K74" s="303"/>
    </row>
    <row r="75" spans="2:11" s="1" customFormat="1" ht="45" customHeight="1">
      <c r="B75" s="304"/>
      <c r="C75" s="305" t="s">
        <v>1552</v>
      </c>
      <c r="D75" s="305"/>
      <c r="E75" s="305"/>
      <c r="F75" s="305"/>
      <c r="G75" s="305"/>
      <c r="H75" s="305"/>
      <c r="I75" s="305"/>
      <c r="J75" s="305"/>
      <c r="K75" s="306"/>
    </row>
    <row r="76" spans="2:11" s="1" customFormat="1" ht="17.25" customHeight="1">
      <c r="B76" s="304"/>
      <c r="C76" s="307" t="s">
        <v>1553</v>
      </c>
      <c r="D76" s="307"/>
      <c r="E76" s="307"/>
      <c r="F76" s="307" t="s">
        <v>1554</v>
      </c>
      <c r="G76" s="308"/>
      <c r="H76" s="307" t="s">
        <v>55</v>
      </c>
      <c r="I76" s="307" t="s">
        <v>58</v>
      </c>
      <c r="J76" s="307" t="s">
        <v>1555</v>
      </c>
      <c r="K76" s="306"/>
    </row>
    <row r="77" spans="2:11" s="1" customFormat="1" ht="17.25" customHeight="1">
      <c r="B77" s="304"/>
      <c r="C77" s="309" t="s">
        <v>1556</v>
      </c>
      <c r="D77" s="309"/>
      <c r="E77" s="309"/>
      <c r="F77" s="310" t="s">
        <v>1557</v>
      </c>
      <c r="G77" s="311"/>
      <c r="H77" s="309"/>
      <c r="I77" s="309"/>
      <c r="J77" s="309" t="s">
        <v>1558</v>
      </c>
      <c r="K77" s="306"/>
    </row>
    <row r="78" spans="2:11" s="1" customFormat="1" ht="5.25" customHeight="1">
      <c r="B78" s="304"/>
      <c r="C78" s="312"/>
      <c r="D78" s="312"/>
      <c r="E78" s="312"/>
      <c r="F78" s="312"/>
      <c r="G78" s="313"/>
      <c r="H78" s="312"/>
      <c r="I78" s="312"/>
      <c r="J78" s="312"/>
      <c r="K78" s="306"/>
    </row>
    <row r="79" spans="2:11" s="1" customFormat="1" ht="15" customHeight="1">
      <c r="B79" s="304"/>
      <c r="C79" s="292" t="s">
        <v>54</v>
      </c>
      <c r="D79" s="314"/>
      <c r="E79" s="314"/>
      <c r="F79" s="315" t="s">
        <v>1559</v>
      </c>
      <c r="G79" s="316"/>
      <c r="H79" s="292" t="s">
        <v>1560</v>
      </c>
      <c r="I79" s="292" t="s">
        <v>1561</v>
      </c>
      <c r="J79" s="292">
        <v>20</v>
      </c>
      <c r="K79" s="306"/>
    </row>
    <row r="80" spans="2:11" s="1" customFormat="1" ht="15" customHeight="1">
      <c r="B80" s="304"/>
      <c r="C80" s="292" t="s">
        <v>1562</v>
      </c>
      <c r="D80" s="292"/>
      <c r="E80" s="292"/>
      <c r="F80" s="315" t="s">
        <v>1559</v>
      </c>
      <c r="G80" s="316"/>
      <c r="H80" s="292" t="s">
        <v>1563</v>
      </c>
      <c r="I80" s="292" t="s">
        <v>1561</v>
      </c>
      <c r="J80" s="292">
        <v>120</v>
      </c>
      <c r="K80" s="306"/>
    </row>
    <row r="81" spans="2:11" s="1" customFormat="1" ht="15" customHeight="1">
      <c r="B81" s="317"/>
      <c r="C81" s="292" t="s">
        <v>1564</v>
      </c>
      <c r="D81" s="292"/>
      <c r="E81" s="292"/>
      <c r="F81" s="315" t="s">
        <v>1565</v>
      </c>
      <c r="G81" s="316"/>
      <c r="H81" s="292" t="s">
        <v>1566</v>
      </c>
      <c r="I81" s="292" t="s">
        <v>1561</v>
      </c>
      <c r="J81" s="292">
        <v>50</v>
      </c>
      <c r="K81" s="306"/>
    </row>
    <row r="82" spans="2:11" s="1" customFormat="1" ht="15" customHeight="1">
      <c r="B82" s="317"/>
      <c r="C82" s="292" t="s">
        <v>1567</v>
      </c>
      <c r="D82" s="292"/>
      <c r="E82" s="292"/>
      <c r="F82" s="315" t="s">
        <v>1559</v>
      </c>
      <c r="G82" s="316"/>
      <c r="H82" s="292" t="s">
        <v>1568</v>
      </c>
      <c r="I82" s="292" t="s">
        <v>1569</v>
      </c>
      <c r="J82" s="292"/>
      <c r="K82" s="306"/>
    </row>
    <row r="83" spans="2:11" s="1" customFormat="1" ht="15" customHeight="1">
      <c r="B83" s="317"/>
      <c r="C83" s="318" t="s">
        <v>1570</v>
      </c>
      <c r="D83" s="318"/>
      <c r="E83" s="318"/>
      <c r="F83" s="319" t="s">
        <v>1565</v>
      </c>
      <c r="G83" s="318"/>
      <c r="H83" s="318" t="s">
        <v>1571</v>
      </c>
      <c r="I83" s="318" t="s">
        <v>1561</v>
      </c>
      <c r="J83" s="318">
        <v>15</v>
      </c>
      <c r="K83" s="306"/>
    </row>
    <row r="84" spans="2:11" s="1" customFormat="1" ht="15" customHeight="1">
      <c r="B84" s="317"/>
      <c r="C84" s="318" t="s">
        <v>1572</v>
      </c>
      <c r="D84" s="318"/>
      <c r="E84" s="318"/>
      <c r="F84" s="319" t="s">
        <v>1565</v>
      </c>
      <c r="G84" s="318"/>
      <c r="H84" s="318" t="s">
        <v>1573</v>
      </c>
      <c r="I84" s="318" t="s">
        <v>1561</v>
      </c>
      <c r="J84" s="318">
        <v>15</v>
      </c>
      <c r="K84" s="306"/>
    </row>
    <row r="85" spans="2:11" s="1" customFormat="1" ht="15" customHeight="1">
      <c r="B85" s="317"/>
      <c r="C85" s="318" t="s">
        <v>1574</v>
      </c>
      <c r="D85" s="318"/>
      <c r="E85" s="318"/>
      <c r="F85" s="319" t="s">
        <v>1565</v>
      </c>
      <c r="G85" s="318"/>
      <c r="H85" s="318" t="s">
        <v>1575</v>
      </c>
      <c r="I85" s="318" t="s">
        <v>1561</v>
      </c>
      <c r="J85" s="318">
        <v>20</v>
      </c>
      <c r="K85" s="306"/>
    </row>
    <row r="86" spans="2:11" s="1" customFormat="1" ht="15" customHeight="1">
      <c r="B86" s="317"/>
      <c r="C86" s="318" t="s">
        <v>1576</v>
      </c>
      <c r="D86" s="318"/>
      <c r="E86" s="318"/>
      <c r="F86" s="319" t="s">
        <v>1565</v>
      </c>
      <c r="G86" s="318"/>
      <c r="H86" s="318" t="s">
        <v>1577</v>
      </c>
      <c r="I86" s="318" t="s">
        <v>1561</v>
      </c>
      <c r="J86" s="318">
        <v>20</v>
      </c>
      <c r="K86" s="306"/>
    </row>
    <row r="87" spans="2:11" s="1" customFormat="1" ht="15" customHeight="1">
      <c r="B87" s="317"/>
      <c r="C87" s="292" t="s">
        <v>1578</v>
      </c>
      <c r="D87" s="292"/>
      <c r="E87" s="292"/>
      <c r="F87" s="315" t="s">
        <v>1565</v>
      </c>
      <c r="G87" s="316"/>
      <c r="H87" s="292" t="s">
        <v>1579</v>
      </c>
      <c r="I87" s="292" t="s">
        <v>1561</v>
      </c>
      <c r="J87" s="292">
        <v>50</v>
      </c>
      <c r="K87" s="306"/>
    </row>
    <row r="88" spans="2:11" s="1" customFormat="1" ht="15" customHeight="1">
      <c r="B88" s="317"/>
      <c r="C88" s="292" t="s">
        <v>1580</v>
      </c>
      <c r="D88" s="292"/>
      <c r="E88" s="292"/>
      <c r="F88" s="315" t="s">
        <v>1565</v>
      </c>
      <c r="G88" s="316"/>
      <c r="H88" s="292" t="s">
        <v>1581</v>
      </c>
      <c r="I88" s="292" t="s">
        <v>1561</v>
      </c>
      <c r="J88" s="292">
        <v>20</v>
      </c>
      <c r="K88" s="306"/>
    </row>
    <row r="89" spans="2:11" s="1" customFormat="1" ht="15" customHeight="1">
      <c r="B89" s="317"/>
      <c r="C89" s="292" t="s">
        <v>1582</v>
      </c>
      <c r="D89" s="292"/>
      <c r="E89" s="292"/>
      <c r="F89" s="315" t="s">
        <v>1565</v>
      </c>
      <c r="G89" s="316"/>
      <c r="H89" s="292" t="s">
        <v>1583</v>
      </c>
      <c r="I89" s="292" t="s">
        <v>1561</v>
      </c>
      <c r="J89" s="292">
        <v>20</v>
      </c>
      <c r="K89" s="306"/>
    </row>
    <row r="90" spans="2:11" s="1" customFormat="1" ht="15" customHeight="1">
      <c r="B90" s="317"/>
      <c r="C90" s="292" t="s">
        <v>1584</v>
      </c>
      <c r="D90" s="292"/>
      <c r="E90" s="292"/>
      <c r="F90" s="315" t="s">
        <v>1565</v>
      </c>
      <c r="G90" s="316"/>
      <c r="H90" s="292" t="s">
        <v>1585</v>
      </c>
      <c r="I90" s="292" t="s">
        <v>1561</v>
      </c>
      <c r="J90" s="292">
        <v>50</v>
      </c>
      <c r="K90" s="306"/>
    </row>
    <row r="91" spans="2:11" s="1" customFormat="1" ht="15" customHeight="1">
      <c r="B91" s="317"/>
      <c r="C91" s="292" t="s">
        <v>1586</v>
      </c>
      <c r="D91" s="292"/>
      <c r="E91" s="292"/>
      <c r="F91" s="315" t="s">
        <v>1565</v>
      </c>
      <c r="G91" s="316"/>
      <c r="H91" s="292" t="s">
        <v>1586</v>
      </c>
      <c r="I91" s="292" t="s">
        <v>1561</v>
      </c>
      <c r="J91" s="292">
        <v>50</v>
      </c>
      <c r="K91" s="306"/>
    </row>
    <row r="92" spans="2:11" s="1" customFormat="1" ht="15" customHeight="1">
      <c r="B92" s="317"/>
      <c r="C92" s="292" t="s">
        <v>1587</v>
      </c>
      <c r="D92" s="292"/>
      <c r="E92" s="292"/>
      <c r="F92" s="315" t="s">
        <v>1565</v>
      </c>
      <c r="G92" s="316"/>
      <c r="H92" s="292" t="s">
        <v>1588</v>
      </c>
      <c r="I92" s="292" t="s">
        <v>1561</v>
      </c>
      <c r="J92" s="292">
        <v>255</v>
      </c>
      <c r="K92" s="306"/>
    </row>
    <row r="93" spans="2:11" s="1" customFormat="1" ht="15" customHeight="1">
      <c r="B93" s="317"/>
      <c r="C93" s="292" t="s">
        <v>1589</v>
      </c>
      <c r="D93" s="292"/>
      <c r="E93" s="292"/>
      <c r="F93" s="315" t="s">
        <v>1559</v>
      </c>
      <c r="G93" s="316"/>
      <c r="H93" s="292" t="s">
        <v>1590</v>
      </c>
      <c r="I93" s="292" t="s">
        <v>1591</v>
      </c>
      <c r="J93" s="292"/>
      <c r="K93" s="306"/>
    </row>
    <row r="94" spans="2:11" s="1" customFormat="1" ht="15" customHeight="1">
      <c r="B94" s="317"/>
      <c r="C94" s="292" t="s">
        <v>1592</v>
      </c>
      <c r="D94" s="292"/>
      <c r="E94" s="292"/>
      <c r="F94" s="315" t="s">
        <v>1559</v>
      </c>
      <c r="G94" s="316"/>
      <c r="H94" s="292" t="s">
        <v>1593</v>
      </c>
      <c r="I94" s="292" t="s">
        <v>1594</v>
      </c>
      <c r="J94" s="292"/>
      <c r="K94" s="306"/>
    </row>
    <row r="95" spans="2:11" s="1" customFormat="1" ht="15" customHeight="1">
      <c r="B95" s="317"/>
      <c r="C95" s="292" t="s">
        <v>1595</v>
      </c>
      <c r="D95" s="292"/>
      <c r="E95" s="292"/>
      <c r="F95" s="315" t="s">
        <v>1559</v>
      </c>
      <c r="G95" s="316"/>
      <c r="H95" s="292" t="s">
        <v>1595</v>
      </c>
      <c r="I95" s="292" t="s">
        <v>1594</v>
      </c>
      <c r="J95" s="292"/>
      <c r="K95" s="306"/>
    </row>
    <row r="96" spans="2:11" s="1" customFormat="1" ht="15" customHeight="1">
      <c r="B96" s="317"/>
      <c r="C96" s="292" t="s">
        <v>39</v>
      </c>
      <c r="D96" s="292"/>
      <c r="E96" s="292"/>
      <c r="F96" s="315" t="s">
        <v>1559</v>
      </c>
      <c r="G96" s="316"/>
      <c r="H96" s="292" t="s">
        <v>1596</v>
      </c>
      <c r="I96" s="292" t="s">
        <v>1594</v>
      </c>
      <c r="J96" s="292"/>
      <c r="K96" s="306"/>
    </row>
    <row r="97" spans="2:11" s="1" customFormat="1" ht="15" customHeight="1">
      <c r="B97" s="317"/>
      <c r="C97" s="292" t="s">
        <v>49</v>
      </c>
      <c r="D97" s="292"/>
      <c r="E97" s="292"/>
      <c r="F97" s="315" t="s">
        <v>1559</v>
      </c>
      <c r="G97" s="316"/>
      <c r="H97" s="292" t="s">
        <v>1597</v>
      </c>
      <c r="I97" s="292" t="s">
        <v>1594</v>
      </c>
      <c r="J97" s="292"/>
      <c r="K97" s="306"/>
    </row>
    <row r="98" spans="2:11" s="1" customFormat="1" ht="15" customHeight="1">
      <c r="B98" s="320"/>
      <c r="C98" s="321"/>
      <c r="D98" s="321"/>
      <c r="E98" s="321"/>
      <c r="F98" s="321"/>
      <c r="G98" s="321"/>
      <c r="H98" s="321"/>
      <c r="I98" s="321"/>
      <c r="J98" s="321"/>
      <c r="K98" s="322"/>
    </row>
    <row r="99" spans="2:11" s="1" customFormat="1" ht="18.7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3"/>
    </row>
    <row r="100" spans="2:11" s="1" customFormat="1" ht="18.75" customHeight="1"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</row>
    <row r="101" spans="2:11" s="1" customFormat="1" ht="7.5" customHeight="1">
      <c r="B101" s="301"/>
      <c r="C101" s="302"/>
      <c r="D101" s="302"/>
      <c r="E101" s="302"/>
      <c r="F101" s="302"/>
      <c r="G101" s="302"/>
      <c r="H101" s="302"/>
      <c r="I101" s="302"/>
      <c r="J101" s="302"/>
      <c r="K101" s="303"/>
    </row>
    <row r="102" spans="2:11" s="1" customFormat="1" ht="45" customHeight="1">
      <c r="B102" s="304"/>
      <c r="C102" s="305" t="s">
        <v>1598</v>
      </c>
      <c r="D102" s="305"/>
      <c r="E102" s="305"/>
      <c r="F102" s="305"/>
      <c r="G102" s="305"/>
      <c r="H102" s="305"/>
      <c r="I102" s="305"/>
      <c r="J102" s="305"/>
      <c r="K102" s="306"/>
    </row>
    <row r="103" spans="2:11" s="1" customFormat="1" ht="17.25" customHeight="1">
      <c r="B103" s="304"/>
      <c r="C103" s="307" t="s">
        <v>1553</v>
      </c>
      <c r="D103" s="307"/>
      <c r="E103" s="307"/>
      <c r="F103" s="307" t="s">
        <v>1554</v>
      </c>
      <c r="G103" s="308"/>
      <c r="H103" s="307" t="s">
        <v>55</v>
      </c>
      <c r="I103" s="307" t="s">
        <v>58</v>
      </c>
      <c r="J103" s="307" t="s">
        <v>1555</v>
      </c>
      <c r="K103" s="306"/>
    </row>
    <row r="104" spans="2:11" s="1" customFormat="1" ht="17.25" customHeight="1">
      <c r="B104" s="304"/>
      <c r="C104" s="309" t="s">
        <v>1556</v>
      </c>
      <c r="D104" s="309"/>
      <c r="E104" s="309"/>
      <c r="F104" s="310" t="s">
        <v>1557</v>
      </c>
      <c r="G104" s="311"/>
      <c r="H104" s="309"/>
      <c r="I104" s="309"/>
      <c r="J104" s="309" t="s">
        <v>1558</v>
      </c>
      <c r="K104" s="306"/>
    </row>
    <row r="105" spans="2:11" s="1" customFormat="1" ht="5.25" customHeight="1">
      <c r="B105" s="304"/>
      <c r="C105" s="307"/>
      <c r="D105" s="307"/>
      <c r="E105" s="307"/>
      <c r="F105" s="307"/>
      <c r="G105" s="325"/>
      <c r="H105" s="307"/>
      <c r="I105" s="307"/>
      <c r="J105" s="307"/>
      <c r="K105" s="306"/>
    </row>
    <row r="106" spans="2:11" s="1" customFormat="1" ht="15" customHeight="1">
      <c r="B106" s="304"/>
      <c r="C106" s="292" t="s">
        <v>54</v>
      </c>
      <c r="D106" s="314"/>
      <c r="E106" s="314"/>
      <c r="F106" s="315" t="s">
        <v>1559</v>
      </c>
      <c r="G106" s="292"/>
      <c r="H106" s="292" t="s">
        <v>1599</v>
      </c>
      <c r="I106" s="292" t="s">
        <v>1561</v>
      </c>
      <c r="J106" s="292">
        <v>20</v>
      </c>
      <c r="K106" s="306"/>
    </row>
    <row r="107" spans="2:11" s="1" customFormat="1" ht="15" customHeight="1">
      <c r="B107" s="304"/>
      <c r="C107" s="292" t="s">
        <v>1562</v>
      </c>
      <c r="D107" s="292"/>
      <c r="E107" s="292"/>
      <c r="F107" s="315" t="s">
        <v>1559</v>
      </c>
      <c r="G107" s="292"/>
      <c r="H107" s="292" t="s">
        <v>1599</v>
      </c>
      <c r="I107" s="292" t="s">
        <v>1561</v>
      </c>
      <c r="J107" s="292">
        <v>120</v>
      </c>
      <c r="K107" s="306"/>
    </row>
    <row r="108" spans="2:11" s="1" customFormat="1" ht="15" customHeight="1">
      <c r="B108" s="317"/>
      <c r="C108" s="292" t="s">
        <v>1564</v>
      </c>
      <c r="D108" s="292"/>
      <c r="E108" s="292"/>
      <c r="F108" s="315" t="s">
        <v>1565</v>
      </c>
      <c r="G108" s="292"/>
      <c r="H108" s="292" t="s">
        <v>1599</v>
      </c>
      <c r="I108" s="292" t="s">
        <v>1561</v>
      </c>
      <c r="J108" s="292">
        <v>50</v>
      </c>
      <c r="K108" s="306"/>
    </row>
    <row r="109" spans="2:11" s="1" customFormat="1" ht="15" customHeight="1">
      <c r="B109" s="317"/>
      <c r="C109" s="292" t="s">
        <v>1567</v>
      </c>
      <c r="D109" s="292"/>
      <c r="E109" s="292"/>
      <c r="F109" s="315" t="s">
        <v>1559</v>
      </c>
      <c r="G109" s="292"/>
      <c r="H109" s="292" t="s">
        <v>1599</v>
      </c>
      <c r="I109" s="292" t="s">
        <v>1569</v>
      </c>
      <c r="J109" s="292"/>
      <c r="K109" s="306"/>
    </row>
    <row r="110" spans="2:11" s="1" customFormat="1" ht="15" customHeight="1">
      <c r="B110" s="317"/>
      <c r="C110" s="292" t="s">
        <v>1578</v>
      </c>
      <c r="D110" s="292"/>
      <c r="E110" s="292"/>
      <c r="F110" s="315" t="s">
        <v>1565</v>
      </c>
      <c r="G110" s="292"/>
      <c r="H110" s="292" t="s">
        <v>1599</v>
      </c>
      <c r="I110" s="292" t="s">
        <v>1561</v>
      </c>
      <c r="J110" s="292">
        <v>50</v>
      </c>
      <c r="K110" s="306"/>
    </row>
    <row r="111" spans="2:11" s="1" customFormat="1" ht="15" customHeight="1">
      <c r="B111" s="317"/>
      <c r="C111" s="292" t="s">
        <v>1586</v>
      </c>
      <c r="D111" s="292"/>
      <c r="E111" s="292"/>
      <c r="F111" s="315" t="s">
        <v>1565</v>
      </c>
      <c r="G111" s="292"/>
      <c r="H111" s="292" t="s">
        <v>1599</v>
      </c>
      <c r="I111" s="292" t="s">
        <v>1561</v>
      </c>
      <c r="J111" s="292">
        <v>50</v>
      </c>
      <c r="K111" s="306"/>
    </row>
    <row r="112" spans="2:11" s="1" customFormat="1" ht="15" customHeight="1">
      <c r="B112" s="317"/>
      <c r="C112" s="292" t="s">
        <v>1584</v>
      </c>
      <c r="D112" s="292"/>
      <c r="E112" s="292"/>
      <c r="F112" s="315" t="s">
        <v>1565</v>
      </c>
      <c r="G112" s="292"/>
      <c r="H112" s="292" t="s">
        <v>1599</v>
      </c>
      <c r="I112" s="292" t="s">
        <v>1561</v>
      </c>
      <c r="J112" s="292">
        <v>50</v>
      </c>
      <c r="K112" s="306"/>
    </row>
    <row r="113" spans="2:11" s="1" customFormat="1" ht="15" customHeight="1">
      <c r="B113" s="317"/>
      <c r="C113" s="292" t="s">
        <v>54</v>
      </c>
      <c r="D113" s="292"/>
      <c r="E113" s="292"/>
      <c r="F113" s="315" t="s">
        <v>1559</v>
      </c>
      <c r="G113" s="292"/>
      <c r="H113" s="292" t="s">
        <v>1600</v>
      </c>
      <c r="I113" s="292" t="s">
        <v>1561</v>
      </c>
      <c r="J113" s="292">
        <v>20</v>
      </c>
      <c r="K113" s="306"/>
    </row>
    <row r="114" spans="2:11" s="1" customFormat="1" ht="15" customHeight="1">
      <c r="B114" s="317"/>
      <c r="C114" s="292" t="s">
        <v>1601</v>
      </c>
      <c r="D114" s="292"/>
      <c r="E114" s="292"/>
      <c r="F114" s="315" t="s">
        <v>1559</v>
      </c>
      <c r="G114" s="292"/>
      <c r="H114" s="292" t="s">
        <v>1602</v>
      </c>
      <c r="I114" s="292" t="s">
        <v>1561</v>
      </c>
      <c r="J114" s="292">
        <v>120</v>
      </c>
      <c r="K114" s="306"/>
    </row>
    <row r="115" spans="2:11" s="1" customFormat="1" ht="15" customHeight="1">
      <c r="B115" s="317"/>
      <c r="C115" s="292" t="s">
        <v>39</v>
      </c>
      <c r="D115" s="292"/>
      <c r="E115" s="292"/>
      <c r="F115" s="315" t="s">
        <v>1559</v>
      </c>
      <c r="G115" s="292"/>
      <c r="H115" s="292" t="s">
        <v>1603</v>
      </c>
      <c r="I115" s="292" t="s">
        <v>1594</v>
      </c>
      <c r="J115" s="292"/>
      <c r="K115" s="306"/>
    </row>
    <row r="116" spans="2:11" s="1" customFormat="1" ht="15" customHeight="1">
      <c r="B116" s="317"/>
      <c r="C116" s="292" t="s">
        <v>49</v>
      </c>
      <c r="D116" s="292"/>
      <c r="E116" s="292"/>
      <c r="F116" s="315" t="s">
        <v>1559</v>
      </c>
      <c r="G116" s="292"/>
      <c r="H116" s="292" t="s">
        <v>1604</v>
      </c>
      <c r="I116" s="292" t="s">
        <v>1594</v>
      </c>
      <c r="J116" s="292"/>
      <c r="K116" s="306"/>
    </row>
    <row r="117" spans="2:11" s="1" customFormat="1" ht="15" customHeight="1">
      <c r="B117" s="317"/>
      <c r="C117" s="292" t="s">
        <v>58</v>
      </c>
      <c r="D117" s="292"/>
      <c r="E117" s="292"/>
      <c r="F117" s="315" t="s">
        <v>1559</v>
      </c>
      <c r="G117" s="292"/>
      <c r="H117" s="292" t="s">
        <v>1605</v>
      </c>
      <c r="I117" s="292" t="s">
        <v>1606</v>
      </c>
      <c r="J117" s="292"/>
      <c r="K117" s="306"/>
    </row>
    <row r="118" spans="2:11" s="1" customFormat="1" ht="15" customHeight="1">
      <c r="B118" s="320"/>
      <c r="C118" s="326"/>
      <c r="D118" s="326"/>
      <c r="E118" s="326"/>
      <c r="F118" s="326"/>
      <c r="G118" s="326"/>
      <c r="H118" s="326"/>
      <c r="I118" s="326"/>
      <c r="J118" s="326"/>
      <c r="K118" s="322"/>
    </row>
    <row r="119" spans="2:11" s="1" customFormat="1" ht="18.75" customHeight="1">
      <c r="B119" s="327"/>
      <c r="C119" s="328"/>
      <c r="D119" s="328"/>
      <c r="E119" s="328"/>
      <c r="F119" s="329"/>
      <c r="G119" s="328"/>
      <c r="H119" s="328"/>
      <c r="I119" s="328"/>
      <c r="J119" s="328"/>
      <c r="K119" s="327"/>
    </row>
    <row r="120" spans="2:11" s="1" customFormat="1" ht="18.75" customHeight="1">
      <c r="B120" s="300"/>
      <c r="C120" s="300"/>
      <c r="D120" s="300"/>
      <c r="E120" s="300"/>
      <c r="F120" s="300"/>
      <c r="G120" s="300"/>
      <c r="H120" s="300"/>
      <c r="I120" s="300"/>
      <c r="J120" s="300"/>
      <c r="K120" s="300"/>
    </row>
    <row r="121" spans="2:11" s="1" customFormat="1" ht="7.5" customHeight="1">
      <c r="B121" s="330"/>
      <c r="C121" s="331"/>
      <c r="D121" s="331"/>
      <c r="E121" s="331"/>
      <c r="F121" s="331"/>
      <c r="G121" s="331"/>
      <c r="H121" s="331"/>
      <c r="I121" s="331"/>
      <c r="J121" s="331"/>
      <c r="K121" s="332"/>
    </row>
    <row r="122" spans="2:11" s="1" customFormat="1" ht="45" customHeight="1">
      <c r="B122" s="333"/>
      <c r="C122" s="283" t="s">
        <v>1607</v>
      </c>
      <c r="D122" s="283"/>
      <c r="E122" s="283"/>
      <c r="F122" s="283"/>
      <c r="G122" s="283"/>
      <c r="H122" s="283"/>
      <c r="I122" s="283"/>
      <c r="J122" s="283"/>
      <c r="K122" s="334"/>
    </row>
    <row r="123" spans="2:11" s="1" customFormat="1" ht="17.25" customHeight="1">
      <c r="B123" s="335"/>
      <c r="C123" s="307" t="s">
        <v>1553</v>
      </c>
      <c r="D123" s="307"/>
      <c r="E123" s="307"/>
      <c r="F123" s="307" t="s">
        <v>1554</v>
      </c>
      <c r="G123" s="308"/>
      <c r="H123" s="307" t="s">
        <v>55</v>
      </c>
      <c r="I123" s="307" t="s">
        <v>58</v>
      </c>
      <c r="J123" s="307" t="s">
        <v>1555</v>
      </c>
      <c r="K123" s="336"/>
    </row>
    <row r="124" spans="2:11" s="1" customFormat="1" ht="17.25" customHeight="1">
      <c r="B124" s="335"/>
      <c r="C124" s="309" t="s">
        <v>1556</v>
      </c>
      <c r="D124" s="309"/>
      <c r="E124" s="309"/>
      <c r="F124" s="310" t="s">
        <v>1557</v>
      </c>
      <c r="G124" s="311"/>
      <c r="H124" s="309"/>
      <c r="I124" s="309"/>
      <c r="J124" s="309" t="s">
        <v>1558</v>
      </c>
      <c r="K124" s="336"/>
    </row>
    <row r="125" spans="2:11" s="1" customFormat="1" ht="5.25" customHeight="1">
      <c r="B125" s="337"/>
      <c r="C125" s="312"/>
      <c r="D125" s="312"/>
      <c r="E125" s="312"/>
      <c r="F125" s="312"/>
      <c r="G125" s="338"/>
      <c r="H125" s="312"/>
      <c r="I125" s="312"/>
      <c r="J125" s="312"/>
      <c r="K125" s="339"/>
    </row>
    <row r="126" spans="2:11" s="1" customFormat="1" ht="15" customHeight="1">
      <c r="B126" s="337"/>
      <c r="C126" s="292" t="s">
        <v>1562</v>
      </c>
      <c r="D126" s="314"/>
      <c r="E126" s="314"/>
      <c r="F126" s="315" t="s">
        <v>1559</v>
      </c>
      <c r="G126" s="292"/>
      <c r="H126" s="292" t="s">
        <v>1599</v>
      </c>
      <c r="I126" s="292" t="s">
        <v>1561</v>
      </c>
      <c r="J126" s="292">
        <v>120</v>
      </c>
      <c r="K126" s="340"/>
    </row>
    <row r="127" spans="2:11" s="1" customFormat="1" ht="15" customHeight="1">
      <c r="B127" s="337"/>
      <c r="C127" s="292" t="s">
        <v>1608</v>
      </c>
      <c r="D127" s="292"/>
      <c r="E127" s="292"/>
      <c r="F127" s="315" t="s">
        <v>1559</v>
      </c>
      <c r="G127" s="292"/>
      <c r="H127" s="292" t="s">
        <v>1609</v>
      </c>
      <c r="I127" s="292" t="s">
        <v>1561</v>
      </c>
      <c r="J127" s="292" t="s">
        <v>1610</v>
      </c>
      <c r="K127" s="340"/>
    </row>
    <row r="128" spans="2:11" s="1" customFormat="1" ht="15" customHeight="1">
      <c r="B128" s="337"/>
      <c r="C128" s="292" t="s">
        <v>1507</v>
      </c>
      <c r="D128" s="292"/>
      <c r="E128" s="292"/>
      <c r="F128" s="315" t="s">
        <v>1559</v>
      </c>
      <c r="G128" s="292"/>
      <c r="H128" s="292" t="s">
        <v>1611</v>
      </c>
      <c r="I128" s="292" t="s">
        <v>1561</v>
      </c>
      <c r="J128" s="292" t="s">
        <v>1610</v>
      </c>
      <c r="K128" s="340"/>
    </row>
    <row r="129" spans="2:11" s="1" customFormat="1" ht="15" customHeight="1">
      <c r="B129" s="337"/>
      <c r="C129" s="292" t="s">
        <v>1570</v>
      </c>
      <c r="D129" s="292"/>
      <c r="E129" s="292"/>
      <c r="F129" s="315" t="s">
        <v>1565</v>
      </c>
      <c r="G129" s="292"/>
      <c r="H129" s="292" t="s">
        <v>1571</v>
      </c>
      <c r="I129" s="292" t="s">
        <v>1561</v>
      </c>
      <c r="J129" s="292">
        <v>15</v>
      </c>
      <c r="K129" s="340"/>
    </row>
    <row r="130" spans="2:11" s="1" customFormat="1" ht="15" customHeight="1">
      <c r="B130" s="337"/>
      <c r="C130" s="318" t="s">
        <v>1572</v>
      </c>
      <c r="D130" s="318"/>
      <c r="E130" s="318"/>
      <c r="F130" s="319" t="s">
        <v>1565</v>
      </c>
      <c r="G130" s="318"/>
      <c r="H130" s="318" t="s">
        <v>1573</v>
      </c>
      <c r="I130" s="318" t="s">
        <v>1561</v>
      </c>
      <c r="J130" s="318">
        <v>15</v>
      </c>
      <c r="K130" s="340"/>
    </row>
    <row r="131" spans="2:11" s="1" customFormat="1" ht="15" customHeight="1">
      <c r="B131" s="337"/>
      <c r="C131" s="318" t="s">
        <v>1574</v>
      </c>
      <c r="D131" s="318"/>
      <c r="E131" s="318"/>
      <c r="F131" s="319" t="s">
        <v>1565</v>
      </c>
      <c r="G131" s="318"/>
      <c r="H131" s="318" t="s">
        <v>1575</v>
      </c>
      <c r="I131" s="318" t="s">
        <v>1561</v>
      </c>
      <c r="J131" s="318">
        <v>20</v>
      </c>
      <c r="K131" s="340"/>
    </row>
    <row r="132" spans="2:11" s="1" customFormat="1" ht="15" customHeight="1">
      <c r="B132" s="337"/>
      <c r="C132" s="318" t="s">
        <v>1576</v>
      </c>
      <c r="D132" s="318"/>
      <c r="E132" s="318"/>
      <c r="F132" s="319" t="s">
        <v>1565</v>
      </c>
      <c r="G132" s="318"/>
      <c r="H132" s="318" t="s">
        <v>1577</v>
      </c>
      <c r="I132" s="318" t="s">
        <v>1561</v>
      </c>
      <c r="J132" s="318">
        <v>20</v>
      </c>
      <c r="K132" s="340"/>
    </row>
    <row r="133" spans="2:11" s="1" customFormat="1" ht="15" customHeight="1">
      <c r="B133" s="337"/>
      <c r="C133" s="292" t="s">
        <v>1564</v>
      </c>
      <c r="D133" s="292"/>
      <c r="E133" s="292"/>
      <c r="F133" s="315" t="s">
        <v>1565</v>
      </c>
      <c r="G133" s="292"/>
      <c r="H133" s="292" t="s">
        <v>1599</v>
      </c>
      <c r="I133" s="292" t="s">
        <v>1561</v>
      </c>
      <c r="J133" s="292">
        <v>50</v>
      </c>
      <c r="K133" s="340"/>
    </row>
    <row r="134" spans="2:11" s="1" customFormat="1" ht="15" customHeight="1">
      <c r="B134" s="337"/>
      <c r="C134" s="292" t="s">
        <v>1578</v>
      </c>
      <c r="D134" s="292"/>
      <c r="E134" s="292"/>
      <c r="F134" s="315" t="s">
        <v>1565</v>
      </c>
      <c r="G134" s="292"/>
      <c r="H134" s="292" t="s">
        <v>1599</v>
      </c>
      <c r="I134" s="292" t="s">
        <v>1561</v>
      </c>
      <c r="J134" s="292">
        <v>50</v>
      </c>
      <c r="K134" s="340"/>
    </row>
    <row r="135" spans="2:11" s="1" customFormat="1" ht="15" customHeight="1">
      <c r="B135" s="337"/>
      <c r="C135" s="292" t="s">
        <v>1584</v>
      </c>
      <c r="D135" s="292"/>
      <c r="E135" s="292"/>
      <c r="F135" s="315" t="s">
        <v>1565</v>
      </c>
      <c r="G135" s="292"/>
      <c r="H135" s="292" t="s">
        <v>1599</v>
      </c>
      <c r="I135" s="292" t="s">
        <v>1561</v>
      </c>
      <c r="J135" s="292">
        <v>50</v>
      </c>
      <c r="K135" s="340"/>
    </row>
    <row r="136" spans="2:11" s="1" customFormat="1" ht="15" customHeight="1">
      <c r="B136" s="337"/>
      <c r="C136" s="292" t="s">
        <v>1586</v>
      </c>
      <c r="D136" s="292"/>
      <c r="E136" s="292"/>
      <c r="F136" s="315" t="s">
        <v>1565</v>
      </c>
      <c r="G136" s="292"/>
      <c r="H136" s="292" t="s">
        <v>1599</v>
      </c>
      <c r="I136" s="292" t="s">
        <v>1561</v>
      </c>
      <c r="J136" s="292">
        <v>50</v>
      </c>
      <c r="K136" s="340"/>
    </row>
    <row r="137" spans="2:11" s="1" customFormat="1" ht="15" customHeight="1">
      <c r="B137" s="337"/>
      <c r="C137" s="292" t="s">
        <v>1587</v>
      </c>
      <c r="D137" s="292"/>
      <c r="E137" s="292"/>
      <c r="F137" s="315" t="s">
        <v>1565</v>
      </c>
      <c r="G137" s="292"/>
      <c r="H137" s="292" t="s">
        <v>1612</v>
      </c>
      <c r="I137" s="292" t="s">
        <v>1561</v>
      </c>
      <c r="J137" s="292">
        <v>255</v>
      </c>
      <c r="K137" s="340"/>
    </row>
    <row r="138" spans="2:11" s="1" customFormat="1" ht="15" customHeight="1">
      <c r="B138" s="337"/>
      <c r="C138" s="292" t="s">
        <v>1589</v>
      </c>
      <c r="D138" s="292"/>
      <c r="E138" s="292"/>
      <c r="F138" s="315" t="s">
        <v>1559</v>
      </c>
      <c r="G138" s="292"/>
      <c r="H138" s="292" t="s">
        <v>1613</v>
      </c>
      <c r="I138" s="292" t="s">
        <v>1591</v>
      </c>
      <c r="J138" s="292"/>
      <c r="K138" s="340"/>
    </row>
    <row r="139" spans="2:11" s="1" customFormat="1" ht="15" customHeight="1">
      <c r="B139" s="337"/>
      <c r="C139" s="292" t="s">
        <v>1592</v>
      </c>
      <c r="D139" s="292"/>
      <c r="E139" s="292"/>
      <c r="F139" s="315" t="s">
        <v>1559</v>
      </c>
      <c r="G139" s="292"/>
      <c r="H139" s="292" t="s">
        <v>1614</v>
      </c>
      <c r="I139" s="292" t="s">
        <v>1594</v>
      </c>
      <c r="J139" s="292"/>
      <c r="K139" s="340"/>
    </row>
    <row r="140" spans="2:11" s="1" customFormat="1" ht="15" customHeight="1">
      <c r="B140" s="337"/>
      <c r="C140" s="292" t="s">
        <v>1595</v>
      </c>
      <c r="D140" s="292"/>
      <c r="E140" s="292"/>
      <c r="F140" s="315" t="s">
        <v>1559</v>
      </c>
      <c r="G140" s="292"/>
      <c r="H140" s="292" t="s">
        <v>1595</v>
      </c>
      <c r="I140" s="292" t="s">
        <v>1594</v>
      </c>
      <c r="J140" s="292"/>
      <c r="K140" s="340"/>
    </row>
    <row r="141" spans="2:11" s="1" customFormat="1" ht="15" customHeight="1">
      <c r="B141" s="337"/>
      <c r="C141" s="292" t="s">
        <v>39</v>
      </c>
      <c r="D141" s="292"/>
      <c r="E141" s="292"/>
      <c r="F141" s="315" t="s">
        <v>1559</v>
      </c>
      <c r="G141" s="292"/>
      <c r="H141" s="292" t="s">
        <v>1615</v>
      </c>
      <c r="I141" s="292" t="s">
        <v>1594</v>
      </c>
      <c r="J141" s="292"/>
      <c r="K141" s="340"/>
    </row>
    <row r="142" spans="2:11" s="1" customFormat="1" ht="15" customHeight="1">
      <c r="B142" s="337"/>
      <c r="C142" s="292" t="s">
        <v>1616</v>
      </c>
      <c r="D142" s="292"/>
      <c r="E142" s="292"/>
      <c r="F142" s="315" t="s">
        <v>1559</v>
      </c>
      <c r="G142" s="292"/>
      <c r="H142" s="292" t="s">
        <v>1617</v>
      </c>
      <c r="I142" s="292" t="s">
        <v>1594</v>
      </c>
      <c r="J142" s="292"/>
      <c r="K142" s="340"/>
    </row>
    <row r="143" spans="2:11" s="1" customFormat="1" ht="15" customHeight="1">
      <c r="B143" s="341"/>
      <c r="C143" s="342"/>
      <c r="D143" s="342"/>
      <c r="E143" s="342"/>
      <c r="F143" s="342"/>
      <c r="G143" s="342"/>
      <c r="H143" s="342"/>
      <c r="I143" s="342"/>
      <c r="J143" s="342"/>
      <c r="K143" s="343"/>
    </row>
    <row r="144" spans="2:11" s="1" customFormat="1" ht="18.75" customHeight="1">
      <c r="B144" s="328"/>
      <c r="C144" s="328"/>
      <c r="D144" s="328"/>
      <c r="E144" s="328"/>
      <c r="F144" s="329"/>
      <c r="G144" s="328"/>
      <c r="H144" s="328"/>
      <c r="I144" s="328"/>
      <c r="J144" s="328"/>
      <c r="K144" s="328"/>
    </row>
    <row r="145" spans="2:11" s="1" customFormat="1" ht="18.75" customHeight="1">
      <c r="B145" s="300"/>
      <c r="C145" s="300"/>
      <c r="D145" s="300"/>
      <c r="E145" s="300"/>
      <c r="F145" s="300"/>
      <c r="G145" s="300"/>
      <c r="H145" s="300"/>
      <c r="I145" s="300"/>
      <c r="J145" s="300"/>
      <c r="K145" s="300"/>
    </row>
    <row r="146" spans="2:11" s="1" customFormat="1" ht="7.5" customHeight="1">
      <c r="B146" s="301"/>
      <c r="C146" s="302"/>
      <c r="D146" s="302"/>
      <c r="E146" s="302"/>
      <c r="F146" s="302"/>
      <c r="G146" s="302"/>
      <c r="H146" s="302"/>
      <c r="I146" s="302"/>
      <c r="J146" s="302"/>
      <c r="K146" s="303"/>
    </row>
    <row r="147" spans="2:11" s="1" customFormat="1" ht="45" customHeight="1">
      <c r="B147" s="304"/>
      <c r="C147" s="305" t="s">
        <v>1618</v>
      </c>
      <c r="D147" s="305"/>
      <c r="E147" s="305"/>
      <c r="F147" s="305"/>
      <c r="G147" s="305"/>
      <c r="H147" s="305"/>
      <c r="I147" s="305"/>
      <c r="J147" s="305"/>
      <c r="K147" s="306"/>
    </row>
    <row r="148" spans="2:11" s="1" customFormat="1" ht="17.25" customHeight="1">
      <c r="B148" s="304"/>
      <c r="C148" s="307" t="s">
        <v>1553</v>
      </c>
      <c r="D148" s="307"/>
      <c r="E148" s="307"/>
      <c r="F148" s="307" t="s">
        <v>1554</v>
      </c>
      <c r="G148" s="308"/>
      <c r="H148" s="307" t="s">
        <v>55</v>
      </c>
      <c r="I148" s="307" t="s">
        <v>58</v>
      </c>
      <c r="J148" s="307" t="s">
        <v>1555</v>
      </c>
      <c r="K148" s="306"/>
    </row>
    <row r="149" spans="2:11" s="1" customFormat="1" ht="17.25" customHeight="1">
      <c r="B149" s="304"/>
      <c r="C149" s="309" t="s">
        <v>1556</v>
      </c>
      <c r="D149" s="309"/>
      <c r="E149" s="309"/>
      <c r="F149" s="310" t="s">
        <v>1557</v>
      </c>
      <c r="G149" s="311"/>
      <c r="H149" s="309"/>
      <c r="I149" s="309"/>
      <c r="J149" s="309" t="s">
        <v>1558</v>
      </c>
      <c r="K149" s="306"/>
    </row>
    <row r="150" spans="2:11" s="1" customFormat="1" ht="5.25" customHeight="1">
      <c r="B150" s="317"/>
      <c r="C150" s="312"/>
      <c r="D150" s="312"/>
      <c r="E150" s="312"/>
      <c r="F150" s="312"/>
      <c r="G150" s="313"/>
      <c r="H150" s="312"/>
      <c r="I150" s="312"/>
      <c r="J150" s="312"/>
      <c r="K150" s="340"/>
    </row>
    <row r="151" spans="2:11" s="1" customFormat="1" ht="15" customHeight="1">
      <c r="B151" s="317"/>
      <c r="C151" s="344" t="s">
        <v>1562</v>
      </c>
      <c r="D151" s="292"/>
      <c r="E151" s="292"/>
      <c r="F151" s="345" t="s">
        <v>1559</v>
      </c>
      <c r="G151" s="292"/>
      <c r="H151" s="344" t="s">
        <v>1599</v>
      </c>
      <c r="I151" s="344" t="s">
        <v>1561</v>
      </c>
      <c r="J151" s="344">
        <v>120</v>
      </c>
      <c r="K151" s="340"/>
    </row>
    <row r="152" spans="2:11" s="1" customFormat="1" ht="15" customHeight="1">
      <c r="B152" s="317"/>
      <c r="C152" s="344" t="s">
        <v>1608</v>
      </c>
      <c r="D152" s="292"/>
      <c r="E152" s="292"/>
      <c r="F152" s="345" t="s">
        <v>1559</v>
      </c>
      <c r="G152" s="292"/>
      <c r="H152" s="344" t="s">
        <v>1619</v>
      </c>
      <c r="I152" s="344" t="s">
        <v>1561</v>
      </c>
      <c r="J152" s="344" t="s">
        <v>1610</v>
      </c>
      <c r="K152" s="340"/>
    </row>
    <row r="153" spans="2:11" s="1" customFormat="1" ht="15" customHeight="1">
      <c r="B153" s="317"/>
      <c r="C153" s="344" t="s">
        <v>1507</v>
      </c>
      <c r="D153" s="292"/>
      <c r="E153" s="292"/>
      <c r="F153" s="345" t="s">
        <v>1559</v>
      </c>
      <c r="G153" s="292"/>
      <c r="H153" s="344" t="s">
        <v>1620</v>
      </c>
      <c r="I153" s="344" t="s">
        <v>1561</v>
      </c>
      <c r="J153" s="344" t="s">
        <v>1610</v>
      </c>
      <c r="K153" s="340"/>
    </row>
    <row r="154" spans="2:11" s="1" customFormat="1" ht="15" customHeight="1">
      <c r="B154" s="317"/>
      <c r="C154" s="344" t="s">
        <v>1564</v>
      </c>
      <c r="D154" s="292"/>
      <c r="E154" s="292"/>
      <c r="F154" s="345" t="s">
        <v>1565</v>
      </c>
      <c r="G154" s="292"/>
      <c r="H154" s="344" t="s">
        <v>1599</v>
      </c>
      <c r="I154" s="344" t="s">
        <v>1561</v>
      </c>
      <c r="J154" s="344">
        <v>50</v>
      </c>
      <c r="K154" s="340"/>
    </row>
    <row r="155" spans="2:11" s="1" customFormat="1" ht="15" customHeight="1">
      <c r="B155" s="317"/>
      <c r="C155" s="344" t="s">
        <v>1567</v>
      </c>
      <c r="D155" s="292"/>
      <c r="E155" s="292"/>
      <c r="F155" s="345" t="s">
        <v>1559</v>
      </c>
      <c r="G155" s="292"/>
      <c r="H155" s="344" t="s">
        <v>1599</v>
      </c>
      <c r="I155" s="344" t="s">
        <v>1569</v>
      </c>
      <c r="J155" s="344"/>
      <c r="K155" s="340"/>
    </row>
    <row r="156" spans="2:11" s="1" customFormat="1" ht="15" customHeight="1">
      <c r="B156" s="317"/>
      <c r="C156" s="344" t="s">
        <v>1578</v>
      </c>
      <c r="D156" s="292"/>
      <c r="E156" s="292"/>
      <c r="F156" s="345" t="s">
        <v>1565</v>
      </c>
      <c r="G156" s="292"/>
      <c r="H156" s="344" t="s">
        <v>1599</v>
      </c>
      <c r="I156" s="344" t="s">
        <v>1561</v>
      </c>
      <c r="J156" s="344">
        <v>50</v>
      </c>
      <c r="K156" s="340"/>
    </row>
    <row r="157" spans="2:11" s="1" customFormat="1" ht="15" customHeight="1">
      <c r="B157" s="317"/>
      <c r="C157" s="344" t="s">
        <v>1586</v>
      </c>
      <c r="D157" s="292"/>
      <c r="E157" s="292"/>
      <c r="F157" s="345" t="s">
        <v>1565</v>
      </c>
      <c r="G157" s="292"/>
      <c r="H157" s="344" t="s">
        <v>1599</v>
      </c>
      <c r="I157" s="344" t="s">
        <v>1561</v>
      </c>
      <c r="J157" s="344">
        <v>50</v>
      </c>
      <c r="K157" s="340"/>
    </row>
    <row r="158" spans="2:11" s="1" customFormat="1" ht="15" customHeight="1">
      <c r="B158" s="317"/>
      <c r="C158" s="344" t="s">
        <v>1584</v>
      </c>
      <c r="D158" s="292"/>
      <c r="E158" s="292"/>
      <c r="F158" s="345" t="s">
        <v>1565</v>
      </c>
      <c r="G158" s="292"/>
      <c r="H158" s="344" t="s">
        <v>1599</v>
      </c>
      <c r="I158" s="344" t="s">
        <v>1561</v>
      </c>
      <c r="J158" s="344">
        <v>50</v>
      </c>
      <c r="K158" s="340"/>
    </row>
    <row r="159" spans="2:11" s="1" customFormat="1" ht="15" customHeight="1">
      <c r="B159" s="317"/>
      <c r="C159" s="344" t="s">
        <v>101</v>
      </c>
      <c r="D159" s="292"/>
      <c r="E159" s="292"/>
      <c r="F159" s="345" t="s">
        <v>1559</v>
      </c>
      <c r="G159" s="292"/>
      <c r="H159" s="344" t="s">
        <v>1621</v>
      </c>
      <c r="I159" s="344" t="s">
        <v>1561</v>
      </c>
      <c r="J159" s="344" t="s">
        <v>1622</v>
      </c>
      <c r="K159" s="340"/>
    </row>
    <row r="160" spans="2:11" s="1" customFormat="1" ht="15" customHeight="1">
      <c r="B160" s="317"/>
      <c r="C160" s="344" t="s">
        <v>1623</v>
      </c>
      <c r="D160" s="292"/>
      <c r="E160" s="292"/>
      <c r="F160" s="345" t="s">
        <v>1559</v>
      </c>
      <c r="G160" s="292"/>
      <c r="H160" s="344" t="s">
        <v>1624</v>
      </c>
      <c r="I160" s="344" t="s">
        <v>1594</v>
      </c>
      <c r="J160" s="344"/>
      <c r="K160" s="340"/>
    </row>
    <row r="161" spans="2:11" s="1" customFormat="1" ht="15" customHeight="1">
      <c r="B161" s="346"/>
      <c r="C161" s="326"/>
      <c r="D161" s="326"/>
      <c r="E161" s="326"/>
      <c r="F161" s="326"/>
      <c r="G161" s="326"/>
      <c r="H161" s="326"/>
      <c r="I161" s="326"/>
      <c r="J161" s="326"/>
      <c r="K161" s="347"/>
    </row>
    <row r="162" spans="2:11" s="1" customFormat="1" ht="18.75" customHeight="1">
      <c r="B162" s="328"/>
      <c r="C162" s="338"/>
      <c r="D162" s="338"/>
      <c r="E162" s="338"/>
      <c r="F162" s="348"/>
      <c r="G162" s="338"/>
      <c r="H162" s="338"/>
      <c r="I162" s="338"/>
      <c r="J162" s="338"/>
      <c r="K162" s="328"/>
    </row>
    <row r="163" spans="2:11" s="1" customFormat="1" ht="18.75" customHeight="1">
      <c r="B163" s="300"/>
      <c r="C163" s="300"/>
      <c r="D163" s="300"/>
      <c r="E163" s="300"/>
      <c r="F163" s="300"/>
      <c r="G163" s="300"/>
      <c r="H163" s="300"/>
      <c r="I163" s="300"/>
      <c r="J163" s="300"/>
      <c r="K163" s="300"/>
    </row>
    <row r="164" spans="2:11" s="1" customFormat="1" ht="7.5" customHeight="1">
      <c r="B164" s="279"/>
      <c r="C164" s="280"/>
      <c r="D164" s="280"/>
      <c r="E164" s="280"/>
      <c r="F164" s="280"/>
      <c r="G164" s="280"/>
      <c r="H164" s="280"/>
      <c r="I164" s="280"/>
      <c r="J164" s="280"/>
      <c r="K164" s="281"/>
    </row>
    <row r="165" spans="2:11" s="1" customFormat="1" ht="45" customHeight="1">
      <c r="B165" s="282"/>
      <c r="C165" s="283" t="s">
        <v>1625</v>
      </c>
      <c r="D165" s="283"/>
      <c r="E165" s="283"/>
      <c r="F165" s="283"/>
      <c r="G165" s="283"/>
      <c r="H165" s="283"/>
      <c r="I165" s="283"/>
      <c r="J165" s="283"/>
      <c r="K165" s="284"/>
    </row>
    <row r="166" spans="2:11" s="1" customFormat="1" ht="17.25" customHeight="1">
      <c r="B166" s="282"/>
      <c r="C166" s="307" t="s">
        <v>1553</v>
      </c>
      <c r="D166" s="307"/>
      <c r="E166" s="307"/>
      <c r="F166" s="307" t="s">
        <v>1554</v>
      </c>
      <c r="G166" s="349"/>
      <c r="H166" s="350" t="s">
        <v>55</v>
      </c>
      <c r="I166" s="350" t="s">
        <v>58</v>
      </c>
      <c r="J166" s="307" t="s">
        <v>1555</v>
      </c>
      <c r="K166" s="284"/>
    </row>
    <row r="167" spans="2:11" s="1" customFormat="1" ht="17.25" customHeight="1">
      <c r="B167" s="285"/>
      <c r="C167" s="309" t="s">
        <v>1556</v>
      </c>
      <c r="D167" s="309"/>
      <c r="E167" s="309"/>
      <c r="F167" s="310" t="s">
        <v>1557</v>
      </c>
      <c r="G167" s="351"/>
      <c r="H167" s="352"/>
      <c r="I167" s="352"/>
      <c r="J167" s="309" t="s">
        <v>1558</v>
      </c>
      <c r="K167" s="287"/>
    </row>
    <row r="168" spans="2:11" s="1" customFormat="1" ht="5.25" customHeight="1">
      <c r="B168" s="317"/>
      <c r="C168" s="312"/>
      <c r="D168" s="312"/>
      <c r="E168" s="312"/>
      <c r="F168" s="312"/>
      <c r="G168" s="313"/>
      <c r="H168" s="312"/>
      <c r="I168" s="312"/>
      <c r="J168" s="312"/>
      <c r="K168" s="340"/>
    </row>
    <row r="169" spans="2:11" s="1" customFormat="1" ht="15" customHeight="1">
      <c r="B169" s="317"/>
      <c r="C169" s="292" t="s">
        <v>1562</v>
      </c>
      <c r="D169" s="292"/>
      <c r="E169" s="292"/>
      <c r="F169" s="315" t="s">
        <v>1559</v>
      </c>
      <c r="G169" s="292"/>
      <c r="H169" s="292" t="s">
        <v>1599</v>
      </c>
      <c r="I169" s="292" t="s">
        <v>1561</v>
      </c>
      <c r="J169" s="292">
        <v>120</v>
      </c>
      <c r="K169" s="340"/>
    </row>
    <row r="170" spans="2:11" s="1" customFormat="1" ht="15" customHeight="1">
      <c r="B170" s="317"/>
      <c r="C170" s="292" t="s">
        <v>1608</v>
      </c>
      <c r="D170" s="292"/>
      <c r="E170" s="292"/>
      <c r="F170" s="315" t="s">
        <v>1559</v>
      </c>
      <c r="G170" s="292"/>
      <c r="H170" s="292" t="s">
        <v>1609</v>
      </c>
      <c r="I170" s="292" t="s">
        <v>1561</v>
      </c>
      <c r="J170" s="292" t="s">
        <v>1610</v>
      </c>
      <c r="K170" s="340"/>
    </row>
    <row r="171" spans="2:11" s="1" customFormat="1" ht="15" customHeight="1">
      <c r="B171" s="317"/>
      <c r="C171" s="292" t="s">
        <v>1507</v>
      </c>
      <c r="D171" s="292"/>
      <c r="E171" s="292"/>
      <c r="F171" s="315" t="s">
        <v>1559</v>
      </c>
      <c r="G171" s="292"/>
      <c r="H171" s="292" t="s">
        <v>1626</v>
      </c>
      <c r="I171" s="292" t="s">
        <v>1561</v>
      </c>
      <c r="J171" s="292" t="s">
        <v>1610</v>
      </c>
      <c r="K171" s="340"/>
    </row>
    <row r="172" spans="2:11" s="1" customFormat="1" ht="15" customHeight="1">
      <c r="B172" s="317"/>
      <c r="C172" s="292" t="s">
        <v>1564</v>
      </c>
      <c r="D172" s="292"/>
      <c r="E172" s="292"/>
      <c r="F172" s="315" t="s">
        <v>1565</v>
      </c>
      <c r="G172" s="292"/>
      <c r="H172" s="292" t="s">
        <v>1626</v>
      </c>
      <c r="I172" s="292" t="s">
        <v>1561</v>
      </c>
      <c r="J172" s="292">
        <v>50</v>
      </c>
      <c r="K172" s="340"/>
    </row>
    <row r="173" spans="2:11" s="1" customFormat="1" ht="15" customHeight="1">
      <c r="B173" s="317"/>
      <c r="C173" s="292" t="s">
        <v>1567</v>
      </c>
      <c r="D173" s="292"/>
      <c r="E173" s="292"/>
      <c r="F173" s="315" t="s">
        <v>1559</v>
      </c>
      <c r="G173" s="292"/>
      <c r="H173" s="292" t="s">
        <v>1626</v>
      </c>
      <c r="I173" s="292" t="s">
        <v>1569</v>
      </c>
      <c r="J173" s="292"/>
      <c r="K173" s="340"/>
    </row>
    <row r="174" spans="2:11" s="1" customFormat="1" ht="15" customHeight="1">
      <c r="B174" s="317"/>
      <c r="C174" s="292" t="s">
        <v>1578</v>
      </c>
      <c r="D174" s="292"/>
      <c r="E174" s="292"/>
      <c r="F174" s="315" t="s">
        <v>1565</v>
      </c>
      <c r="G174" s="292"/>
      <c r="H174" s="292" t="s">
        <v>1626</v>
      </c>
      <c r="I174" s="292" t="s">
        <v>1561</v>
      </c>
      <c r="J174" s="292">
        <v>50</v>
      </c>
      <c r="K174" s="340"/>
    </row>
    <row r="175" spans="2:11" s="1" customFormat="1" ht="15" customHeight="1">
      <c r="B175" s="317"/>
      <c r="C175" s="292" t="s">
        <v>1586</v>
      </c>
      <c r="D175" s="292"/>
      <c r="E175" s="292"/>
      <c r="F175" s="315" t="s">
        <v>1565</v>
      </c>
      <c r="G175" s="292"/>
      <c r="H175" s="292" t="s">
        <v>1626</v>
      </c>
      <c r="I175" s="292" t="s">
        <v>1561</v>
      </c>
      <c r="J175" s="292">
        <v>50</v>
      </c>
      <c r="K175" s="340"/>
    </row>
    <row r="176" spans="2:11" s="1" customFormat="1" ht="15" customHeight="1">
      <c r="B176" s="317"/>
      <c r="C176" s="292" t="s">
        <v>1584</v>
      </c>
      <c r="D176" s="292"/>
      <c r="E176" s="292"/>
      <c r="F176" s="315" t="s">
        <v>1565</v>
      </c>
      <c r="G176" s="292"/>
      <c r="H176" s="292" t="s">
        <v>1626</v>
      </c>
      <c r="I176" s="292" t="s">
        <v>1561</v>
      </c>
      <c r="J176" s="292">
        <v>50</v>
      </c>
      <c r="K176" s="340"/>
    </row>
    <row r="177" spans="2:11" s="1" customFormat="1" ht="15" customHeight="1">
      <c r="B177" s="317"/>
      <c r="C177" s="292" t="s">
        <v>121</v>
      </c>
      <c r="D177" s="292"/>
      <c r="E177" s="292"/>
      <c r="F177" s="315" t="s">
        <v>1559</v>
      </c>
      <c r="G177" s="292"/>
      <c r="H177" s="292" t="s">
        <v>1627</v>
      </c>
      <c r="I177" s="292" t="s">
        <v>1628</v>
      </c>
      <c r="J177" s="292"/>
      <c r="K177" s="340"/>
    </row>
    <row r="178" spans="2:11" s="1" customFormat="1" ht="15" customHeight="1">
      <c r="B178" s="317"/>
      <c r="C178" s="292" t="s">
        <v>58</v>
      </c>
      <c r="D178" s="292"/>
      <c r="E178" s="292"/>
      <c r="F178" s="315" t="s">
        <v>1559</v>
      </c>
      <c r="G178" s="292"/>
      <c r="H178" s="292" t="s">
        <v>1629</v>
      </c>
      <c r="I178" s="292" t="s">
        <v>1630</v>
      </c>
      <c r="J178" s="292">
        <v>1</v>
      </c>
      <c r="K178" s="340"/>
    </row>
    <row r="179" spans="2:11" s="1" customFormat="1" ht="15" customHeight="1">
      <c r="B179" s="317"/>
      <c r="C179" s="292" t="s">
        <v>54</v>
      </c>
      <c r="D179" s="292"/>
      <c r="E179" s="292"/>
      <c r="F179" s="315" t="s">
        <v>1559</v>
      </c>
      <c r="G179" s="292"/>
      <c r="H179" s="292" t="s">
        <v>1631</v>
      </c>
      <c r="I179" s="292" t="s">
        <v>1561</v>
      </c>
      <c r="J179" s="292">
        <v>20</v>
      </c>
      <c r="K179" s="340"/>
    </row>
    <row r="180" spans="2:11" s="1" customFormat="1" ht="15" customHeight="1">
      <c r="B180" s="317"/>
      <c r="C180" s="292" t="s">
        <v>55</v>
      </c>
      <c r="D180" s="292"/>
      <c r="E180" s="292"/>
      <c r="F180" s="315" t="s">
        <v>1559</v>
      </c>
      <c r="G180" s="292"/>
      <c r="H180" s="292" t="s">
        <v>1632</v>
      </c>
      <c r="I180" s="292" t="s">
        <v>1561</v>
      </c>
      <c r="J180" s="292">
        <v>255</v>
      </c>
      <c r="K180" s="340"/>
    </row>
    <row r="181" spans="2:11" s="1" customFormat="1" ht="15" customHeight="1">
      <c r="B181" s="317"/>
      <c r="C181" s="292" t="s">
        <v>122</v>
      </c>
      <c r="D181" s="292"/>
      <c r="E181" s="292"/>
      <c r="F181" s="315" t="s">
        <v>1559</v>
      </c>
      <c r="G181" s="292"/>
      <c r="H181" s="292" t="s">
        <v>1523</v>
      </c>
      <c r="I181" s="292" t="s">
        <v>1561</v>
      </c>
      <c r="J181" s="292">
        <v>10</v>
      </c>
      <c r="K181" s="340"/>
    </row>
    <row r="182" spans="2:11" s="1" customFormat="1" ht="15" customHeight="1">
      <c r="B182" s="317"/>
      <c r="C182" s="292" t="s">
        <v>123</v>
      </c>
      <c r="D182" s="292"/>
      <c r="E182" s="292"/>
      <c r="F182" s="315" t="s">
        <v>1559</v>
      </c>
      <c r="G182" s="292"/>
      <c r="H182" s="292" t="s">
        <v>1633</v>
      </c>
      <c r="I182" s="292" t="s">
        <v>1594</v>
      </c>
      <c r="J182" s="292"/>
      <c r="K182" s="340"/>
    </row>
    <row r="183" spans="2:11" s="1" customFormat="1" ht="15" customHeight="1">
      <c r="B183" s="317"/>
      <c r="C183" s="292" t="s">
        <v>1634</v>
      </c>
      <c r="D183" s="292"/>
      <c r="E183" s="292"/>
      <c r="F183" s="315" t="s">
        <v>1559</v>
      </c>
      <c r="G183" s="292"/>
      <c r="H183" s="292" t="s">
        <v>1635</v>
      </c>
      <c r="I183" s="292" t="s">
        <v>1594</v>
      </c>
      <c r="J183" s="292"/>
      <c r="K183" s="340"/>
    </row>
    <row r="184" spans="2:11" s="1" customFormat="1" ht="15" customHeight="1">
      <c r="B184" s="317"/>
      <c r="C184" s="292" t="s">
        <v>1623</v>
      </c>
      <c r="D184" s="292"/>
      <c r="E184" s="292"/>
      <c r="F184" s="315" t="s">
        <v>1559</v>
      </c>
      <c r="G184" s="292"/>
      <c r="H184" s="292" t="s">
        <v>1636</v>
      </c>
      <c r="I184" s="292" t="s">
        <v>1594</v>
      </c>
      <c r="J184" s="292"/>
      <c r="K184" s="340"/>
    </row>
    <row r="185" spans="2:11" s="1" customFormat="1" ht="15" customHeight="1">
      <c r="B185" s="317"/>
      <c r="C185" s="292" t="s">
        <v>125</v>
      </c>
      <c r="D185" s="292"/>
      <c r="E185" s="292"/>
      <c r="F185" s="315" t="s">
        <v>1565</v>
      </c>
      <c r="G185" s="292"/>
      <c r="H185" s="292" t="s">
        <v>1637</v>
      </c>
      <c r="I185" s="292" t="s">
        <v>1561</v>
      </c>
      <c r="J185" s="292">
        <v>50</v>
      </c>
      <c r="K185" s="340"/>
    </row>
    <row r="186" spans="2:11" s="1" customFormat="1" ht="15" customHeight="1">
      <c r="B186" s="317"/>
      <c r="C186" s="292" t="s">
        <v>1638</v>
      </c>
      <c r="D186" s="292"/>
      <c r="E186" s="292"/>
      <c r="F186" s="315" t="s">
        <v>1565</v>
      </c>
      <c r="G186" s="292"/>
      <c r="H186" s="292" t="s">
        <v>1639</v>
      </c>
      <c r="I186" s="292" t="s">
        <v>1640</v>
      </c>
      <c r="J186" s="292"/>
      <c r="K186" s="340"/>
    </row>
    <row r="187" spans="2:11" s="1" customFormat="1" ht="15" customHeight="1">
      <c r="B187" s="317"/>
      <c r="C187" s="292" t="s">
        <v>1641</v>
      </c>
      <c r="D187" s="292"/>
      <c r="E187" s="292"/>
      <c r="F187" s="315" t="s">
        <v>1565</v>
      </c>
      <c r="G187" s="292"/>
      <c r="H187" s="292" t="s">
        <v>1642</v>
      </c>
      <c r="I187" s="292" t="s">
        <v>1640</v>
      </c>
      <c r="J187" s="292"/>
      <c r="K187" s="340"/>
    </row>
    <row r="188" spans="2:11" s="1" customFormat="1" ht="15" customHeight="1">
      <c r="B188" s="317"/>
      <c r="C188" s="292" t="s">
        <v>1643</v>
      </c>
      <c r="D188" s="292"/>
      <c r="E188" s="292"/>
      <c r="F188" s="315" t="s">
        <v>1565</v>
      </c>
      <c r="G188" s="292"/>
      <c r="H188" s="292" t="s">
        <v>1644</v>
      </c>
      <c r="I188" s="292" t="s">
        <v>1640</v>
      </c>
      <c r="J188" s="292"/>
      <c r="K188" s="340"/>
    </row>
    <row r="189" spans="2:11" s="1" customFormat="1" ht="15" customHeight="1">
      <c r="B189" s="317"/>
      <c r="C189" s="353" t="s">
        <v>1645</v>
      </c>
      <c r="D189" s="292"/>
      <c r="E189" s="292"/>
      <c r="F189" s="315" t="s">
        <v>1565</v>
      </c>
      <c r="G189" s="292"/>
      <c r="H189" s="292" t="s">
        <v>1646</v>
      </c>
      <c r="I189" s="292" t="s">
        <v>1647</v>
      </c>
      <c r="J189" s="354" t="s">
        <v>1648</v>
      </c>
      <c r="K189" s="340"/>
    </row>
    <row r="190" spans="2:11" s="17" customFormat="1" ht="15" customHeight="1">
      <c r="B190" s="355"/>
      <c r="C190" s="356" t="s">
        <v>1649</v>
      </c>
      <c r="D190" s="357"/>
      <c r="E190" s="357"/>
      <c r="F190" s="358" t="s">
        <v>1565</v>
      </c>
      <c r="G190" s="357"/>
      <c r="H190" s="357" t="s">
        <v>1650</v>
      </c>
      <c r="I190" s="357" t="s">
        <v>1647</v>
      </c>
      <c r="J190" s="359" t="s">
        <v>1648</v>
      </c>
      <c r="K190" s="360"/>
    </row>
    <row r="191" spans="2:11" s="1" customFormat="1" ht="15" customHeight="1">
      <c r="B191" s="317"/>
      <c r="C191" s="353" t="s">
        <v>43</v>
      </c>
      <c r="D191" s="292"/>
      <c r="E191" s="292"/>
      <c r="F191" s="315" t="s">
        <v>1559</v>
      </c>
      <c r="G191" s="292"/>
      <c r="H191" s="289" t="s">
        <v>1651</v>
      </c>
      <c r="I191" s="292" t="s">
        <v>1652</v>
      </c>
      <c r="J191" s="292"/>
      <c r="K191" s="340"/>
    </row>
    <row r="192" spans="2:11" s="1" customFormat="1" ht="15" customHeight="1">
      <c r="B192" s="317"/>
      <c r="C192" s="353" t="s">
        <v>1653</v>
      </c>
      <c r="D192" s="292"/>
      <c r="E192" s="292"/>
      <c r="F192" s="315" t="s">
        <v>1559</v>
      </c>
      <c r="G192" s="292"/>
      <c r="H192" s="292" t="s">
        <v>1654</v>
      </c>
      <c r="I192" s="292" t="s">
        <v>1594</v>
      </c>
      <c r="J192" s="292"/>
      <c r="K192" s="340"/>
    </row>
    <row r="193" spans="2:11" s="1" customFormat="1" ht="15" customHeight="1">
      <c r="B193" s="317"/>
      <c r="C193" s="353" t="s">
        <v>1655</v>
      </c>
      <c r="D193" s="292"/>
      <c r="E193" s="292"/>
      <c r="F193" s="315" t="s">
        <v>1559</v>
      </c>
      <c r="G193" s="292"/>
      <c r="H193" s="292" t="s">
        <v>1656</v>
      </c>
      <c r="I193" s="292" t="s">
        <v>1594</v>
      </c>
      <c r="J193" s="292"/>
      <c r="K193" s="340"/>
    </row>
    <row r="194" spans="2:11" s="1" customFormat="1" ht="15" customHeight="1">
      <c r="B194" s="317"/>
      <c r="C194" s="353" t="s">
        <v>1657</v>
      </c>
      <c r="D194" s="292"/>
      <c r="E194" s="292"/>
      <c r="F194" s="315" t="s">
        <v>1565</v>
      </c>
      <c r="G194" s="292"/>
      <c r="H194" s="292" t="s">
        <v>1658</v>
      </c>
      <c r="I194" s="292" t="s">
        <v>1594</v>
      </c>
      <c r="J194" s="292"/>
      <c r="K194" s="340"/>
    </row>
    <row r="195" spans="2:11" s="1" customFormat="1" ht="15" customHeight="1">
      <c r="B195" s="346"/>
      <c r="C195" s="361"/>
      <c r="D195" s="326"/>
      <c r="E195" s="326"/>
      <c r="F195" s="326"/>
      <c r="G195" s="326"/>
      <c r="H195" s="326"/>
      <c r="I195" s="326"/>
      <c r="J195" s="326"/>
      <c r="K195" s="347"/>
    </row>
    <row r="196" spans="2:11" s="1" customFormat="1" ht="18.75" customHeight="1">
      <c r="B196" s="328"/>
      <c r="C196" s="338"/>
      <c r="D196" s="338"/>
      <c r="E196" s="338"/>
      <c r="F196" s="348"/>
      <c r="G196" s="338"/>
      <c r="H196" s="338"/>
      <c r="I196" s="338"/>
      <c r="J196" s="338"/>
      <c r="K196" s="328"/>
    </row>
    <row r="197" spans="2:11" s="1" customFormat="1" ht="18.75" customHeight="1">
      <c r="B197" s="328"/>
      <c r="C197" s="338"/>
      <c r="D197" s="338"/>
      <c r="E197" s="338"/>
      <c r="F197" s="348"/>
      <c r="G197" s="338"/>
      <c r="H197" s="338"/>
      <c r="I197" s="338"/>
      <c r="J197" s="338"/>
      <c r="K197" s="328"/>
    </row>
    <row r="198" spans="2:11" s="1" customFormat="1" ht="18.75" customHeight="1">
      <c r="B198" s="300"/>
      <c r="C198" s="300"/>
      <c r="D198" s="300"/>
      <c r="E198" s="300"/>
      <c r="F198" s="300"/>
      <c r="G198" s="300"/>
      <c r="H198" s="300"/>
      <c r="I198" s="300"/>
      <c r="J198" s="300"/>
      <c r="K198" s="300"/>
    </row>
    <row r="199" spans="2:11" s="1" customFormat="1" ht="13.5">
      <c r="B199" s="279"/>
      <c r="C199" s="280"/>
      <c r="D199" s="280"/>
      <c r="E199" s="280"/>
      <c r="F199" s="280"/>
      <c r="G199" s="280"/>
      <c r="H199" s="280"/>
      <c r="I199" s="280"/>
      <c r="J199" s="280"/>
      <c r="K199" s="281"/>
    </row>
    <row r="200" spans="2:11" s="1" customFormat="1" ht="21">
      <c r="B200" s="282"/>
      <c r="C200" s="283" t="s">
        <v>1659</v>
      </c>
      <c r="D200" s="283"/>
      <c r="E200" s="283"/>
      <c r="F200" s="283"/>
      <c r="G200" s="283"/>
      <c r="H200" s="283"/>
      <c r="I200" s="283"/>
      <c r="J200" s="283"/>
      <c r="K200" s="284"/>
    </row>
    <row r="201" spans="2:11" s="1" customFormat="1" ht="25.5" customHeight="1">
      <c r="B201" s="282"/>
      <c r="C201" s="362" t="s">
        <v>1660</v>
      </c>
      <c r="D201" s="362"/>
      <c r="E201" s="362"/>
      <c r="F201" s="362" t="s">
        <v>1661</v>
      </c>
      <c r="G201" s="363"/>
      <c r="H201" s="362" t="s">
        <v>1662</v>
      </c>
      <c r="I201" s="362"/>
      <c r="J201" s="362"/>
      <c r="K201" s="284"/>
    </row>
    <row r="202" spans="2:11" s="1" customFormat="1" ht="5.25" customHeight="1">
      <c r="B202" s="317"/>
      <c r="C202" s="312"/>
      <c r="D202" s="312"/>
      <c r="E202" s="312"/>
      <c r="F202" s="312"/>
      <c r="G202" s="338"/>
      <c r="H202" s="312"/>
      <c r="I202" s="312"/>
      <c r="J202" s="312"/>
      <c r="K202" s="340"/>
    </row>
    <row r="203" spans="2:11" s="1" customFormat="1" ht="15" customHeight="1">
      <c r="B203" s="317"/>
      <c r="C203" s="292" t="s">
        <v>1652</v>
      </c>
      <c r="D203" s="292"/>
      <c r="E203" s="292"/>
      <c r="F203" s="315" t="s">
        <v>44</v>
      </c>
      <c r="G203" s="292"/>
      <c r="H203" s="292" t="s">
        <v>1663</v>
      </c>
      <c r="I203" s="292"/>
      <c r="J203" s="292"/>
      <c r="K203" s="340"/>
    </row>
    <row r="204" spans="2:11" s="1" customFormat="1" ht="15" customHeight="1">
      <c r="B204" s="317"/>
      <c r="C204" s="292"/>
      <c r="D204" s="292"/>
      <c r="E204" s="292"/>
      <c r="F204" s="315" t="s">
        <v>45</v>
      </c>
      <c r="G204" s="292"/>
      <c r="H204" s="292" t="s">
        <v>1664</v>
      </c>
      <c r="I204" s="292"/>
      <c r="J204" s="292"/>
      <c r="K204" s="340"/>
    </row>
    <row r="205" spans="2:11" s="1" customFormat="1" ht="15" customHeight="1">
      <c r="B205" s="317"/>
      <c r="C205" s="292"/>
      <c r="D205" s="292"/>
      <c r="E205" s="292"/>
      <c r="F205" s="315" t="s">
        <v>48</v>
      </c>
      <c r="G205" s="292"/>
      <c r="H205" s="292" t="s">
        <v>1665</v>
      </c>
      <c r="I205" s="292"/>
      <c r="J205" s="292"/>
      <c r="K205" s="340"/>
    </row>
    <row r="206" spans="2:11" s="1" customFormat="1" ht="15" customHeight="1">
      <c r="B206" s="317"/>
      <c r="C206" s="292"/>
      <c r="D206" s="292"/>
      <c r="E206" s="292"/>
      <c r="F206" s="315" t="s">
        <v>46</v>
      </c>
      <c r="G206" s="292"/>
      <c r="H206" s="292" t="s">
        <v>1666</v>
      </c>
      <c r="I206" s="292"/>
      <c r="J206" s="292"/>
      <c r="K206" s="340"/>
    </row>
    <row r="207" spans="2:11" s="1" customFormat="1" ht="15" customHeight="1">
      <c r="B207" s="317"/>
      <c r="C207" s="292"/>
      <c r="D207" s="292"/>
      <c r="E207" s="292"/>
      <c r="F207" s="315" t="s">
        <v>47</v>
      </c>
      <c r="G207" s="292"/>
      <c r="H207" s="292" t="s">
        <v>1667</v>
      </c>
      <c r="I207" s="292"/>
      <c r="J207" s="292"/>
      <c r="K207" s="340"/>
    </row>
    <row r="208" spans="2:11" s="1" customFormat="1" ht="15" customHeight="1">
      <c r="B208" s="317"/>
      <c r="C208" s="292"/>
      <c r="D208" s="292"/>
      <c r="E208" s="292"/>
      <c r="F208" s="315"/>
      <c r="G208" s="292"/>
      <c r="H208" s="292"/>
      <c r="I208" s="292"/>
      <c r="J208" s="292"/>
      <c r="K208" s="340"/>
    </row>
    <row r="209" spans="2:11" s="1" customFormat="1" ht="15" customHeight="1">
      <c r="B209" s="317"/>
      <c r="C209" s="292" t="s">
        <v>1606</v>
      </c>
      <c r="D209" s="292"/>
      <c r="E209" s="292"/>
      <c r="F209" s="315" t="s">
        <v>80</v>
      </c>
      <c r="G209" s="292"/>
      <c r="H209" s="292" t="s">
        <v>1668</v>
      </c>
      <c r="I209" s="292"/>
      <c r="J209" s="292"/>
      <c r="K209" s="340"/>
    </row>
    <row r="210" spans="2:11" s="1" customFormat="1" ht="15" customHeight="1">
      <c r="B210" s="317"/>
      <c r="C210" s="292"/>
      <c r="D210" s="292"/>
      <c r="E210" s="292"/>
      <c r="F210" s="315" t="s">
        <v>1501</v>
      </c>
      <c r="G210" s="292"/>
      <c r="H210" s="292" t="s">
        <v>1502</v>
      </c>
      <c r="I210" s="292"/>
      <c r="J210" s="292"/>
      <c r="K210" s="340"/>
    </row>
    <row r="211" spans="2:11" s="1" customFormat="1" ht="15" customHeight="1">
      <c r="B211" s="317"/>
      <c r="C211" s="292"/>
      <c r="D211" s="292"/>
      <c r="E211" s="292"/>
      <c r="F211" s="315" t="s">
        <v>1499</v>
      </c>
      <c r="G211" s="292"/>
      <c r="H211" s="292" t="s">
        <v>1669</v>
      </c>
      <c r="I211" s="292"/>
      <c r="J211" s="292"/>
      <c r="K211" s="340"/>
    </row>
    <row r="212" spans="2:11" s="1" customFormat="1" ht="15" customHeight="1">
      <c r="B212" s="364"/>
      <c r="C212" s="292"/>
      <c r="D212" s="292"/>
      <c r="E212" s="292"/>
      <c r="F212" s="315" t="s">
        <v>1503</v>
      </c>
      <c r="G212" s="353"/>
      <c r="H212" s="344" t="s">
        <v>1504</v>
      </c>
      <c r="I212" s="344"/>
      <c r="J212" s="344"/>
      <c r="K212" s="365"/>
    </row>
    <row r="213" spans="2:11" s="1" customFormat="1" ht="15" customHeight="1">
      <c r="B213" s="364"/>
      <c r="C213" s="292"/>
      <c r="D213" s="292"/>
      <c r="E213" s="292"/>
      <c r="F213" s="315" t="s">
        <v>1505</v>
      </c>
      <c r="G213" s="353"/>
      <c r="H213" s="344" t="s">
        <v>800</v>
      </c>
      <c r="I213" s="344"/>
      <c r="J213" s="344"/>
      <c r="K213" s="365"/>
    </row>
    <row r="214" spans="2:11" s="1" customFormat="1" ht="15" customHeight="1">
      <c r="B214" s="364"/>
      <c r="C214" s="292"/>
      <c r="D214" s="292"/>
      <c r="E214" s="292"/>
      <c r="F214" s="315"/>
      <c r="G214" s="353"/>
      <c r="H214" s="344"/>
      <c r="I214" s="344"/>
      <c r="J214" s="344"/>
      <c r="K214" s="365"/>
    </row>
    <row r="215" spans="2:11" s="1" customFormat="1" ht="15" customHeight="1">
      <c r="B215" s="364"/>
      <c r="C215" s="292" t="s">
        <v>1630</v>
      </c>
      <c r="D215" s="292"/>
      <c r="E215" s="292"/>
      <c r="F215" s="315">
        <v>1</v>
      </c>
      <c r="G215" s="353"/>
      <c r="H215" s="344" t="s">
        <v>1670</v>
      </c>
      <c r="I215" s="344"/>
      <c r="J215" s="344"/>
      <c r="K215" s="365"/>
    </row>
    <row r="216" spans="2:11" s="1" customFormat="1" ht="15" customHeight="1">
      <c r="B216" s="364"/>
      <c r="C216" s="292"/>
      <c r="D216" s="292"/>
      <c r="E216" s="292"/>
      <c r="F216" s="315">
        <v>2</v>
      </c>
      <c r="G216" s="353"/>
      <c r="H216" s="344" t="s">
        <v>1671</v>
      </c>
      <c r="I216" s="344"/>
      <c r="J216" s="344"/>
      <c r="K216" s="365"/>
    </row>
    <row r="217" spans="2:11" s="1" customFormat="1" ht="15" customHeight="1">
      <c r="B217" s="364"/>
      <c r="C217" s="292"/>
      <c r="D217" s="292"/>
      <c r="E217" s="292"/>
      <c r="F217" s="315">
        <v>3</v>
      </c>
      <c r="G217" s="353"/>
      <c r="H217" s="344" t="s">
        <v>1672</v>
      </c>
      <c r="I217" s="344"/>
      <c r="J217" s="344"/>
      <c r="K217" s="365"/>
    </row>
    <row r="218" spans="2:11" s="1" customFormat="1" ht="15" customHeight="1">
      <c r="B218" s="364"/>
      <c r="C218" s="292"/>
      <c r="D218" s="292"/>
      <c r="E218" s="292"/>
      <c r="F218" s="315">
        <v>4</v>
      </c>
      <c r="G218" s="353"/>
      <c r="H218" s="344" t="s">
        <v>1673</v>
      </c>
      <c r="I218" s="344"/>
      <c r="J218" s="344"/>
      <c r="K218" s="365"/>
    </row>
    <row r="219" spans="2:11" s="1" customFormat="1" ht="12.75" customHeight="1">
      <c r="B219" s="366"/>
      <c r="C219" s="367"/>
      <c r="D219" s="367"/>
      <c r="E219" s="367"/>
      <c r="F219" s="367"/>
      <c r="G219" s="367"/>
      <c r="H219" s="367"/>
      <c r="I219" s="367"/>
      <c r="J219" s="367"/>
      <c r="K219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HANOUS-06\HonzaK</dc:creator>
  <cp:keywords/>
  <dc:description/>
  <cp:lastModifiedBy>HANOUS-06\HonzaK</cp:lastModifiedBy>
  <dcterms:created xsi:type="dcterms:W3CDTF">2024-04-17T05:50:04Z</dcterms:created>
  <dcterms:modified xsi:type="dcterms:W3CDTF">2024-04-17T05:50:14Z</dcterms:modified>
  <cp:category/>
  <cp:version/>
  <cp:contentType/>
  <cp:contentStatus/>
</cp:coreProperties>
</file>