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SO1 - HOZ Bořice" sheetId="2" r:id="rId2"/>
    <sheet name="SO2 - HOZ Bořice" sheetId="3" r:id="rId3"/>
    <sheet name="SO3 - otevřený HOZ Čankov..." sheetId="4" r:id="rId4"/>
    <sheet name="SO4 - otevřený HOZ Čankov..." sheetId="5" r:id="rId5"/>
    <sheet name="SO5 - Ostřetín" sheetId="6" r:id="rId6"/>
    <sheet name="SO6 - Odpad A2" sheetId="7" r:id="rId7"/>
    <sheet name="SO7 - Odpad B" sheetId="8" r:id="rId8"/>
    <sheet name="Pokyny pro vyplnění" sheetId="9" r:id="rId9"/>
  </sheets>
  <definedNames>
    <definedName name="_xlnm.Print_Area" localSheetId="0">'Rekapitulace stavby'!$D$4:$AO$36,'Rekapitulace stavby'!$C$42:$AQ$62</definedName>
    <definedName name="_xlnm.Print_Titles" localSheetId="0">'Rekapitulace stavby'!$52:$52</definedName>
    <definedName name="_xlnm._FilterDatabase" localSheetId="1" hidden="1">'SO1 - HOZ Bořice'!$C$82:$K$105</definedName>
    <definedName name="_xlnm.Print_Area" localSheetId="1">'SO1 - HOZ Bořice'!$C$4:$J$39,'SO1 - HOZ Bořice'!$C$45:$J$64,'SO1 - HOZ Bořice'!$C$70:$K$105</definedName>
    <definedName name="_xlnm.Print_Titles" localSheetId="1">'SO1 - HOZ Bořice'!$82:$82</definedName>
    <definedName name="_xlnm._FilterDatabase" localSheetId="2" hidden="1">'SO2 - HOZ Bořice'!$C$82:$K$105</definedName>
    <definedName name="_xlnm.Print_Area" localSheetId="2">'SO2 - HOZ Bořice'!$C$4:$J$39,'SO2 - HOZ Bořice'!$C$45:$J$64,'SO2 - HOZ Bořice'!$C$70:$K$105</definedName>
    <definedName name="_xlnm.Print_Titles" localSheetId="2">'SO2 - HOZ Bořice'!$82:$82</definedName>
    <definedName name="_xlnm._FilterDatabase" localSheetId="3" hidden="1">'SO3 - otevřený HOZ Čankov...'!$C$82:$K$105</definedName>
    <definedName name="_xlnm.Print_Area" localSheetId="3">'SO3 - otevřený HOZ Čankov...'!$C$4:$J$39,'SO3 - otevřený HOZ Čankov...'!$C$45:$J$64,'SO3 - otevřený HOZ Čankov...'!$C$70:$K$105</definedName>
    <definedName name="_xlnm.Print_Titles" localSheetId="3">'SO3 - otevřený HOZ Čankov...'!$82:$82</definedName>
    <definedName name="_xlnm._FilterDatabase" localSheetId="4" hidden="1">'SO4 - otevřený HOZ Čankov...'!$C$82:$K$105</definedName>
    <definedName name="_xlnm.Print_Area" localSheetId="4">'SO4 - otevřený HOZ Čankov...'!$C$4:$J$39,'SO4 - otevřený HOZ Čankov...'!$C$45:$J$64,'SO4 - otevřený HOZ Čankov...'!$C$70:$K$105</definedName>
    <definedName name="_xlnm.Print_Titles" localSheetId="4">'SO4 - otevřený HOZ Čankov...'!$82:$82</definedName>
    <definedName name="_xlnm._FilterDatabase" localSheetId="5" hidden="1">'SO5 - Ostřetín'!$C$82:$K$105</definedName>
    <definedName name="_xlnm.Print_Area" localSheetId="5">'SO5 - Ostřetín'!$C$4:$J$39,'SO5 - Ostřetín'!$C$45:$J$64,'SO5 - Ostřetín'!$C$70:$K$105</definedName>
    <definedName name="_xlnm.Print_Titles" localSheetId="5">'SO5 - Ostřetín'!$82:$82</definedName>
    <definedName name="_xlnm._FilterDatabase" localSheetId="6" hidden="1">'SO6 - Odpad A2'!$C$82:$K$105</definedName>
    <definedName name="_xlnm.Print_Area" localSheetId="6">'SO6 - Odpad A2'!$C$4:$J$39,'SO6 - Odpad A2'!$C$45:$J$64,'SO6 - Odpad A2'!$C$70:$K$105</definedName>
    <definedName name="_xlnm.Print_Titles" localSheetId="6">'SO6 - Odpad A2'!$82:$82</definedName>
    <definedName name="_xlnm._FilterDatabase" localSheetId="7" hidden="1">'SO7 - Odpad B'!$C$82:$K$105</definedName>
    <definedName name="_xlnm.Print_Area" localSheetId="7">'SO7 - Odpad B'!$C$4:$J$39,'SO7 - Odpad B'!$C$45:$J$64,'SO7 - Odpad B'!$C$70:$K$105</definedName>
    <definedName name="_xlnm.Print_Titles" localSheetId="7">'SO7 - Odpad B'!$82:$82</definedName>
    <definedName name="_xlnm.Print_Area" localSheetId="8">'Pokyny pro vyplnění'!$B$2:$K$71,'Pokyny pro vyplnění'!$B$74:$K$118,'Pokyny pro vyplnění'!$B$121:$K$161,'Pokyny pro vyplnění'!$B$164:$K$219</definedName>
  </definedNames>
  <calcPr/>
</workbook>
</file>

<file path=xl/calcChain.xml><?xml version="1.0" encoding="utf-8"?>
<calcChain xmlns="http://schemas.openxmlformats.org/spreadsheetml/2006/main">
  <c i="8" l="1" r="J37"/>
  <c r="J36"/>
  <c i="1" r="AY61"/>
  <c i="8" r="J35"/>
  <c i="1" r="AX61"/>
  <c i="8" r="BI104"/>
  <c r="BH104"/>
  <c r="BG104"/>
  <c r="BF104"/>
  <c r="T104"/>
  <c r="R104"/>
  <c r="P104"/>
  <c r="BI102"/>
  <c r="BH102"/>
  <c r="BG102"/>
  <c r="BF102"/>
  <c r="T102"/>
  <c r="R102"/>
  <c r="P102"/>
  <c r="BI97"/>
  <c r="BH97"/>
  <c r="BG97"/>
  <c r="BF97"/>
  <c r="T97"/>
  <c r="R97"/>
  <c r="P97"/>
  <c r="BI94"/>
  <c r="BH94"/>
  <c r="BG94"/>
  <c r="BF94"/>
  <c r="T94"/>
  <c r="R94"/>
  <c r="P94"/>
  <c r="BI90"/>
  <c r="BH90"/>
  <c r="BG90"/>
  <c r="BF90"/>
  <c r="T90"/>
  <c r="R90"/>
  <c r="P90"/>
  <c r="BI86"/>
  <c r="BH86"/>
  <c r="BG86"/>
  <c r="BF86"/>
  <c r="T86"/>
  <c r="R86"/>
  <c r="P86"/>
  <c r="F79"/>
  <c r="F77"/>
  <c r="E75"/>
  <c r="F54"/>
  <c r="F52"/>
  <c r="E50"/>
  <c r="J24"/>
  <c r="E24"/>
  <c r="J55"/>
  <c r="J23"/>
  <c r="J21"/>
  <c r="E21"/>
  <c r="J54"/>
  <c r="J20"/>
  <c r="J18"/>
  <c r="E18"/>
  <c r="F80"/>
  <c r="J17"/>
  <c r="J12"/>
  <c r="J52"/>
  <c r="E7"/>
  <c r="E73"/>
  <c i="7" r="J37"/>
  <c r="J36"/>
  <c i="1" r="AY60"/>
  <c i="7" r="J35"/>
  <c i="1" r="AX60"/>
  <c i="7" r="BI104"/>
  <c r="BH104"/>
  <c r="BG104"/>
  <c r="BF104"/>
  <c r="T104"/>
  <c r="R104"/>
  <c r="P104"/>
  <c r="BI102"/>
  <c r="BH102"/>
  <c r="BG102"/>
  <c r="BF102"/>
  <c r="T102"/>
  <c r="R102"/>
  <c r="P102"/>
  <c r="BI97"/>
  <c r="BH97"/>
  <c r="BG97"/>
  <c r="BF97"/>
  <c r="T97"/>
  <c r="R97"/>
  <c r="P97"/>
  <c r="BI94"/>
  <c r="BH94"/>
  <c r="BG94"/>
  <c r="BF94"/>
  <c r="T94"/>
  <c r="R94"/>
  <c r="P94"/>
  <c r="BI90"/>
  <c r="BH90"/>
  <c r="BG90"/>
  <c r="BF90"/>
  <c r="T90"/>
  <c r="R90"/>
  <c r="P90"/>
  <c r="BI86"/>
  <c r="BH86"/>
  <c r="BG86"/>
  <c r="BF86"/>
  <c r="T86"/>
  <c r="R86"/>
  <c r="P86"/>
  <c r="F79"/>
  <c r="F77"/>
  <c r="E75"/>
  <c r="F54"/>
  <c r="F52"/>
  <c r="E50"/>
  <c r="J24"/>
  <c r="E24"/>
  <c r="J80"/>
  <c r="J23"/>
  <c r="J21"/>
  <c r="E21"/>
  <c r="J79"/>
  <c r="J20"/>
  <c r="J18"/>
  <c r="E18"/>
  <c r="F55"/>
  <c r="J17"/>
  <c r="J12"/>
  <c r="J52"/>
  <c r="E7"/>
  <c r="E73"/>
  <c i="6" r="J37"/>
  <c r="J36"/>
  <c i="1" r="AY59"/>
  <c i="6" r="J35"/>
  <c i="1" r="AX59"/>
  <c i="6" r="BI104"/>
  <c r="BH104"/>
  <c r="BG104"/>
  <c r="BF104"/>
  <c r="T104"/>
  <c r="R104"/>
  <c r="P104"/>
  <c r="BI102"/>
  <c r="BH102"/>
  <c r="BG102"/>
  <c r="BF102"/>
  <c r="T102"/>
  <c r="R102"/>
  <c r="P102"/>
  <c r="BI97"/>
  <c r="BH97"/>
  <c r="BG97"/>
  <c r="BF97"/>
  <c r="T97"/>
  <c r="R97"/>
  <c r="P97"/>
  <c r="BI94"/>
  <c r="BH94"/>
  <c r="BG94"/>
  <c r="BF94"/>
  <c r="T94"/>
  <c r="R94"/>
  <c r="P94"/>
  <c r="BI90"/>
  <c r="BH90"/>
  <c r="BG90"/>
  <c r="BF90"/>
  <c r="T90"/>
  <c r="R90"/>
  <c r="P90"/>
  <c r="BI86"/>
  <c r="BH86"/>
  <c r="BG86"/>
  <c r="BF86"/>
  <c r="T86"/>
  <c r="R86"/>
  <c r="P86"/>
  <c r="F79"/>
  <c r="F77"/>
  <c r="E75"/>
  <c r="F54"/>
  <c r="F52"/>
  <c r="E50"/>
  <c r="J24"/>
  <c r="E24"/>
  <c r="J80"/>
  <c r="J23"/>
  <c r="J21"/>
  <c r="E21"/>
  <c r="J79"/>
  <c r="J20"/>
  <c r="J18"/>
  <c r="E18"/>
  <c r="F55"/>
  <c r="J17"/>
  <c r="J12"/>
  <c r="J52"/>
  <c r="E7"/>
  <c r="E73"/>
  <c i="5" r="J37"/>
  <c r="J36"/>
  <c i="1" r="AY58"/>
  <c i="5" r="J35"/>
  <c i="1" r="AX58"/>
  <c i="5" r="BI104"/>
  <c r="BH104"/>
  <c r="BG104"/>
  <c r="BF104"/>
  <c r="T104"/>
  <c r="R104"/>
  <c r="P104"/>
  <c r="BI102"/>
  <c r="BH102"/>
  <c r="BG102"/>
  <c r="BF102"/>
  <c r="T102"/>
  <c r="R102"/>
  <c r="P102"/>
  <c r="BI97"/>
  <c r="BH97"/>
  <c r="BG97"/>
  <c r="BF97"/>
  <c r="T97"/>
  <c r="R97"/>
  <c r="P97"/>
  <c r="BI94"/>
  <c r="BH94"/>
  <c r="BG94"/>
  <c r="BF94"/>
  <c r="T94"/>
  <c r="R94"/>
  <c r="P94"/>
  <c r="BI90"/>
  <c r="BH90"/>
  <c r="BG90"/>
  <c r="BF90"/>
  <c r="T90"/>
  <c r="R90"/>
  <c r="P90"/>
  <c r="BI86"/>
  <c r="BH86"/>
  <c r="BG86"/>
  <c r="BF86"/>
  <c r="T86"/>
  <c r="R86"/>
  <c r="P86"/>
  <c r="F79"/>
  <c r="F77"/>
  <c r="E75"/>
  <c r="F54"/>
  <c r="F52"/>
  <c r="E50"/>
  <c r="J24"/>
  <c r="E24"/>
  <c r="J80"/>
  <c r="J23"/>
  <c r="J21"/>
  <c r="E21"/>
  <c r="J79"/>
  <c r="J20"/>
  <c r="J18"/>
  <c r="E18"/>
  <c r="F80"/>
  <c r="J17"/>
  <c r="J12"/>
  <c r="J77"/>
  <c r="E7"/>
  <c r="E73"/>
  <c i="4" r="J37"/>
  <c r="J36"/>
  <c i="1" r="AY57"/>
  <c i="4" r="J35"/>
  <c i="1" r="AX57"/>
  <c i="4" r="BI104"/>
  <c r="BH104"/>
  <c r="BG104"/>
  <c r="BF104"/>
  <c r="T104"/>
  <c r="R104"/>
  <c r="P104"/>
  <c r="BI102"/>
  <c r="BH102"/>
  <c r="BG102"/>
  <c r="BF102"/>
  <c r="T102"/>
  <c r="R102"/>
  <c r="P102"/>
  <c r="BI97"/>
  <c r="BH97"/>
  <c r="BG97"/>
  <c r="BF97"/>
  <c r="T97"/>
  <c r="R97"/>
  <c r="P97"/>
  <c r="BI94"/>
  <c r="BH94"/>
  <c r="BG94"/>
  <c r="BF94"/>
  <c r="T94"/>
  <c r="R94"/>
  <c r="P94"/>
  <c r="BI90"/>
  <c r="BH90"/>
  <c r="BG90"/>
  <c r="BF90"/>
  <c r="T90"/>
  <c r="R90"/>
  <c r="P90"/>
  <c r="BI86"/>
  <c r="BH86"/>
  <c r="BG86"/>
  <c r="BF86"/>
  <c r="T86"/>
  <c r="R86"/>
  <c r="P86"/>
  <c r="F79"/>
  <c r="F77"/>
  <c r="E75"/>
  <c r="F54"/>
  <c r="F52"/>
  <c r="E50"/>
  <c r="J24"/>
  <c r="E24"/>
  <c r="J55"/>
  <c r="J23"/>
  <c r="J21"/>
  <c r="E21"/>
  <c r="J54"/>
  <c r="J20"/>
  <c r="J18"/>
  <c r="E18"/>
  <c r="F55"/>
  <c r="J17"/>
  <c r="J12"/>
  <c r="J52"/>
  <c r="E7"/>
  <c r="E73"/>
  <c i="3" r="J37"/>
  <c r="J36"/>
  <c i="1" r="AY56"/>
  <c i="3" r="J35"/>
  <c i="1" r="AX56"/>
  <c i="3" r="BI104"/>
  <c r="BH104"/>
  <c r="BG104"/>
  <c r="BF104"/>
  <c r="T104"/>
  <c r="R104"/>
  <c r="P104"/>
  <c r="BI102"/>
  <c r="BH102"/>
  <c r="BG102"/>
  <c r="BF102"/>
  <c r="T102"/>
  <c r="R102"/>
  <c r="P102"/>
  <c r="BI97"/>
  <c r="BH97"/>
  <c r="BG97"/>
  <c r="BF97"/>
  <c r="T97"/>
  <c r="R97"/>
  <c r="P97"/>
  <c r="BI94"/>
  <c r="BH94"/>
  <c r="BG94"/>
  <c r="BF94"/>
  <c r="T94"/>
  <c r="R94"/>
  <c r="P94"/>
  <c r="BI90"/>
  <c r="BH90"/>
  <c r="BG90"/>
  <c r="BF90"/>
  <c r="T90"/>
  <c r="R90"/>
  <c r="P90"/>
  <c r="BI86"/>
  <c r="BH86"/>
  <c r="BG86"/>
  <c r="BF86"/>
  <c r="T86"/>
  <c r="R86"/>
  <c r="P86"/>
  <c r="F79"/>
  <c r="F77"/>
  <c r="E75"/>
  <c r="F54"/>
  <c r="F52"/>
  <c r="E50"/>
  <c r="J24"/>
  <c r="E24"/>
  <c r="J55"/>
  <c r="J23"/>
  <c r="J21"/>
  <c r="E21"/>
  <c r="J54"/>
  <c r="J20"/>
  <c r="J18"/>
  <c r="E18"/>
  <c r="F80"/>
  <c r="J17"/>
  <c r="J12"/>
  <c r="J77"/>
  <c r="E7"/>
  <c r="E48"/>
  <c i="2" r="J37"/>
  <c r="J36"/>
  <c i="1" r="AY55"/>
  <c i="2" r="J35"/>
  <c i="1" r="AX55"/>
  <c i="2" r="BI104"/>
  <c r="BH104"/>
  <c r="BG104"/>
  <c r="BF104"/>
  <c r="T104"/>
  <c r="R104"/>
  <c r="P104"/>
  <c r="BI102"/>
  <c r="BH102"/>
  <c r="BG102"/>
  <c r="BF102"/>
  <c r="T102"/>
  <c r="R102"/>
  <c r="P102"/>
  <c r="BI97"/>
  <c r="BH97"/>
  <c r="BG97"/>
  <c r="BF97"/>
  <c r="T97"/>
  <c r="R97"/>
  <c r="P97"/>
  <c r="BI94"/>
  <c r="BH94"/>
  <c r="BG94"/>
  <c r="BF94"/>
  <c r="T94"/>
  <c r="R94"/>
  <c r="P94"/>
  <c r="BI90"/>
  <c r="BH90"/>
  <c r="BG90"/>
  <c r="BF90"/>
  <c r="T90"/>
  <c r="R90"/>
  <c r="P90"/>
  <c r="BI86"/>
  <c r="BH86"/>
  <c r="BG86"/>
  <c r="BF86"/>
  <c r="T86"/>
  <c r="R86"/>
  <c r="P86"/>
  <c r="F79"/>
  <c r="F77"/>
  <c r="E75"/>
  <c r="F54"/>
  <c r="F52"/>
  <c r="E50"/>
  <c r="J24"/>
  <c r="E24"/>
  <c r="J80"/>
  <c r="J23"/>
  <c r="J21"/>
  <c r="E21"/>
  <c r="J79"/>
  <c r="J20"/>
  <c r="J18"/>
  <c r="E18"/>
  <c r="F80"/>
  <c r="J17"/>
  <c r="J12"/>
  <c r="J77"/>
  <c r="E7"/>
  <c r="E73"/>
  <c i="1" r="L50"/>
  <c r="AM50"/>
  <c r="AM49"/>
  <c r="L49"/>
  <c r="AM47"/>
  <c r="L47"/>
  <c r="L45"/>
  <c r="L44"/>
  <c i="5" r="BK90"/>
  <c i="8" r="J102"/>
  <c i="2" r="J104"/>
  <c i="5" r="J94"/>
  <c i="6" r="J97"/>
  <c i="2" r="BK86"/>
  <c i="7" r="BK97"/>
  <c i="2" r="BK104"/>
  <c i="6" r="BK86"/>
  <c i="2" r="F34"/>
  <c r="BK94"/>
  <c i="6" r="J102"/>
  <c i="2" r="BK90"/>
  <c i="3" r="BK90"/>
  <c i="8" r="BK97"/>
  <c i="5" r="BK97"/>
  <c i="7" r="BK90"/>
  <c i="3" r="J104"/>
  <c i="7" r="J102"/>
  <c i="8" r="BK90"/>
  <c i="3" r="J97"/>
  <c i="8" r="BK94"/>
  <c i="3" r="BK97"/>
  <c i="2" r="F35"/>
  <c i="7" r="J90"/>
  <c i="3" r="J94"/>
  <c i="6" r="J94"/>
  <c i="2" r="F36"/>
  <c i="3" r="BK94"/>
  <c i="8" r="J97"/>
  <c i="5" r="BK94"/>
  <c r="BK102"/>
  <c i="4" r="J86"/>
  <c i="7" r="J86"/>
  <c i="4" r="J90"/>
  <c i="6" r="BK104"/>
  <c i="2" r="J86"/>
  <c i="5" r="J90"/>
  <c i="4" r="BK90"/>
  <c r="BK97"/>
  <c i="2" r="BK102"/>
  <c i="8" r="J90"/>
  <c i="5" r="J97"/>
  <c i="4" r="J104"/>
  <c r="J102"/>
  <c r="J94"/>
  <c i="7" r="J94"/>
  <c i="4" r="BK94"/>
  <c i="7" r="BK104"/>
  <c i="4" r="BK104"/>
  <c i="6" r="J86"/>
  <c r="BK90"/>
  <c i="3" r="BK104"/>
  <c i="5" r="J86"/>
  <c i="6" r="J90"/>
  <c i="2" r="BK97"/>
  <c i="8" r="BK104"/>
  <c i="3" r="BK102"/>
  <c i="8" r="J104"/>
  <c i="3" r="BK86"/>
  <c i="6" r="J104"/>
  <c i="2" r="J97"/>
  <c i="4" r="BK102"/>
  <c i="2" r="J34"/>
  <c i="3" r="J86"/>
  <c i="1" r="AS54"/>
  <c i="8" r="J94"/>
  <c i="5" r="J102"/>
  <c i="7" r="BK94"/>
  <c i="6" r="BK94"/>
  <c r="BK97"/>
  <c i="7" r="BK102"/>
  <c r="J97"/>
  <c i="3" r="J90"/>
  <c i="4" r="J97"/>
  <c i="2" r="J102"/>
  <c i="8" r="BK102"/>
  <c i="2" r="J90"/>
  <c i="5" r="J104"/>
  <c i="3" r="J102"/>
  <c i="8" r="J86"/>
  <c i="7" r="BK86"/>
  <c i="6" r="BK102"/>
  <c i="8" r="BK86"/>
  <c i="2" r="J94"/>
  <c i="7" r="J104"/>
  <c i="5" r="BK86"/>
  <c i="2" r="F37"/>
  <c i="4" r="BK86"/>
  <c i="5" r="BK104"/>
  <c i="2" l="1" r="BK85"/>
  <c r="BK84"/>
  <c r="J84"/>
  <c r="J60"/>
  <c i="6" r="R85"/>
  <c r="R84"/>
  <c i="2" r="R85"/>
  <c r="R84"/>
  <c i="3" r="T101"/>
  <c r="T100"/>
  <c i="4" r="T85"/>
  <c r="T84"/>
  <c i="5" r="R101"/>
  <c r="R100"/>
  <c i="6" r="BK101"/>
  <c r="BK100"/>
  <c r="J100"/>
  <c r="J62"/>
  <c i="7" r="T85"/>
  <c r="T84"/>
  <c r="BK101"/>
  <c r="J101"/>
  <c r="J63"/>
  <c i="2" r="P85"/>
  <c r="P84"/>
  <c i="3" r="T85"/>
  <c r="T84"/>
  <c r="T83"/>
  <c i="4" r="P101"/>
  <c r="P100"/>
  <c i="5" r="BK101"/>
  <c r="J101"/>
  <c r="J63"/>
  <c i="6" r="T85"/>
  <c r="T84"/>
  <c i="7" r="P101"/>
  <c r="P100"/>
  <c i="2" r="T85"/>
  <c r="T84"/>
  <c i="3" r="R101"/>
  <c r="R100"/>
  <c i="5" r="R85"/>
  <c r="R84"/>
  <c r="R83"/>
  <c r="T101"/>
  <c r="T100"/>
  <c i="6" r="P101"/>
  <c r="P100"/>
  <c i="7" r="BK85"/>
  <c r="BK84"/>
  <c i="2" r="BK101"/>
  <c r="J101"/>
  <c r="J63"/>
  <c i="4" r="R101"/>
  <c r="R100"/>
  <c i="3" r="P85"/>
  <c r="P84"/>
  <c i="5" r="P101"/>
  <c r="P100"/>
  <c i="8" r="T85"/>
  <c r="T84"/>
  <c i="2" r="P101"/>
  <c r="P100"/>
  <c i="4" r="P85"/>
  <c r="P84"/>
  <c r="P83"/>
  <c i="1" r="AU57"/>
  <c i="5" r="T85"/>
  <c r="T84"/>
  <c r="T83"/>
  <c i="6" r="BK85"/>
  <c r="BK84"/>
  <c r="BK83"/>
  <c r="J83"/>
  <c r="J59"/>
  <c i="8" r="BK85"/>
  <c r="J85"/>
  <c r="J61"/>
  <c r="BK101"/>
  <c r="BK100"/>
  <c r="J100"/>
  <c r="J62"/>
  <c i="2" r="T101"/>
  <c r="T100"/>
  <c i="3" r="BK85"/>
  <c r="J85"/>
  <c r="J61"/>
  <c i="4" r="BK101"/>
  <c r="J101"/>
  <c r="J63"/>
  <c i="3" r="BK101"/>
  <c r="J101"/>
  <c r="J63"/>
  <c i="4" r="R85"/>
  <c r="R84"/>
  <c r="R83"/>
  <c i="3" r="P101"/>
  <c r="P100"/>
  <c i="6" r="R101"/>
  <c r="R100"/>
  <c i="7" r="P85"/>
  <c r="P84"/>
  <c r="P83"/>
  <c i="1" r="AU60"/>
  <c i="7" r="R101"/>
  <c r="R100"/>
  <c i="8" r="R85"/>
  <c r="R84"/>
  <c r="R83"/>
  <c r="P101"/>
  <c r="P100"/>
  <c i="5" r="P85"/>
  <c r="P84"/>
  <c r="P83"/>
  <c i="1" r="AU58"/>
  <c i="8" r="R101"/>
  <c r="R100"/>
  <c i="2" r="R101"/>
  <c r="R100"/>
  <c i="3" r="R85"/>
  <c r="R84"/>
  <c r="R83"/>
  <c i="4" r="BK85"/>
  <c r="BK84"/>
  <c r="T101"/>
  <c r="T100"/>
  <c i="5" r="BK85"/>
  <c r="J85"/>
  <c r="J61"/>
  <c i="6" r="P85"/>
  <c r="P84"/>
  <c r="P83"/>
  <c i="1" r="AU59"/>
  <c i="6" r="T101"/>
  <c r="T100"/>
  <c i="7" r="R85"/>
  <c r="R84"/>
  <c r="R83"/>
  <c r="T101"/>
  <c r="T100"/>
  <c r="T83"/>
  <c i="8" r="P85"/>
  <c r="P84"/>
  <c r="P83"/>
  <c i="1" r="AU61"/>
  <c i="8" r="T101"/>
  <c r="T100"/>
  <c i="7" r="J55"/>
  <c r="J84"/>
  <c r="J60"/>
  <c i="8" r="E48"/>
  <c r="J79"/>
  <c i="7" r="J85"/>
  <c r="J61"/>
  <c i="8" r="J77"/>
  <c r="BE90"/>
  <c r="F55"/>
  <c r="J80"/>
  <c r="BE86"/>
  <c r="BE97"/>
  <c r="BE104"/>
  <c r="BE94"/>
  <c r="BE102"/>
  <c i="7" r="J54"/>
  <c i="6" r="J84"/>
  <c r="J60"/>
  <c r="J85"/>
  <c r="J61"/>
  <c r="J101"/>
  <c r="J63"/>
  <c i="7" r="E48"/>
  <c r="J77"/>
  <c r="F80"/>
  <c r="BE94"/>
  <c r="BE102"/>
  <c r="BE104"/>
  <c r="BE90"/>
  <c r="BE86"/>
  <c r="BE97"/>
  <c i="6" r="E48"/>
  <c r="J55"/>
  <c r="J77"/>
  <c r="F80"/>
  <c r="BE86"/>
  <c i="5" r="BK84"/>
  <c r="J84"/>
  <c r="J60"/>
  <c i="6" r="BE102"/>
  <c r="BE90"/>
  <c r="BE94"/>
  <c r="BE97"/>
  <c r="BE104"/>
  <c r="J54"/>
  <c i="5" r="E48"/>
  <c i="4" r="BK100"/>
  <c r="J100"/>
  <c r="J62"/>
  <c i="5" r="F55"/>
  <c r="BE97"/>
  <c i="4" r="J84"/>
  <c r="J60"/>
  <c r="J85"/>
  <c r="J61"/>
  <c i="5" r="J55"/>
  <c r="J52"/>
  <c r="J54"/>
  <c r="BE90"/>
  <c r="BE94"/>
  <c r="BE86"/>
  <c r="BE102"/>
  <c r="BE104"/>
  <c i="4" r="BE90"/>
  <c r="E48"/>
  <c r="F80"/>
  <c r="BE102"/>
  <c r="J77"/>
  <c r="BE86"/>
  <c r="BE94"/>
  <c i="3" r="BK100"/>
  <c r="J100"/>
  <c r="J62"/>
  <c i="4" r="J80"/>
  <c r="BE97"/>
  <c r="BE104"/>
  <c i="3" r="BK84"/>
  <c i="4" r="J79"/>
  <c i="3" r="J79"/>
  <c r="BE90"/>
  <c i="2" r="J85"/>
  <c r="J61"/>
  <c i="3" r="F55"/>
  <c r="J80"/>
  <c r="E73"/>
  <c r="BE86"/>
  <c i="2" r="BK100"/>
  <c r="J100"/>
  <c r="J62"/>
  <c i="3" r="J52"/>
  <c r="BE94"/>
  <c r="BE97"/>
  <c r="BE102"/>
  <c r="BE104"/>
  <c i="2" r="BE86"/>
  <c i="1" r="BB55"/>
  <c r="BA55"/>
  <c i="2" r="E48"/>
  <c r="J52"/>
  <c r="J54"/>
  <c r="F55"/>
  <c r="J55"/>
  <c r="BE90"/>
  <c r="BE94"/>
  <c r="BE97"/>
  <c r="BE102"/>
  <c i="1" r="BC55"/>
  <c i="2" r="BE104"/>
  <c i="1" r="AW55"/>
  <c r="BD55"/>
  <c i="3" r="F34"/>
  <c i="1" r="BA56"/>
  <c i="5" r="F37"/>
  <c i="1" r="BD58"/>
  <c i="4" r="F36"/>
  <c i="1" r="BC57"/>
  <c i="5" r="F36"/>
  <c i="1" r="BC58"/>
  <c i="4" r="F37"/>
  <c i="1" r="BD57"/>
  <c i="7" r="F36"/>
  <c i="1" r="BC60"/>
  <c i="6" r="F37"/>
  <c i="1" r="BD59"/>
  <c i="7" r="J34"/>
  <c i="1" r="AW60"/>
  <c i="6" r="F34"/>
  <c i="1" r="BA59"/>
  <c i="5" r="F35"/>
  <c i="1" r="BB58"/>
  <c i="5" r="J34"/>
  <c i="1" r="AW58"/>
  <c i="7" r="F34"/>
  <c i="1" r="BA60"/>
  <c i="4" r="F35"/>
  <c i="1" r="BB57"/>
  <c i="4" r="J34"/>
  <c i="1" r="AW57"/>
  <c i="6" r="J30"/>
  <c i="8" r="J34"/>
  <c i="1" r="AW61"/>
  <c i="8" r="F34"/>
  <c i="1" r="BA61"/>
  <c i="6" r="J34"/>
  <c i="1" r="AW59"/>
  <c i="3" r="F35"/>
  <c i="1" r="BB56"/>
  <c i="3" r="J34"/>
  <c i="1" r="AW56"/>
  <c i="8" r="F35"/>
  <c i="1" r="BB61"/>
  <c i="7" r="F35"/>
  <c i="1" r="BB60"/>
  <c i="8" r="F36"/>
  <c i="1" r="BC61"/>
  <c i="8" r="F37"/>
  <c i="1" r="BD61"/>
  <c i="3" r="F36"/>
  <c i="1" r="BC56"/>
  <c i="7" r="F37"/>
  <c i="1" r="BD60"/>
  <c i="5" r="F34"/>
  <c i="1" r="BA58"/>
  <c i="3" r="F37"/>
  <c i="1" r="BD56"/>
  <c i="4" r="F34"/>
  <c i="1" r="BA57"/>
  <c i="6" r="F36"/>
  <c i="1" r="BC59"/>
  <c i="6" r="F35"/>
  <c i="1" r="BB59"/>
  <c i="3" l="1" r="BK83"/>
  <c r="J83"/>
  <c i="2" r="P83"/>
  <c i="1" r="AU55"/>
  <c i="8" r="T83"/>
  <c i="2" r="T83"/>
  <c i="3" r="P83"/>
  <c i="1" r="AU56"/>
  <c i="4" r="T83"/>
  <c i="2" r="R83"/>
  <c i="6" r="R83"/>
  <c r="T83"/>
  <c i="8" r="J101"/>
  <c r="J63"/>
  <c r="BK84"/>
  <c r="BK83"/>
  <c r="J83"/>
  <c i="5" r="BK100"/>
  <c r="J100"/>
  <c r="J62"/>
  <c i="7" r="BK100"/>
  <c r="J100"/>
  <c r="J62"/>
  <c i="1" r="AG59"/>
  <c i="5" r="BK83"/>
  <c r="J83"/>
  <c i="4" r="BK83"/>
  <c r="J83"/>
  <c i="3" r="J84"/>
  <c r="J60"/>
  <c r="J59"/>
  <c i="2" r="BK83"/>
  <c r="J83"/>
  <c r="J59"/>
  <c i="3" r="J30"/>
  <c i="5" r="J33"/>
  <c i="1" r="AV58"/>
  <c r="AT58"/>
  <c i="4" r="J33"/>
  <c i="1" r="AV57"/>
  <c r="AT57"/>
  <c i="4" r="J30"/>
  <c i="1" r="AG57"/>
  <c i="2" r="J33"/>
  <c i="1" r="AV55"/>
  <c r="AT55"/>
  <c i="8" r="F33"/>
  <c i="1" r="AZ61"/>
  <c i="6" r="F33"/>
  <c i="1" r="AZ59"/>
  <c i="8" r="J30"/>
  <c i="1" r="AG61"/>
  <c r="AU54"/>
  <c i="2" r="F33"/>
  <c i="1" r="AZ55"/>
  <c i="4" r="F33"/>
  <c i="1" r="AZ57"/>
  <c r="BB54"/>
  <c r="AX54"/>
  <c r="BA54"/>
  <c r="AW54"/>
  <c r="AK30"/>
  <c r="BC54"/>
  <c r="AY54"/>
  <c i="5" r="F33"/>
  <c i="1" r="AZ58"/>
  <c i="5" r="J30"/>
  <c i="1" r="AG58"/>
  <c i="7" r="J33"/>
  <c i="1" r="AV60"/>
  <c r="AT60"/>
  <c i="3" r="J33"/>
  <c i="1" r="AV56"/>
  <c r="AT56"/>
  <c i="3" r="F33"/>
  <c i="1" r="AZ56"/>
  <c i="8" r="J33"/>
  <c i="1" r="AV61"/>
  <c r="AT61"/>
  <c r="AN61"/>
  <c i="6" r="J33"/>
  <c i="1" r="AV59"/>
  <c r="AT59"/>
  <c r="AN59"/>
  <c r="BD54"/>
  <c r="W33"/>
  <c i="7" r="F33"/>
  <c i="1" r="AZ60"/>
  <c l="1" r="AG56"/>
  <c i="7" r="BK83"/>
  <c r="J83"/>
  <c r="J59"/>
  <c i="8" r="J59"/>
  <c r="J84"/>
  <c r="J60"/>
  <c r="J39"/>
  <c i="1" r="AN58"/>
  <c i="5" r="J59"/>
  <c i="6" r="J39"/>
  <c i="1" r="AN57"/>
  <c i="4" r="J59"/>
  <c i="5" r="J39"/>
  <c i="4" r="J39"/>
  <c i="3" r="J39"/>
  <c i="1" r="AN56"/>
  <c r="W30"/>
  <c r="W32"/>
  <c r="AZ54"/>
  <c r="AV54"/>
  <c r="AK29"/>
  <c i="2" r="J30"/>
  <c i="1" r="AG55"/>
  <c r="W31"/>
  <c i="2" l="1" r="J39"/>
  <c i="1" r="AN55"/>
  <c r="W29"/>
  <c i="7" r="J30"/>
  <c i="1" r="AG60"/>
  <c r="AG54"/>
  <c r="AK26"/>
  <c r="AK35"/>
  <c r="AT54"/>
  <c i="7" l="1" r="J39"/>
  <c i="1" r="AN54"/>
  <c r="AN60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<sst xmlns="http://schemas.openxmlformats.org/spreadsheetml/2006/main">
  <si>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</si>
  <si>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</si>
  <si>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</si>
  <si>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</si>
  <si>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</si>
  <si>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{ed75346b-ed37-4dca-9142-4833b3aad6eb}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</si>
  <si>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</si>
  <si>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</si>
  <si>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</si>
  <si>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</si>
  <si>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</si>
  <si>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</si>
  <si>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</si>
  <si>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</si>
  <si>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107-2024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</si>
  <si>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</si>
  <si>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</si>
  <si>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Údržba HOZ Pardubicko – část 2</t>
  </si>
  <si>
    <t>KSO:</t>
  </si>
  <si>
    <t/>
  </si>
  <si>
    <t>CC-CZ:</t>
  </si>
  <si>
    <t>Místo:</t>
  </si>
  <si>
    <t xml:space="preserve"> </t>
  </si>
  <si>
    <t>Datum:</t>
  </si>
  <si>
    <t>27. 2. 2024</t>
  </si>
  <si>
    <t>Zadavatel:</t>
  </si>
  <si>
    <t>IČ:</t>
  </si>
  <si>
    <t>SPÚ-OVHS</t>
  </si>
  <si>
    <t>DIČ:</t>
  </si>
  <si>
    <t>Uchazeč:</t>
  </si>
  <si>
    <t>Vyplň údaj</t>
  </si>
  <si>
    <t>Projektant: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</si>
  <si>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</si>
  <si>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</si>
  <si>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</si>
  <si>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</si>
  <si>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</si>
  <si>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</si>
  <si>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</si>
  <si>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</si>
  <si>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</si>
  <si>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</si>
  <si>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</si>
  <si>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</si>
  <si>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</si>
  <si>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</si>
  <si>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</si>
  <si>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</si>
  <si>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</si>
  <si>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</si>
  <si>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</si>
  <si>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</si>
  <si>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</si>
  <si>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</si>
  <si>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</si>
  <si>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</si>
  <si>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</si>
  <si>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</si>
  <si>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</si>
  <si>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</si>
  <si>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</si>
  <si>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</si>
  <si>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</si>
  <si>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</si>
  <si>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</si>
  <si>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</si>
  <si>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</si>
  <si>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</si>
  <si>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</si>
  <si>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</si>
  <si>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</si>
  <si>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</si>
  <si>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</si>
  <si>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</si>
  <si>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</si>
  <si>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SO1</t>
  </si>
  <si>
    <t>HOZ Bořice</t>
  </si>
  <si>
    <t>STA</t>
  </si>
  <si>
    <t>1</t>
  </si>
  <si>
    <t>{93d45782-c136-400f-afcd-b9b8582591bb}</t>
  </si>
  <si>
    <t>2</t>
  </si>
  <si>
    <t>SO2</t>
  </si>
  <si>
    <t>{e873cfc6-56fe-4ee9-8af0-6942c2198c27}</t>
  </si>
  <si>
    <t>SO3</t>
  </si>
  <si>
    <t>otevřený HOZ Čankovice-Káraný k obci Bližňovice</t>
  </si>
  <si>
    <t>{20f142c3-85d2-4790-ba06-a63822336042}</t>
  </si>
  <si>
    <t>SO4</t>
  </si>
  <si>
    <t>otevřený HOZ Čankovice přes obec</t>
  </si>
  <si>
    <t>{3c4e26b3-5d6e-4ade-a701-26a6566c2d6b}</t>
  </si>
  <si>
    <t>SO5</t>
  </si>
  <si>
    <t>Ostřetín</t>
  </si>
  <si>
    <t>{35094edc-6967-4b33-88c1-04e87d2c2329}</t>
  </si>
  <si>
    <t>SO6</t>
  </si>
  <si>
    <t>Odpad A2</t>
  </si>
  <si>
    <t>{827315b2-3b56-4be3-9743-03a07bd00da2}</t>
  </si>
  <si>
    <t>SO7</t>
  </si>
  <si>
    <t>Odpad B</t>
  </si>
  <si>
    <t>{a3f658fc-6b98-4578-a10f-d0f8b675dc03}</t>
  </si>
  <si>
    <t>KRYCÍ LIST SOUPISU PRACÍ</t>
  </si>
  <si>
    <t>Objekt:</t>
  </si>
  <si>
    <t>SO1 - HOZ Bořice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</si>
  <si>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</si>
  <si>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</si>
  <si>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</si>
  <si>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</si>
  <si>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</si>
  <si>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</si>
  <si>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>N00 - Nepojmenované práce</t>
  </si>
  <si>
    <t xml:space="preserve">    N01 - Nepojmenovaný díl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</si>
  <si>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</si>
  <si>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</si>
  <si>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</si>
  <si>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</si>
  <si>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</si>
  <si>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</si>
  <si>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</si>
  <si>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</si>
  <si>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</si>
  <si>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</si>
  <si>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</si>
  <si>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</si>
  <si>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</si>
  <si>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</si>
  <si>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</si>
  <si>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</si>
  <si>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</si>
  <si>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</si>
  <si>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111103213</t>
  </si>
  <si>
    <t>Kosení ve vegetačním období divokého porostu hustého</t>
  </si>
  <si>
    <t>ha</t>
  </si>
  <si>
    <t>CS ÚRS 2024 01</t>
  </si>
  <si>
    <t>4</t>
  </si>
  <si>
    <t>-961093621</t>
  </si>
  <si>
    <t>PP</t>
  </si>
  <si>
    <t>Kosení travin a vodních rostlin ve vegetačním období divokého porostu hustého</t>
  </si>
  <si>
    <t>Online PSC</t>
  </si>
  <si>
    <t>https://podminky.urs.cz/item/CS_URS_2024_01/111103213</t>
  </si>
  <si>
    <t>VV</t>
  </si>
  <si>
    <t>3015*7*0,6/10000</t>
  </si>
  <si>
    <t>111103223</t>
  </si>
  <si>
    <t>Kosení ve vegetačním období vodního rostlinstva na břehu hustého</t>
  </si>
  <si>
    <t>1469778033</t>
  </si>
  <si>
    <t>Kosení travin a vodních rostlin ve vegetačním období vodního rostlinstva na břehu hustého</t>
  </si>
  <si>
    <t>https://podminky.urs.cz/item/CS_URS_2024_01/111103223</t>
  </si>
  <si>
    <t>3015*7*0,4/10000</t>
  </si>
  <si>
    <t>3</t>
  </si>
  <si>
    <t>185803106</t>
  </si>
  <si>
    <t>Shrabání pokoseného divokého porostu s odvozem do 20 km</t>
  </si>
  <si>
    <t>443308225</t>
  </si>
  <si>
    <t>Shrabání pokoseného porostu a organických naplavenin s odvozem do 20 km divokého porostu</t>
  </si>
  <si>
    <t>https://podminky.urs.cz/item/CS_URS_2024_01/185803106</t>
  </si>
  <si>
    <t>185803107</t>
  </si>
  <si>
    <t>Shrabání pokoseného vodního rostlinstva z břehu i z vody s odvozem do 20 km</t>
  </si>
  <si>
    <t>-1932891158</t>
  </si>
  <si>
    <t>Shrabání pokoseného porostu a organických naplavenin s odvozem do 20 km vodního rostlinstva z břehu i z vody</t>
  </si>
  <si>
    <t>https://podminky.urs.cz/item/CS_URS_2024_01/185803107</t>
  </si>
  <si>
    <t>N00</t>
  </si>
  <si>
    <t>Nepojmenované práce</t>
  </si>
  <si>
    <t>N01</t>
  </si>
  <si>
    <t>Nepojmenovaný díl</t>
  </si>
  <si>
    <t>5</t>
  </si>
  <si>
    <t>R-032</t>
  </si>
  <si>
    <t>Ekologická likvidace divokého porostu - v souladu se zákonem o odpadech č. 541/2020 Sb. v platném znění</t>
  </si>
  <si>
    <t>512</t>
  </si>
  <si>
    <t>1375408777</t>
  </si>
  <si>
    <t xml:space="preserve">Ekologická likvidace divokého porostu - v souladu se zákonem o odpadech č. 541/2020 Sb.v platném znění 
</t>
  </si>
  <si>
    <t>6</t>
  </si>
  <si>
    <t>R-033</t>
  </si>
  <si>
    <t xml:space="preserve">Ekologická likvidace vodního porostu - v souladu se zákonem o odpadech č. 541/2020 Sb. v platném znění </t>
  </si>
  <si>
    <t>-960625375</t>
  </si>
  <si>
    <t xml:space="preserve">Ekologická likvidace vodního porostu - v souladu se zákonem o odpadech č. 541/2020 Sb.v platném znění 
</t>
  </si>
  <si>
    <t>SO2 - HOZ Bořice</t>
  </si>
  <si>
    <t>2128350681</t>
  </si>
  <si>
    <t>300*5*0,6/10000</t>
  </si>
  <si>
    <t>-1073051603</t>
  </si>
  <si>
    <t>300*5*0,4/10000</t>
  </si>
  <si>
    <t>816168731</t>
  </si>
  <si>
    <t>-777373920</t>
  </si>
  <si>
    <t>-97435459</t>
  </si>
  <si>
    <t>1166665580</t>
  </si>
  <si>
    <t>SO3 - otevřený HOZ Čankovice-Káraný k obci Bližňovice</t>
  </si>
  <si>
    <t>1228757702</t>
  </si>
  <si>
    <t>2225*8*0,75/10000</t>
  </si>
  <si>
    <t>1971196963</t>
  </si>
  <si>
    <t>2225*8*0,25/10000</t>
  </si>
  <si>
    <t>-1514353196</t>
  </si>
  <si>
    <t>975103677</t>
  </si>
  <si>
    <t>-1757219004</t>
  </si>
  <si>
    <t>1443301832</t>
  </si>
  <si>
    <t>SO4 - otevřený HOZ Čankovice přes obec</t>
  </si>
  <si>
    <t>-1774269561</t>
  </si>
  <si>
    <t>455*7,5*0,6/10000</t>
  </si>
  <si>
    <t>189489681</t>
  </si>
  <si>
    <t>455*7,5*0,4/10000</t>
  </si>
  <si>
    <t>-611387385</t>
  </si>
  <si>
    <t>-360325505</t>
  </si>
  <si>
    <t>1117129161</t>
  </si>
  <si>
    <t>1913733491</t>
  </si>
  <si>
    <t>SO5 - Ostřetín</t>
  </si>
  <si>
    <t>-1423529423</t>
  </si>
  <si>
    <t>600*6*0,5/10000</t>
  </si>
  <si>
    <t>-949766641</t>
  </si>
  <si>
    <t>-1436000314</t>
  </si>
  <si>
    <t>2010365194</t>
  </si>
  <si>
    <t>1655783598</t>
  </si>
  <si>
    <t>1560501905</t>
  </si>
  <si>
    <t>SO6 - Odpad A2</t>
  </si>
  <si>
    <t>1607645040</t>
  </si>
  <si>
    <t>874*9*0,9/10000</t>
  </si>
  <si>
    <t>-902674167</t>
  </si>
  <si>
    <t>874*9*0,1/10000</t>
  </si>
  <si>
    <t>-1703027707</t>
  </si>
  <si>
    <t>-1867185848</t>
  </si>
  <si>
    <t>-526591311</t>
  </si>
  <si>
    <t>947222917</t>
  </si>
  <si>
    <t>SO7 - Odpad B</t>
  </si>
  <si>
    <t>445633887</t>
  </si>
  <si>
    <t>340*6*0,9/10000</t>
  </si>
  <si>
    <t>1436920678</t>
  </si>
  <si>
    <t>340*6*0,1/10000</t>
  </si>
  <si>
    <t>-1380693404</t>
  </si>
  <si>
    <t>-1767655234</t>
  </si>
  <si>
    <t>1511042689</t>
  </si>
  <si>
    <t>-856472488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</si>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</sst>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9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family val="0"/>
      <charset val="238"/>
    </font>
    <font>
      <sz val="8"/>
      <name val="Arial CE"/>
      <family val="0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47" fillId="0" borderId="0" applyNumberFormat="0" applyFill="0" applyBorder="0" applyAlignment="0" applyProtection="0"/>
  </cellStyleXfs>
  <cellXfs count="330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/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6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6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7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6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8" fillId="0" borderId="12" xfId="0" applyFont="1" applyBorder="1" applyAlignment="1">
      <alignment horizontal="center" vertical="center"/>
    </xf>
    <xf numFmtId="0" fontId="18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19" fillId="0" borderId="15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19" fillId="0" borderId="15" xfId="0" applyFont="1" applyBorder="1" applyAlignment="1" applyProtection="1">
      <alignment horizontal="left" vertical="center"/>
    </xf>
    <xf numFmtId="0" fontId="19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0" fillId="4" borderId="7" xfId="0" applyFont="1" applyFill="1" applyBorder="1" applyAlignment="1" applyProtection="1">
      <alignment horizontal="center" vertical="center"/>
    </xf>
    <xf numFmtId="0" fontId="20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0" fillId="4" borderId="8" xfId="0" applyFont="1" applyFill="1" applyBorder="1" applyAlignment="1" applyProtection="1">
      <alignment horizontal="center" vertical="center"/>
    </xf>
    <xf numFmtId="0" fontId="20" fillId="4" borderId="8" xfId="0" applyFont="1" applyFill="1" applyBorder="1" applyAlignment="1" applyProtection="1">
      <alignment horizontal="right" vertical="center"/>
    </xf>
    <xf numFmtId="0" fontId="20" fillId="4" borderId="9" xfId="0" applyFont="1" applyFill="1" applyBorder="1" applyAlignment="1" applyProtection="1">
      <alignment horizontal="center" vertical="center"/>
    </xf>
    <xf numFmtId="0" fontId="21" fillId="0" borderId="17" xfId="0" applyFont="1" applyBorder="1" applyAlignment="1" applyProtection="1">
      <alignment horizontal="center" vertical="center" wrapText="1"/>
    </xf>
    <xf numFmtId="0" fontId="21" fillId="0" borderId="18" xfId="0" applyFont="1" applyBorder="1" applyAlignment="1" applyProtection="1">
      <alignment horizontal="center" vertical="center" wrapText="1"/>
    </xf>
    <xf numFmtId="0" fontId="21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2" fillId="0" borderId="0" xfId="0" applyFont="1" applyAlignment="1" applyProtection="1">
      <alignment horizontal="left" vertical="center"/>
    </xf>
    <xf numFmtId="0" fontId="22" fillId="0" borderId="0" xfId="0" applyFont="1" applyAlignment="1" applyProtection="1">
      <alignment vertical="center"/>
    </xf>
    <xf numFmtId="4" fontId="22" fillId="0" borderId="0" xfId="0" applyNumberFormat="1" applyFont="1" applyAlignment="1" applyProtection="1">
      <alignment horizontal="right" vertical="center"/>
    </xf>
    <xf numFmtId="4" fontId="22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18" fillId="0" borderId="15" xfId="0" applyNumberFormat="1" applyFont="1" applyBorder="1" applyAlignment="1" applyProtection="1">
      <alignment vertical="center"/>
    </xf>
    <xf numFmtId="4" fontId="18" fillId="0" borderId="0" xfId="0" applyNumberFormat="1" applyFont="1" applyBorder="1" applyAlignment="1" applyProtection="1">
      <alignment vertical="center"/>
    </xf>
    <xf numFmtId="166" fontId="18" fillId="0" borderId="0" xfId="0" applyNumberFormat="1" applyFont="1" applyBorder="1" applyAlignment="1" applyProtection="1">
      <alignment vertical="center"/>
    </xf>
    <xf numFmtId="4" fontId="18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5" fillId="0" borderId="0" xfId="0" applyFont="1" applyAlignment="1" applyProtection="1">
      <alignment horizontal="left" vertical="center" wrapText="1"/>
    </xf>
    <xf numFmtId="0" fontId="26" fillId="0" borderId="0" xfId="0" applyFont="1" applyAlignment="1" applyProtection="1">
      <alignment vertical="center"/>
    </xf>
    <xf numFmtId="4" fontId="26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7" fillId="0" borderId="15" xfId="0" applyNumberFormat="1" applyFont="1" applyBorder="1" applyAlignment="1" applyProtection="1">
      <alignment vertical="center"/>
    </xf>
    <xf numFmtId="4" fontId="27" fillId="0" borderId="0" xfId="0" applyNumberFormat="1" applyFont="1" applyBorder="1" applyAlignment="1" applyProtection="1">
      <alignment vertical="center"/>
    </xf>
    <xf numFmtId="166" fontId="27" fillId="0" borderId="0" xfId="0" applyNumberFormat="1" applyFont="1" applyBorder="1" applyAlignment="1" applyProtection="1">
      <alignment vertical="center"/>
    </xf>
    <xf numFmtId="4" fontId="27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7" fillId="0" borderId="20" xfId="0" applyNumberFormat="1" applyFont="1" applyBorder="1" applyAlignment="1" applyProtection="1">
      <alignment vertical="center"/>
    </xf>
    <xf numFmtId="4" fontId="27" fillId="0" borderId="21" xfId="0" applyNumberFormat="1" applyFont="1" applyBorder="1" applyAlignment="1" applyProtection="1">
      <alignment vertical="center"/>
    </xf>
    <xf numFmtId="166" fontId="27" fillId="0" borderId="21" xfId="0" applyNumberFormat="1" applyFont="1" applyBorder="1" applyAlignment="1" applyProtection="1">
      <alignment vertical="center"/>
    </xf>
    <xf numFmtId="4" fontId="27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2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4" fontId="22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9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0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0" fillId="4" borderId="0" xfId="0" applyFont="1" applyFill="1" applyAlignment="1" applyProtection="1">
      <alignment horizontal="right" vertical="center"/>
    </xf>
    <xf numFmtId="0" fontId="29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0" fillId="4" borderId="17" xfId="0" applyFont="1" applyFill="1" applyBorder="1" applyAlignment="1" applyProtection="1">
      <alignment horizontal="center" vertical="center" wrapText="1"/>
    </xf>
    <xf numFmtId="0" fontId="20" fillId="4" borderId="18" xfId="0" applyFont="1" applyFill="1" applyBorder="1" applyAlignment="1" applyProtection="1">
      <alignment horizontal="center" vertical="center" wrapText="1"/>
    </xf>
    <xf numFmtId="0" fontId="20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2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0" fillId="0" borderId="13" xfId="0" applyNumberFormat="1" applyFont="1" applyBorder="1" applyAlignment="1" applyProtection="1"/>
    <xf numFmtId="166" fontId="30" fillId="0" borderId="14" xfId="0" applyNumberFormat="1" applyFont="1" applyBorder="1" applyAlignment="1" applyProtection="1"/>
    <xf numFmtId="4" fontId="31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0" fillId="0" borderId="23" xfId="0" applyFont="1" applyBorder="1" applyAlignment="1" applyProtection="1">
      <alignment horizontal="center" vertical="center"/>
    </xf>
    <xf numFmtId="49" fontId="20" fillId="0" borderId="23" xfId="0" applyNumberFormat="1" applyFont="1" applyBorder="1" applyAlignment="1" applyProtection="1">
      <alignment horizontal="left" vertical="center" wrapText="1"/>
    </xf>
    <xf numFmtId="0" fontId="20" fillId="0" borderId="23" xfId="0" applyFont="1" applyBorder="1" applyAlignment="1" applyProtection="1">
      <alignment horizontal="left" vertical="center" wrapText="1"/>
    </xf>
    <xf numFmtId="0" fontId="20" fillId="0" borderId="23" xfId="0" applyFont="1" applyBorder="1" applyAlignment="1" applyProtection="1">
      <alignment horizontal="center" vertical="center" wrapText="1"/>
    </xf>
    <xf numFmtId="167" fontId="20" fillId="0" borderId="23" xfId="0" applyNumberFormat="1" applyFont="1" applyBorder="1" applyAlignment="1" applyProtection="1">
      <alignment vertical="center"/>
    </xf>
    <xf numFmtId="4" fontId="20" fillId="2" borderId="23" xfId="0" applyNumberFormat="1" applyFont="1" applyFill="1" applyBorder="1" applyAlignment="1" applyProtection="1">
      <alignment vertical="center"/>
      <protection locked="0"/>
    </xf>
    <xf numFmtId="4" fontId="20" fillId="0" borderId="23" xfId="0" applyNumberFormat="1" applyFont="1" applyBorder="1" applyAlignment="1" applyProtection="1">
      <alignment vertical="center"/>
    </xf>
    <xf numFmtId="0" fontId="21" fillId="2" borderId="15" xfId="0" applyFont="1" applyFill="1" applyBorder="1" applyAlignment="1" applyProtection="1">
      <alignment horizontal="left" vertical="center"/>
      <protection locked="0"/>
    </xf>
    <xf numFmtId="0" fontId="21" fillId="0" borderId="0" xfId="0" applyFont="1" applyBorder="1" applyAlignment="1" applyProtection="1">
      <alignment horizontal="center" vertical="center"/>
    </xf>
    <xf numFmtId="166" fontId="21" fillId="0" borderId="0" xfId="0" applyNumberFormat="1" applyFont="1" applyBorder="1" applyAlignment="1" applyProtection="1">
      <alignment vertical="center"/>
    </xf>
    <xf numFmtId="166" fontId="21" fillId="0" borderId="16" xfId="0" applyNumberFormat="1" applyFont="1" applyBorder="1" applyAlignment="1" applyProtection="1">
      <alignment vertical="center"/>
    </xf>
    <xf numFmtId="0" fontId="20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2" fillId="0" borderId="0" xfId="0" applyFont="1" applyAlignment="1" applyProtection="1">
      <alignment horizontal="left" vertical="center"/>
    </xf>
    <xf numFmtId="0" fontId="33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4" fillId="0" borderId="0" xfId="0" applyFont="1" applyAlignment="1" applyProtection="1">
      <alignment horizontal="left" vertical="center"/>
    </xf>
    <xf numFmtId="0" fontId="35" fillId="0" borderId="0" xfId="1" applyFont="1" applyAlignment="1" applyProtection="1">
      <alignment vertical="center" wrapText="1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36" fillId="0" borderId="24" xfId="0" applyFont="1" applyBorder="1" applyAlignment="1">
      <alignment vertical="center" wrapText="1"/>
    </xf>
    <xf numFmtId="0" fontId="36" fillId="0" borderId="25" xfId="0" applyFont="1" applyBorder="1" applyAlignment="1">
      <alignment vertical="center" wrapText="1"/>
    </xf>
    <xf numFmtId="0" fontId="36" fillId="0" borderId="26" xfId="0" applyFont="1" applyBorder="1" applyAlignment="1">
      <alignment vertical="center" wrapText="1"/>
    </xf>
    <xf numFmtId="0" fontId="36" fillId="0" borderId="27" xfId="0" applyFont="1" applyBorder="1" applyAlignment="1">
      <alignment horizontal="center" vertical="center" wrapText="1"/>
    </xf>
    <xf numFmtId="0" fontId="37" fillId="0" borderId="1" xfId="0" applyFont="1" applyBorder="1" applyAlignment="1">
      <alignment horizontal="center" vertical="center" wrapText="1"/>
    </xf>
    <xf numFmtId="0" fontId="36" fillId="0" borderId="28" xfId="0" applyFont="1" applyBorder="1" applyAlignment="1">
      <alignment horizontal="center" vertical="center" wrapText="1"/>
    </xf>
    <xf numFmtId="0" fontId="36" fillId="0" borderId="27" xfId="0" applyFont="1" applyBorder="1" applyAlignment="1">
      <alignment vertical="center" wrapText="1"/>
    </xf>
    <xf numFmtId="0" fontId="38" fillId="0" borderId="29" xfId="0" applyFont="1" applyBorder="1" applyAlignment="1">
      <alignment horizontal="left" wrapText="1"/>
    </xf>
    <xf numFmtId="0" fontId="36" fillId="0" borderId="28" xfId="0" applyFont="1" applyBorder="1" applyAlignment="1">
      <alignment vertical="center" wrapText="1"/>
    </xf>
    <xf numFmtId="0" fontId="38" fillId="0" borderId="1" xfId="0" applyFont="1" applyBorder="1" applyAlignment="1">
      <alignment horizontal="left" vertical="center" wrapText="1"/>
    </xf>
    <xf numFmtId="0" fontId="39" fillId="0" borderId="1" xfId="0" applyFont="1" applyBorder="1" applyAlignment="1">
      <alignment horizontal="left" vertical="center" wrapText="1"/>
    </xf>
    <xf numFmtId="0" fontId="40" fillId="0" borderId="27" xfId="0" applyFont="1" applyBorder="1" applyAlignment="1">
      <alignment vertical="center" wrapText="1"/>
    </xf>
    <xf numFmtId="0" fontId="39" fillId="0" borderId="1" xfId="0" applyFont="1" applyBorder="1" applyAlignment="1">
      <alignment vertical="center" wrapText="1"/>
    </xf>
    <xf numFmtId="0" fontId="39" fillId="0" borderId="1" xfId="0" applyFont="1" applyBorder="1" applyAlignment="1">
      <alignment horizontal="left" vertical="center"/>
    </xf>
    <xf numFmtId="0" fontId="39" fillId="0" borderId="1" xfId="0" applyFont="1" applyBorder="1" applyAlignment="1">
      <alignment vertical="center"/>
    </xf>
    <xf numFmtId="49" fontId="39" fillId="0" borderId="1" xfId="0" applyNumberFormat="1" applyFont="1" applyBorder="1" applyAlignment="1">
      <alignment horizontal="left" vertical="center" wrapText="1"/>
    </xf>
    <xf numFmtId="49" fontId="39" fillId="0" borderId="1" xfId="0" applyNumberFormat="1" applyFont="1" applyBorder="1" applyAlignment="1">
      <alignment vertical="center" wrapText="1"/>
    </xf>
    <xf numFmtId="0" fontId="36" fillId="0" borderId="30" xfId="0" applyFont="1" applyBorder="1" applyAlignment="1">
      <alignment vertical="center" wrapText="1"/>
    </xf>
    <xf numFmtId="0" fontId="41" fillId="0" borderId="29" xfId="0" applyFont="1" applyBorder="1" applyAlignment="1">
      <alignment vertical="center" wrapText="1"/>
    </xf>
    <xf numFmtId="0" fontId="36" fillId="0" borderId="31" xfId="0" applyFont="1" applyBorder="1" applyAlignment="1">
      <alignment vertical="center" wrapText="1"/>
    </xf>
    <xf numFmtId="0" fontId="36" fillId="0" borderId="1" xfId="0" applyFont="1" applyBorder="1" applyAlignment="1">
      <alignment vertical="top"/>
    </xf>
    <xf numFmtId="0" fontId="36" fillId="0" borderId="0" xfId="0" applyFont="1" applyAlignment="1">
      <alignment vertical="top"/>
    </xf>
    <xf numFmtId="0" fontId="36" fillId="0" borderId="24" xfId="0" applyFont="1" applyBorder="1" applyAlignment="1">
      <alignment horizontal="left" vertical="center"/>
    </xf>
    <xf numFmtId="0" fontId="36" fillId="0" borderId="25" xfId="0" applyFont="1" applyBorder="1" applyAlignment="1">
      <alignment horizontal="left" vertical="center"/>
    </xf>
    <xf numFmtId="0" fontId="36" fillId="0" borderId="26" xfId="0" applyFont="1" applyBorder="1" applyAlignment="1">
      <alignment horizontal="left" vertical="center"/>
    </xf>
    <xf numFmtId="0" fontId="36" fillId="0" borderId="27" xfId="0" applyFont="1" applyBorder="1" applyAlignment="1">
      <alignment horizontal="left" vertical="center"/>
    </xf>
    <xf numFmtId="0" fontId="37" fillId="0" borderId="1" xfId="0" applyFont="1" applyBorder="1" applyAlignment="1">
      <alignment horizontal="center" vertical="center"/>
    </xf>
    <xf numFmtId="0" fontId="36" fillId="0" borderId="28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/>
    </xf>
    <xf numFmtId="0" fontId="42" fillId="0" borderId="0" xfId="0" applyFont="1" applyAlignment="1">
      <alignment horizontal="left" vertical="center"/>
    </xf>
    <xf numFmtId="0" fontId="38" fillId="0" borderId="29" xfId="0" applyFont="1" applyBorder="1" applyAlignment="1">
      <alignment horizontal="left" vertical="center"/>
    </xf>
    <xf numFmtId="0" fontId="38" fillId="0" borderId="29" xfId="0" applyFont="1" applyBorder="1" applyAlignment="1">
      <alignment horizontal="center" vertical="center"/>
    </xf>
    <xf numFmtId="0" fontId="42" fillId="0" borderId="29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0" fillId="0" borderId="0" xfId="0" applyFont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39" fillId="0" borderId="1" xfId="0" applyFont="1" applyBorder="1" applyAlignment="1">
      <alignment horizontal="center" vertical="center"/>
    </xf>
    <xf numFmtId="0" fontId="39" fillId="0" borderId="0" xfId="0" applyFont="1" applyAlignment="1">
      <alignment horizontal="left" vertical="center"/>
    </xf>
    <xf numFmtId="0" fontId="40" fillId="0" borderId="27" xfId="0" applyFont="1" applyBorder="1" applyAlignment="1">
      <alignment horizontal="left" vertical="center"/>
    </xf>
    <xf numFmtId="0" fontId="39" fillId="0" borderId="1" xfId="0" applyFont="1" applyFill="1" applyBorder="1" applyAlignment="1">
      <alignment horizontal="left" vertical="center"/>
    </xf>
    <xf numFmtId="0" fontId="39" fillId="0" borderId="1" xfId="0" applyFont="1" applyFill="1" applyBorder="1" applyAlignment="1">
      <alignment horizontal="center" vertical="center"/>
    </xf>
    <xf numFmtId="0" fontId="36" fillId="0" borderId="30" xfId="0" applyFont="1" applyBorder="1" applyAlignment="1">
      <alignment horizontal="left" vertical="center"/>
    </xf>
    <xf numFmtId="0" fontId="41" fillId="0" borderId="29" xfId="0" applyFont="1" applyBorder="1" applyAlignment="1">
      <alignment horizontal="left" vertical="center"/>
    </xf>
    <xf numFmtId="0" fontId="36" fillId="0" borderId="31" xfId="0" applyFont="1" applyBorder="1" applyAlignment="1">
      <alignment horizontal="left" vertical="center"/>
    </xf>
    <xf numFmtId="0" fontId="36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0" fillId="0" borderId="29" xfId="0" applyFont="1" applyBorder="1" applyAlignment="1">
      <alignment horizontal="left" vertical="center"/>
    </xf>
    <xf numFmtId="0" fontId="36" fillId="0" borderId="1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center" vertical="center" wrapText="1"/>
    </xf>
    <xf numFmtId="0" fontId="36" fillId="0" borderId="24" xfId="0" applyFont="1" applyBorder="1" applyAlignment="1">
      <alignment horizontal="left" vertical="center" wrapText="1"/>
    </xf>
    <xf numFmtId="0" fontId="36" fillId="0" borderId="25" xfId="0" applyFont="1" applyBorder="1" applyAlignment="1">
      <alignment horizontal="left" vertical="center" wrapText="1"/>
    </xf>
    <xf numFmtId="0" fontId="36" fillId="0" borderId="26" xfId="0" applyFont="1" applyBorder="1" applyAlignment="1">
      <alignment horizontal="left" vertical="center" wrapText="1"/>
    </xf>
    <xf numFmtId="0" fontId="36" fillId="0" borderId="27" xfId="0" applyFont="1" applyBorder="1" applyAlignment="1">
      <alignment horizontal="left" vertical="center" wrapText="1"/>
    </xf>
    <xf numFmtId="0" fontId="36" fillId="0" borderId="28" xfId="0" applyFont="1" applyBorder="1" applyAlignment="1">
      <alignment horizontal="left" vertical="center" wrapText="1"/>
    </xf>
    <xf numFmtId="0" fontId="42" fillId="0" borderId="27" xfId="0" applyFont="1" applyBorder="1" applyAlignment="1">
      <alignment horizontal="left" vertical="center" wrapText="1"/>
    </xf>
    <xf numFmtId="0" fontId="42" fillId="0" borderId="28" xfId="0" applyFont="1" applyBorder="1" applyAlignment="1">
      <alignment horizontal="left" vertical="center" wrapText="1"/>
    </xf>
    <xf numFmtId="0" fontId="40" fillId="0" borderId="27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left" vertical="center"/>
    </xf>
    <xf numFmtId="0" fontId="40" fillId="0" borderId="28" xfId="0" applyFont="1" applyBorder="1" applyAlignment="1">
      <alignment horizontal="left" vertical="center" wrapText="1"/>
    </xf>
    <xf numFmtId="0" fontId="40" fillId="0" borderId="28" xfId="0" applyFont="1" applyBorder="1" applyAlignment="1">
      <alignment horizontal="left" vertical="center"/>
    </xf>
    <xf numFmtId="0" fontId="40" fillId="0" borderId="30" xfId="0" applyFont="1" applyBorder="1" applyAlignment="1">
      <alignment horizontal="left" vertical="center" wrapText="1"/>
    </xf>
    <xf numFmtId="0" fontId="40" fillId="0" borderId="29" xfId="0" applyFont="1" applyBorder="1" applyAlignment="1">
      <alignment horizontal="left" vertical="center" wrapText="1"/>
    </xf>
    <xf numFmtId="0" fontId="40" fillId="0" borderId="31" xfId="0" applyFont="1" applyBorder="1" applyAlignment="1">
      <alignment horizontal="left" vertical="center" wrapText="1"/>
    </xf>
    <xf numFmtId="0" fontId="39" fillId="0" borderId="1" xfId="0" applyFont="1" applyBorder="1" applyAlignment="1">
      <alignment horizontal="left" vertical="top"/>
    </xf>
    <xf numFmtId="0" fontId="39" fillId="0" borderId="1" xfId="0" applyFont="1" applyBorder="1" applyAlignment="1">
      <alignment horizontal="center" vertical="top"/>
    </xf>
    <xf numFmtId="0" fontId="40" fillId="0" borderId="30" xfId="0" applyFont="1" applyBorder="1" applyAlignment="1">
      <alignment horizontal="left" vertical="center"/>
    </xf>
    <xf numFmtId="0" fontId="40" fillId="0" borderId="31" xfId="0" applyFont="1" applyBorder="1" applyAlignment="1">
      <alignment horizontal="left" vertical="center"/>
    </xf>
    <xf numFmtId="0" fontId="40" fillId="0" borderId="1" xfId="0" applyFont="1" applyBorder="1" applyAlignment="1">
      <alignment horizontal="center" vertical="center"/>
    </xf>
    <xf numFmtId="0" fontId="42" fillId="0" borderId="0" xfId="0" applyFont="1" applyAlignment="1">
      <alignment vertical="center"/>
    </xf>
    <xf numFmtId="0" fontId="38" fillId="0" borderId="1" xfId="0" applyFont="1" applyBorder="1" applyAlignment="1">
      <alignment vertical="center"/>
    </xf>
    <xf numFmtId="0" fontId="42" fillId="0" borderId="29" xfId="0" applyFont="1" applyBorder="1" applyAlignment="1">
      <alignment vertical="center"/>
    </xf>
    <xf numFmtId="0" fontId="38" fillId="0" borderId="29" xfId="0" applyFont="1" applyBorder="1" applyAlignment="1">
      <alignment vertical="center"/>
    </xf>
    <xf numFmtId="0" fontId="39" fillId="0" borderId="1" xfId="0" applyFont="1" applyBorder="1" applyAlignment="1">
      <alignment vertical="top"/>
    </xf>
    <xf numFmtId="49" fontId="39" fillId="0" borderId="1" xfId="0" applyNumberFormat="1" applyFont="1" applyBorder="1" applyAlignment="1">
      <alignment horizontal="left" vertical="center"/>
    </xf>
    <xf numFmtId="0" fontId="45" fillId="0" borderId="27" xfId="0" applyFont="1" applyBorder="1" applyAlignment="1" applyProtection="1">
      <alignment horizontal="left" vertical="center"/>
    </xf>
    <xf numFmtId="0" fontId="46" fillId="0" borderId="1" xfId="0" applyFont="1" applyBorder="1" applyAlignment="1" applyProtection="1">
      <alignment vertical="top"/>
    </xf>
    <xf numFmtId="0" fontId="46" fillId="0" borderId="1" xfId="0" applyFont="1" applyBorder="1" applyAlignment="1" applyProtection="1">
      <alignment horizontal="left" vertical="center"/>
    </xf>
    <xf numFmtId="0" fontId="46" fillId="0" borderId="1" xfId="0" applyFont="1" applyBorder="1" applyAlignment="1" applyProtection="1">
      <alignment horizontal="center" vertical="center"/>
    </xf>
    <xf numFmtId="49" fontId="46" fillId="0" borderId="1" xfId="0" applyNumberFormat="1" applyFont="1" applyBorder="1" applyAlignment="1" applyProtection="1">
      <alignment horizontal="left" vertical="center"/>
    </xf>
    <xf numFmtId="0" fontId="45" fillId="0" borderId="28" xfId="0" applyFont="1" applyBorder="1" applyAlignment="1" applyProtection="1">
      <alignment horizontal="left" vertical="center"/>
    </xf>
    <xf numFmtId="0" fontId="0" fillId="0" borderId="29" xfId="0" applyBorder="1" applyAlignment="1">
      <alignment vertical="top"/>
    </xf>
    <xf numFmtId="0" fontId="38" fillId="0" borderId="29" xfId="0" applyFont="1" applyBorder="1" applyAlignment="1">
      <alignment horizontal="left"/>
    </xf>
    <xf numFmtId="0" fontId="42" fillId="0" borderId="29" xfId="0" applyFont="1" applyBorder="1" applyAlignment="1"/>
    <xf numFmtId="0" fontId="36" fillId="0" borderId="27" xfId="0" applyFont="1" applyBorder="1" applyAlignment="1">
      <alignment vertical="top"/>
    </xf>
    <xf numFmtId="0" fontId="36" fillId="0" borderId="28" xfId="0" applyFont="1" applyBorder="1" applyAlignment="1">
      <alignment vertical="top"/>
    </xf>
    <xf numFmtId="0" fontId="36" fillId="0" borderId="30" xfId="0" applyFont="1" applyBorder="1" applyAlignment="1">
      <alignment vertical="top"/>
    </xf>
    <xf numFmtId="0" fontId="36" fillId="0" borderId="29" xfId="0" applyFont="1" applyBorder="1" applyAlignment="1">
      <alignment vertical="top"/>
    </xf>
    <xf numFmtId="0" fontId="36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styles" Target="styles.xml" /><Relationship Id="rId11" Type="http://schemas.openxmlformats.org/officeDocument/2006/relationships/theme" Target="theme/theme1.xml" /><Relationship Id="rId12" Type="http://schemas.openxmlformats.org/officeDocument/2006/relationships/calcChain" Target="calcChain.xml" /><Relationship Id="rId13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11103213" TargetMode="External" /><Relationship Id="rId2" Type="http://schemas.openxmlformats.org/officeDocument/2006/relationships/hyperlink" Target="https://podminky.urs.cz/item/CS_URS_2024_01/111103223" TargetMode="External" /><Relationship Id="rId3" Type="http://schemas.openxmlformats.org/officeDocument/2006/relationships/hyperlink" Target="https://podminky.urs.cz/item/CS_URS_2024_01/185803106" TargetMode="External" /><Relationship Id="rId4" Type="http://schemas.openxmlformats.org/officeDocument/2006/relationships/hyperlink" Target="https://podminky.urs.cz/item/CS_URS_2024_01/185803107" TargetMode="External" /><Relationship Id="rId5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11103213" TargetMode="External" /><Relationship Id="rId2" Type="http://schemas.openxmlformats.org/officeDocument/2006/relationships/hyperlink" Target="https://podminky.urs.cz/item/CS_URS_2024_01/111103223" TargetMode="External" /><Relationship Id="rId3" Type="http://schemas.openxmlformats.org/officeDocument/2006/relationships/hyperlink" Target="https://podminky.urs.cz/item/CS_URS_2024_01/185803106" TargetMode="External" /><Relationship Id="rId4" Type="http://schemas.openxmlformats.org/officeDocument/2006/relationships/hyperlink" Target="https://podminky.urs.cz/item/CS_URS_2024_01/185803107" TargetMode="External" /><Relationship Id="rId5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11103213" TargetMode="External" /><Relationship Id="rId2" Type="http://schemas.openxmlformats.org/officeDocument/2006/relationships/hyperlink" Target="https://podminky.urs.cz/item/CS_URS_2024_01/111103223" TargetMode="External" /><Relationship Id="rId3" Type="http://schemas.openxmlformats.org/officeDocument/2006/relationships/hyperlink" Target="https://podminky.urs.cz/item/CS_URS_2024_01/185803106" TargetMode="External" /><Relationship Id="rId4" Type="http://schemas.openxmlformats.org/officeDocument/2006/relationships/hyperlink" Target="https://podminky.urs.cz/item/CS_URS_2024_01/185803107" TargetMode="External" /><Relationship Id="rId5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11103213" TargetMode="External" /><Relationship Id="rId2" Type="http://schemas.openxmlformats.org/officeDocument/2006/relationships/hyperlink" Target="https://podminky.urs.cz/item/CS_URS_2024_01/111103223" TargetMode="External" /><Relationship Id="rId3" Type="http://schemas.openxmlformats.org/officeDocument/2006/relationships/hyperlink" Target="https://podminky.urs.cz/item/CS_URS_2024_01/185803106" TargetMode="External" /><Relationship Id="rId4" Type="http://schemas.openxmlformats.org/officeDocument/2006/relationships/hyperlink" Target="https://podminky.urs.cz/item/CS_URS_2024_01/185803107" TargetMode="External" /><Relationship Id="rId5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11103213" TargetMode="External" /><Relationship Id="rId2" Type="http://schemas.openxmlformats.org/officeDocument/2006/relationships/hyperlink" Target="https://podminky.urs.cz/item/CS_URS_2024_01/111103223" TargetMode="External" /><Relationship Id="rId3" Type="http://schemas.openxmlformats.org/officeDocument/2006/relationships/hyperlink" Target="https://podminky.urs.cz/item/CS_URS_2024_01/185803106" TargetMode="External" /><Relationship Id="rId4" Type="http://schemas.openxmlformats.org/officeDocument/2006/relationships/hyperlink" Target="https://podminky.urs.cz/item/CS_URS_2024_01/185803107" TargetMode="External" /><Relationship Id="rId5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11103213" TargetMode="External" /><Relationship Id="rId2" Type="http://schemas.openxmlformats.org/officeDocument/2006/relationships/hyperlink" Target="https://podminky.urs.cz/item/CS_URS_2024_01/111103223" TargetMode="External" /><Relationship Id="rId3" Type="http://schemas.openxmlformats.org/officeDocument/2006/relationships/hyperlink" Target="https://podminky.urs.cz/item/CS_URS_2024_01/185803106" TargetMode="External" /><Relationship Id="rId4" Type="http://schemas.openxmlformats.org/officeDocument/2006/relationships/hyperlink" Target="https://podminky.urs.cz/item/CS_URS_2024_01/185803107" TargetMode="External" /><Relationship Id="rId5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11103213" TargetMode="External" /><Relationship Id="rId2" Type="http://schemas.openxmlformats.org/officeDocument/2006/relationships/hyperlink" Target="https://podminky.urs.cz/item/CS_URS_2024_01/111103223" TargetMode="External" /><Relationship Id="rId3" Type="http://schemas.openxmlformats.org/officeDocument/2006/relationships/hyperlink" Target="https://podminky.urs.cz/item/CS_URS_2024_01/185803106" TargetMode="External" /><Relationship Id="rId4" Type="http://schemas.openxmlformats.org/officeDocument/2006/relationships/hyperlink" Target="https://podminky.urs.cz/item/CS_URS_2024_01/185803107" TargetMode="External" /><Relationship Id="rId5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851563" style="1" customWidth="1"/>
    <col min="2" max="2" width="1.710938" style="1" customWidth="1"/>
    <col min="3" max="3" width="4.421875" style="1" customWidth="1"/>
    <col min="4" max="4" width="2.851563" style="1" customWidth="1"/>
    <col min="5" max="5" width="2.851563" style="1" customWidth="1"/>
    <col min="6" max="6" width="2.851563" style="1" customWidth="1"/>
    <col min="7" max="7" width="2.851563" style="1" customWidth="1"/>
    <col min="8" max="8" width="2.851563" style="1" customWidth="1"/>
    <col min="9" max="9" width="2.851563" style="1" customWidth="1"/>
    <col min="10" max="10" width="2.851563" style="1" customWidth="1"/>
    <col min="11" max="11" width="2.851563" style="1" customWidth="1"/>
    <col min="12" max="12" width="2.851563" style="1" customWidth="1"/>
    <col min="13" max="13" width="2.851563" style="1" customWidth="1"/>
    <col min="14" max="14" width="2.851563" style="1" customWidth="1"/>
    <col min="15" max="15" width="2.851563" style="1" customWidth="1"/>
    <col min="16" max="16" width="2.851563" style="1" customWidth="1"/>
    <col min="17" max="17" width="2.851563" style="1" customWidth="1"/>
    <col min="18" max="18" width="2.851563" style="1" customWidth="1"/>
    <col min="19" max="19" width="2.851563" style="1" customWidth="1"/>
    <col min="20" max="20" width="2.851563" style="1" customWidth="1"/>
    <col min="21" max="21" width="2.851563" style="1" customWidth="1"/>
    <col min="22" max="22" width="2.851563" style="1" customWidth="1"/>
    <col min="23" max="23" width="2.851563" style="1" customWidth="1"/>
    <col min="24" max="24" width="2.851563" style="1" customWidth="1"/>
    <col min="25" max="25" width="2.851563" style="1" customWidth="1"/>
    <col min="26" max="26" width="2.851563" style="1" customWidth="1"/>
    <col min="27" max="27" width="2.851563" style="1" customWidth="1"/>
    <col min="28" max="28" width="2.851563" style="1" customWidth="1"/>
    <col min="29" max="29" width="2.851563" style="1" customWidth="1"/>
    <col min="30" max="30" width="2.851563" style="1" customWidth="1"/>
    <col min="31" max="31" width="2.851563" style="1" customWidth="1"/>
    <col min="32" max="32" width="2.851563" style="1" customWidth="1"/>
    <col min="33" max="33" width="2.851563" style="1" customWidth="1"/>
    <col min="34" max="34" width="3.574219" style="1" customWidth="1"/>
    <col min="35" max="35" width="42.28125" style="1" customWidth="1"/>
    <col min="36" max="36" width="2.574219" style="1" customWidth="1"/>
    <col min="37" max="37" width="2.574219" style="1" customWidth="1"/>
    <col min="38" max="38" width="8.851563" style="1" customWidth="1"/>
    <col min="39" max="39" width="3.574219" style="1" customWidth="1"/>
    <col min="40" max="40" width="14.28125" style="1" customWidth="1"/>
    <col min="41" max="41" width="8.003906" style="1" customWidth="1"/>
    <col min="42" max="42" width="4.421875" style="1" customWidth="1"/>
    <col min="43" max="43" width="16.71094" style="1" customWidth="1"/>
    <col min="44" max="44" width="14.57422" style="1" customWidth="1"/>
    <col min="45" max="45" width="27.71094" style="1" hidden="1" customWidth="1"/>
    <col min="46" max="46" width="27.71094" style="1" hidden="1" customWidth="1"/>
    <col min="47" max="47" width="27.71094" style="1" hidden="1" customWidth="1"/>
    <col min="48" max="48" width="23.14063" style="1" hidden="1" customWidth="1"/>
    <col min="49" max="49" width="23.14063" style="1" hidden="1" customWidth="1"/>
    <col min="50" max="50" width="26.71094" style="1" hidden="1" customWidth="1"/>
    <col min="51" max="51" width="26.71094" style="1" hidden="1" customWidth="1"/>
    <col min="52" max="52" width="23.14063" style="1" hidden="1" customWidth="1"/>
    <col min="53" max="53" width="20.57422" style="1" hidden="1" customWidth="1"/>
    <col min="54" max="54" width="26.71094" style="1" hidden="1" customWidth="1"/>
    <col min="55" max="55" width="23.14063" style="1" hidden="1" customWidth="1"/>
    <col min="56" max="56" width="20.57422" style="1" hidden="1" customWidth="1"/>
    <col min="57" max="57" width="71.14063" style="1" customWidth="1"/>
    <col min="71" max="71" width="9.140625" style="1" hidden="1"/>
    <col min="72" max="72" width="9.140625" style="1" hidden="1"/>
    <col min="73" max="73" width="9.140625" style="1" hidden="1"/>
    <col min="74" max="74" width="9.140625" style="1" hidden="1"/>
    <col min="75" max="75" width="9.140625" style="1" hidden="1"/>
    <col min="76" max="76" width="9.140625" style="1" hidden="1"/>
    <col min="77" max="77" width="9.140625" style="1" hidden="1"/>
    <col min="78" max="78" width="9.140625" style="1" hidden="1"/>
    <col min="79" max="79" width="9.140625" style="1" hidden="1"/>
    <col min="80" max="80" width="9.140625" style="1" hidden="1"/>
    <col min="81" max="81" width="9.140625" style="1" hidden="1"/>
    <col min="82" max="82" width="9.140625" style="1" hidden="1"/>
    <col min="83" max="83" width="9.140625" style="1" hidden="1"/>
    <col min="84" max="84" width="9.140625" style="1" hidden="1"/>
    <col min="85" max="85" width="9.140625" style="1" hidden="1"/>
    <col min="86" max="86" width="9.140625" style="1" hidden="1"/>
    <col min="87" max="87" width="9.140625" style="1" hidden="1"/>
    <col min="88" max="88" width="9.140625" style="1" hidden="1"/>
    <col min="89" max="89" width="9.140625" style="1" hidden="1"/>
    <col min="90" max="90" width="9.140625" style="1" hidden="1"/>
    <col min="91" max="91" width="9.140625" style="1" hidden="1"/>
  </cols>
  <sheetData>
    <row r="1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7" t="s">
        <v>6</v>
      </c>
      <c r="BT2" s="17" t="s">
        <v>7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="1" customFormat="1" ht="24.96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7" t="s">
        <v>14</v>
      </c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0"/>
      <c r="BE5" s="28" t="s">
        <v>15</v>
      </c>
      <c r="BS5" s="17" t="s">
        <v>6</v>
      </c>
    </row>
    <row r="6" s="1" customFormat="1" ht="36.96" customHeight="1">
      <c r="B6" s="21"/>
      <c r="C6" s="22"/>
      <c r="D6" s="29" t="s">
        <v>16</v>
      </c>
      <c r="E6" s="22"/>
      <c r="F6" s="22"/>
      <c r="G6" s="22"/>
      <c r="H6" s="22"/>
      <c r="I6" s="22"/>
      <c r="J6" s="22"/>
      <c r="K6" s="30" t="s">
        <v>17</v>
      </c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0"/>
      <c r="BE6" s="31"/>
      <c r="BS6" s="17" t="s">
        <v>6</v>
      </c>
    </row>
    <row r="7" s="1" customFormat="1" ht="12" customHeight="1">
      <c r="B7" s="21"/>
      <c r="C7" s="22"/>
      <c r="D7" s="32" t="s">
        <v>18</v>
      </c>
      <c r="E7" s="22"/>
      <c r="F7" s="22"/>
      <c r="G7" s="22"/>
      <c r="H7" s="22"/>
      <c r="I7" s="22"/>
      <c r="J7" s="22"/>
      <c r="K7" s="27" t="s">
        <v>19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32" t="s">
        <v>20</v>
      </c>
      <c r="AL7" s="22"/>
      <c r="AM7" s="22"/>
      <c r="AN7" s="27" t="s">
        <v>19</v>
      </c>
      <c r="AO7" s="22"/>
      <c r="AP7" s="22"/>
      <c r="AQ7" s="22"/>
      <c r="AR7" s="20"/>
      <c r="BE7" s="31"/>
      <c r="BS7" s="17" t="s">
        <v>6</v>
      </c>
    </row>
    <row r="8" s="1" customFormat="1" ht="12" customHeight="1">
      <c r="B8" s="21"/>
      <c r="C8" s="22"/>
      <c r="D8" s="32" t="s">
        <v>21</v>
      </c>
      <c r="E8" s="22"/>
      <c r="F8" s="22"/>
      <c r="G8" s="22"/>
      <c r="H8" s="22"/>
      <c r="I8" s="22"/>
      <c r="J8" s="22"/>
      <c r="K8" s="27" t="s">
        <v>22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32" t="s">
        <v>23</v>
      </c>
      <c r="AL8" s="22"/>
      <c r="AM8" s="22"/>
      <c r="AN8" s="33" t="s">
        <v>24</v>
      </c>
      <c r="AO8" s="22"/>
      <c r="AP8" s="22"/>
      <c r="AQ8" s="22"/>
      <c r="AR8" s="20"/>
      <c r="BE8" s="31"/>
      <c r="BS8" s="17" t="s">
        <v>6</v>
      </c>
    </row>
    <row r="9" s="1" customFormat="1" ht="14.4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31"/>
      <c r="BS9" s="17" t="s">
        <v>6</v>
      </c>
    </row>
    <row r="10" s="1" customFormat="1" ht="12" customHeight="1">
      <c r="B10" s="21"/>
      <c r="C10" s="22"/>
      <c r="D10" s="32" t="s">
        <v>25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32" t="s">
        <v>26</v>
      </c>
      <c r="AL10" s="22"/>
      <c r="AM10" s="22"/>
      <c r="AN10" s="27" t="s">
        <v>19</v>
      </c>
      <c r="AO10" s="22"/>
      <c r="AP10" s="22"/>
      <c r="AQ10" s="22"/>
      <c r="AR10" s="20"/>
      <c r="BE10" s="31"/>
      <c r="BS10" s="17" t="s">
        <v>6</v>
      </c>
    </row>
    <row r="11" s="1" customFormat="1" ht="18.48" customHeight="1">
      <c r="B11" s="21"/>
      <c r="C11" s="22"/>
      <c r="D11" s="22"/>
      <c r="E11" s="27" t="s">
        <v>27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32" t="s">
        <v>28</v>
      </c>
      <c r="AL11" s="22"/>
      <c r="AM11" s="22"/>
      <c r="AN11" s="27" t="s">
        <v>19</v>
      </c>
      <c r="AO11" s="22"/>
      <c r="AP11" s="22"/>
      <c r="AQ11" s="22"/>
      <c r="AR11" s="20"/>
      <c r="BE11" s="31"/>
      <c r="BS11" s="17" t="s">
        <v>6</v>
      </c>
    </row>
    <row r="12" s="1" customFormat="1" ht="6.96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31"/>
      <c r="BS12" s="17" t="s">
        <v>6</v>
      </c>
    </row>
    <row r="13" s="1" customFormat="1" ht="12" customHeight="1">
      <c r="B13" s="21"/>
      <c r="C13" s="22"/>
      <c r="D13" s="32" t="s">
        <v>29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32" t="s">
        <v>26</v>
      </c>
      <c r="AL13" s="22"/>
      <c r="AM13" s="22"/>
      <c r="AN13" s="34" t="s">
        <v>30</v>
      </c>
      <c r="AO13" s="22"/>
      <c r="AP13" s="22"/>
      <c r="AQ13" s="22"/>
      <c r="AR13" s="20"/>
      <c r="BE13" s="31"/>
      <c r="BS13" s="17" t="s">
        <v>6</v>
      </c>
    </row>
    <row r="14">
      <c r="B14" s="21"/>
      <c r="C14" s="22"/>
      <c r="D14" s="22"/>
      <c r="E14" s="34" t="s">
        <v>30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2" t="s">
        <v>28</v>
      </c>
      <c r="AL14" s="22"/>
      <c r="AM14" s="22"/>
      <c r="AN14" s="34" t="s">
        <v>30</v>
      </c>
      <c r="AO14" s="22"/>
      <c r="AP14" s="22"/>
      <c r="AQ14" s="22"/>
      <c r="AR14" s="20"/>
      <c r="BE14" s="31"/>
      <c r="BS14" s="17" t="s">
        <v>6</v>
      </c>
    </row>
    <row r="15" s="1" customFormat="1" ht="6.96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31"/>
      <c r="BS15" s="17" t="s">
        <v>4</v>
      </c>
    </row>
    <row r="16" s="1" customFormat="1" ht="12" customHeight="1">
      <c r="B16" s="21"/>
      <c r="C16" s="22"/>
      <c r="D16" s="32" t="s">
        <v>31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32" t="s">
        <v>26</v>
      </c>
      <c r="AL16" s="22"/>
      <c r="AM16" s="22"/>
      <c r="AN16" s="27" t="s">
        <v>19</v>
      </c>
      <c r="AO16" s="22"/>
      <c r="AP16" s="22"/>
      <c r="AQ16" s="22"/>
      <c r="AR16" s="20"/>
      <c r="BE16" s="31"/>
      <c r="BS16" s="17" t="s">
        <v>4</v>
      </c>
    </row>
    <row r="17" s="1" customFormat="1" ht="18.48" customHeight="1">
      <c r="B17" s="21"/>
      <c r="C17" s="22"/>
      <c r="D17" s="22"/>
      <c r="E17" s="27" t="s">
        <v>22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32" t="s">
        <v>28</v>
      </c>
      <c r="AL17" s="22"/>
      <c r="AM17" s="22"/>
      <c r="AN17" s="27" t="s">
        <v>19</v>
      </c>
      <c r="AO17" s="22"/>
      <c r="AP17" s="22"/>
      <c r="AQ17" s="22"/>
      <c r="AR17" s="20"/>
      <c r="BE17" s="31"/>
      <c r="BS17" s="17" t="s">
        <v>32</v>
      </c>
    </row>
    <row r="18" s="1" customFormat="1" ht="6.96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31"/>
      <c r="BS18" s="17" t="s">
        <v>6</v>
      </c>
    </row>
    <row r="19" s="1" customFormat="1" ht="12" customHeight="1">
      <c r="B19" s="21"/>
      <c r="C19" s="22"/>
      <c r="D19" s="32" t="s">
        <v>33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32" t="s">
        <v>26</v>
      </c>
      <c r="AL19" s="22"/>
      <c r="AM19" s="22"/>
      <c r="AN19" s="27" t="s">
        <v>19</v>
      </c>
      <c r="AO19" s="22"/>
      <c r="AP19" s="22"/>
      <c r="AQ19" s="22"/>
      <c r="AR19" s="20"/>
      <c r="BE19" s="31"/>
      <c r="BS19" s="17" t="s">
        <v>6</v>
      </c>
    </row>
    <row r="20" s="1" customFormat="1" ht="18.48" customHeight="1">
      <c r="B20" s="21"/>
      <c r="C20" s="22"/>
      <c r="D20" s="22"/>
      <c r="E20" s="27" t="s">
        <v>22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32" t="s">
        <v>28</v>
      </c>
      <c r="AL20" s="22"/>
      <c r="AM20" s="22"/>
      <c r="AN20" s="27" t="s">
        <v>19</v>
      </c>
      <c r="AO20" s="22"/>
      <c r="AP20" s="22"/>
      <c r="AQ20" s="22"/>
      <c r="AR20" s="20"/>
      <c r="BE20" s="31"/>
      <c r="BS20" s="17" t="s">
        <v>32</v>
      </c>
    </row>
    <row r="21" s="1" customFormat="1" ht="6.96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31"/>
    </row>
    <row r="22" s="1" customFormat="1" ht="12" customHeight="1">
      <c r="B22" s="21"/>
      <c r="C22" s="22"/>
      <c r="D22" s="32" t="s">
        <v>34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31"/>
    </row>
    <row r="23" s="1" customFormat="1" ht="48" customHeight="1">
      <c r="B23" s="21"/>
      <c r="C23" s="22"/>
      <c r="D23" s="22"/>
      <c r="E23" s="36" t="s">
        <v>35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22"/>
      <c r="AP23" s="22"/>
      <c r="AQ23" s="22"/>
      <c r="AR23" s="20"/>
      <c r="BE23" s="31"/>
    </row>
    <row r="24" s="1" customFormat="1" ht="6.96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31"/>
    </row>
    <row r="25" s="1" customFormat="1" ht="6.96" customHeight="1">
      <c r="B25" s="21"/>
      <c r="C25" s="22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22"/>
      <c r="AQ25" s="22"/>
      <c r="AR25" s="20"/>
      <c r="BE25" s="31"/>
    </row>
    <row r="26" s="2" customFormat="1" ht="25.92" customHeight="1">
      <c r="A26" s="38"/>
      <c r="B26" s="39"/>
      <c r="C26" s="40"/>
      <c r="D26" s="41" t="s">
        <v>36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3">
        <f>ROUND(AG54,2)</f>
        <v>0</v>
      </c>
      <c r="AL26" s="42"/>
      <c r="AM26" s="42"/>
      <c r="AN26" s="42"/>
      <c r="AO26" s="42"/>
      <c r="AP26" s="40"/>
      <c r="AQ26" s="40"/>
      <c r="AR26" s="44"/>
      <c r="BE26" s="31"/>
    </row>
    <row r="27" s="2" customFormat="1" ht="6.96" customHeight="1">
      <c r="A27" s="38"/>
      <c r="B27" s="39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4"/>
      <c r="BE27" s="31"/>
    </row>
    <row r="28" s="2" customFormat="1">
      <c r="A28" s="38"/>
      <c r="B28" s="39"/>
      <c r="C28" s="40"/>
      <c r="D28" s="40"/>
      <c r="E28" s="40"/>
      <c r="F28" s="40"/>
      <c r="G28" s="40"/>
      <c r="H28" s="40"/>
      <c r="I28" s="40"/>
      <c r="J28" s="40"/>
      <c r="K28" s="40"/>
      <c r="L28" s="45" t="s">
        <v>37</v>
      </c>
      <c r="M28" s="45"/>
      <c r="N28" s="45"/>
      <c r="O28" s="45"/>
      <c r="P28" s="45"/>
      <c r="Q28" s="40"/>
      <c r="R28" s="40"/>
      <c r="S28" s="40"/>
      <c r="T28" s="40"/>
      <c r="U28" s="40"/>
      <c r="V28" s="40"/>
      <c r="W28" s="45" t="s">
        <v>38</v>
      </c>
      <c r="X28" s="45"/>
      <c r="Y28" s="45"/>
      <c r="Z28" s="45"/>
      <c r="AA28" s="45"/>
      <c r="AB28" s="45"/>
      <c r="AC28" s="45"/>
      <c r="AD28" s="45"/>
      <c r="AE28" s="45"/>
      <c r="AF28" s="40"/>
      <c r="AG28" s="40"/>
      <c r="AH28" s="40"/>
      <c r="AI28" s="40"/>
      <c r="AJ28" s="40"/>
      <c r="AK28" s="45" t="s">
        <v>39</v>
      </c>
      <c r="AL28" s="45"/>
      <c r="AM28" s="45"/>
      <c r="AN28" s="45"/>
      <c r="AO28" s="45"/>
      <c r="AP28" s="40"/>
      <c r="AQ28" s="40"/>
      <c r="AR28" s="44"/>
      <c r="BE28" s="31"/>
    </row>
    <row r="29" s="3" customFormat="1" ht="14.4" customHeight="1">
      <c r="A29" s="3"/>
      <c r="B29" s="46"/>
      <c r="C29" s="47"/>
      <c r="D29" s="32" t="s">
        <v>40</v>
      </c>
      <c r="E29" s="47"/>
      <c r="F29" s="32" t="s">
        <v>41</v>
      </c>
      <c r="G29" s="47"/>
      <c r="H29" s="47"/>
      <c r="I29" s="47"/>
      <c r="J29" s="47"/>
      <c r="K29" s="47"/>
      <c r="L29" s="48">
        <v>0.20999999999999999</v>
      </c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9">
        <f>ROUND(AZ54, 2)</f>
        <v>0</v>
      </c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9">
        <f>ROUND(AV54, 2)</f>
        <v>0</v>
      </c>
      <c r="AL29" s="47"/>
      <c r="AM29" s="47"/>
      <c r="AN29" s="47"/>
      <c r="AO29" s="47"/>
      <c r="AP29" s="47"/>
      <c r="AQ29" s="47"/>
      <c r="AR29" s="50"/>
      <c r="BE29" s="51"/>
    </row>
    <row r="30" s="3" customFormat="1" ht="14.4" customHeight="1">
      <c r="A30" s="3"/>
      <c r="B30" s="46"/>
      <c r="C30" s="47"/>
      <c r="D30" s="47"/>
      <c r="E30" s="47"/>
      <c r="F30" s="32" t="s">
        <v>42</v>
      </c>
      <c r="G30" s="47"/>
      <c r="H30" s="47"/>
      <c r="I30" s="47"/>
      <c r="J30" s="47"/>
      <c r="K30" s="47"/>
      <c r="L30" s="48">
        <v>0.12</v>
      </c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9">
        <f>ROUND(BA54, 2)</f>
        <v>0</v>
      </c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9">
        <f>ROUND(AW54, 2)</f>
        <v>0</v>
      </c>
      <c r="AL30" s="47"/>
      <c r="AM30" s="47"/>
      <c r="AN30" s="47"/>
      <c r="AO30" s="47"/>
      <c r="AP30" s="47"/>
      <c r="AQ30" s="47"/>
      <c r="AR30" s="50"/>
      <c r="BE30" s="51"/>
    </row>
    <row r="31" hidden="1" s="3" customFormat="1" ht="14.4" customHeight="1">
      <c r="A31" s="3"/>
      <c r="B31" s="46"/>
      <c r="C31" s="47"/>
      <c r="D31" s="47"/>
      <c r="E31" s="47"/>
      <c r="F31" s="32" t="s">
        <v>43</v>
      </c>
      <c r="G31" s="47"/>
      <c r="H31" s="47"/>
      <c r="I31" s="47"/>
      <c r="J31" s="47"/>
      <c r="K31" s="47"/>
      <c r="L31" s="48">
        <v>0.20999999999999999</v>
      </c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9">
        <f>ROUND(BB54, 2)</f>
        <v>0</v>
      </c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9">
        <v>0</v>
      </c>
      <c r="AL31" s="47"/>
      <c r="AM31" s="47"/>
      <c r="AN31" s="47"/>
      <c r="AO31" s="47"/>
      <c r="AP31" s="47"/>
      <c r="AQ31" s="47"/>
      <c r="AR31" s="50"/>
      <c r="BE31" s="51"/>
    </row>
    <row r="32" hidden="1" s="3" customFormat="1" ht="14.4" customHeight="1">
      <c r="A32" s="3"/>
      <c r="B32" s="46"/>
      <c r="C32" s="47"/>
      <c r="D32" s="47"/>
      <c r="E32" s="47"/>
      <c r="F32" s="32" t="s">
        <v>44</v>
      </c>
      <c r="G32" s="47"/>
      <c r="H32" s="47"/>
      <c r="I32" s="47"/>
      <c r="J32" s="47"/>
      <c r="K32" s="47"/>
      <c r="L32" s="48">
        <v>0.12</v>
      </c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9">
        <f>ROUND(BC54, 2)</f>
        <v>0</v>
      </c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9">
        <v>0</v>
      </c>
      <c r="AL32" s="47"/>
      <c r="AM32" s="47"/>
      <c r="AN32" s="47"/>
      <c r="AO32" s="47"/>
      <c r="AP32" s="47"/>
      <c r="AQ32" s="47"/>
      <c r="AR32" s="50"/>
      <c r="BE32" s="51"/>
    </row>
    <row r="33" hidden="1" s="3" customFormat="1" ht="14.4" customHeight="1">
      <c r="A33" s="3"/>
      <c r="B33" s="46"/>
      <c r="C33" s="47"/>
      <c r="D33" s="47"/>
      <c r="E33" s="47"/>
      <c r="F33" s="32" t="s">
        <v>45</v>
      </c>
      <c r="G33" s="47"/>
      <c r="H33" s="47"/>
      <c r="I33" s="47"/>
      <c r="J33" s="47"/>
      <c r="K33" s="47"/>
      <c r="L33" s="48">
        <v>0</v>
      </c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9">
        <f>ROUND(BD54, 2)</f>
        <v>0</v>
      </c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9">
        <v>0</v>
      </c>
      <c r="AL33" s="47"/>
      <c r="AM33" s="47"/>
      <c r="AN33" s="47"/>
      <c r="AO33" s="47"/>
      <c r="AP33" s="47"/>
      <c r="AQ33" s="47"/>
      <c r="AR33" s="50"/>
      <c r="BE33" s="3"/>
    </row>
    <row r="34" s="2" customFormat="1" ht="6.96" customHeight="1">
      <c r="A34" s="38"/>
      <c r="B34" s="39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4"/>
      <c r="BE34" s="38"/>
    </row>
    <row r="35" s="2" customFormat="1" ht="25.92" customHeight="1">
      <c r="A35" s="38"/>
      <c r="B35" s="39"/>
      <c r="C35" s="52"/>
      <c r="D35" s="53" t="s">
        <v>46</v>
      </c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5" t="s">
        <v>47</v>
      </c>
      <c r="U35" s="54"/>
      <c r="V35" s="54"/>
      <c r="W35" s="54"/>
      <c r="X35" s="56" t="s">
        <v>48</v>
      </c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7">
        <f>SUM(AK26:AK33)</f>
        <v>0</v>
      </c>
      <c r="AL35" s="54"/>
      <c r="AM35" s="54"/>
      <c r="AN35" s="54"/>
      <c r="AO35" s="58"/>
      <c r="AP35" s="52"/>
      <c r="AQ35" s="52"/>
      <c r="AR35" s="44"/>
      <c r="BE35" s="38"/>
    </row>
    <row r="36" s="2" customFormat="1" ht="6.96" customHeight="1">
      <c r="A36" s="38"/>
      <c r="B36" s="39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4"/>
      <c r="BE36" s="38"/>
    </row>
    <row r="37" s="2" customFormat="1" ht="6.96" customHeight="1">
      <c r="A37" s="38"/>
      <c r="B37" s="59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44"/>
      <c r="BE37" s="38"/>
    </row>
    <row r="41" s="2" customFormat="1" ht="6.96" customHeight="1">
      <c r="A41" s="38"/>
      <c r="B41" s="61"/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  <c r="AA41" s="62"/>
      <c r="AB41" s="62"/>
      <c r="AC41" s="62"/>
      <c r="AD41" s="62"/>
      <c r="AE41" s="62"/>
      <c r="AF41" s="62"/>
      <c r="AG41" s="62"/>
      <c r="AH41" s="62"/>
      <c r="AI41" s="62"/>
      <c r="AJ41" s="62"/>
      <c r="AK41" s="62"/>
      <c r="AL41" s="62"/>
      <c r="AM41" s="62"/>
      <c r="AN41" s="62"/>
      <c r="AO41" s="62"/>
      <c r="AP41" s="62"/>
      <c r="AQ41" s="62"/>
      <c r="AR41" s="44"/>
      <c r="BE41" s="38"/>
    </row>
    <row r="42" s="2" customFormat="1" ht="24.96" customHeight="1">
      <c r="A42" s="38"/>
      <c r="B42" s="39"/>
      <c r="C42" s="23" t="s">
        <v>49</v>
      </c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40"/>
      <c r="AN42" s="40"/>
      <c r="AO42" s="40"/>
      <c r="AP42" s="40"/>
      <c r="AQ42" s="40"/>
      <c r="AR42" s="44"/>
      <c r="BE42" s="38"/>
    </row>
    <row r="43" s="2" customFormat="1" ht="6.96" customHeight="1">
      <c r="A43" s="38"/>
      <c r="B43" s="39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0"/>
      <c r="AN43" s="40"/>
      <c r="AO43" s="40"/>
      <c r="AP43" s="40"/>
      <c r="AQ43" s="40"/>
      <c r="AR43" s="44"/>
      <c r="BE43" s="38"/>
    </row>
    <row r="44" s="4" customFormat="1" ht="12" customHeight="1">
      <c r="A44" s="4"/>
      <c r="B44" s="63"/>
      <c r="C44" s="32" t="s">
        <v>13</v>
      </c>
      <c r="D44" s="64"/>
      <c r="E44" s="64"/>
      <c r="F44" s="64"/>
      <c r="G44" s="64"/>
      <c r="H44" s="64"/>
      <c r="I44" s="64"/>
      <c r="J44" s="64"/>
      <c r="K44" s="64"/>
      <c r="L44" s="64" t="str">
        <f>K5</f>
        <v>107-2024</v>
      </c>
      <c r="M44" s="64"/>
      <c r="N44" s="64"/>
      <c r="O44" s="64"/>
      <c r="P44" s="64"/>
      <c r="Q44" s="64"/>
      <c r="R44" s="64"/>
      <c r="S44" s="64"/>
      <c r="T44" s="64"/>
      <c r="U44" s="64"/>
      <c r="V44" s="64"/>
      <c r="W44" s="64"/>
      <c r="X44" s="64"/>
      <c r="Y44" s="64"/>
      <c r="Z44" s="64"/>
      <c r="AA44" s="64"/>
      <c r="AB44" s="64"/>
      <c r="AC44" s="64"/>
      <c r="AD44" s="64"/>
      <c r="AE44" s="64"/>
      <c r="AF44" s="64"/>
      <c r="AG44" s="64"/>
      <c r="AH44" s="64"/>
      <c r="AI44" s="64"/>
      <c r="AJ44" s="64"/>
      <c r="AK44" s="64"/>
      <c r="AL44" s="64"/>
      <c r="AM44" s="64"/>
      <c r="AN44" s="64"/>
      <c r="AO44" s="64"/>
      <c r="AP44" s="64"/>
      <c r="AQ44" s="64"/>
      <c r="AR44" s="65"/>
      <c r="BE44" s="4"/>
    </row>
    <row r="45" s="5" customFormat="1" ht="36.96" customHeight="1">
      <c r="A45" s="5"/>
      <c r="B45" s="66"/>
      <c r="C45" s="67" t="s">
        <v>16</v>
      </c>
      <c r="D45" s="68"/>
      <c r="E45" s="68"/>
      <c r="F45" s="68"/>
      <c r="G45" s="68"/>
      <c r="H45" s="68"/>
      <c r="I45" s="68"/>
      <c r="J45" s="68"/>
      <c r="K45" s="68"/>
      <c r="L45" s="69" t="str">
        <f>K6</f>
        <v>Údržba HOZ Pardubicko – část 2</v>
      </c>
      <c r="M45" s="68"/>
      <c r="N45" s="68"/>
      <c r="O45" s="68"/>
      <c r="P45" s="68"/>
      <c r="Q45" s="68"/>
      <c r="R45" s="68"/>
      <c r="S45" s="68"/>
      <c r="T45" s="68"/>
      <c r="U45" s="68"/>
      <c r="V45" s="68"/>
      <c r="W45" s="68"/>
      <c r="X45" s="68"/>
      <c r="Y45" s="68"/>
      <c r="Z45" s="68"/>
      <c r="AA45" s="68"/>
      <c r="AB45" s="68"/>
      <c r="AC45" s="68"/>
      <c r="AD45" s="68"/>
      <c r="AE45" s="68"/>
      <c r="AF45" s="68"/>
      <c r="AG45" s="68"/>
      <c r="AH45" s="68"/>
      <c r="AI45" s="68"/>
      <c r="AJ45" s="68"/>
      <c r="AK45" s="68"/>
      <c r="AL45" s="68"/>
      <c r="AM45" s="68"/>
      <c r="AN45" s="68"/>
      <c r="AO45" s="68"/>
      <c r="AP45" s="68"/>
      <c r="AQ45" s="68"/>
      <c r="AR45" s="70"/>
      <c r="BE45" s="5"/>
    </row>
    <row r="46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40"/>
      <c r="AN46" s="40"/>
      <c r="AO46" s="40"/>
      <c r="AP46" s="40"/>
      <c r="AQ46" s="40"/>
      <c r="AR46" s="44"/>
      <c r="BE46" s="38"/>
    </row>
    <row r="47" s="2" customFormat="1" ht="12" customHeight="1">
      <c r="A47" s="38"/>
      <c r="B47" s="39"/>
      <c r="C47" s="32" t="s">
        <v>21</v>
      </c>
      <c r="D47" s="40"/>
      <c r="E47" s="40"/>
      <c r="F47" s="40"/>
      <c r="G47" s="40"/>
      <c r="H47" s="40"/>
      <c r="I47" s="40"/>
      <c r="J47" s="40"/>
      <c r="K47" s="40"/>
      <c r="L47" s="71" t="str">
        <f>IF(K8="","",K8)</f>
        <v xml:space="preserve"> </v>
      </c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40"/>
      <c r="AI47" s="32" t="s">
        <v>23</v>
      </c>
      <c r="AJ47" s="40"/>
      <c r="AK47" s="40"/>
      <c r="AL47" s="40"/>
      <c r="AM47" s="72" t="str">
        <f>IF(AN8= "","",AN8)</f>
        <v>27. 2. 2024</v>
      </c>
      <c r="AN47" s="72"/>
      <c r="AO47" s="40"/>
      <c r="AP47" s="40"/>
      <c r="AQ47" s="40"/>
      <c r="AR47" s="44"/>
      <c r="BE47" s="38"/>
    </row>
    <row r="48" s="2" customFormat="1" ht="6.96" customHeight="1">
      <c r="A48" s="38"/>
      <c r="B48" s="39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40"/>
      <c r="AJ48" s="40"/>
      <c r="AK48" s="40"/>
      <c r="AL48" s="40"/>
      <c r="AM48" s="40"/>
      <c r="AN48" s="40"/>
      <c r="AO48" s="40"/>
      <c r="AP48" s="40"/>
      <c r="AQ48" s="40"/>
      <c r="AR48" s="44"/>
      <c r="BE48" s="38"/>
    </row>
    <row r="49" s="2" customFormat="1" ht="15.6" customHeight="1">
      <c r="A49" s="38"/>
      <c r="B49" s="39"/>
      <c r="C49" s="32" t="s">
        <v>25</v>
      </c>
      <c r="D49" s="40"/>
      <c r="E49" s="40"/>
      <c r="F49" s="40"/>
      <c r="G49" s="40"/>
      <c r="H49" s="40"/>
      <c r="I49" s="40"/>
      <c r="J49" s="40"/>
      <c r="K49" s="40"/>
      <c r="L49" s="64" t="str">
        <f>IF(E11= "","",E11)</f>
        <v>SPÚ-OVHS</v>
      </c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32" t="s">
        <v>31</v>
      </c>
      <c r="AJ49" s="40"/>
      <c r="AK49" s="40"/>
      <c r="AL49" s="40"/>
      <c r="AM49" s="73" t="str">
        <f>IF(E17="","",E17)</f>
        <v xml:space="preserve"> </v>
      </c>
      <c r="AN49" s="64"/>
      <c r="AO49" s="64"/>
      <c r="AP49" s="64"/>
      <c r="AQ49" s="40"/>
      <c r="AR49" s="44"/>
      <c r="AS49" s="74" t="s">
        <v>50</v>
      </c>
      <c r="AT49" s="75"/>
      <c r="AU49" s="76"/>
      <c r="AV49" s="76"/>
      <c r="AW49" s="76"/>
      <c r="AX49" s="76"/>
      <c r="AY49" s="76"/>
      <c r="AZ49" s="76"/>
      <c r="BA49" s="76"/>
      <c r="BB49" s="76"/>
      <c r="BC49" s="76"/>
      <c r="BD49" s="77"/>
      <c r="BE49" s="38"/>
    </row>
    <row r="50" s="2" customFormat="1" ht="15.6" customHeight="1">
      <c r="A50" s="38"/>
      <c r="B50" s="39"/>
      <c r="C50" s="32" t="s">
        <v>29</v>
      </c>
      <c r="D50" s="40"/>
      <c r="E50" s="40"/>
      <c r="F50" s="40"/>
      <c r="G50" s="40"/>
      <c r="H50" s="40"/>
      <c r="I50" s="40"/>
      <c r="J50" s="40"/>
      <c r="K50" s="40"/>
      <c r="L50" s="64" t="str">
        <f>IF(E14= "Vyplň údaj","",E14)</f>
        <v/>
      </c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32" t="s">
        <v>33</v>
      </c>
      <c r="AJ50" s="40"/>
      <c r="AK50" s="40"/>
      <c r="AL50" s="40"/>
      <c r="AM50" s="73" t="str">
        <f>IF(E20="","",E20)</f>
        <v xml:space="preserve"> </v>
      </c>
      <c r="AN50" s="64"/>
      <c r="AO50" s="64"/>
      <c r="AP50" s="64"/>
      <c r="AQ50" s="40"/>
      <c r="AR50" s="44"/>
      <c r="AS50" s="78"/>
      <c r="AT50" s="79"/>
      <c r="AU50" s="80"/>
      <c r="AV50" s="80"/>
      <c r="AW50" s="80"/>
      <c r="AX50" s="80"/>
      <c r="AY50" s="80"/>
      <c r="AZ50" s="80"/>
      <c r="BA50" s="80"/>
      <c r="BB50" s="80"/>
      <c r="BC50" s="80"/>
      <c r="BD50" s="81"/>
      <c r="BE50" s="38"/>
    </row>
    <row r="51" s="2" customFormat="1" ht="10.8" customHeight="1">
      <c r="A51" s="38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0"/>
      <c r="AN51" s="40"/>
      <c r="AO51" s="40"/>
      <c r="AP51" s="40"/>
      <c r="AQ51" s="40"/>
      <c r="AR51" s="44"/>
      <c r="AS51" s="82"/>
      <c r="AT51" s="83"/>
      <c r="AU51" s="84"/>
      <c r="AV51" s="84"/>
      <c r="AW51" s="84"/>
      <c r="AX51" s="84"/>
      <c r="AY51" s="84"/>
      <c r="AZ51" s="84"/>
      <c r="BA51" s="84"/>
      <c r="BB51" s="84"/>
      <c r="BC51" s="84"/>
      <c r="BD51" s="85"/>
      <c r="BE51" s="38"/>
    </row>
    <row r="52" s="2" customFormat="1" ht="29.28" customHeight="1">
      <c r="A52" s="38"/>
      <c r="B52" s="39"/>
      <c r="C52" s="86" t="s">
        <v>51</v>
      </c>
      <c r="D52" s="87"/>
      <c r="E52" s="87"/>
      <c r="F52" s="87"/>
      <c r="G52" s="87"/>
      <c r="H52" s="88"/>
      <c r="I52" s="89" t="s">
        <v>52</v>
      </c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87"/>
      <c r="AC52" s="87"/>
      <c r="AD52" s="87"/>
      <c r="AE52" s="87"/>
      <c r="AF52" s="87"/>
      <c r="AG52" s="90" t="s">
        <v>53</v>
      </c>
      <c r="AH52" s="87"/>
      <c r="AI52" s="87"/>
      <c r="AJ52" s="87"/>
      <c r="AK52" s="87"/>
      <c r="AL52" s="87"/>
      <c r="AM52" s="87"/>
      <c r="AN52" s="89" t="s">
        <v>54</v>
      </c>
      <c r="AO52" s="87"/>
      <c r="AP52" s="87"/>
      <c r="AQ52" s="91" t="s">
        <v>55</v>
      </c>
      <c r="AR52" s="44"/>
      <c r="AS52" s="92" t="s">
        <v>56</v>
      </c>
      <c r="AT52" s="93" t="s">
        <v>57</v>
      </c>
      <c r="AU52" s="93" t="s">
        <v>58</v>
      </c>
      <c r="AV52" s="93" t="s">
        <v>59</v>
      </c>
      <c r="AW52" s="93" t="s">
        <v>60</v>
      </c>
      <c r="AX52" s="93" t="s">
        <v>61</v>
      </c>
      <c r="AY52" s="93" t="s">
        <v>62</v>
      </c>
      <c r="AZ52" s="93" t="s">
        <v>63</v>
      </c>
      <c r="BA52" s="93" t="s">
        <v>64</v>
      </c>
      <c r="BB52" s="93" t="s">
        <v>65</v>
      </c>
      <c r="BC52" s="93" t="s">
        <v>66</v>
      </c>
      <c r="BD52" s="94" t="s">
        <v>67</v>
      </c>
      <c r="BE52" s="38"/>
    </row>
    <row r="53" s="2" customFormat="1" ht="10.8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4"/>
      <c r="AS53" s="95"/>
      <c r="AT53" s="96"/>
      <c r="AU53" s="96"/>
      <c r="AV53" s="96"/>
      <c r="AW53" s="96"/>
      <c r="AX53" s="96"/>
      <c r="AY53" s="96"/>
      <c r="AZ53" s="96"/>
      <c r="BA53" s="96"/>
      <c r="BB53" s="96"/>
      <c r="BC53" s="96"/>
      <c r="BD53" s="97"/>
      <c r="BE53" s="38"/>
    </row>
    <row r="54" s="6" customFormat="1" ht="32.4" customHeight="1">
      <c r="A54" s="6"/>
      <c r="B54" s="98"/>
      <c r="C54" s="99" t="s">
        <v>68</v>
      </c>
      <c r="D54" s="100"/>
      <c r="E54" s="100"/>
      <c r="F54" s="100"/>
      <c r="G54" s="100"/>
      <c r="H54" s="100"/>
      <c r="I54" s="100"/>
      <c r="J54" s="100"/>
      <c r="K54" s="100"/>
      <c r="L54" s="100"/>
      <c r="M54" s="100"/>
      <c r="N54" s="100"/>
      <c r="O54" s="100"/>
      <c r="P54" s="100"/>
      <c r="Q54" s="100"/>
      <c r="R54" s="100"/>
      <c r="S54" s="100"/>
      <c r="T54" s="100"/>
      <c r="U54" s="100"/>
      <c r="V54" s="100"/>
      <c r="W54" s="100"/>
      <c r="X54" s="100"/>
      <c r="Y54" s="100"/>
      <c r="Z54" s="100"/>
      <c r="AA54" s="100"/>
      <c r="AB54" s="100"/>
      <c r="AC54" s="100"/>
      <c r="AD54" s="100"/>
      <c r="AE54" s="100"/>
      <c r="AF54" s="100"/>
      <c r="AG54" s="101">
        <f>ROUND(SUM(AG55:AG61),2)</f>
        <v>0</v>
      </c>
      <c r="AH54" s="101"/>
      <c r="AI54" s="101"/>
      <c r="AJ54" s="101"/>
      <c r="AK54" s="101"/>
      <c r="AL54" s="101"/>
      <c r="AM54" s="101"/>
      <c r="AN54" s="102">
        <f>SUM(AG54,AT54)</f>
        <v>0</v>
      </c>
      <c r="AO54" s="102"/>
      <c r="AP54" s="102"/>
      <c r="AQ54" s="103" t="s">
        <v>19</v>
      </c>
      <c r="AR54" s="104"/>
      <c r="AS54" s="105">
        <f>ROUND(SUM(AS55:AS61),2)</f>
        <v>0</v>
      </c>
      <c r="AT54" s="106">
        <f>ROUND(SUM(AV54:AW54),2)</f>
        <v>0</v>
      </c>
      <c r="AU54" s="107">
        <f>ROUND(SUM(AU55:AU61),5)</f>
        <v>0</v>
      </c>
      <c r="AV54" s="106">
        <f>ROUND(AZ54*L29,2)</f>
        <v>0</v>
      </c>
      <c r="AW54" s="106">
        <f>ROUND(BA54*L30,2)</f>
        <v>0</v>
      </c>
      <c r="AX54" s="106">
        <f>ROUND(BB54*L29,2)</f>
        <v>0</v>
      </c>
      <c r="AY54" s="106">
        <f>ROUND(BC54*L30,2)</f>
        <v>0</v>
      </c>
      <c r="AZ54" s="106">
        <f>ROUND(SUM(AZ55:AZ61),2)</f>
        <v>0</v>
      </c>
      <c r="BA54" s="106">
        <f>ROUND(SUM(BA55:BA61),2)</f>
        <v>0</v>
      </c>
      <c r="BB54" s="106">
        <f>ROUND(SUM(BB55:BB61),2)</f>
        <v>0</v>
      </c>
      <c r="BC54" s="106">
        <f>ROUND(SUM(BC55:BC61),2)</f>
        <v>0</v>
      </c>
      <c r="BD54" s="108">
        <f>ROUND(SUM(BD55:BD61),2)</f>
        <v>0</v>
      </c>
      <c r="BE54" s="6"/>
      <c r="BS54" s="109" t="s">
        <v>69</v>
      </c>
      <c r="BT54" s="109" t="s">
        <v>70</v>
      </c>
      <c r="BU54" s="110" t="s">
        <v>71</v>
      </c>
      <c r="BV54" s="109" t="s">
        <v>72</v>
      </c>
      <c r="BW54" s="109" t="s">
        <v>5</v>
      </c>
      <c r="BX54" s="109" t="s">
        <v>73</v>
      </c>
      <c r="CL54" s="109" t="s">
        <v>19</v>
      </c>
    </row>
    <row r="55" s="7" customFormat="1" ht="14.4" customHeight="1">
      <c r="A55" s="111" t="s">
        <v>74</v>
      </c>
      <c r="B55" s="112"/>
      <c r="C55" s="113"/>
      <c r="D55" s="114" t="s">
        <v>75</v>
      </c>
      <c r="E55" s="114"/>
      <c r="F55" s="114"/>
      <c r="G55" s="114"/>
      <c r="H55" s="114"/>
      <c r="I55" s="115"/>
      <c r="J55" s="114" t="s">
        <v>76</v>
      </c>
      <c r="K55" s="114"/>
      <c r="L55" s="114"/>
      <c r="M55" s="114"/>
      <c r="N55" s="114"/>
      <c r="O55" s="114"/>
      <c r="P55" s="114"/>
      <c r="Q55" s="114"/>
      <c r="R55" s="114"/>
      <c r="S55" s="114"/>
      <c r="T55" s="114"/>
      <c r="U55" s="114"/>
      <c r="V55" s="114"/>
      <c r="W55" s="114"/>
      <c r="X55" s="114"/>
      <c r="Y55" s="114"/>
      <c r="Z55" s="114"/>
      <c r="AA55" s="114"/>
      <c r="AB55" s="114"/>
      <c r="AC55" s="114"/>
      <c r="AD55" s="114"/>
      <c r="AE55" s="114"/>
      <c r="AF55" s="114"/>
      <c r="AG55" s="116">
        <f>'SO1 - HOZ Bořice'!J30</f>
        <v>0</v>
      </c>
      <c r="AH55" s="115"/>
      <c r="AI55" s="115"/>
      <c r="AJ55" s="115"/>
      <c r="AK55" s="115"/>
      <c r="AL55" s="115"/>
      <c r="AM55" s="115"/>
      <c r="AN55" s="116">
        <f>SUM(AG55,AT55)</f>
        <v>0</v>
      </c>
      <c r="AO55" s="115"/>
      <c r="AP55" s="115"/>
      <c r="AQ55" s="117" t="s">
        <v>77</v>
      </c>
      <c r="AR55" s="118"/>
      <c r="AS55" s="119">
        <v>0</v>
      </c>
      <c r="AT55" s="120">
        <f>ROUND(SUM(AV55:AW55),2)</f>
        <v>0</v>
      </c>
      <c r="AU55" s="121">
        <f>'SO1 - HOZ Bořice'!P83</f>
        <v>0</v>
      </c>
      <c r="AV55" s="120">
        <f>'SO1 - HOZ Bořice'!J33</f>
        <v>0</v>
      </c>
      <c r="AW55" s="120">
        <f>'SO1 - HOZ Bořice'!J34</f>
        <v>0</v>
      </c>
      <c r="AX55" s="120">
        <f>'SO1 - HOZ Bořice'!J35</f>
        <v>0</v>
      </c>
      <c r="AY55" s="120">
        <f>'SO1 - HOZ Bořice'!J36</f>
        <v>0</v>
      </c>
      <c r="AZ55" s="120">
        <f>'SO1 - HOZ Bořice'!F33</f>
        <v>0</v>
      </c>
      <c r="BA55" s="120">
        <f>'SO1 - HOZ Bořice'!F34</f>
        <v>0</v>
      </c>
      <c r="BB55" s="120">
        <f>'SO1 - HOZ Bořice'!F35</f>
        <v>0</v>
      </c>
      <c r="BC55" s="120">
        <f>'SO1 - HOZ Bořice'!F36</f>
        <v>0</v>
      </c>
      <c r="BD55" s="122">
        <f>'SO1 - HOZ Bořice'!F37</f>
        <v>0</v>
      </c>
      <c r="BE55" s="7"/>
      <c r="BT55" s="123" t="s">
        <v>78</v>
      </c>
      <c r="BV55" s="123" t="s">
        <v>72</v>
      </c>
      <c r="BW55" s="123" t="s">
        <v>79</v>
      </c>
      <c r="BX55" s="123" t="s">
        <v>5</v>
      </c>
      <c r="CL55" s="123" t="s">
        <v>19</v>
      </c>
      <c r="CM55" s="123" t="s">
        <v>80</v>
      </c>
    </row>
    <row r="56" s="7" customFormat="1" ht="14.4" customHeight="1">
      <c r="A56" s="111" t="s">
        <v>74</v>
      </c>
      <c r="B56" s="112"/>
      <c r="C56" s="113"/>
      <c r="D56" s="114" t="s">
        <v>81</v>
      </c>
      <c r="E56" s="114"/>
      <c r="F56" s="114"/>
      <c r="G56" s="114"/>
      <c r="H56" s="114"/>
      <c r="I56" s="115"/>
      <c r="J56" s="114" t="s">
        <v>76</v>
      </c>
      <c r="K56" s="114"/>
      <c r="L56" s="114"/>
      <c r="M56" s="114"/>
      <c r="N56" s="114"/>
      <c r="O56" s="114"/>
      <c r="P56" s="114"/>
      <c r="Q56" s="114"/>
      <c r="R56" s="114"/>
      <c r="S56" s="114"/>
      <c r="T56" s="114"/>
      <c r="U56" s="114"/>
      <c r="V56" s="114"/>
      <c r="W56" s="114"/>
      <c r="X56" s="114"/>
      <c r="Y56" s="114"/>
      <c r="Z56" s="114"/>
      <c r="AA56" s="114"/>
      <c r="AB56" s="114"/>
      <c r="AC56" s="114"/>
      <c r="AD56" s="114"/>
      <c r="AE56" s="114"/>
      <c r="AF56" s="114"/>
      <c r="AG56" s="116">
        <f>'SO2 - HOZ Bořice'!J30</f>
        <v>0</v>
      </c>
      <c r="AH56" s="115"/>
      <c r="AI56" s="115"/>
      <c r="AJ56" s="115"/>
      <c r="AK56" s="115"/>
      <c r="AL56" s="115"/>
      <c r="AM56" s="115"/>
      <c r="AN56" s="116">
        <f>SUM(AG56,AT56)</f>
        <v>0</v>
      </c>
      <c r="AO56" s="115"/>
      <c r="AP56" s="115"/>
      <c r="AQ56" s="117" t="s">
        <v>77</v>
      </c>
      <c r="AR56" s="118"/>
      <c r="AS56" s="119">
        <v>0</v>
      </c>
      <c r="AT56" s="120">
        <f>ROUND(SUM(AV56:AW56),2)</f>
        <v>0</v>
      </c>
      <c r="AU56" s="121">
        <f>'SO2 - HOZ Bořice'!P83</f>
        <v>0</v>
      </c>
      <c r="AV56" s="120">
        <f>'SO2 - HOZ Bořice'!J33</f>
        <v>0</v>
      </c>
      <c r="AW56" s="120">
        <f>'SO2 - HOZ Bořice'!J34</f>
        <v>0</v>
      </c>
      <c r="AX56" s="120">
        <f>'SO2 - HOZ Bořice'!J35</f>
        <v>0</v>
      </c>
      <c r="AY56" s="120">
        <f>'SO2 - HOZ Bořice'!J36</f>
        <v>0</v>
      </c>
      <c r="AZ56" s="120">
        <f>'SO2 - HOZ Bořice'!F33</f>
        <v>0</v>
      </c>
      <c r="BA56" s="120">
        <f>'SO2 - HOZ Bořice'!F34</f>
        <v>0</v>
      </c>
      <c r="BB56" s="120">
        <f>'SO2 - HOZ Bořice'!F35</f>
        <v>0</v>
      </c>
      <c r="BC56" s="120">
        <f>'SO2 - HOZ Bořice'!F36</f>
        <v>0</v>
      </c>
      <c r="BD56" s="122">
        <f>'SO2 - HOZ Bořice'!F37</f>
        <v>0</v>
      </c>
      <c r="BE56" s="7"/>
      <c r="BT56" s="123" t="s">
        <v>78</v>
      </c>
      <c r="BV56" s="123" t="s">
        <v>72</v>
      </c>
      <c r="BW56" s="123" t="s">
        <v>82</v>
      </c>
      <c r="BX56" s="123" t="s">
        <v>5</v>
      </c>
      <c r="CL56" s="123" t="s">
        <v>19</v>
      </c>
      <c r="CM56" s="123" t="s">
        <v>80</v>
      </c>
    </row>
    <row r="57" s="7" customFormat="1" ht="24.6" customHeight="1">
      <c r="A57" s="111" t="s">
        <v>74</v>
      </c>
      <c r="B57" s="112"/>
      <c r="C57" s="113"/>
      <c r="D57" s="114" t="s">
        <v>83</v>
      </c>
      <c r="E57" s="114"/>
      <c r="F57" s="114"/>
      <c r="G57" s="114"/>
      <c r="H57" s="114"/>
      <c r="I57" s="115"/>
      <c r="J57" s="114" t="s">
        <v>84</v>
      </c>
      <c r="K57" s="114"/>
      <c r="L57" s="114"/>
      <c r="M57" s="114"/>
      <c r="N57" s="114"/>
      <c r="O57" s="114"/>
      <c r="P57" s="114"/>
      <c r="Q57" s="114"/>
      <c r="R57" s="114"/>
      <c r="S57" s="114"/>
      <c r="T57" s="114"/>
      <c r="U57" s="114"/>
      <c r="V57" s="114"/>
      <c r="W57" s="114"/>
      <c r="X57" s="114"/>
      <c r="Y57" s="114"/>
      <c r="Z57" s="114"/>
      <c r="AA57" s="114"/>
      <c r="AB57" s="114"/>
      <c r="AC57" s="114"/>
      <c r="AD57" s="114"/>
      <c r="AE57" s="114"/>
      <c r="AF57" s="114"/>
      <c r="AG57" s="116">
        <f>'SO3 - otevřený HOZ Čankov...'!J30</f>
        <v>0</v>
      </c>
      <c r="AH57" s="115"/>
      <c r="AI57" s="115"/>
      <c r="AJ57" s="115"/>
      <c r="AK57" s="115"/>
      <c r="AL57" s="115"/>
      <c r="AM57" s="115"/>
      <c r="AN57" s="116">
        <f>SUM(AG57,AT57)</f>
        <v>0</v>
      </c>
      <c r="AO57" s="115"/>
      <c r="AP57" s="115"/>
      <c r="AQ57" s="117" t="s">
        <v>77</v>
      </c>
      <c r="AR57" s="118"/>
      <c r="AS57" s="119">
        <v>0</v>
      </c>
      <c r="AT57" s="120">
        <f>ROUND(SUM(AV57:AW57),2)</f>
        <v>0</v>
      </c>
      <c r="AU57" s="121">
        <f>'SO3 - otevřený HOZ Čankov...'!P83</f>
        <v>0</v>
      </c>
      <c r="AV57" s="120">
        <f>'SO3 - otevřený HOZ Čankov...'!J33</f>
        <v>0</v>
      </c>
      <c r="AW57" s="120">
        <f>'SO3 - otevřený HOZ Čankov...'!J34</f>
        <v>0</v>
      </c>
      <c r="AX57" s="120">
        <f>'SO3 - otevřený HOZ Čankov...'!J35</f>
        <v>0</v>
      </c>
      <c r="AY57" s="120">
        <f>'SO3 - otevřený HOZ Čankov...'!J36</f>
        <v>0</v>
      </c>
      <c r="AZ57" s="120">
        <f>'SO3 - otevřený HOZ Čankov...'!F33</f>
        <v>0</v>
      </c>
      <c r="BA57" s="120">
        <f>'SO3 - otevřený HOZ Čankov...'!F34</f>
        <v>0</v>
      </c>
      <c r="BB57" s="120">
        <f>'SO3 - otevřený HOZ Čankov...'!F35</f>
        <v>0</v>
      </c>
      <c r="BC57" s="120">
        <f>'SO3 - otevřený HOZ Čankov...'!F36</f>
        <v>0</v>
      </c>
      <c r="BD57" s="122">
        <f>'SO3 - otevřený HOZ Čankov...'!F37</f>
        <v>0</v>
      </c>
      <c r="BE57" s="7"/>
      <c r="BT57" s="123" t="s">
        <v>78</v>
      </c>
      <c r="BV57" s="123" t="s">
        <v>72</v>
      </c>
      <c r="BW57" s="123" t="s">
        <v>85</v>
      </c>
      <c r="BX57" s="123" t="s">
        <v>5</v>
      </c>
      <c r="CL57" s="123" t="s">
        <v>19</v>
      </c>
      <c r="CM57" s="123" t="s">
        <v>80</v>
      </c>
    </row>
    <row r="58" s="7" customFormat="1" ht="14.4" customHeight="1">
      <c r="A58" s="111" t="s">
        <v>74</v>
      </c>
      <c r="B58" s="112"/>
      <c r="C58" s="113"/>
      <c r="D58" s="114" t="s">
        <v>86</v>
      </c>
      <c r="E58" s="114"/>
      <c r="F58" s="114"/>
      <c r="G58" s="114"/>
      <c r="H58" s="114"/>
      <c r="I58" s="115"/>
      <c r="J58" s="114" t="s">
        <v>87</v>
      </c>
      <c r="K58" s="114"/>
      <c r="L58" s="114"/>
      <c r="M58" s="114"/>
      <c r="N58" s="114"/>
      <c r="O58" s="114"/>
      <c r="P58" s="114"/>
      <c r="Q58" s="114"/>
      <c r="R58" s="114"/>
      <c r="S58" s="114"/>
      <c r="T58" s="114"/>
      <c r="U58" s="114"/>
      <c r="V58" s="114"/>
      <c r="W58" s="114"/>
      <c r="X58" s="114"/>
      <c r="Y58" s="114"/>
      <c r="Z58" s="114"/>
      <c r="AA58" s="114"/>
      <c r="AB58" s="114"/>
      <c r="AC58" s="114"/>
      <c r="AD58" s="114"/>
      <c r="AE58" s="114"/>
      <c r="AF58" s="114"/>
      <c r="AG58" s="116">
        <f>'SO4 - otevřený HOZ Čankov...'!J30</f>
        <v>0</v>
      </c>
      <c r="AH58" s="115"/>
      <c r="AI58" s="115"/>
      <c r="AJ58" s="115"/>
      <c r="AK58" s="115"/>
      <c r="AL58" s="115"/>
      <c r="AM58" s="115"/>
      <c r="AN58" s="116">
        <f>SUM(AG58,AT58)</f>
        <v>0</v>
      </c>
      <c r="AO58" s="115"/>
      <c r="AP58" s="115"/>
      <c r="AQ58" s="117" t="s">
        <v>77</v>
      </c>
      <c r="AR58" s="118"/>
      <c r="AS58" s="119">
        <v>0</v>
      </c>
      <c r="AT58" s="120">
        <f>ROUND(SUM(AV58:AW58),2)</f>
        <v>0</v>
      </c>
      <c r="AU58" s="121">
        <f>'SO4 - otevřený HOZ Čankov...'!P83</f>
        <v>0</v>
      </c>
      <c r="AV58" s="120">
        <f>'SO4 - otevřený HOZ Čankov...'!J33</f>
        <v>0</v>
      </c>
      <c r="AW58" s="120">
        <f>'SO4 - otevřený HOZ Čankov...'!J34</f>
        <v>0</v>
      </c>
      <c r="AX58" s="120">
        <f>'SO4 - otevřený HOZ Čankov...'!J35</f>
        <v>0</v>
      </c>
      <c r="AY58" s="120">
        <f>'SO4 - otevřený HOZ Čankov...'!J36</f>
        <v>0</v>
      </c>
      <c r="AZ58" s="120">
        <f>'SO4 - otevřený HOZ Čankov...'!F33</f>
        <v>0</v>
      </c>
      <c r="BA58" s="120">
        <f>'SO4 - otevřený HOZ Čankov...'!F34</f>
        <v>0</v>
      </c>
      <c r="BB58" s="120">
        <f>'SO4 - otevřený HOZ Čankov...'!F35</f>
        <v>0</v>
      </c>
      <c r="BC58" s="120">
        <f>'SO4 - otevřený HOZ Čankov...'!F36</f>
        <v>0</v>
      </c>
      <c r="BD58" s="122">
        <f>'SO4 - otevřený HOZ Čankov...'!F37</f>
        <v>0</v>
      </c>
      <c r="BE58" s="7"/>
      <c r="BT58" s="123" t="s">
        <v>78</v>
      </c>
      <c r="BV58" s="123" t="s">
        <v>72</v>
      </c>
      <c r="BW58" s="123" t="s">
        <v>88</v>
      </c>
      <c r="BX58" s="123" t="s">
        <v>5</v>
      </c>
      <c r="CL58" s="123" t="s">
        <v>19</v>
      </c>
      <c r="CM58" s="123" t="s">
        <v>80</v>
      </c>
    </row>
    <row r="59" s="7" customFormat="1" ht="14.4" customHeight="1">
      <c r="A59" s="111" t="s">
        <v>74</v>
      </c>
      <c r="B59" s="112"/>
      <c r="C59" s="113"/>
      <c r="D59" s="114" t="s">
        <v>89</v>
      </c>
      <c r="E59" s="114"/>
      <c r="F59" s="114"/>
      <c r="G59" s="114"/>
      <c r="H59" s="114"/>
      <c r="I59" s="115"/>
      <c r="J59" s="114" t="s">
        <v>90</v>
      </c>
      <c r="K59" s="114"/>
      <c r="L59" s="114"/>
      <c r="M59" s="114"/>
      <c r="N59" s="114"/>
      <c r="O59" s="114"/>
      <c r="P59" s="114"/>
      <c r="Q59" s="114"/>
      <c r="R59" s="114"/>
      <c r="S59" s="114"/>
      <c r="T59" s="114"/>
      <c r="U59" s="114"/>
      <c r="V59" s="114"/>
      <c r="W59" s="114"/>
      <c r="X59" s="114"/>
      <c r="Y59" s="114"/>
      <c r="Z59" s="114"/>
      <c r="AA59" s="114"/>
      <c r="AB59" s="114"/>
      <c r="AC59" s="114"/>
      <c r="AD59" s="114"/>
      <c r="AE59" s="114"/>
      <c r="AF59" s="114"/>
      <c r="AG59" s="116">
        <f>'SO5 - Ostřetín'!J30</f>
        <v>0</v>
      </c>
      <c r="AH59" s="115"/>
      <c r="AI59" s="115"/>
      <c r="AJ59" s="115"/>
      <c r="AK59" s="115"/>
      <c r="AL59" s="115"/>
      <c r="AM59" s="115"/>
      <c r="AN59" s="116">
        <f>SUM(AG59,AT59)</f>
        <v>0</v>
      </c>
      <c r="AO59" s="115"/>
      <c r="AP59" s="115"/>
      <c r="AQ59" s="117" t="s">
        <v>77</v>
      </c>
      <c r="AR59" s="118"/>
      <c r="AS59" s="119">
        <v>0</v>
      </c>
      <c r="AT59" s="120">
        <f>ROUND(SUM(AV59:AW59),2)</f>
        <v>0</v>
      </c>
      <c r="AU59" s="121">
        <f>'SO5 - Ostřetín'!P83</f>
        <v>0</v>
      </c>
      <c r="AV59" s="120">
        <f>'SO5 - Ostřetín'!J33</f>
        <v>0</v>
      </c>
      <c r="AW59" s="120">
        <f>'SO5 - Ostřetín'!J34</f>
        <v>0</v>
      </c>
      <c r="AX59" s="120">
        <f>'SO5 - Ostřetín'!J35</f>
        <v>0</v>
      </c>
      <c r="AY59" s="120">
        <f>'SO5 - Ostřetín'!J36</f>
        <v>0</v>
      </c>
      <c r="AZ59" s="120">
        <f>'SO5 - Ostřetín'!F33</f>
        <v>0</v>
      </c>
      <c r="BA59" s="120">
        <f>'SO5 - Ostřetín'!F34</f>
        <v>0</v>
      </c>
      <c r="BB59" s="120">
        <f>'SO5 - Ostřetín'!F35</f>
        <v>0</v>
      </c>
      <c r="BC59" s="120">
        <f>'SO5 - Ostřetín'!F36</f>
        <v>0</v>
      </c>
      <c r="BD59" s="122">
        <f>'SO5 - Ostřetín'!F37</f>
        <v>0</v>
      </c>
      <c r="BE59" s="7"/>
      <c r="BT59" s="123" t="s">
        <v>78</v>
      </c>
      <c r="BV59" s="123" t="s">
        <v>72</v>
      </c>
      <c r="BW59" s="123" t="s">
        <v>91</v>
      </c>
      <c r="BX59" s="123" t="s">
        <v>5</v>
      </c>
      <c r="CL59" s="123" t="s">
        <v>19</v>
      </c>
      <c r="CM59" s="123" t="s">
        <v>80</v>
      </c>
    </row>
    <row r="60" s="7" customFormat="1" ht="14.4" customHeight="1">
      <c r="A60" s="111" t="s">
        <v>74</v>
      </c>
      <c r="B60" s="112"/>
      <c r="C60" s="113"/>
      <c r="D60" s="114" t="s">
        <v>92</v>
      </c>
      <c r="E60" s="114"/>
      <c r="F60" s="114"/>
      <c r="G60" s="114"/>
      <c r="H60" s="114"/>
      <c r="I60" s="115"/>
      <c r="J60" s="114" t="s">
        <v>93</v>
      </c>
      <c r="K60" s="114"/>
      <c r="L60" s="114"/>
      <c r="M60" s="114"/>
      <c r="N60" s="114"/>
      <c r="O60" s="114"/>
      <c r="P60" s="114"/>
      <c r="Q60" s="114"/>
      <c r="R60" s="114"/>
      <c r="S60" s="114"/>
      <c r="T60" s="114"/>
      <c r="U60" s="114"/>
      <c r="V60" s="114"/>
      <c r="W60" s="114"/>
      <c r="X60" s="114"/>
      <c r="Y60" s="114"/>
      <c r="Z60" s="114"/>
      <c r="AA60" s="114"/>
      <c r="AB60" s="114"/>
      <c r="AC60" s="114"/>
      <c r="AD60" s="114"/>
      <c r="AE60" s="114"/>
      <c r="AF60" s="114"/>
      <c r="AG60" s="116">
        <f>'SO6 - Odpad A2'!J30</f>
        <v>0</v>
      </c>
      <c r="AH60" s="115"/>
      <c r="AI60" s="115"/>
      <c r="AJ60" s="115"/>
      <c r="AK60" s="115"/>
      <c r="AL60" s="115"/>
      <c r="AM60" s="115"/>
      <c r="AN60" s="116">
        <f>SUM(AG60,AT60)</f>
        <v>0</v>
      </c>
      <c r="AO60" s="115"/>
      <c r="AP60" s="115"/>
      <c r="AQ60" s="117" t="s">
        <v>77</v>
      </c>
      <c r="AR60" s="118"/>
      <c r="AS60" s="119">
        <v>0</v>
      </c>
      <c r="AT60" s="120">
        <f>ROUND(SUM(AV60:AW60),2)</f>
        <v>0</v>
      </c>
      <c r="AU60" s="121">
        <f>'SO6 - Odpad A2'!P83</f>
        <v>0</v>
      </c>
      <c r="AV60" s="120">
        <f>'SO6 - Odpad A2'!J33</f>
        <v>0</v>
      </c>
      <c r="AW60" s="120">
        <f>'SO6 - Odpad A2'!J34</f>
        <v>0</v>
      </c>
      <c r="AX60" s="120">
        <f>'SO6 - Odpad A2'!J35</f>
        <v>0</v>
      </c>
      <c r="AY60" s="120">
        <f>'SO6 - Odpad A2'!J36</f>
        <v>0</v>
      </c>
      <c r="AZ60" s="120">
        <f>'SO6 - Odpad A2'!F33</f>
        <v>0</v>
      </c>
      <c r="BA60" s="120">
        <f>'SO6 - Odpad A2'!F34</f>
        <v>0</v>
      </c>
      <c r="BB60" s="120">
        <f>'SO6 - Odpad A2'!F35</f>
        <v>0</v>
      </c>
      <c r="BC60" s="120">
        <f>'SO6 - Odpad A2'!F36</f>
        <v>0</v>
      </c>
      <c r="BD60" s="122">
        <f>'SO6 - Odpad A2'!F37</f>
        <v>0</v>
      </c>
      <c r="BE60" s="7"/>
      <c r="BT60" s="123" t="s">
        <v>78</v>
      </c>
      <c r="BV60" s="123" t="s">
        <v>72</v>
      </c>
      <c r="BW60" s="123" t="s">
        <v>94</v>
      </c>
      <c r="BX60" s="123" t="s">
        <v>5</v>
      </c>
      <c r="CL60" s="123" t="s">
        <v>19</v>
      </c>
      <c r="CM60" s="123" t="s">
        <v>80</v>
      </c>
    </row>
    <row r="61" s="7" customFormat="1" ht="14.4" customHeight="1">
      <c r="A61" s="111" t="s">
        <v>74</v>
      </c>
      <c r="B61" s="112"/>
      <c r="C61" s="113"/>
      <c r="D61" s="114" t="s">
        <v>95</v>
      </c>
      <c r="E61" s="114"/>
      <c r="F61" s="114"/>
      <c r="G61" s="114"/>
      <c r="H61" s="114"/>
      <c r="I61" s="115"/>
      <c r="J61" s="114" t="s">
        <v>96</v>
      </c>
      <c r="K61" s="114"/>
      <c r="L61" s="114"/>
      <c r="M61" s="114"/>
      <c r="N61" s="114"/>
      <c r="O61" s="114"/>
      <c r="P61" s="114"/>
      <c r="Q61" s="114"/>
      <c r="R61" s="114"/>
      <c r="S61" s="114"/>
      <c r="T61" s="114"/>
      <c r="U61" s="114"/>
      <c r="V61" s="114"/>
      <c r="W61" s="114"/>
      <c r="X61" s="114"/>
      <c r="Y61" s="114"/>
      <c r="Z61" s="114"/>
      <c r="AA61" s="114"/>
      <c r="AB61" s="114"/>
      <c r="AC61" s="114"/>
      <c r="AD61" s="114"/>
      <c r="AE61" s="114"/>
      <c r="AF61" s="114"/>
      <c r="AG61" s="116">
        <f>'SO7 - Odpad B'!J30</f>
        <v>0</v>
      </c>
      <c r="AH61" s="115"/>
      <c r="AI61" s="115"/>
      <c r="AJ61" s="115"/>
      <c r="AK61" s="115"/>
      <c r="AL61" s="115"/>
      <c r="AM61" s="115"/>
      <c r="AN61" s="116">
        <f>SUM(AG61,AT61)</f>
        <v>0</v>
      </c>
      <c r="AO61" s="115"/>
      <c r="AP61" s="115"/>
      <c r="AQ61" s="117" t="s">
        <v>77</v>
      </c>
      <c r="AR61" s="118"/>
      <c r="AS61" s="124">
        <v>0</v>
      </c>
      <c r="AT61" s="125">
        <f>ROUND(SUM(AV61:AW61),2)</f>
        <v>0</v>
      </c>
      <c r="AU61" s="126">
        <f>'SO7 - Odpad B'!P83</f>
        <v>0</v>
      </c>
      <c r="AV61" s="125">
        <f>'SO7 - Odpad B'!J33</f>
        <v>0</v>
      </c>
      <c r="AW61" s="125">
        <f>'SO7 - Odpad B'!J34</f>
        <v>0</v>
      </c>
      <c r="AX61" s="125">
        <f>'SO7 - Odpad B'!J35</f>
        <v>0</v>
      </c>
      <c r="AY61" s="125">
        <f>'SO7 - Odpad B'!J36</f>
        <v>0</v>
      </c>
      <c r="AZ61" s="125">
        <f>'SO7 - Odpad B'!F33</f>
        <v>0</v>
      </c>
      <c r="BA61" s="125">
        <f>'SO7 - Odpad B'!F34</f>
        <v>0</v>
      </c>
      <c r="BB61" s="125">
        <f>'SO7 - Odpad B'!F35</f>
        <v>0</v>
      </c>
      <c r="BC61" s="125">
        <f>'SO7 - Odpad B'!F36</f>
        <v>0</v>
      </c>
      <c r="BD61" s="127">
        <f>'SO7 - Odpad B'!F37</f>
        <v>0</v>
      </c>
      <c r="BE61" s="7"/>
      <c r="BT61" s="123" t="s">
        <v>78</v>
      </c>
      <c r="BV61" s="123" t="s">
        <v>72</v>
      </c>
      <c r="BW61" s="123" t="s">
        <v>97</v>
      </c>
      <c r="BX61" s="123" t="s">
        <v>5</v>
      </c>
      <c r="CL61" s="123" t="s">
        <v>19</v>
      </c>
      <c r="CM61" s="123" t="s">
        <v>80</v>
      </c>
    </row>
    <row r="62" s="2" customFormat="1" ht="30" customHeight="1">
      <c r="A62" s="38"/>
      <c r="B62" s="39"/>
      <c r="C62" s="40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  <c r="AF62" s="40"/>
      <c r="AG62" s="40"/>
      <c r="AH62" s="40"/>
      <c r="AI62" s="40"/>
      <c r="AJ62" s="40"/>
      <c r="AK62" s="40"/>
      <c r="AL62" s="40"/>
      <c r="AM62" s="40"/>
      <c r="AN62" s="40"/>
      <c r="AO62" s="40"/>
      <c r="AP62" s="40"/>
      <c r="AQ62" s="40"/>
      <c r="AR62" s="44"/>
      <c r="AS62" s="38"/>
      <c r="AT62" s="38"/>
      <c r="AU62" s="38"/>
      <c r="AV62" s="38"/>
      <c r="AW62" s="38"/>
      <c r="AX62" s="38"/>
      <c r="AY62" s="38"/>
      <c r="AZ62" s="38"/>
      <c r="BA62" s="38"/>
      <c r="BB62" s="38"/>
      <c r="BC62" s="38"/>
      <c r="BD62" s="38"/>
      <c r="BE62" s="38"/>
    </row>
    <row r="63" s="2" customFormat="1" ht="6.96" customHeight="1">
      <c r="A63" s="38"/>
      <c r="B63" s="59"/>
      <c r="C63" s="60"/>
      <c r="D63" s="60"/>
      <c r="E63" s="60"/>
      <c r="F63" s="60"/>
      <c r="G63" s="60"/>
      <c r="H63" s="60"/>
      <c r="I63" s="60"/>
      <c r="J63" s="60"/>
      <c r="K63" s="60"/>
      <c r="L63" s="60"/>
      <c r="M63" s="60"/>
      <c r="N63" s="60"/>
      <c r="O63" s="60"/>
      <c r="P63" s="60"/>
      <c r="Q63" s="60"/>
      <c r="R63" s="60"/>
      <c r="S63" s="60"/>
      <c r="T63" s="60"/>
      <c r="U63" s="60"/>
      <c r="V63" s="60"/>
      <c r="W63" s="60"/>
      <c r="X63" s="60"/>
      <c r="Y63" s="60"/>
      <c r="Z63" s="60"/>
      <c r="AA63" s="60"/>
      <c r="AB63" s="60"/>
      <c r="AC63" s="60"/>
      <c r="AD63" s="60"/>
      <c r="AE63" s="60"/>
      <c r="AF63" s="60"/>
      <c r="AG63" s="60"/>
      <c r="AH63" s="60"/>
      <c r="AI63" s="60"/>
      <c r="AJ63" s="60"/>
      <c r="AK63" s="60"/>
      <c r="AL63" s="60"/>
      <c r="AM63" s="60"/>
      <c r="AN63" s="60"/>
      <c r="AO63" s="60"/>
      <c r="AP63" s="60"/>
      <c r="AQ63" s="60"/>
      <c r="AR63" s="44"/>
      <c r="AS63" s="38"/>
      <c r="AT63" s="38"/>
      <c r="AU63" s="38"/>
      <c r="AV63" s="38"/>
      <c r="AW63" s="38"/>
      <c r="AX63" s="38"/>
      <c r="AY63" s="38"/>
      <c r="AZ63" s="38"/>
      <c r="BA63" s="38"/>
      <c r="BB63" s="38"/>
      <c r="BC63" s="38"/>
      <c r="BD63" s="38"/>
      <c r="BE63" s="38"/>
    </row>
  </sheetData>
  <sheetProtection sheet="1" formatColumns="0" formatRows="0" objects="1" scenarios="1" spinCount="100000" saltValue="OA0fMO32/gszm8JW5MVhmZKf80b6WOEsiUcBWjBD//4Txm6IAlk5IIRnuc5eof21vxQjZaFAcJ4aXx2RnM/9Kg==" hashValue="AAayKpUeehk1qsZWWlGkjw9J64a8XJOYQNIfJR+y5Pf/UMwGFaXtSh5HRdP1yYfcWziLg/PuJ5pX94UNum9WwQ==" algorithmName="SHA-512" password="EB82"/>
  <mergeCells count="66">
    <mergeCell ref="L45:AO45"/>
    <mergeCell ref="AM47:AN47"/>
    <mergeCell ref="AM49:AP49"/>
    <mergeCell ref="AS49:AT51"/>
    <mergeCell ref="AM50:AP50"/>
    <mergeCell ref="C52:G52"/>
    <mergeCell ref="AG52:AM52"/>
    <mergeCell ref="I52:AF52"/>
    <mergeCell ref="AN52:AP52"/>
    <mergeCell ref="D55:H55"/>
    <mergeCell ref="AG55:AM55"/>
    <mergeCell ref="J55:AF55"/>
    <mergeCell ref="AN55:AP55"/>
    <mergeCell ref="J56:AF56"/>
    <mergeCell ref="D56:H56"/>
    <mergeCell ref="AG56:AM56"/>
    <mergeCell ref="AN56:AP56"/>
    <mergeCell ref="AN57:AP57"/>
    <mergeCell ref="D57:H57"/>
    <mergeCell ref="J57:AF57"/>
    <mergeCell ref="AG57:AM57"/>
    <mergeCell ref="AN58:AP58"/>
    <mergeCell ref="AG58:AM58"/>
    <mergeCell ref="D58:H58"/>
    <mergeCell ref="J58:AF58"/>
    <mergeCell ref="AN59:AP59"/>
    <mergeCell ref="AG59:AM59"/>
    <mergeCell ref="D59:H59"/>
    <mergeCell ref="J59:AF59"/>
    <mergeCell ref="AN60:AP60"/>
    <mergeCell ref="AG60:AM60"/>
    <mergeCell ref="D60:H60"/>
    <mergeCell ref="J60:AF60"/>
    <mergeCell ref="AN61:AP61"/>
    <mergeCell ref="AG61:AM61"/>
    <mergeCell ref="D61:H61"/>
    <mergeCell ref="J61:AF61"/>
    <mergeCell ref="AG54:AM54"/>
    <mergeCell ref="AN54:AP54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</mergeCells>
  <hyperlinks>
    <hyperlink ref="A55" location="'SO1 - HOZ Bořice'!C2" display="/"/>
    <hyperlink ref="A56" location="'SO2 - HOZ Bořice'!C2" display="/"/>
    <hyperlink ref="A57" location="'SO3 - otevřený HOZ Čankov...'!C2" display="/"/>
    <hyperlink ref="A58" location="'SO4 - otevřený HOZ Čankov...'!C2" display="/"/>
    <hyperlink ref="A59" location="'SO5 - Ostřetín'!C2" display="/"/>
    <hyperlink ref="A60" location="'SO6 - Odpad A2'!C2" display="/"/>
    <hyperlink ref="A61" location="'SO7 - Odpad B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851563" style="1" customWidth="1"/>
    <col min="2" max="2" width="1.148438" style="1" customWidth="1"/>
    <col min="3" max="3" width="4.421875" style="1" customWidth="1"/>
    <col min="4" max="4" width="4.574219" style="1" customWidth="1"/>
    <col min="5" max="5" width="18.28125" style="1" customWidth="1"/>
    <col min="6" max="6" width="108.0039" style="1" customWidth="1"/>
    <col min="7" max="7" width="8.003906" style="1" customWidth="1"/>
    <col min="8" max="8" width="15.00391" style="1" customWidth="1"/>
    <col min="9" max="9" width="16.85156" style="1" customWidth="1"/>
    <col min="10" max="10" width="23.85156" style="1" customWidth="1"/>
    <col min="11" max="11" width="23.85156" style="1" customWidth="1"/>
    <col min="12" max="12" width="10.00391" style="1" customWidth="1"/>
    <col min="13" max="13" width="11.57422" style="1" hidden="1" customWidth="1"/>
    <col min="14" max="14" width="9.140625" style="1" hidden="1"/>
    <col min="15" max="15" width="15.14063" style="1" hidden="1" customWidth="1"/>
    <col min="16" max="16" width="15.14063" style="1" hidden="1" customWidth="1"/>
    <col min="17" max="17" width="15.14063" style="1" hidden="1" customWidth="1"/>
    <col min="18" max="18" width="15.14063" style="1" hidden="1" customWidth="1"/>
    <col min="19" max="19" width="15.14063" style="1" hidden="1" customWidth="1"/>
    <col min="20" max="20" width="15.14063" style="1" hidden="1" customWidth="1"/>
    <col min="21" max="21" width="17.42188" style="1" hidden="1" customWidth="1"/>
    <col min="22" max="22" width="13.14063" style="1" customWidth="1"/>
    <col min="23" max="23" width="17.42188" style="1" customWidth="1"/>
    <col min="24" max="24" width="13.14063" style="1" customWidth="1"/>
    <col min="25" max="25" width="16.00391" style="1" customWidth="1"/>
    <col min="26" max="26" width="11.71094" style="1" customWidth="1"/>
    <col min="27" max="27" width="16.00391" style="1" customWidth="1"/>
    <col min="28" max="28" width="17.42188" style="1" customWidth="1"/>
    <col min="29" max="29" width="11.71094" style="1" customWidth="1"/>
    <col min="30" max="30" width="16.00391" style="1" customWidth="1"/>
    <col min="31" max="31" width="17.42188" style="1" customWidth="1"/>
    <col min="44" max="44" width="9.140625" style="1" hidden="1"/>
    <col min="45" max="45" width="9.140625" style="1" hidden="1"/>
    <col min="46" max="46" width="9.140625" style="1" hidden="1"/>
    <col min="47" max="47" width="9.140625" style="1" hidden="1"/>
    <col min="48" max="48" width="9.140625" style="1" hidden="1"/>
    <col min="49" max="49" width="9.140625" style="1" hidden="1"/>
    <col min="50" max="50" width="9.140625" style="1" hidden="1"/>
    <col min="51" max="51" width="9.140625" style="1" hidden="1"/>
    <col min="52" max="52" width="9.140625" style="1" hidden="1"/>
    <col min="53" max="53" width="9.140625" style="1" hidden="1"/>
    <col min="54" max="54" width="9.140625" style="1" hidden="1"/>
    <col min="55" max="55" width="9.140625" style="1" hidden="1"/>
    <col min="56" max="56" width="9.140625" style="1" hidden="1"/>
    <col min="57" max="57" width="9.140625" style="1" hidden="1"/>
    <col min="58" max="58" width="9.140625" style="1" hidden="1"/>
    <col min="59" max="59" width="9.140625" style="1" hidden="1"/>
    <col min="60" max="60" width="9.140625" style="1" hidden="1"/>
    <col min="61" max="61" width="9.140625" style="1" hidden="1"/>
    <col min="62" max="62" width="9.140625" style="1" hidden="1"/>
    <col min="63" max="63" width="9.140625" style="1" hidden="1"/>
    <col min="64" max="64" width="9.140625" style="1" hidden="1"/>
    <col min="65" max="65" width="9.140625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79</v>
      </c>
    </row>
    <row r="3" s="1" customFormat="1" ht="6.96" customHeight="1">
      <c r="B3" s="128"/>
      <c r="C3" s="129"/>
      <c r="D3" s="129"/>
      <c r="E3" s="129"/>
      <c r="F3" s="129"/>
      <c r="G3" s="129"/>
      <c r="H3" s="129"/>
      <c r="I3" s="129"/>
      <c r="J3" s="129"/>
      <c r="K3" s="129"/>
      <c r="L3" s="20"/>
      <c r="AT3" s="17" t="s">
        <v>80</v>
      </c>
    </row>
    <row r="4" s="1" customFormat="1" ht="24.96" customHeight="1">
      <c r="B4" s="20"/>
      <c r="D4" s="130" t="s">
        <v>98</v>
      </c>
      <c r="L4" s="20"/>
      <c r="M4" s="131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32" t="s">
        <v>16</v>
      </c>
      <c r="L6" s="20"/>
    </row>
    <row r="7" s="1" customFormat="1" ht="14.4" customHeight="1">
      <c r="B7" s="20"/>
      <c r="E7" s="133" t="str">
        <f>'Rekapitulace stavby'!K6</f>
        <v>Údržba HOZ Pardubicko – část 2</v>
      </c>
      <c r="F7" s="132"/>
      <c r="G7" s="132"/>
      <c r="H7" s="132"/>
      <c r="L7" s="20"/>
    </row>
    <row r="8" s="2" customFormat="1" ht="12" customHeight="1">
      <c r="A8" s="38"/>
      <c r="B8" s="44"/>
      <c r="C8" s="38"/>
      <c r="D8" s="132" t="s">
        <v>99</v>
      </c>
      <c r="E8" s="38"/>
      <c r="F8" s="38"/>
      <c r="G8" s="38"/>
      <c r="H8" s="38"/>
      <c r="I8" s="38"/>
      <c r="J8" s="38"/>
      <c r="K8" s="38"/>
      <c r="L8" s="134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5.6" customHeight="1">
      <c r="A9" s="38"/>
      <c r="B9" s="44"/>
      <c r="C9" s="38"/>
      <c r="D9" s="38"/>
      <c r="E9" s="135" t="s">
        <v>100</v>
      </c>
      <c r="F9" s="38"/>
      <c r="G9" s="38"/>
      <c r="H9" s="38"/>
      <c r="I9" s="38"/>
      <c r="J9" s="38"/>
      <c r="K9" s="38"/>
      <c r="L9" s="134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134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32" t="s">
        <v>18</v>
      </c>
      <c r="E11" s="38"/>
      <c r="F11" s="136" t="s">
        <v>19</v>
      </c>
      <c r="G11" s="38"/>
      <c r="H11" s="38"/>
      <c r="I11" s="132" t="s">
        <v>20</v>
      </c>
      <c r="J11" s="136" t="s">
        <v>19</v>
      </c>
      <c r="K11" s="38"/>
      <c r="L11" s="134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32" t="s">
        <v>21</v>
      </c>
      <c r="E12" s="38"/>
      <c r="F12" s="136" t="s">
        <v>22</v>
      </c>
      <c r="G12" s="38"/>
      <c r="H12" s="38"/>
      <c r="I12" s="132" t="s">
        <v>23</v>
      </c>
      <c r="J12" s="137" t="str">
        <f>'Rekapitulace stavby'!AN8</f>
        <v>27. 2. 2024</v>
      </c>
      <c r="K12" s="38"/>
      <c r="L12" s="134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134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32" t="s">
        <v>25</v>
      </c>
      <c r="E14" s="38"/>
      <c r="F14" s="38"/>
      <c r="G14" s="38"/>
      <c r="H14" s="38"/>
      <c r="I14" s="132" t="s">
        <v>26</v>
      </c>
      <c r="J14" s="136" t="s">
        <v>19</v>
      </c>
      <c r="K14" s="38"/>
      <c r="L14" s="134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36" t="s">
        <v>27</v>
      </c>
      <c r="F15" s="38"/>
      <c r="G15" s="38"/>
      <c r="H15" s="38"/>
      <c r="I15" s="132" t="s">
        <v>28</v>
      </c>
      <c r="J15" s="136" t="s">
        <v>19</v>
      </c>
      <c r="K15" s="38"/>
      <c r="L15" s="134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134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32" t="s">
        <v>29</v>
      </c>
      <c r="E17" s="38"/>
      <c r="F17" s="38"/>
      <c r="G17" s="38"/>
      <c r="H17" s="38"/>
      <c r="I17" s="132" t="s">
        <v>26</v>
      </c>
      <c r="J17" s="33" t="str">
        <f>'Rekapitulace stavby'!AN13</f>
        <v>Vyplň údaj</v>
      </c>
      <c r="K17" s="38"/>
      <c r="L17" s="134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36"/>
      <c r="G18" s="136"/>
      <c r="H18" s="136"/>
      <c r="I18" s="132" t="s">
        <v>28</v>
      </c>
      <c r="J18" s="33" t="str">
        <f>'Rekapitulace stavby'!AN14</f>
        <v>Vyplň údaj</v>
      </c>
      <c r="K18" s="38"/>
      <c r="L18" s="134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134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32" t="s">
        <v>31</v>
      </c>
      <c r="E20" s="38"/>
      <c r="F20" s="38"/>
      <c r="G20" s="38"/>
      <c r="H20" s="38"/>
      <c r="I20" s="132" t="s">
        <v>26</v>
      </c>
      <c r="J20" s="136" t="str">
        <f>IF('Rekapitulace stavby'!AN16="","",'Rekapitulace stavby'!AN16)</f>
        <v/>
      </c>
      <c r="K20" s="38"/>
      <c r="L20" s="134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36" t="str">
        <f>IF('Rekapitulace stavby'!E17="","",'Rekapitulace stavby'!E17)</f>
        <v xml:space="preserve"> </v>
      </c>
      <c r="F21" s="38"/>
      <c r="G21" s="38"/>
      <c r="H21" s="38"/>
      <c r="I21" s="132" t="s">
        <v>28</v>
      </c>
      <c r="J21" s="136" t="str">
        <f>IF('Rekapitulace stavby'!AN17="","",'Rekapitulace stavby'!AN17)</f>
        <v/>
      </c>
      <c r="K21" s="38"/>
      <c r="L21" s="134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134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32" t="s">
        <v>33</v>
      </c>
      <c r="E23" s="38"/>
      <c r="F23" s="38"/>
      <c r="G23" s="38"/>
      <c r="H23" s="38"/>
      <c r="I23" s="132" t="s">
        <v>26</v>
      </c>
      <c r="J23" s="136" t="str">
        <f>IF('Rekapitulace stavby'!AN19="","",'Rekapitulace stavby'!AN19)</f>
        <v/>
      </c>
      <c r="K23" s="38"/>
      <c r="L23" s="134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36" t="str">
        <f>IF('Rekapitulace stavby'!E20="","",'Rekapitulace stavby'!E20)</f>
        <v xml:space="preserve"> </v>
      </c>
      <c r="F24" s="38"/>
      <c r="G24" s="38"/>
      <c r="H24" s="38"/>
      <c r="I24" s="132" t="s">
        <v>28</v>
      </c>
      <c r="J24" s="136" t="str">
        <f>IF('Rekapitulace stavby'!AN20="","",'Rekapitulace stavby'!AN20)</f>
        <v/>
      </c>
      <c r="K24" s="38"/>
      <c r="L24" s="134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134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32" t="s">
        <v>34</v>
      </c>
      <c r="E26" s="38"/>
      <c r="F26" s="38"/>
      <c r="G26" s="38"/>
      <c r="H26" s="38"/>
      <c r="I26" s="38"/>
      <c r="J26" s="38"/>
      <c r="K26" s="38"/>
      <c r="L26" s="134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4.4" customHeight="1">
      <c r="A27" s="138"/>
      <c r="B27" s="139"/>
      <c r="C27" s="138"/>
      <c r="D27" s="138"/>
      <c r="E27" s="140" t="s">
        <v>19</v>
      </c>
      <c r="F27" s="140"/>
      <c r="G27" s="140"/>
      <c r="H27" s="140"/>
      <c r="I27" s="138"/>
      <c r="J27" s="138"/>
      <c r="K27" s="138"/>
      <c r="L27" s="141"/>
      <c r="S27" s="138"/>
      <c r="T27" s="138"/>
      <c r="U27" s="138"/>
      <c r="V27" s="138"/>
      <c r="W27" s="138"/>
      <c r="X27" s="138"/>
      <c r="Y27" s="138"/>
      <c r="Z27" s="138"/>
      <c r="AA27" s="138"/>
      <c r="AB27" s="138"/>
      <c r="AC27" s="138"/>
      <c r="AD27" s="138"/>
      <c r="AE27" s="138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134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2"/>
      <c r="E29" s="142"/>
      <c r="F29" s="142"/>
      <c r="G29" s="142"/>
      <c r="H29" s="142"/>
      <c r="I29" s="142"/>
      <c r="J29" s="142"/>
      <c r="K29" s="142"/>
      <c r="L29" s="134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43" t="s">
        <v>36</v>
      </c>
      <c r="E30" s="38"/>
      <c r="F30" s="38"/>
      <c r="G30" s="38"/>
      <c r="H30" s="38"/>
      <c r="I30" s="38"/>
      <c r="J30" s="144">
        <f>ROUND(J83, 2)</f>
        <v>0</v>
      </c>
      <c r="K30" s="38"/>
      <c r="L30" s="134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2"/>
      <c r="E31" s="142"/>
      <c r="F31" s="142"/>
      <c r="G31" s="142"/>
      <c r="H31" s="142"/>
      <c r="I31" s="142"/>
      <c r="J31" s="142"/>
      <c r="K31" s="142"/>
      <c r="L31" s="134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45" t="s">
        <v>38</v>
      </c>
      <c r="G32" s="38"/>
      <c r="H32" s="38"/>
      <c r="I32" s="145" t="s">
        <v>37</v>
      </c>
      <c r="J32" s="145" t="s">
        <v>39</v>
      </c>
      <c r="K32" s="38"/>
      <c r="L32" s="134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46" t="s">
        <v>40</v>
      </c>
      <c r="E33" s="132" t="s">
        <v>41</v>
      </c>
      <c r="F33" s="147">
        <f>ROUND((SUM(BE83:BE105)),  2)</f>
        <v>0</v>
      </c>
      <c r="G33" s="38"/>
      <c r="H33" s="38"/>
      <c r="I33" s="148">
        <v>0.20999999999999999</v>
      </c>
      <c r="J33" s="147">
        <f>ROUND(((SUM(BE83:BE105))*I33),  2)</f>
        <v>0</v>
      </c>
      <c r="K33" s="38"/>
      <c r="L33" s="134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32" t="s">
        <v>42</v>
      </c>
      <c r="F34" s="147">
        <f>ROUND((SUM(BF83:BF105)),  2)</f>
        <v>0</v>
      </c>
      <c r="G34" s="38"/>
      <c r="H34" s="38"/>
      <c r="I34" s="148">
        <v>0.12</v>
      </c>
      <c r="J34" s="147">
        <f>ROUND(((SUM(BF83:BF105))*I34),  2)</f>
        <v>0</v>
      </c>
      <c r="K34" s="38"/>
      <c r="L34" s="134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32" t="s">
        <v>43</v>
      </c>
      <c r="F35" s="147">
        <f>ROUND((SUM(BG83:BG105)),  2)</f>
        <v>0</v>
      </c>
      <c r="G35" s="38"/>
      <c r="H35" s="38"/>
      <c r="I35" s="148">
        <v>0.20999999999999999</v>
      </c>
      <c r="J35" s="147">
        <f>0</f>
        <v>0</v>
      </c>
      <c r="K35" s="38"/>
      <c r="L35" s="134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32" t="s">
        <v>44</v>
      </c>
      <c r="F36" s="147">
        <f>ROUND((SUM(BH83:BH105)),  2)</f>
        <v>0</v>
      </c>
      <c r="G36" s="38"/>
      <c r="H36" s="38"/>
      <c r="I36" s="148">
        <v>0.12</v>
      </c>
      <c r="J36" s="147">
        <f>0</f>
        <v>0</v>
      </c>
      <c r="K36" s="38"/>
      <c r="L36" s="134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32" t="s">
        <v>45</v>
      </c>
      <c r="F37" s="147">
        <f>ROUND((SUM(BI83:BI105)),  2)</f>
        <v>0</v>
      </c>
      <c r="G37" s="38"/>
      <c r="H37" s="38"/>
      <c r="I37" s="148">
        <v>0</v>
      </c>
      <c r="J37" s="147">
        <f>0</f>
        <v>0</v>
      </c>
      <c r="K37" s="38"/>
      <c r="L37" s="134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134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49"/>
      <c r="D39" s="150" t="s">
        <v>46</v>
      </c>
      <c r="E39" s="151"/>
      <c r="F39" s="151"/>
      <c r="G39" s="152" t="s">
        <v>47</v>
      </c>
      <c r="H39" s="153" t="s">
        <v>48</v>
      </c>
      <c r="I39" s="151"/>
      <c r="J39" s="154">
        <f>SUM(J30:J37)</f>
        <v>0</v>
      </c>
      <c r="K39" s="155"/>
      <c r="L39" s="134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156"/>
      <c r="C40" s="157"/>
      <c r="D40" s="157"/>
      <c r="E40" s="157"/>
      <c r="F40" s="157"/>
      <c r="G40" s="157"/>
      <c r="H40" s="157"/>
      <c r="I40" s="157"/>
      <c r="J40" s="157"/>
      <c r="K40" s="157"/>
      <c r="L40" s="134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4" s="2" customFormat="1" ht="6.96" customHeight="1">
      <c r="A44" s="38"/>
      <c r="B44" s="158"/>
      <c r="C44" s="159"/>
      <c r="D44" s="159"/>
      <c r="E44" s="159"/>
      <c r="F44" s="159"/>
      <c r="G44" s="159"/>
      <c r="H44" s="159"/>
      <c r="I44" s="159"/>
      <c r="J44" s="159"/>
      <c r="K44" s="159"/>
      <c r="L44" s="134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2" customFormat="1" ht="24.96" customHeight="1">
      <c r="A45" s="38"/>
      <c r="B45" s="39"/>
      <c r="C45" s="23" t="s">
        <v>101</v>
      </c>
      <c r="D45" s="40"/>
      <c r="E45" s="40"/>
      <c r="F45" s="40"/>
      <c r="G45" s="40"/>
      <c r="H45" s="40"/>
      <c r="I45" s="40"/>
      <c r="J45" s="40"/>
      <c r="K45" s="40"/>
      <c r="L45" s="134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</row>
    <row r="46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134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12" customHeight="1">
      <c r="A47" s="38"/>
      <c r="B47" s="39"/>
      <c r="C47" s="32" t="s">
        <v>16</v>
      </c>
      <c r="D47" s="40"/>
      <c r="E47" s="40"/>
      <c r="F47" s="40"/>
      <c r="G47" s="40"/>
      <c r="H47" s="40"/>
      <c r="I47" s="40"/>
      <c r="J47" s="40"/>
      <c r="K47" s="40"/>
      <c r="L47" s="134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14.4" customHeight="1">
      <c r="A48" s="38"/>
      <c r="B48" s="39"/>
      <c r="C48" s="40"/>
      <c r="D48" s="40"/>
      <c r="E48" s="160" t="str">
        <f>E7</f>
        <v>Údržba HOZ Pardubicko – část 2</v>
      </c>
      <c r="F48" s="32"/>
      <c r="G48" s="32"/>
      <c r="H48" s="32"/>
      <c r="I48" s="40"/>
      <c r="J48" s="40"/>
      <c r="K48" s="40"/>
      <c r="L48" s="134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99</v>
      </c>
      <c r="D49" s="40"/>
      <c r="E49" s="40"/>
      <c r="F49" s="40"/>
      <c r="G49" s="40"/>
      <c r="H49" s="40"/>
      <c r="I49" s="40"/>
      <c r="J49" s="40"/>
      <c r="K49" s="40"/>
      <c r="L49" s="134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5.6" customHeight="1">
      <c r="A50" s="38"/>
      <c r="B50" s="39"/>
      <c r="C50" s="40"/>
      <c r="D50" s="40"/>
      <c r="E50" s="69" t="str">
        <f>E9</f>
        <v>SO1 - HOZ Bořice</v>
      </c>
      <c r="F50" s="40"/>
      <c r="G50" s="40"/>
      <c r="H50" s="40"/>
      <c r="I50" s="40"/>
      <c r="J50" s="40"/>
      <c r="K50" s="40"/>
      <c r="L50" s="134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2" customFormat="1" ht="6.96" customHeight="1">
      <c r="A51" s="38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134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</row>
    <row r="52" s="2" customFormat="1" ht="12" customHeight="1">
      <c r="A52" s="38"/>
      <c r="B52" s="39"/>
      <c r="C52" s="32" t="s">
        <v>21</v>
      </c>
      <c r="D52" s="40"/>
      <c r="E52" s="40"/>
      <c r="F52" s="27" t="str">
        <f>F12</f>
        <v xml:space="preserve"> </v>
      </c>
      <c r="G52" s="40"/>
      <c r="H52" s="40"/>
      <c r="I52" s="32" t="s">
        <v>23</v>
      </c>
      <c r="J52" s="72" t="str">
        <f>IF(J12="","",J12)</f>
        <v>27. 2. 2024</v>
      </c>
      <c r="K52" s="40"/>
      <c r="L52" s="134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6.96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134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15.6" customHeight="1">
      <c r="A54" s="38"/>
      <c r="B54" s="39"/>
      <c r="C54" s="32" t="s">
        <v>25</v>
      </c>
      <c r="D54" s="40"/>
      <c r="E54" s="40"/>
      <c r="F54" s="27" t="str">
        <f>E15</f>
        <v>SPÚ-OVHS</v>
      </c>
      <c r="G54" s="40"/>
      <c r="H54" s="40"/>
      <c r="I54" s="32" t="s">
        <v>31</v>
      </c>
      <c r="J54" s="36" t="str">
        <f>E21</f>
        <v xml:space="preserve"> </v>
      </c>
      <c r="K54" s="40"/>
      <c r="L54" s="134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15.6" customHeight="1">
      <c r="A55" s="38"/>
      <c r="B55" s="39"/>
      <c r="C55" s="32" t="s">
        <v>29</v>
      </c>
      <c r="D55" s="40"/>
      <c r="E55" s="40"/>
      <c r="F55" s="27" t="str">
        <f>IF(E18="","",E18)</f>
        <v>Vyplň údaj</v>
      </c>
      <c r="G55" s="40"/>
      <c r="H55" s="40"/>
      <c r="I55" s="32" t="s">
        <v>33</v>
      </c>
      <c r="J55" s="36" t="str">
        <f>E24</f>
        <v xml:space="preserve"> </v>
      </c>
      <c r="K55" s="40"/>
      <c r="L55" s="134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0.32" customHeight="1">
      <c r="A56" s="38"/>
      <c r="B56" s="39"/>
      <c r="C56" s="40"/>
      <c r="D56" s="40"/>
      <c r="E56" s="40"/>
      <c r="F56" s="40"/>
      <c r="G56" s="40"/>
      <c r="H56" s="40"/>
      <c r="I56" s="40"/>
      <c r="J56" s="40"/>
      <c r="K56" s="40"/>
      <c r="L56" s="134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29.28" customHeight="1">
      <c r="A57" s="38"/>
      <c r="B57" s="39"/>
      <c r="C57" s="161" t="s">
        <v>102</v>
      </c>
      <c r="D57" s="162"/>
      <c r="E57" s="162"/>
      <c r="F57" s="162"/>
      <c r="G57" s="162"/>
      <c r="H57" s="162"/>
      <c r="I57" s="162"/>
      <c r="J57" s="163" t="s">
        <v>103</v>
      </c>
      <c r="K57" s="162"/>
      <c r="L57" s="134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10.32" customHeight="1">
      <c r="A58" s="38"/>
      <c r="B58" s="39"/>
      <c r="C58" s="40"/>
      <c r="D58" s="40"/>
      <c r="E58" s="40"/>
      <c r="F58" s="40"/>
      <c r="G58" s="40"/>
      <c r="H58" s="40"/>
      <c r="I58" s="40"/>
      <c r="J58" s="40"/>
      <c r="K58" s="40"/>
      <c r="L58" s="134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22.8" customHeight="1">
      <c r="A59" s="38"/>
      <c r="B59" s="39"/>
      <c r="C59" s="164" t="s">
        <v>68</v>
      </c>
      <c r="D59" s="40"/>
      <c r="E59" s="40"/>
      <c r="F59" s="40"/>
      <c r="G59" s="40"/>
      <c r="H59" s="40"/>
      <c r="I59" s="40"/>
      <c r="J59" s="102">
        <f>J83</f>
        <v>0</v>
      </c>
      <c r="K59" s="40"/>
      <c r="L59" s="134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U59" s="17" t="s">
        <v>104</v>
      </c>
    </row>
    <row r="60" s="9" customFormat="1" ht="24.96" customHeight="1">
      <c r="A60" s="9"/>
      <c r="B60" s="165"/>
      <c r="C60" s="166"/>
      <c r="D60" s="167" t="s">
        <v>105</v>
      </c>
      <c r="E60" s="168"/>
      <c r="F60" s="168"/>
      <c r="G60" s="168"/>
      <c r="H60" s="168"/>
      <c r="I60" s="168"/>
      <c r="J60" s="169">
        <f>J84</f>
        <v>0</v>
      </c>
      <c r="K60" s="166"/>
      <c r="L60" s="170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1"/>
      <c r="C61" s="172"/>
      <c r="D61" s="173" t="s">
        <v>106</v>
      </c>
      <c r="E61" s="174"/>
      <c r="F61" s="174"/>
      <c r="G61" s="174"/>
      <c r="H61" s="174"/>
      <c r="I61" s="174"/>
      <c r="J61" s="175">
        <f>J85</f>
        <v>0</v>
      </c>
      <c r="K61" s="172"/>
      <c r="L61" s="176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9" customFormat="1" ht="24.96" customHeight="1">
      <c r="A62" s="9"/>
      <c r="B62" s="165"/>
      <c r="C62" s="166"/>
      <c r="D62" s="167" t="s">
        <v>107</v>
      </c>
      <c r="E62" s="168"/>
      <c r="F62" s="168"/>
      <c r="G62" s="168"/>
      <c r="H62" s="168"/>
      <c r="I62" s="168"/>
      <c r="J62" s="169">
        <f>J100</f>
        <v>0</v>
      </c>
      <c r="K62" s="166"/>
      <c r="L62" s="170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10" customFormat="1" ht="19.92" customHeight="1">
      <c r="A63" s="10"/>
      <c r="B63" s="171"/>
      <c r="C63" s="172"/>
      <c r="D63" s="173" t="s">
        <v>108</v>
      </c>
      <c r="E63" s="174"/>
      <c r="F63" s="174"/>
      <c r="G63" s="174"/>
      <c r="H63" s="174"/>
      <c r="I63" s="174"/>
      <c r="J63" s="175">
        <f>J101</f>
        <v>0</v>
      </c>
      <c r="K63" s="172"/>
      <c r="L63" s="176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2" customFormat="1" ht="21.84" customHeight="1">
      <c r="A64" s="38"/>
      <c r="B64" s="39"/>
      <c r="C64" s="40"/>
      <c r="D64" s="40"/>
      <c r="E64" s="40"/>
      <c r="F64" s="40"/>
      <c r="G64" s="40"/>
      <c r="H64" s="40"/>
      <c r="I64" s="40"/>
      <c r="J64" s="40"/>
      <c r="K64" s="40"/>
      <c r="L64" s="134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</row>
    <row r="65" s="2" customFormat="1" ht="6.96" customHeight="1">
      <c r="A65" s="38"/>
      <c r="B65" s="59"/>
      <c r="C65" s="60"/>
      <c r="D65" s="60"/>
      <c r="E65" s="60"/>
      <c r="F65" s="60"/>
      <c r="G65" s="60"/>
      <c r="H65" s="60"/>
      <c r="I65" s="60"/>
      <c r="J65" s="60"/>
      <c r="K65" s="60"/>
      <c r="L65" s="134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9" s="2" customFormat="1" ht="6.96" customHeight="1">
      <c r="A69" s="38"/>
      <c r="B69" s="61"/>
      <c r="C69" s="62"/>
      <c r="D69" s="62"/>
      <c r="E69" s="62"/>
      <c r="F69" s="62"/>
      <c r="G69" s="62"/>
      <c r="H69" s="62"/>
      <c r="I69" s="62"/>
      <c r="J69" s="62"/>
      <c r="K69" s="62"/>
      <c r="L69" s="134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</row>
    <row r="70" s="2" customFormat="1" ht="24.96" customHeight="1">
      <c r="A70" s="38"/>
      <c r="B70" s="39"/>
      <c r="C70" s="23" t="s">
        <v>109</v>
      </c>
      <c r="D70" s="40"/>
      <c r="E70" s="40"/>
      <c r="F70" s="40"/>
      <c r="G70" s="40"/>
      <c r="H70" s="40"/>
      <c r="I70" s="40"/>
      <c r="J70" s="40"/>
      <c r="K70" s="40"/>
      <c r="L70" s="134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</row>
    <row r="71" s="2" customFormat="1" ht="6.96" customHeight="1">
      <c r="A71" s="38"/>
      <c r="B71" s="39"/>
      <c r="C71" s="40"/>
      <c r="D71" s="40"/>
      <c r="E71" s="40"/>
      <c r="F71" s="40"/>
      <c r="G71" s="40"/>
      <c r="H71" s="40"/>
      <c r="I71" s="40"/>
      <c r="J71" s="40"/>
      <c r="K71" s="40"/>
      <c r="L71" s="134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</row>
    <row r="72" s="2" customFormat="1" ht="12" customHeight="1">
      <c r="A72" s="38"/>
      <c r="B72" s="39"/>
      <c r="C72" s="32" t="s">
        <v>16</v>
      </c>
      <c r="D72" s="40"/>
      <c r="E72" s="40"/>
      <c r="F72" s="40"/>
      <c r="G72" s="40"/>
      <c r="H72" s="40"/>
      <c r="I72" s="40"/>
      <c r="J72" s="40"/>
      <c r="K72" s="40"/>
      <c r="L72" s="134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</row>
    <row r="73" s="2" customFormat="1" ht="14.4" customHeight="1">
      <c r="A73" s="38"/>
      <c r="B73" s="39"/>
      <c r="C73" s="40"/>
      <c r="D73" s="40"/>
      <c r="E73" s="160" t="str">
        <f>E7</f>
        <v>Údržba HOZ Pardubicko – část 2</v>
      </c>
      <c r="F73" s="32"/>
      <c r="G73" s="32"/>
      <c r="H73" s="32"/>
      <c r="I73" s="40"/>
      <c r="J73" s="40"/>
      <c r="K73" s="40"/>
      <c r="L73" s="134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</row>
    <row r="74" s="2" customFormat="1" ht="12" customHeight="1">
      <c r="A74" s="38"/>
      <c r="B74" s="39"/>
      <c r="C74" s="32" t="s">
        <v>99</v>
      </c>
      <c r="D74" s="40"/>
      <c r="E74" s="40"/>
      <c r="F74" s="40"/>
      <c r="G74" s="40"/>
      <c r="H74" s="40"/>
      <c r="I74" s="40"/>
      <c r="J74" s="40"/>
      <c r="K74" s="40"/>
      <c r="L74" s="134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</row>
    <row r="75" s="2" customFormat="1" ht="15.6" customHeight="1">
      <c r="A75" s="38"/>
      <c r="B75" s="39"/>
      <c r="C75" s="40"/>
      <c r="D75" s="40"/>
      <c r="E75" s="69" t="str">
        <f>E9</f>
        <v>SO1 - HOZ Bořice</v>
      </c>
      <c r="F75" s="40"/>
      <c r="G75" s="40"/>
      <c r="H75" s="40"/>
      <c r="I75" s="40"/>
      <c r="J75" s="40"/>
      <c r="K75" s="40"/>
      <c r="L75" s="134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2" customFormat="1" ht="6.96" customHeight="1">
      <c r="A76" s="38"/>
      <c r="B76" s="39"/>
      <c r="C76" s="40"/>
      <c r="D76" s="40"/>
      <c r="E76" s="40"/>
      <c r="F76" s="40"/>
      <c r="G76" s="40"/>
      <c r="H76" s="40"/>
      <c r="I76" s="40"/>
      <c r="J76" s="40"/>
      <c r="K76" s="40"/>
      <c r="L76" s="134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2" customHeight="1">
      <c r="A77" s="38"/>
      <c r="B77" s="39"/>
      <c r="C77" s="32" t="s">
        <v>21</v>
      </c>
      <c r="D77" s="40"/>
      <c r="E77" s="40"/>
      <c r="F77" s="27" t="str">
        <f>F12</f>
        <v xml:space="preserve"> </v>
      </c>
      <c r="G77" s="40"/>
      <c r="H77" s="40"/>
      <c r="I77" s="32" t="s">
        <v>23</v>
      </c>
      <c r="J77" s="72" t="str">
        <f>IF(J12="","",J12)</f>
        <v>27. 2. 2024</v>
      </c>
      <c r="K77" s="40"/>
      <c r="L77" s="134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="2" customFormat="1" ht="6.96" customHeight="1">
      <c r="A78" s="38"/>
      <c r="B78" s="39"/>
      <c r="C78" s="40"/>
      <c r="D78" s="40"/>
      <c r="E78" s="40"/>
      <c r="F78" s="40"/>
      <c r="G78" s="40"/>
      <c r="H78" s="40"/>
      <c r="I78" s="40"/>
      <c r="J78" s="40"/>
      <c r="K78" s="40"/>
      <c r="L78" s="134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="2" customFormat="1" ht="15.6" customHeight="1">
      <c r="A79" s="38"/>
      <c r="B79" s="39"/>
      <c r="C79" s="32" t="s">
        <v>25</v>
      </c>
      <c r="D79" s="40"/>
      <c r="E79" s="40"/>
      <c r="F79" s="27" t="str">
        <f>E15</f>
        <v>SPÚ-OVHS</v>
      </c>
      <c r="G79" s="40"/>
      <c r="H79" s="40"/>
      <c r="I79" s="32" t="s">
        <v>31</v>
      </c>
      <c r="J79" s="36" t="str">
        <f>E21</f>
        <v xml:space="preserve"> </v>
      </c>
      <c r="K79" s="40"/>
      <c r="L79" s="134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0" s="2" customFormat="1" ht="15.6" customHeight="1">
      <c r="A80" s="38"/>
      <c r="B80" s="39"/>
      <c r="C80" s="32" t="s">
        <v>29</v>
      </c>
      <c r="D80" s="40"/>
      <c r="E80" s="40"/>
      <c r="F80" s="27" t="str">
        <f>IF(E18="","",E18)</f>
        <v>Vyplň údaj</v>
      </c>
      <c r="G80" s="40"/>
      <c r="H80" s="40"/>
      <c r="I80" s="32" t="s">
        <v>33</v>
      </c>
      <c r="J80" s="36" t="str">
        <f>E24</f>
        <v xml:space="preserve"> </v>
      </c>
      <c r="K80" s="40"/>
      <c r="L80" s="134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="2" customFormat="1" ht="10.32" customHeight="1">
      <c r="A81" s="38"/>
      <c r="B81" s="39"/>
      <c r="C81" s="40"/>
      <c r="D81" s="40"/>
      <c r="E81" s="40"/>
      <c r="F81" s="40"/>
      <c r="G81" s="40"/>
      <c r="H81" s="40"/>
      <c r="I81" s="40"/>
      <c r="J81" s="40"/>
      <c r="K81" s="40"/>
      <c r="L81" s="134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11" customFormat="1" ht="29.28" customHeight="1">
      <c r="A82" s="177"/>
      <c r="B82" s="178"/>
      <c r="C82" s="179" t="s">
        <v>110</v>
      </c>
      <c r="D82" s="180" t="s">
        <v>55</v>
      </c>
      <c r="E82" s="180" t="s">
        <v>51</v>
      </c>
      <c r="F82" s="180" t="s">
        <v>52</v>
      </c>
      <c r="G82" s="180" t="s">
        <v>111</v>
      </c>
      <c r="H82" s="180" t="s">
        <v>112</v>
      </c>
      <c r="I82" s="180" t="s">
        <v>113</v>
      </c>
      <c r="J82" s="180" t="s">
        <v>103</v>
      </c>
      <c r="K82" s="181" t="s">
        <v>114</v>
      </c>
      <c r="L82" s="182"/>
      <c r="M82" s="92" t="s">
        <v>19</v>
      </c>
      <c r="N82" s="93" t="s">
        <v>40</v>
      </c>
      <c r="O82" s="93" t="s">
        <v>115</v>
      </c>
      <c r="P82" s="93" t="s">
        <v>116</v>
      </c>
      <c r="Q82" s="93" t="s">
        <v>117</v>
      </c>
      <c r="R82" s="93" t="s">
        <v>118</v>
      </c>
      <c r="S82" s="93" t="s">
        <v>119</v>
      </c>
      <c r="T82" s="94" t="s">
        <v>120</v>
      </c>
      <c r="U82" s="177"/>
      <c r="V82" s="177"/>
      <c r="W82" s="177"/>
      <c r="X82" s="177"/>
      <c r="Y82" s="177"/>
      <c r="Z82" s="177"/>
      <c r="AA82" s="177"/>
      <c r="AB82" s="177"/>
      <c r="AC82" s="177"/>
      <c r="AD82" s="177"/>
      <c r="AE82" s="177"/>
    </row>
    <row r="83" s="2" customFormat="1" ht="22.8" customHeight="1">
      <c r="A83" s="38"/>
      <c r="B83" s="39"/>
      <c r="C83" s="99" t="s">
        <v>121</v>
      </c>
      <c r="D83" s="40"/>
      <c r="E83" s="40"/>
      <c r="F83" s="40"/>
      <c r="G83" s="40"/>
      <c r="H83" s="40"/>
      <c r="I83" s="40"/>
      <c r="J83" s="183">
        <f>BK83</f>
        <v>0</v>
      </c>
      <c r="K83" s="40"/>
      <c r="L83" s="44"/>
      <c r="M83" s="95"/>
      <c r="N83" s="184"/>
      <c r="O83" s="96"/>
      <c r="P83" s="185">
        <f>P84+P100</f>
        <v>0</v>
      </c>
      <c r="Q83" s="96"/>
      <c r="R83" s="185">
        <f>R84+R100</f>
        <v>0</v>
      </c>
      <c r="S83" s="96"/>
      <c r="T83" s="186">
        <f>T84+T100</f>
        <v>0</v>
      </c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  <c r="AT83" s="17" t="s">
        <v>69</v>
      </c>
      <c r="AU83" s="17" t="s">
        <v>104</v>
      </c>
      <c r="BK83" s="187">
        <f>BK84+BK100</f>
        <v>0</v>
      </c>
    </row>
    <row r="84" s="12" customFormat="1" ht="25.92" customHeight="1">
      <c r="A84" s="12"/>
      <c r="B84" s="188"/>
      <c r="C84" s="189"/>
      <c r="D84" s="190" t="s">
        <v>69</v>
      </c>
      <c r="E84" s="191" t="s">
        <v>122</v>
      </c>
      <c r="F84" s="191" t="s">
        <v>123</v>
      </c>
      <c r="G84" s="189"/>
      <c r="H84" s="189"/>
      <c r="I84" s="192"/>
      <c r="J84" s="193">
        <f>BK84</f>
        <v>0</v>
      </c>
      <c r="K84" s="189"/>
      <c r="L84" s="194"/>
      <c r="M84" s="195"/>
      <c r="N84" s="196"/>
      <c r="O84" s="196"/>
      <c r="P84" s="197">
        <f>P85</f>
        <v>0</v>
      </c>
      <c r="Q84" s="196"/>
      <c r="R84" s="197">
        <f>R85</f>
        <v>0</v>
      </c>
      <c r="S84" s="196"/>
      <c r="T84" s="198">
        <f>T85</f>
        <v>0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199" t="s">
        <v>78</v>
      </c>
      <c r="AT84" s="200" t="s">
        <v>69</v>
      </c>
      <c r="AU84" s="200" t="s">
        <v>70</v>
      </c>
      <c r="AY84" s="199" t="s">
        <v>124</v>
      </c>
      <c r="BK84" s="201">
        <f>BK85</f>
        <v>0</v>
      </c>
    </row>
    <row r="85" s="12" customFormat="1" ht="22.8" customHeight="1">
      <c r="A85" s="12"/>
      <c r="B85" s="188"/>
      <c r="C85" s="189"/>
      <c r="D85" s="190" t="s">
        <v>69</v>
      </c>
      <c r="E85" s="202" t="s">
        <v>78</v>
      </c>
      <c r="F85" s="202" t="s">
        <v>125</v>
      </c>
      <c r="G85" s="189"/>
      <c r="H85" s="189"/>
      <c r="I85" s="192"/>
      <c r="J85" s="203">
        <f>BK85</f>
        <v>0</v>
      </c>
      <c r="K85" s="189"/>
      <c r="L85" s="194"/>
      <c r="M85" s="195"/>
      <c r="N85" s="196"/>
      <c r="O85" s="196"/>
      <c r="P85" s="197">
        <f>SUM(P86:P99)</f>
        <v>0</v>
      </c>
      <c r="Q85" s="196"/>
      <c r="R85" s="197">
        <f>SUM(R86:R99)</f>
        <v>0</v>
      </c>
      <c r="S85" s="196"/>
      <c r="T85" s="198">
        <f>SUM(T86:T99)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199" t="s">
        <v>78</v>
      </c>
      <c r="AT85" s="200" t="s">
        <v>69</v>
      </c>
      <c r="AU85" s="200" t="s">
        <v>78</v>
      </c>
      <c r="AY85" s="199" t="s">
        <v>124</v>
      </c>
      <c r="BK85" s="201">
        <f>SUM(BK86:BK99)</f>
        <v>0</v>
      </c>
    </row>
    <row r="86" s="2" customFormat="1" ht="14.4" customHeight="1">
      <c r="A86" s="38"/>
      <c r="B86" s="39"/>
      <c r="C86" s="204" t="s">
        <v>78</v>
      </c>
      <c r="D86" s="204" t="s">
        <v>126</v>
      </c>
      <c r="E86" s="205" t="s">
        <v>127</v>
      </c>
      <c r="F86" s="206" t="s">
        <v>128</v>
      </c>
      <c r="G86" s="207" t="s">
        <v>129</v>
      </c>
      <c r="H86" s="208">
        <v>1.266</v>
      </c>
      <c r="I86" s="209"/>
      <c r="J86" s="210">
        <f>ROUND(I86*H86,2)</f>
        <v>0</v>
      </c>
      <c r="K86" s="206" t="s">
        <v>130</v>
      </c>
      <c r="L86" s="44"/>
      <c r="M86" s="211" t="s">
        <v>19</v>
      </c>
      <c r="N86" s="212" t="s">
        <v>41</v>
      </c>
      <c r="O86" s="84"/>
      <c r="P86" s="213">
        <f>O86*H86</f>
        <v>0</v>
      </c>
      <c r="Q86" s="213">
        <v>0</v>
      </c>
      <c r="R86" s="213">
        <f>Q86*H86</f>
        <v>0</v>
      </c>
      <c r="S86" s="213">
        <v>0</v>
      </c>
      <c r="T86" s="214">
        <f>S86*H86</f>
        <v>0</v>
      </c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  <c r="AR86" s="215" t="s">
        <v>131</v>
      </c>
      <c r="AT86" s="215" t="s">
        <v>126</v>
      </c>
      <c r="AU86" s="215" t="s">
        <v>80</v>
      </c>
      <c r="AY86" s="17" t="s">
        <v>124</v>
      </c>
      <c r="BE86" s="216">
        <f>IF(N86="základní",J86,0)</f>
        <v>0</v>
      </c>
      <c r="BF86" s="216">
        <f>IF(N86="snížená",J86,0)</f>
        <v>0</v>
      </c>
      <c r="BG86" s="216">
        <f>IF(N86="zákl. přenesená",J86,0)</f>
        <v>0</v>
      </c>
      <c r="BH86" s="216">
        <f>IF(N86="sníž. přenesená",J86,0)</f>
        <v>0</v>
      </c>
      <c r="BI86" s="216">
        <f>IF(N86="nulová",J86,0)</f>
        <v>0</v>
      </c>
      <c r="BJ86" s="17" t="s">
        <v>78</v>
      </c>
      <c r="BK86" s="216">
        <f>ROUND(I86*H86,2)</f>
        <v>0</v>
      </c>
      <c r="BL86" s="17" t="s">
        <v>131</v>
      </c>
      <c r="BM86" s="215" t="s">
        <v>132</v>
      </c>
    </row>
    <row r="87" s="2" customFormat="1">
      <c r="A87" s="38"/>
      <c r="B87" s="39"/>
      <c r="C87" s="40"/>
      <c r="D87" s="217" t="s">
        <v>133</v>
      </c>
      <c r="E87" s="40"/>
      <c r="F87" s="218" t="s">
        <v>134</v>
      </c>
      <c r="G87" s="40"/>
      <c r="H87" s="40"/>
      <c r="I87" s="219"/>
      <c r="J87" s="40"/>
      <c r="K87" s="40"/>
      <c r="L87" s="44"/>
      <c r="M87" s="220"/>
      <c r="N87" s="221"/>
      <c r="O87" s="84"/>
      <c r="P87" s="84"/>
      <c r="Q87" s="84"/>
      <c r="R87" s="84"/>
      <c r="S87" s="84"/>
      <c r="T87" s="85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  <c r="AT87" s="17" t="s">
        <v>133</v>
      </c>
      <c r="AU87" s="17" t="s">
        <v>80</v>
      </c>
    </row>
    <row r="88" s="2" customFormat="1">
      <c r="A88" s="38"/>
      <c r="B88" s="39"/>
      <c r="C88" s="40"/>
      <c r="D88" s="222" t="s">
        <v>135</v>
      </c>
      <c r="E88" s="40"/>
      <c r="F88" s="223" t="s">
        <v>136</v>
      </c>
      <c r="G88" s="40"/>
      <c r="H88" s="40"/>
      <c r="I88" s="219"/>
      <c r="J88" s="40"/>
      <c r="K88" s="40"/>
      <c r="L88" s="44"/>
      <c r="M88" s="220"/>
      <c r="N88" s="221"/>
      <c r="O88" s="84"/>
      <c r="P88" s="84"/>
      <c r="Q88" s="84"/>
      <c r="R88" s="84"/>
      <c r="S88" s="84"/>
      <c r="T88" s="85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  <c r="AT88" s="17" t="s">
        <v>135</v>
      </c>
      <c r="AU88" s="17" t="s">
        <v>80</v>
      </c>
    </row>
    <row r="89" s="13" customFormat="1">
      <c r="A89" s="13"/>
      <c r="B89" s="224"/>
      <c r="C89" s="225"/>
      <c r="D89" s="217" t="s">
        <v>137</v>
      </c>
      <c r="E89" s="226" t="s">
        <v>19</v>
      </c>
      <c r="F89" s="227" t="s">
        <v>138</v>
      </c>
      <c r="G89" s="225"/>
      <c r="H89" s="228">
        <v>1.266</v>
      </c>
      <c r="I89" s="229"/>
      <c r="J89" s="225"/>
      <c r="K89" s="225"/>
      <c r="L89" s="230"/>
      <c r="M89" s="231"/>
      <c r="N89" s="232"/>
      <c r="O89" s="232"/>
      <c r="P89" s="232"/>
      <c r="Q89" s="232"/>
      <c r="R89" s="232"/>
      <c r="S89" s="232"/>
      <c r="T89" s="233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T89" s="234" t="s">
        <v>137</v>
      </c>
      <c r="AU89" s="234" t="s">
        <v>80</v>
      </c>
      <c r="AV89" s="13" t="s">
        <v>80</v>
      </c>
      <c r="AW89" s="13" t="s">
        <v>32</v>
      </c>
      <c r="AX89" s="13" t="s">
        <v>78</v>
      </c>
      <c r="AY89" s="234" t="s">
        <v>124</v>
      </c>
    </row>
    <row r="90" s="2" customFormat="1" ht="14.4" customHeight="1">
      <c r="A90" s="38"/>
      <c r="B90" s="39"/>
      <c r="C90" s="204" t="s">
        <v>80</v>
      </c>
      <c r="D90" s="204" t="s">
        <v>126</v>
      </c>
      <c r="E90" s="205" t="s">
        <v>139</v>
      </c>
      <c r="F90" s="206" t="s">
        <v>140</v>
      </c>
      <c r="G90" s="207" t="s">
        <v>129</v>
      </c>
      <c r="H90" s="208">
        <v>0.84399999999999997</v>
      </c>
      <c r="I90" s="209"/>
      <c r="J90" s="210">
        <f>ROUND(I90*H90,2)</f>
        <v>0</v>
      </c>
      <c r="K90" s="206" t="s">
        <v>130</v>
      </c>
      <c r="L90" s="44"/>
      <c r="M90" s="211" t="s">
        <v>19</v>
      </c>
      <c r="N90" s="212" t="s">
        <v>41</v>
      </c>
      <c r="O90" s="84"/>
      <c r="P90" s="213">
        <f>O90*H90</f>
        <v>0</v>
      </c>
      <c r="Q90" s="213">
        <v>0</v>
      </c>
      <c r="R90" s="213">
        <f>Q90*H90</f>
        <v>0</v>
      </c>
      <c r="S90" s="213">
        <v>0</v>
      </c>
      <c r="T90" s="214">
        <f>S90*H90</f>
        <v>0</v>
      </c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R90" s="215" t="s">
        <v>131</v>
      </c>
      <c r="AT90" s="215" t="s">
        <v>126</v>
      </c>
      <c r="AU90" s="215" t="s">
        <v>80</v>
      </c>
      <c r="AY90" s="17" t="s">
        <v>124</v>
      </c>
      <c r="BE90" s="216">
        <f>IF(N90="základní",J90,0)</f>
        <v>0</v>
      </c>
      <c r="BF90" s="216">
        <f>IF(N90="snížená",J90,0)</f>
        <v>0</v>
      </c>
      <c r="BG90" s="216">
        <f>IF(N90="zákl. přenesená",J90,0)</f>
        <v>0</v>
      </c>
      <c r="BH90" s="216">
        <f>IF(N90="sníž. přenesená",J90,0)</f>
        <v>0</v>
      </c>
      <c r="BI90" s="216">
        <f>IF(N90="nulová",J90,0)</f>
        <v>0</v>
      </c>
      <c r="BJ90" s="17" t="s">
        <v>78</v>
      </c>
      <c r="BK90" s="216">
        <f>ROUND(I90*H90,2)</f>
        <v>0</v>
      </c>
      <c r="BL90" s="17" t="s">
        <v>131</v>
      </c>
      <c r="BM90" s="215" t="s">
        <v>141</v>
      </c>
    </row>
    <row r="91" s="2" customFormat="1">
      <c r="A91" s="38"/>
      <c r="B91" s="39"/>
      <c r="C91" s="40"/>
      <c r="D91" s="217" t="s">
        <v>133</v>
      </c>
      <c r="E91" s="40"/>
      <c r="F91" s="218" t="s">
        <v>142</v>
      </c>
      <c r="G91" s="40"/>
      <c r="H91" s="40"/>
      <c r="I91" s="219"/>
      <c r="J91" s="40"/>
      <c r="K91" s="40"/>
      <c r="L91" s="44"/>
      <c r="M91" s="220"/>
      <c r="N91" s="221"/>
      <c r="O91" s="84"/>
      <c r="P91" s="84"/>
      <c r="Q91" s="84"/>
      <c r="R91" s="84"/>
      <c r="S91" s="84"/>
      <c r="T91" s="85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T91" s="17" t="s">
        <v>133</v>
      </c>
      <c r="AU91" s="17" t="s">
        <v>80</v>
      </c>
    </row>
    <row r="92" s="2" customFormat="1">
      <c r="A92" s="38"/>
      <c r="B92" s="39"/>
      <c r="C92" s="40"/>
      <c r="D92" s="222" t="s">
        <v>135</v>
      </c>
      <c r="E92" s="40"/>
      <c r="F92" s="223" t="s">
        <v>143</v>
      </c>
      <c r="G92" s="40"/>
      <c r="H92" s="40"/>
      <c r="I92" s="219"/>
      <c r="J92" s="40"/>
      <c r="K92" s="40"/>
      <c r="L92" s="44"/>
      <c r="M92" s="220"/>
      <c r="N92" s="221"/>
      <c r="O92" s="84"/>
      <c r="P92" s="84"/>
      <c r="Q92" s="84"/>
      <c r="R92" s="84"/>
      <c r="S92" s="84"/>
      <c r="T92" s="85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  <c r="AT92" s="17" t="s">
        <v>135</v>
      </c>
      <c r="AU92" s="17" t="s">
        <v>80</v>
      </c>
    </row>
    <row r="93" s="13" customFormat="1">
      <c r="A93" s="13"/>
      <c r="B93" s="224"/>
      <c r="C93" s="225"/>
      <c r="D93" s="217" t="s">
        <v>137</v>
      </c>
      <c r="E93" s="226" t="s">
        <v>19</v>
      </c>
      <c r="F93" s="227" t="s">
        <v>144</v>
      </c>
      <c r="G93" s="225"/>
      <c r="H93" s="228">
        <v>0.84399999999999997</v>
      </c>
      <c r="I93" s="229"/>
      <c r="J93" s="225"/>
      <c r="K93" s="225"/>
      <c r="L93" s="230"/>
      <c r="M93" s="231"/>
      <c r="N93" s="232"/>
      <c r="O93" s="232"/>
      <c r="P93" s="232"/>
      <c r="Q93" s="232"/>
      <c r="R93" s="232"/>
      <c r="S93" s="232"/>
      <c r="T93" s="233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T93" s="234" t="s">
        <v>137</v>
      </c>
      <c r="AU93" s="234" t="s">
        <v>80</v>
      </c>
      <c r="AV93" s="13" t="s">
        <v>80</v>
      </c>
      <c r="AW93" s="13" t="s">
        <v>32</v>
      </c>
      <c r="AX93" s="13" t="s">
        <v>78</v>
      </c>
      <c r="AY93" s="234" t="s">
        <v>124</v>
      </c>
    </row>
    <row r="94" s="2" customFormat="1" ht="14.4" customHeight="1">
      <c r="A94" s="38"/>
      <c r="B94" s="39"/>
      <c r="C94" s="204" t="s">
        <v>145</v>
      </c>
      <c r="D94" s="204" t="s">
        <v>126</v>
      </c>
      <c r="E94" s="205" t="s">
        <v>146</v>
      </c>
      <c r="F94" s="206" t="s">
        <v>147</v>
      </c>
      <c r="G94" s="207" t="s">
        <v>129</v>
      </c>
      <c r="H94" s="208">
        <v>1.266</v>
      </c>
      <c r="I94" s="209"/>
      <c r="J94" s="210">
        <f>ROUND(I94*H94,2)</f>
        <v>0</v>
      </c>
      <c r="K94" s="206" t="s">
        <v>130</v>
      </c>
      <c r="L94" s="44"/>
      <c r="M94" s="211" t="s">
        <v>19</v>
      </c>
      <c r="N94" s="212" t="s">
        <v>41</v>
      </c>
      <c r="O94" s="84"/>
      <c r="P94" s="213">
        <f>O94*H94</f>
        <v>0</v>
      </c>
      <c r="Q94" s="213">
        <v>0</v>
      </c>
      <c r="R94" s="213">
        <f>Q94*H94</f>
        <v>0</v>
      </c>
      <c r="S94" s="213">
        <v>0</v>
      </c>
      <c r="T94" s="214">
        <f>S94*H94</f>
        <v>0</v>
      </c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R94" s="215" t="s">
        <v>131</v>
      </c>
      <c r="AT94" s="215" t="s">
        <v>126</v>
      </c>
      <c r="AU94" s="215" t="s">
        <v>80</v>
      </c>
      <c r="AY94" s="17" t="s">
        <v>124</v>
      </c>
      <c r="BE94" s="216">
        <f>IF(N94="základní",J94,0)</f>
        <v>0</v>
      </c>
      <c r="BF94" s="216">
        <f>IF(N94="snížená",J94,0)</f>
        <v>0</v>
      </c>
      <c r="BG94" s="216">
        <f>IF(N94="zákl. přenesená",J94,0)</f>
        <v>0</v>
      </c>
      <c r="BH94" s="216">
        <f>IF(N94="sníž. přenesená",J94,0)</f>
        <v>0</v>
      </c>
      <c r="BI94" s="216">
        <f>IF(N94="nulová",J94,0)</f>
        <v>0</v>
      </c>
      <c r="BJ94" s="17" t="s">
        <v>78</v>
      </c>
      <c r="BK94" s="216">
        <f>ROUND(I94*H94,2)</f>
        <v>0</v>
      </c>
      <c r="BL94" s="17" t="s">
        <v>131</v>
      </c>
      <c r="BM94" s="215" t="s">
        <v>148</v>
      </c>
    </row>
    <row r="95" s="2" customFormat="1">
      <c r="A95" s="38"/>
      <c r="B95" s="39"/>
      <c r="C95" s="40"/>
      <c r="D95" s="217" t="s">
        <v>133</v>
      </c>
      <c r="E95" s="40"/>
      <c r="F95" s="218" t="s">
        <v>149</v>
      </c>
      <c r="G95" s="40"/>
      <c r="H95" s="40"/>
      <c r="I95" s="219"/>
      <c r="J95" s="40"/>
      <c r="K95" s="40"/>
      <c r="L95" s="44"/>
      <c r="M95" s="220"/>
      <c r="N95" s="221"/>
      <c r="O95" s="84"/>
      <c r="P95" s="84"/>
      <c r="Q95" s="84"/>
      <c r="R95" s="84"/>
      <c r="S95" s="84"/>
      <c r="T95" s="85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T95" s="17" t="s">
        <v>133</v>
      </c>
      <c r="AU95" s="17" t="s">
        <v>80</v>
      </c>
    </row>
    <row r="96" s="2" customFormat="1">
      <c r="A96" s="38"/>
      <c r="B96" s="39"/>
      <c r="C96" s="40"/>
      <c r="D96" s="222" t="s">
        <v>135</v>
      </c>
      <c r="E96" s="40"/>
      <c r="F96" s="223" t="s">
        <v>150</v>
      </c>
      <c r="G96" s="40"/>
      <c r="H96" s="40"/>
      <c r="I96" s="219"/>
      <c r="J96" s="40"/>
      <c r="K96" s="40"/>
      <c r="L96" s="44"/>
      <c r="M96" s="220"/>
      <c r="N96" s="221"/>
      <c r="O96" s="84"/>
      <c r="P96" s="84"/>
      <c r="Q96" s="84"/>
      <c r="R96" s="84"/>
      <c r="S96" s="84"/>
      <c r="T96" s="85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T96" s="17" t="s">
        <v>135</v>
      </c>
      <c r="AU96" s="17" t="s">
        <v>80</v>
      </c>
    </row>
    <row r="97" s="2" customFormat="1" ht="14.4" customHeight="1">
      <c r="A97" s="38"/>
      <c r="B97" s="39"/>
      <c r="C97" s="204" t="s">
        <v>131</v>
      </c>
      <c r="D97" s="204" t="s">
        <v>126</v>
      </c>
      <c r="E97" s="205" t="s">
        <v>151</v>
      </c>
      <c r="F97" s="206" t="s">
        <v>152</v>
      </c>
      <c r="G97" s="207" t="s">
        <v>129</v>
      </c>
      <c r="H97" s="208">
        <v>0.84399999999999997</v>
      </c>
      <c r="I97" s="209"/>
      <c r="J97" s="210">
        <f>ROUND(I97*H97,2)</f>
        <v>0</v>
      </c>
      <c r="K97" s="206" t="s">
        <v>130</v>
      </c>
      <c r="L97" s="44"/>
      <c r="M97" s="211" t="s">
        <v>19</v>
      </c>
      <c r="N97" s="212" t="s">
        <v>41</v>
      </c>
      <c r="O97" s="84"/>
      <c r="P97" s="213">
        <f>O97*H97</f>
        <v>0</v>
      </c>
      <c r="Q97" s="213">
        <v>0</v>
      </c>
      <c r="R97" s="213">
        <f>Q97*H97</f>
        <v>0</v>
      </c>
      <c r="S97" s="213">
        <v>0</v>
      </c>
      <c r="T97" s="214">
        <f>S97*H97</f>
        <v>0</v>
      </c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R97" s="215" t="s">
        <v>131</v>
      </c>
      <c r="AT97" s="215" t="s">
        <v>126</v>
      </c>
      <c r="AU97" s="215" t="s">
        <v>80</v>
      </c>
      <c r="AY97" s="17" t="s">
        <v>124</v>
      </c>
      <c r="BE97" s="216">
        <f>IF(N97="základní",J97,0)</f>
        <v>0</v>
      </c>
      <c r="BF97" s="216">
        <f>IF(N97="snížená",J97,0)</f>
        <v>0</v>
      </c>
      <c r="BG97" s="216">
        <f>IF(N97="zákl. přenesená",J97,0)</f>
        <v>0</v>
      </c>
      <c r="BH97" s="216">
        <f>IF(N97="sníž. přenesená",J97,0)</f>
        <v>0</v>
      </c>
      <c r="BI97" s="216">
        <f>IF(N97="nulová",J97,0)</f>
        <v>0</v>
      </c>
      <c r="BJ97" s="17" t="s">
        <v>78</v>
      </c>
      <c r="BK97" s="216">
        <f>ROUND(I97*H97,2)</f>
        <v>0</v>
      </c>
      <c r="BL97" s="17" t="s">
        <v>131</v>
      </c>
      <c r="BM97" s="215" t="s">
        <v>153</v>
      </c>
    </row>
    <row r="98" s="2" customFormat="1">
      <c r="A98" s="38"/>
      <c r="B98" s="39"/>
      <c r="C98" s="40"/>
      <c r="D98" s="217" t="s">
        <v>133</v>
      </c>
      <c r="E98" s="40"/>
      <c r="F98" s="218" t="s">
        <v>154</v>
      </c>
      <c r="G98" s="40"/>
      <c r="H98" s="40"/>
      <c r="I98" s="219"/>
      <c r="J98" s="40"/>
      <c r="K98" s="40"/>
      <c r="L98" s="44"/>
      <c r="M98" s="220"/>
      <c r="N98" s="221"/>
      <c r="O98" s="84"/>
      <c r="P98" s="84"/>
      <c r="Q98" s="84"/>
      <c r="R98" s="84"/>
      <c r="S98" s="84"/>
      <c r="T98" s="85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T98" s="17" t="s">
        <v>133</v>
      </c>
      <c r="AU98" s="17" t="s">
        <v>80</v>
      </c>
    </row>
    <row r="99" s="2" customFormat="1">
      <c r="A99" s="38"/>
      <c r="B99" s="39"/>
      <c r="C99" s="40"/>
      <c r="D99" s="222" t="s">
        <v>135</v>
      </c>
      <c r="E99" s="40"/>
      <c r="F99" s="223" t="s">
        <v>155</v>
      </c>
      <c r="G99" s="40"/>
      <c r="H99" s="40"/>
      <c r="I99" s="219"/>
      <c r="J99" s="40"/>
      <c r="K99" s="40"/>
      <c r="L99" s="44"/>
      <c r="M99" s="220"/>
      <c r="N99" s="221"/>
      <c r="O99" s="84"/>
      <c r="P99" s="84"/>
      <c r="Q99" s="84"/>
      <c r="R99" s="84"/>
      <c r="S99" s="84"/>
      <c r="T99" s="85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  <c r="AT99" s="17" t="s">
        <v>135</v>
      </c>
      <c r="AU99" s="17" t="s">
        <v>80</v>
      </c>
    </row>
    <row r="100" s="12" customFormat="1" ht="25.92" customHeight="1">
      <c r="A100" s="12"/>
      <c r="B100" s="188"/>
      <c r="C100" s="189"/>
      <c r="D100" s="190" t="s">
        <v>69</v>
      </c>
      <c r="E100" s="191" t="s">
        <v>156</v>
      </c>
      <c r="F100" s="191" t="s">
        <v>157</v>
      </c>
      <c r="G100" s="189"/>
      <c r="H100" s="189"/>
      <c r="I100" s="192"/>
      <c r="J100" s="193">
        <f>BK100</f>
        <v>0</v>
      </c>
      <c r="K100" s="189"/>
      <c r="L100" s="194"/>
      <c r="M100" s="195"/>
      <c r="N100" s="196"/>
      <c r="O100" s="196"/>
      <c r="P100" s="197">
        <f>P101</f>
        <v>0</v>
      </c>
      <c r="Q100" s="196"/>
      <c r="R100" s="197">
        <f>R101</f>
        <v>0</v>
      </c>
      <c r="S100" s="196"/>
      <c r="T100" s="198">
        <f>T101</f>
        <v>0</v>
      </c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R100" s="199" t="s">
        <v>131</v>
      </c>
      <c r="AT100" s="200" t="s">
        <v>69</v>
      </c>
      <c r="AU100" s="200" t="s">
        <v>70</v>
      </c>
      <c r="AY100" s="199" t="s">
        <v>124</v>
      </c>
      <c r="BK100" s="201">
        <f>BK101</f>
        <v>0</v>
      </c>
    </row>
    <row r="101" s="12" customFormat="1" ht="22.8" customHeight="1">
      <c r="A101" s="12"/>
      <c r="B101" s="188"/>
      <c r="C101" s="189"/>
      <c r="D101" s="190" t="s">
        <v>69</v>
      </c>
      <c r="E101" s="202" t="s">
        <v>158</v>
      </c>
      <c r="F101" s="202" t="s">
        <v>159</v>
      </c>
      <c r="G101" s="189"/>
      <c r="H101" s="189"/>
      <c r="I101" s="192"/>
      <c r="J101" s="203">
        <f>BK101</f>
        <v>0</v>
      </c>
      <c r="K101" s="189"/>
      <c r="L101" s="194"/>
      <c r="M101" s="195"/>
      <c r="N101" s="196"/>
      <c r="O101" s="196"/>
      <c r="P101" s="197">
        <f>SUM(P102:P105)</f>
        <v>0</v>
      </c>
      <c r="Q101" s="196"/>
      <c r="R101" s="197">
        <f>SUM(R102:R105)</f>
        <v>0</v>
      </c>
      <c r="S101" s="196"/>
      <c r="T101" s="198">
        <f>SUM(T102:T105)</f>
        <v>0</v>
      </c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R101" s="199" t="s">
        <v>131</v>
      </c>
      <c r="AT101" s="200" t="s">
        <v>69</v>
      </c>
      <c r="AU101" s="200" t="s">
        <v>78</v>
      </c>
      <c r="AY101" s="199" t="s">
        <v>124</v>
      </c>
      <c r="BK101" s="201">
        <f>SUM(BK102:BK105)</f>
        <v>0</v>
      </c>
    </row>
    <row r="102" s="2" customFormat="1" ht="19.8" customHeight="1">
      <c r="A102" s="38"/>
      <c r="B102" s="39"/>
      <c r="C102" s="204" t="s">
        <v>160</v>
      </c>
      <c r="D102" s="204" t="s">
        <v>126</v>
      </c>
      <c r="E102" s="205" t="s">
        <v>161</v>
      </c>
      <c r="F102" s="206" t="s">
        <v>162</v>
      </c>
      <c r="G102" s="207" t="s">
        <v>129</v>
      </c>
      <c r="H102" s="208">
        <v>1.266</v>
      </c>
      <c r="I102" s="209"/>
      <c r="J102" s="210">
        <f>ROUND(I102*H102,2)</f>
        <v>0</v>
      </c>
      <c r="K102" s="206" t="s">
        <v>19</v>
      </c>
      <c r="L102" s="44"/>
      <c r="M102" s="211" t="s">
        <v>19</v>
      </c>
      <c r="N102" s="212" t="s">
        <v>41</v>
      </c>
      <c r="O102" s="84"/>
      <c r="P102" s="213">
        <f>O102*H102</f>
        <v>0</v>
      </c>
      <c r="Q102" s="213">
        <v>0</v>
      </c>
      <c r="R102" s="213">
        <f>Q102*H102</f>
        <v>0</v>
      </c>
      <c r="S102" s="213">
        <v>0</v>
      </c>
      <c r="T102" s="214">
        <f>S102*H102</f>
        <v>0</v>
      </c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R102" s="215" t="s">
        <v>163</v>
      </c>
      <c r="AT102" s="215" t="s">
        <v>126</v>
      </c>
      <c r="AU102" s="215" t="s">
        <v>80</v>
      </c>
      <c r="AY102" s="17" t="s">
        <v>124</v>
      </c>
      <c r="BE102" s="216">
        <f>IF(N102="základní",J102,0)</f>
        <v>0</v>
      </c>
      <c r="BF102" s="216">
        <f>IF(N102="snížená",J102,0)</f>
        <v>0</v>
      </c>
      <c r="BG102" s="216">
        <f>IF(N102="zákl. přenesená",J102,0)</f>
        <v>0</v>
      </c>
      <c r="BH102" s="216">
        <f>IF(N102="sníž. přenesená",J102,0)</f>
        <v>0</v>
      </c>
      <c r="BI102" s="216">
        <f>IF(N102="nulová",J102,0)</f>
        <v>0</v>
      </c>
      <c r="BJ102" s="17" t="s">
        <v>78</v>
      </c>
      <c r="BK102" s="216">
        <f>ROUND(I102*H102,2)</f>
        <v>0</v>
      </c>
      <c r="BL102" s="17" t="s">
        <v>163</v>
      </c>
      <c r="BM102" s="215" t="s">
        <v>164</v>
      </c>
    </row>
    <row r="103" s="2" customFormat="1">
      <c r="A103" s="38"/>
      <c r="B103" s="39"/>
      <c r="C103" s="40"/>
      <c r="D103" s="217" t="s">
        <v>133</v>
      </c>
      <c r="E103" s="40"/>
      <c r="F103" s="218" t="s">
        <v>165</v>
      </c>
      <c r="G103" s="40"/>
      <c r="H103" s="40"/>
      <c r="I103" s="219"/>
      <c r="J103" s="40"/>
      <c r="K103" s="40"/>
      <c r="L103" s="44"/>
      <c r="M103" s="220"/>
      <c r="N103" s="221"/>
      <c r="O103" s="84"/>
      <c r="P103" s="84"/>
      <c r="Q103" s="84"/>
      <c r="R103" s="84"/>
      <c r="S103" s="84"/>
      <c r="T103" s="85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  <c r="AT103" s="17" t="s">
        <v>133</v>
      </c>
      <c r="AU103" s="17" t="s">
        <v>80</v>
      </c>
    </row>
    <row r="104" s="2" customFormat="1" ht="19.8" customHeight="1">
      <c r="A104" s="38"/>
      <c r="B104" s="39"/>
      <c r="C104" s="204" t="s">
        <v>166</v>
      </c>
      <c r="D104" s="204" t="s">
        <v>126</v>
      </c>
      <c r="E104" s="205" t="s">
        <v>167</v>
      </c>
      <c r="F104" s="206" t="s">
        <v>168</v>
      </c>
      <c r="G104" s="207" t="s">
        <v>129</v>
      </c>
      <c r="H104" s="208">
        <v>0.84399999999999997</v>
      </c>
      <c r="I104" s="209"/>
      <c r="J104" s="210">
        <f>ROUND(I104*H104,2)</f>
        <v>0</v>
      </c>
      <c r="K104" s="206" t="s">
        <v>19</v>
      </c>
      <c r="L104" s="44"/>
      <c r="M104" s="211" t="s">
        <v>19</v>
      </c>
      <c r="N104" s="212" t="s">
        <v>41</v>
      </c>
      <c r="O104" s="84"/>
      <c r="P104" s="213">
        <f>O104*H104</f>
        <v>0</v>
      </c>
      <c r="Q104" s="213">
        <v>0</v>
      </c>
      <c r="R104" s="213">
        <f>Q104*H104</f>
        <v>0</v>
      </c>
      <c r="S104" s="213">
        <v>0</v>
      </c>
      <c r="T104" s="214">
        <f>S104*H104</f>
        <v>0</v>
      </c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  <c r="AR104" s="215" t="s">
        <v>163</v>
      </c>
      <c r="AT104" s="215" t="s">
        <v>126</v>
      </c>
      <c r="AU104" s="215" t="s">
        <v>80</v>
      </c>
      <c r="AY104" s="17" t="s">
        <v>124</v>
      </c>
      <c r="BE104" s="216">
        <f>IF(N104="základní",J104,0)</f>
        <v>0</v>
      </c>
      <c r="BF104" s="216">
        <f>IF(N104="snížená",J104,0)</f>
        <v>0</v>
      </c>
      <c r="BG104" s="216">
        <f>IF(N104="zákl. přenesená",J104,0)</f>
        <v>0</v>
      </c>
      <c r="BH104" s="216">
        <f>IF(N104="sníž. přenesená",J104,0)</f>
        <v>0</v>
      </c>
      <c r="BI104" s="216">
        <f>IF(N104="nulová",J104,0)</f>
        <v>0</v>
      </c>
      <c r="BJ104" s="17" t="s">
        <v>78</v>
      </c>
      <c r="BK104" s="216">
        <f>ROUND(I104*H104,2)</f>
        <v>0</v>
      </c>
      <c r="BL104" s="17" t="s">
        <v>163</v>
      </c>
      <c r="BM104" s="215" t="s">
        <v>169</v>
      </c>
    </row>
    <row r="105" s="2" customFormat="1">
      <c r="A105" s="38"/>
      <c r="B105" s="39"/>
      <c r="C105" s="40"/>
      <c r="D105" s="217" t="s">
        <v>133</v>
      </c>
      <c r="E105" s="40"/>
      <c r="F105" s="218" t="s">
        <v>170</v>
      </c>
      <c r="G105" s="40"/>
      <c r="H105" s="40"/>
      <c r="I105" s="219"/>
      <c r="J105" s="40"/>
      <c r="K105" s="40"/>
      <c r="L105" s="44"/>
      <c r="M105" s="235"/>
      <c r="N105" s="236"/>
      <c r="O105" s="237"/>
      <c r="P105" s="237"/>
      <c r="Q105" s="237"/>
      <c r="R105" s="237"/>
      <c r="S105" s="237"/>
      <c r="T105" s="2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  <c r="AT105" s="17" t="s">
        <v>133</v>
      </c>
      <c r="AU105" s="17" t="s">
        <v>80</v>
      </c>
    </row>
    <row r="106" s="2" customFormat="1" ht="6.96" customHeight="1">
      <c r="A106" s="38"/>
      <c r="B106" s="59"/>
      <c r="C106" s="60"/>
      <c r="D106" s="60"/>
      <c r="E106" s="60"/>
      <c r="F106" s="60"/>
      <c r="G106" s="60"/>
      <c r="H106" s="60"/>
      <c r="I106" s="60"/>
      <c r="J106" s="60"/>
      <c r="K106" s="60"/>
      <c r="L106" s="44"/>
      <c r="M106" s="38"/>
      <c r="O106" s="38"/>
      <c r="P106" s="38"/>
      <c r="Q106" s="38"/>
      <c r="R106" s="38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</row>
  </sheetData>
  <sheetProtection sheet="1" autoFilter="0" formatColumns="0" formatRows="0" objects="1" scenarios="1" spinCount="100000" saltValue="JHGnJjgr11mRcq68481s95wIhp2A3baGVpgntClzZQsiM60Goml8qDjMY+o7DN9O5V82CVwZTItONo0NlprtyA==" hashValue="CWIG6RBgN7eHIUazn+Ef34C1mDp4bUlEaBOMtZSQlPjiBON4OUOhXavQMg9S9R7nOXZ6f7tN9j1sljUeTTfrXw==" algorithmName="SHA-512" password="EB82"/>
  <autoFilter ref="C82:K105"/>
  <mergeCells count="9">
    <mergeCell ref="E7:H7"/>
    <mergeCell ref="E9:H9"/>
    <mergeCell ref="E18:H18"/>
    <mergeCell ref="E27:H27"/>
    <mergeCell ref="E48:H48"/>
    <mergeCell ref="E50:H50"/>
    <mergeCell ref="E73:H73"/>
    <mergeCell ref="E75:H75"/>
    <mergeCell ref="L2:V2"/>
  </mergeCells>
  <hyperlinks>
    <hyperlink ref="F88" r:id="rId1" display="https://podminky.urs.cz/item/CS_URS_2024_01/111103213"/>
    <hyperlink ref="F92" r:id="rId2" display="https://podminky.urs.cz/item/CS_URS_2024_01/111103223"/>
    <hyperlink ref="F96" r:id="rId3" display="https://podminky.urs.cz/item/CS_URS_2024_01/185803106"/>
    <hyperlink ref="F99" r:id="rId4" display="https://podminky.urs.cz/item/CS_URS_2024_01/185803107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5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851563" style="1" customWidth="1"/>
    <col min="2" max="2" width="1.148438" style="1" customWidth="1"/>
    <col min="3" max="3" width="4.421875" style="1" customWidth="1"/>
    <col min="4" max="4" width="4.574219" style="1" customWidth="1"/>
    <col min="5" max="5" width="18.28125" style="1" customWidth="1"/>
    <col min="6" max="6" width="108.0039" style="1" customWidth="1"/>
    <col min="7" max="7" width="8.003906" style="1" customWidth="1"/>
    <col min="8" max="8" width="15.00391" style="1" customWidth="1"/>
    <col min="9" max="9" width="16.85156" style="1" customWidth="1"/>
    <col min="10" max="10" width="23.85156" style="1" customWidth="1"/>
    <col min="11" max="11" width="23.85156" style="1" customWidth="1"/>
    <col min="12" max="12" width="10.00391" style="1" customWidth="1"/>
    <col min="13" max="13" width="11.57422" style="1" hidden="1" customWidth="1"/>
    <col min="14" max="14" width="9.140625" style="1" hidden="1"/>
    <col min="15" max="15" width="15.14063" style="1" hidden="1" customWidth="1"/>
    <col min="16" max="16" width="15.14063" style="1" hidden="1" customWidth="1"/>
    <col min="17" max="17" width="15.14063" style="1" hidden="1" customWidth="1"/>
    <col min="18" max="18" width="15.14063" style="1" hidden="1" customWidth="1"/>
    <col min="19" max="19" width="15.14063" style="1" hidden="1" customWidth="1"/>
    <col min="20" max="20" width="15.14063" style="1" hidden="1" customWidth="1"/>
    <col min="21" max="21" width="17.42188" style="1" hidden="1" customWidth="1"/>
    <col min="22" max="22" width="13.14063" style="1" customWidth="1"/>
    <col min="23" max="23" width="17.42188" style="1" customWidth="1"/>
    <col min="24" max="24" width="13.14063" style="1" customWidth="1"/>
    <col min="25" max="25" width="16.00391" style="1" customWidth="1"/>
    <col min="26" max="26" width="11.71094" style="1" customWidth="1"/>
    <col min="27" max="27" width="16.00391" style="1" customWidth="1"/>
    <col min="28" max="28" width="17.42188" style="1" customWidth="1"/>
    <col min="29" max="29" width="11.71094" style="1" customWidth="1"/>
    <col min="30" max="30" width="16.00391" style="1" customWidth="1"/>
    <col min="31" max="31" width="17.42188" style="1" customWidth="1"/>
    <col min="44" max="44" width="9.140625" style="1" hidden="1"/>
    <col min="45" max="45" width="9.140625" style="1" hidden="1"/>
    <col min="46" max="46" width="9.140625" style="1" hidden="1"/>
    <col min="47" max="47" width="9.140625" style="1" hidden="1"/>
    <col min="48" max="48" width="9.140625" style="1" hidden="1"/>
    <col min="49" max="49" width="9.140625" style="1" hidden="1"/>
    <col min="50" max="50" width="9.140625" style="1" hidden="1"/>
    <col min="51" max="51" width="9.140625" style="1" hidden="1"/>
    <col min="52" max="52" width="9.140625" style="1" hidden="1"/>
    <col min="53" max="53" width="9.140625" style="1" hidden="1"/>
    <col min="54" max="54" width="9.140625" style="1" hidden="1"/>
    <col min="55" max="55" width="9.140625" style="1" hidden="1"/>
    <col min="56" max="56" width="9.140625" style="1" hidden="1"/>
    <col min="57" max="57" width="9.140625" style="1" hidden="1"/>
    <col min="58" max="58" width="9.140625" style="1" hidden="1"/>
    <col min="59" max="59" width="9.140625" style="1" hidden="1"/>
    <col min="60" max="60" width="9.140625" style="1" hidden="1"/>
    <col min="61" max="61" width="9.140625" style="1" hidden="1"/>
    <col min="62" max="62" width="9.140625" style="1" hidden="1"/>
    <col min="63" max="63" width="9.140625" style="1" hidden="1"/>
    <col min="64" max="64" width="9.140625" style="1" hidden="1"/>
    <col min="65" max="65" width="9.140625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82</v>
      </c>
    </row>
    <row r="3" s="1" customFormat="1" ht="6.96" customHeight="1">
      <c r="B3" s="128"/>
      <c r="C3" s="129"/>
      <c r="D3" s="129"/>
      <c r="E3" s="129"/>
      <c r="F3" s="129"/>
      <c r="G3" s="129"/>
      <c r="H3" s="129"/>
      <c r="I3" s="129"/>
      <c r="J3" s="129"/>
      <c r="K3" s="129"/>
      <c r="L3" s="20"/>
      <c r="AT3" s="17" t="s">
        <v>80</v>
      </c>
    </row>
    <row r="4" s="1" customFormat="1" ht="24.96" customHeight="1">
      <c r="B4" s="20"/>
      <c r="D4" s="130" t="s">
        <v>98</v>
      </c>
      <c r="L4" s="20"/>
      <c r="M4" s="131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32" t="s">
        <v>16</v>
      </c>
      <c r="L6" s="20"/>
    </row>
    <row r="7" s="1" customFormat="1" ht="14.4" customHeight="1">
      <c r="B7" s="20"/>
      <c r="E7" s="133" t="str">
        <f>'Rekapitulace stavby'!K6</f>
        <v>Údržba HOZ Pardubicko – část 2</v>
      </c>
      <c r="F7" s="132"/>
      <c r="G7" s="132"/>
      <c r="H7" s="132"/>
      <c r="L7" s="20"/>
    </row>
    <row r="8" s="2" customFormat="1" ht="12" customHeight="1">
      <c r="A8" s="38"/>
      <c r="B8" s="44"/>
      <c r="C8" s="38"/>
      <c r="D8" s="132" t="s">
        <v>99</v>
      </c>
      <c r="E8" s="38"/>
      <c r="F8" s="38"/>
      <c r="G8" s="38"/>
      <c r="H8" s="38"/>
      <c r="I8" s="38"/>
      <c r="J8" s="38"/>
      <c r="K8" s="38"/>
      <c r="L8" s="134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5.6" customHeight="1">
      <c r="A9" s="38"/>
      <c r="B9" s="44"/>
      <c r="C9" s="38"/>
      <c r="D9" s="38"/>
      <c r="E9" s="135" t="s">
        <v>171</v>
      </c>
      <c r="F9" s="38"/>
      <c r="G9" s="38"/>
      <c r="H9" s="38"/>
      <c r="I9" s="38"/>
      <c r="J9" s="38"/>
      <c r="K9" s="38"/>
      <c r="L9" s="134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134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32" t="s">
        <v>18</v>
      </c>
      <c r="E11" s="38"/>
      <c r="F11" s="136" t="s">
        <v>19</v>
      </c>
      <c r="G11" s="38"/>
      <c r="H11" s="38"/>
      <c r="I11" s="132" t="s">
        <v>20</v>
      </c>
      <c r="J11" s="136" t="s">
        <v>19</v>
      </c>
      <c r="K11" s="38"/>
      <c r="L11" s="134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32" t="s">
        <v>21</v>
      </c>
      <c r="E12" s="38"/>
      <c r="F12" s="136" t="s">
        <v>22</v>
      </c>
      <c r="G12" s="38"/>
      <c r="H12" s="38"/>
      <c r="I12" s="132" t="s">
        <v>23</v>
      </c>
      <c r="J12" s="137" t="str">
        <f>'Rekapitulace stavby'!AN8</f>
        <v>27. 2. 2024</v>
      </c>
      <c r="K12" s="38"/>
      <c r="L12" s="134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134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32" t="s">
        <v>25</v>
      </c>
      <c r="E14" s="38"/>
      <c r="F14" s="38"/>
      <c r="G14" s="38"/>
      <c r="H14" s="38"/>
      <c r="I14" s="132" t="s">
        <v>26</v>
      </c>
      <c r="J14" s="136" t="s">
        <v>19</v>
      </c>
      <c r="K14" s="38"/>
      <c r="L14" s="134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36" t="s">
        <v>27</v>
      </c>
      <c r="F15" s="38"/>
      <c r="G15" s="38"/>
      <c r="H15" s="38"/>
      <c r="I15" s="132" t="s">
        <v>28</v>
      </c>
      <c r="J15" s="136" t="s">
        <v>19</v>
      </c>
      <c r="K15" s="38"/>
      <c r="L15" s="134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134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32" t="s">
        <v>29</v>
      </c>
      <c r="E17" s="38"/>
      <c r="F17" s="38"/>
      <c r="G17" s="38"/>
      <c r="H17" s="38"/>
      <c r="I17" s="132" t="s">
        <v>26</v>
      </c>
      <c r="J17" s="33" t="str">
        <f>'Rekapitulace stavby'!AN13</f>
        <v>Vyplň údaj</v>
      </c>
      <c r="K17" s="38"/>
      <c r="L17" s="134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36"/>
      <c r="G18" s="136"/>
      <c r="H18" s="136"/>
      <c r="I18" s="132" t="s">
        <v>28</v>
      </c>
      <c r="J18" s="33" t="str">
        <f>'Rekapitulace stavby'!AN14</f>
        <v>Vyplň údaj</v>
      </c>
      <c r="K18" s="38"/>
      <c r="L18" s="134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134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32" t="s">
        <v>31</v>
      </c>
      <c r="E20" s="38"/>
      <c r="F20" s="38"/>
      <c r="G20" s="38"/>
      <c r="H20" s="38"/>
      <c r="I20" s="132" t="s">
        <v>26</v>
      </c>
      <c r="J20" s="136" t="str">
        <f>IF('Rekapitulace stavby'!AN16="","",'Rekapitulace stavby'!AN16)</f>
        <v/>
      </c>
      <c r="K20" s="38"/>
      <c r="L20" s="134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36" t="str">
        <f>IF('Rekapitulace stavby'!E17="","",'Rekapitulace stavby'!E17)</f>
        <v xml:space="preserve"> </v>
      </c>
      <c r="F21" s="38"/>
      <c r="G21" s="38"/>
      <c r="H21" s="38"/>
      <c r="I21" s="132" t="s">
        <v>28</v>
      </c>
      <c r="J21" s="136" t="str">
        <f>IF('Rekapitulace stavby'!AN17="","",'Rekapitulace stavby'!AN17)</f>
        <v/>
      </c>
      <c r="K21" s="38"/>
      <c r="L21" s="134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134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32" t="s">
        <v>33</v>
      </c>
      <c r="E23" s="38"/>
      <c r="F23" s="38"/>
      <c r="G23" s="38"/>
      <c r="H23" s="38"/>
      <c r="I23" s="132" t="s">
        <v>26</v>
      </c>
      <c r="J23" s="136" t="str">
        <f>IF('Rekapitulace stavby'!AN19="","",'Rekapitulace stavby'!AN19)</f>
        <v/>
      </c>
      <c r="K23" s="38"/>
      <c r="L23" s="134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36" t="str">
        <f>IF('Rekapitulace stavby'!E20="","",'Rekapitulace stavby'!E20)</f>
        <v xml:space="preserve"> </v>
      </c>
      <c r="F24" s="38"/>
      <c r="G24" s="38"/>
      <c r="H24" s="38"/>
      <c r="I24" s="132" t="s">
        <v>28</v>
      </c>
      <c r="J24" s="136" t="str">
        <f>IF('Rekapitulace stavby'!AN20="","",'Rekapitulace stavby'!AN20)</f>
        <v/>
      </c>
      <c r="K24" s="38"/>
      <c r="L24" s="134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134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32" t="s">
        <v>34</v>
      </c>
      <c r="E26" s="38"/>
      <c r="F26" s="38"/>
      <c r="G26" s="38"/>
      <c r="H26" s="38"/>
      <c r="I26" s="38"/>
      <c r="J26" s="38"/>
      <c r="K26" s="38"/>
      <c r="L26" s="134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4.4" customHeight="1">
      <c r="A27" s="138"/>
      <c r="B27" s="139"/>
      <c r="C27" s="138"/>
      <c r="D27" s="138"/>
      <c r="E27" s="140" t="s">
        <v>19</v>
      </c>
      <c r="F27" s="140"/>
      <c r="G27" s="140"/>
      <c r="H27" s="140"/>
      <c r="I27" s="138"/>
      <c r="J27" s="138"/>
      <c r="K27" s="138"/>
      <c r="L27" s="141"/>
      <c r="S27" s="138"/>
      <c r="T27" s="138"/>
      <c r="U27" s="138"/>
      <c r="V27" s="138"/>
      <c r="W27" s="138"/>
      <c r="X27" s="138"/>
      <c r="Y27" s="138"/>
      <c r="Z27" s="138"/>
      <c r="AA27" s="138"/>
      <c r="AB27" s="138"/>
      <c r="AC27" s="138"/>
      <c r="AD27" s="138"/>
      <c r="AE27" s="138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134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2"/>
      <c r="E29" s="142"/>
      <c r="F29" s="142"/>
      <c r="G29" s="142"/>
      <c r="H29" s="142"/>
      <c r="I29" s="142"/>
      <c r="J29" s="142"/>
      <c r="K29" s="142"/>
      <c r="L29" s="134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43" t="s">
        <v>36</v>
      </c>
      <c r="E30" s="38"/>
      <c r="F30" s="38"/>
      <c r="G30" s="38"/>
      <c r="H30" s="38"/>
      <c r="I30" s="38"/>
      <c r="J30" s="144">
        <f>ROUND(J83, 2)</f>
        <v>0</v>
      </c>
      <c r="K30" s="38"/>
      <c r="L30" s="134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2"/>
      <c r="E31" s="142"/>
      <c r="F31" s="142"/>
      <c r="G31" s="142"/>
      <c r="H31" s="142"/>
      <c r="I31" s="142"/>
      <c r="J31" s="142"/>
      <c r="K31" s="142"/>
      <c r="L31" s="134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45" t="s">
        <v>38</v>
      </c>
      <c r="G32" s="38"/>
      <c r="H32" s="38"/>
      <c r="I32" s="145" t="s">
        <v>37</v>
      </c>
      <c r="J32" s="145" t="s">
        <v>39</v>
      </c>
      <c r="K32" s="38"/>
      <c r="L32" s="134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46" t="s">
        <v>40</v>
      </c>
      <c r="E33" s="132" t="s">
        <v>41</v>
      </c>
      <c r="F33" s="147">
        <f>ROUND((SUM(BE83:BE105)),  2)</f>
        <v>0</v>
      </c>
      <c r="G33" s="38"/>
      <c r="H33" s="38"/>
      <c r="I33" s="148">
        <v>0.20999999999999999</v>
      </c>
      <c r="J33" s="147">
        <f>ROUND(((SUM(BE83:BE105))*I33),  2)</f>
        <v>0</v>
      </c>
      <c r="K33" s="38"/>
      <c r="L33" s="134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32" t="s">
        <v>42</v>
      </c>
      <c r="F34" s="147">
        <f>ROUND((SUM(BF83:BF105)),  2)</f>
        <v>0</v>
      </c>
      <c r="G34" s="38"/>
      <c r="H34" s="38"/>
      <c r="I34" s="148">
        <v>0.12</v>
      </c>
      <c r="J34" s="147">
        <f>ROUND(((SUM(BF83:BF105))*I34),  2)</f>
        <v>0</v>
      </c>
      <c r="K34" s="38"/>
      <c r="L34" s="134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32" t="s">
        <v>43</v>
      </c>
      <c r="F35" s="147">
        <f>ROUND((SUM(BG83:BG105)),  2)</f>
        <v>0</v>
      </c>
      <c r="G35" s="38"/>
      <c r="H35" s="38"/>
      <c r="I35" s="148">
        <v>0.20999999999999999</v>
      </c>
      <c r="J35" s="147">
        <f>0</f>
        <v>0</v>
      </c>
      <c r="K35" s="38"/>
      <c r="L35" s="134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32" t="s">
        <v>44</v>
      </c>
      <c r="F36" s="147">
        <f>ROUND((SUM(BH83:BH105)),  2)</f>
        <v>0</v>
      </c>
      <c r="G36" s="38"/>
      <c r="H36" s="38"/>
      <c r="I36" s="148">
        <v>0.12</v>
      </c>
      <c r="J36" s="147">
        <f>0</f>
        <v>0</v>
      </c>
      <c r="K36" s="38"/>
      <c r="L36" s="134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32" t="s">
        <v>45</v>
      </c>
      <c r="F37" s="147">
        <f>ROUND((SUM(BI83:BI105)),  2)</f>
        <v>0</v>
      </c>
      <c r="G37" s="38"/>
      <c r="H37" s="38"/>
      <c r="I37" s="148">
        <v>0</v>
      </c>
      <c r="J37" s="147">
        <f>0</f>
        <v>0</v>
      </c>
      <c r="K37" s="38"/>
      <c r="L37" s="134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134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49"/>
      <c r="D39" s="150" t="s">
        <v>46</v>
      </c>
      <c r="E39" s="151"/>
      <c r="F39" s="151"/>
      <c r="G39" s="152" t="s">
        <v>47</v>
      </c>
      <c r="H39" s="153" t="s">
        <v>48</v>
      </c>
      <c r="I39" s="151"/>
      <c r="J39" s="154">
        <f>SUM(J30:J37)</f>
        <v>0</v>
      </c>
      <c r="K39" s="155"/>
      <c r="L39" s="134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156"/>
      <c r="C40" s="157"/>
      <c r="D40" s="157"/>
      <c r="E40" s="157"/>
      <c r="F40" s="157"/>
      <c r="G40" s="157"/>
      <c r="H40" s="157"/>
      <c r="I40" s="157"/>
      <c r="J40" s="157"/>
      <c r="K40" s="157"/>
      <c r="L40" s="134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4" s="2" customFormat="1" ht="6.96" customHeight="1">
      <c r="A44" s="38"/>
      <c r="B44" s="158"/>
      <c r="C44" s="159"/>
      <c r="D44" s="159"/>
      <c r="E44" s="159"/>
      <c r="F44" s="159"/>
      <c r="G44" s="159"/>
      <c r="H44" s="159"/>
      <c r="I44" s="159"/>
      <c r="J44" s="159"/>
      <c r="K44" s="159"/>
      <c r="L44" s="134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2" customFormat="1" ht="24.96" customHeight="1">
      <c r="A45" s="38"/>
      <c r="B45" s="39"/>
      <c r="C45" s="23" t="s">
        <v>101</v>
      </c>
      <c r="D45" s="40"/>
      <c r="E45" s="40"/>
      <c r="F45" s="40"/>
      <c r="G45" s="40"/>
      <c r="H45" s="40"/>
      <c r="I45" s="40"/>
      <c r="J45" s="40"/>
      <c r="K45" s="40"/>
      <c r="L45" s="134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</row>
    <row r="46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134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12" customHeight="1">
      <c r="A47" s="38"/>
      <c r="B47" s="39"/>
      <c r="C47" s="32" t="s">
        <v>16</v>
      </c>
      <c r="D47" s="40"/>
      <c r="E47" s="40"/>
      <c r="F47" s="40"/>
      <c r="G47" s="40"/>
      <c r="H47" s="40"/>
      <c r="I47" s="40"/>
      <c r="J47" s="40"/>
      <c r="K47" s="40"/>
      <c r="L47" s="134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14.4" customHeight="1">
      <c r="A48" s="38"/>
      <c r="B48" s="39"/>
      <c r="C48" s="40"/>
      <c r="D48" s="40"/>
      <c r="E48" s="160" t="str">
        <f>E7</f>
        <v>Údržba HOZ Pardubicko – část 2</v>
      </c>
      <c r="F48" s="32"/>
      <c r="G48" s="32"/>
      <c r="H48" s="32"/>
      <c r="I48" s="40"/>
      <c r="J48" s="40"/>
      <c r="K48" s="40"/>
      <c r="L48" s="134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99</v>
      </c>
      <c r="D49" s="40"/>
      <c r="E49" s="40"/>
      <c r="F49" s="40"/>
      <c r="G49" s="40"/>
      <c r="H49" s="40"/>
      <c r="I49" s="40"/>
      <c r="J49" s="40"/>
      <c r="K49" s="40"/>
      <c r="L49" s="134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5.6" customHeight="1">
      <c r="A50" s="38"/>
      <c r="B50" s="39"/>
      <c r="C50" s="40"/>
      <c r="D50" s="40"/>
      <c r="E50" s="69" t="str">
        <f>E9</f>
        <v>SO2 - HOZ Bořice</v>
      </c>
      <c r="F50" s="40"/>
      <c r="G50" s="40"/>
      <c r="H50" s="40"/>
      <c r="I50" s="40"/>
      <c r="J50" s="40"/>
      <c r="K50" s="40"/>
      <c r="L50" s="134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2" customFormat="1" ht="6.96" customHeight="1">
      <c r="A51" s="38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134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</row>
    <row r="52" s="2" customFormat="1" ht="12" customHeight="1">
      <c r="A52" s="38"/>
      <c r="B52" s="39"/>
      <c r="C52" s="32" t="s">
        <v>21</v>
      </c>
      <c r="D52" s="40"/>
      <c r="E52" s="40"/>
      <c r="F52" s="27" t="str">
        <f>F12</f>
        <v xml:space="preserve"> </v>
      </c>
      <c r="G52" s="40"/>
      <c r="H52" s="40"/>
      <c r="I52" s="32" t="s">
        <v>23</v>
      </c>
      <c r="J52" s="72" t="str">
        <f>IF(J12="","",J12)</f>
        <v>27. 2. 2024</v>
      </c>
      <c r="K52" s="40"/>
      <c r="L52" s="134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6.96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134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15.6" customHeight="1">
      <c r="A54" s="38"/>
      <c r="B54" s="39"/>
      <c r="C54" s="32" t="s">
        <v>25</v>
      </c>
      <c r="D54" s="40"/>
      <c r="E54" s="40"/>
      <c r="F54" s="27" t="str">
        <f>E15</f>
        <v>SPÚ-OVHS</v>
      </c>
      <c r="G54" s="40"/>
      <c r="H54" s="40"/>
      <c r="I54" s="32" t="s">
        <v>31</v>
      </c>
      <c r="J54" s="36" t="str">
        <f>E21</f>
        <v xml:space="preserve"> </v>
      </c>
      <c r="K54" s="40"/>
      <c r="L54" s="134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15.6" customHeight="1">
      <c r="A55" s="38"/>
      <c r="B55" s="39"/>
      <c r="C55" s="32" t="s">
        <v>29</v>
      </c>
      <c r="D55" s="40"/>
      <c r="E55" s="40"/>
      <c r="F55" s="27" t="str">
        <f>IF(E18="","",E18)</f>
        <v>Vyplň údaj</v>
      </c>
      <c r="G55" s="40"/>
      <c r="H55" s="40"/>
      <c r="I55" s="32" t="s">
        <v>33</v>
      </c>
      <c r="J55" s="36" t="str">
        <f>E24</f>
        <v xml:space="preserve"> </v>
      </c>
      <c r="K55" s="40"/>
      <c r="L55" s="134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0.32" customHeight="1">
      <c r="A56" s="38"/>
      <c r="B56" s="39"/>
      <c r="C56" s="40"/>
      <c r="D56" s="40"/>
      <c r="E56" s="40"/>
      <c r="F56" s="40"/>
      <c r="G56" s="40"/>
      <c r="H56" s="40"/>
      <c r="I56" s="40"/>
      <c r="J56" s="40"/>
      <c r="K56" s="40"/>
      <c r="L56" s="134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29.28" customHeight="1">
      <c r="A57" s="38"/>
      <c r="B57" s="39"/>
      <c r="C57" s="161" t="s">
        <v>102</v>
      </c>
      <c r="D57" s="162"/>
      <c r="E57" s="162"/>
      <c r="F57" s="162"/>
      <c r="G57" s="162"/>
      <c r="H57" s="162"/>
      <c r="I57" s="162"/>
      <c r="J57" s="163" t="s">
        <v>103</v>
      </c>
      <c r="K57" s="162"/>
      <c r="L57" s="134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10.32" customHeight="1">
      <c r="A58" s="38"/>
      <c r="B58" s="39"/>
      <c r="C58" s="40"/>
      <c r="D58" s="40"/>
      <c r="E58" s="40"/>
      <c r="F58" s="40"/>
      <c r="G58" s="40"/>
      <c r="H58" s="40"/>
      <c r="I58" s="40"/>
      <c r="J58" s="40"/>
      <c r="K58" s="40"/>
      <c r="L58" s="134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22.8" customHeight="1">
      <c r="A59" s="38"/>
      <c r="B59" s="39"/>
      <c r="C59" s="164" t="s">
        <v>68</v>
      </c>
      <c r="D59" s="40"/>
      <c r="E59" s="40"/>
      <c r="F59" s="40"/>
      <c r="G59" s="40"/>
      <c r="H59" s="40"/>
      <c r="I59" s="40"/>
      <c r="J59" s="102">
        <f>J83</f>
        <v>0</v>
      </c>
      <c r="K59" s="40"/>
      <c r="L59" s="134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U59" s="17" t="s">
        <v>104</v>
      </c>
    </row>
    <row r="60" s="9" customFormat="1" ht="24.96" customHeight="1">
      <c r="A60" s="9"/>
      <c r="B60" s="165"/>
      <c r="C60" s="166"/>
      <c r="D60" s="167" t="s">
        <v>105</v>
      </c>
      <c r="E60" s="168"/>
      <c r="F60" s="168"/>
      <c r="G60" s="168"/>
      <c r="H60" s="168"/>
      <c r="I60" s="168"/>
      <c r="J60" s="169">
        <f>J84</f>
        <v>0</v>
      </c>
      <c r="K60" s="166"/>
      <c r="L60" s="170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1"/>
      <c r="C61" s="172"/>
      <c r="D61" s="173" t="s">
        <v>106</v>
      </c>
      <c r="E61" s="174"/>
      <c r="F61" s="174"/>
      <c r="G61" s="174"/>
      <c r="H61" s="174"/>
      <c r="I61" s="174"/>
      <c r="J61" s="175">
        <f>J85</f>
        <v>0</v>
      </c>
      <c r="K61" s="172"/>
      <c r="L61" s="176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9" customFormat="1" ht="24.96" customHeight="1">
      <c r="A62" s="9"/>
      <c r="B62" s="165"/>
      <c r="C62" s="166"/>
      <c r="D62" s="167" t="s">
        <v>107</v>
      </c>
      <c r="E62" s="168"/>
      <c r="F62" s="168"/>
      <c r="G62" s="168"/>
      <c r="H62" s="168"/>
      <c r="I62" s="168"/>
      <c r="J62" s="169">
        <f>J100</f>
        <v>0</v>
      </c>
      <c r="K62" s="166"/>
      <c r="L62" s="170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10" customFormat="1" ht="19.92" customHeight="1">
      <c r="A63" s="10"/>
      <c r="B63" s="171"/>
      <c r="C63" s="172"/>
      <c r="D63" s="173" t="s">
        <v>108</v>
      </c>
      <c r="E63" s="174"/>
      <c r="F63" s="174"/>
      <c r="G63" s="174"/>
      <c r="H63" s="174"/>
      <c r="I63" s="174"/>
      <c r="J63" s="175">
        <f>J101</f>
        <v>0</v>
      </c>
      <c r="K63" s="172"/>
      <c r="L63" s="176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2" customFormat="1" ht="21.84" customHeight="1">
      <c r="A64" s="38"/>
      <c r="B64" s="39"/>
      <c r="C64" s="40"/>
      <c r="D64" s="40"/>
      <c r="E64" s="40"/>
      <c r="F64" s="40"/>
      <c r="G64" s="40"/>
      <c r="H64" s="40"/>
      <c r="I64" s="40"/>
      <c r="J64" s="40"/>
      <c r="K64" s="40"/>
      <c r="L64" s="134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</row>
    <row r="65" s="2" customFormat="1" ht="6.96" customHeight="1">
      <c r="A65" s="38"/>
      <c r="B65" s="59"/>
      <c r="C65" s="60"/>
      <c r="D65" s="60"/>
      <c r="E65" s="60"/>
      <c r="F65" s="60"/>
      <c r="G65" s="60"/>
      <c r="H65" s="60"/>
      <c r="I65" s="60"/>
      <c r="J65" s="60"/>
      <c r="K65" s="60"/>
      <c r="L65" s="134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9" s="2" customFormat="1" ht="6.96" customHeight="1">
      <c r="A69" s="38"/>
      <c r="B69" s="61"/>
      <c r="C69" s="62"/>
      <c r="D69" s="62"/>
      <c r="E69" s="62"/>
      <c r="F69" s="62"/>
      <c r="G69" s="62"/>
      <c r="H69" s="62"/>
      <c r="I69" s="62"/>
      <c r="J69" s="62"/>
      <c r="K69" s="62"/>
      <c r="L69" s="134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</row>
    <row r="70" s="2" customFormat="1" ht="24.96" customHeight="1">
      <c r="A70" s="38"/>
      <c r="B70" s="39"/>
      <c r="C70" s="23" t="s">
        <v>109</v>
      </c>
      <c r="D70" s="40"/>
      <c r="E70" s="40"/>
      <c r="F70" s="40"/>
      <c r="G70" s="40"/>
      <c r="H70" s="40"/>
      <c r="I70" s="40"/>
      <c r="J70" s="40"/>
      <c r="K70" s="40"/>
      <c r="L70" s="134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</row>
    <row r="71" s="2" customFormat="1" ht="6.96" customHeight="1">
      <c r="A71" s="38"/>
      <c r="B71" s="39"/>
      <c r="C71" s="40"/>
      <c r="D71" s="40"/>
      <c r="E71" s="40"/>
      <c r="F71" s="40"/>
      <c r="G71" s="40"/>
      <c r="H71" s="40"/>
      <c r="I71" s="40"/>
      <c r="J71" s="40"/>
      <c r="K71" s="40"/>
      <c r="L71" s="134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</row>
    <row r="72" s="2" customFormat="1" ht="12" customHeight="1">
      <c r="A72" s="38"/>
      <c r="B72" s="39"/>
      <c r="C72" s="32" t="s">
        <v>16</v>
      </c>
      <c r="D72" s="40"/>
      <c r="E72" s="40"/>
      <c r="F72" s="40"/>
      <c r="G72" s="40"/>
      <c r="H72" s="40"/>
      <c r="I72" s="40"/>
      <c r="J72" s="40"/>
      <c r="K72" s="40"/>
      <c r="L72" s="134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</row>
    <row r="73" s="2" customFormat="1" ht="14.4" customHeight="1">
      <c r="A73" s="38"/>
      <c r="B73" s="39"/>
      <c r="C73" s="40"/>
      <c r="D73" s="40"/>
      <c r="E73" s="160" t="str">
        <f>E7</f>
        <v>Údržba HOZ Pardubicko – část 2</v>
      </c>
      <c r="F73" s="32"/>
      <c r="G73" s="32"/>
      <c r="H73" s="32"/>
      <c r="I73" s="40"/>
      <c r="J73" s="40"/>
      <c r="K73" s="40"/>
      <c r="L73" s="134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</row>
    <row r="74" s="2" customFormat="1" ht="12" customHeight="1">
      <c r="A74" s="38"/>
      <c r="B74" s="39"/>
      <c r="C74" s="32" t="s">
        <v>99</v>
      </c>
      <c r="D74" s="40"/>
      <c r="E74" s="40"/>
      <c r="F74" s="40"/>
      <c r="G74" s="40"/>
      <c r="H74" s="40"/>
      <c r="I74" s="40"/>
      <c r="J74" s="40"/>
      <c r="K74" s="40"/>
      <c r="L74" s="134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</row>
    <row r="75" s="2" customFormat="1" ht="15.6" customHeight="1">
      <c r="A75" s="38"/>
      <c r="B75" s="39"/>
      <c r="C75" s="40"/>
      <c r="D75" s="40"/>
      <c r="E75" s="69" t="str">
        <f>E9</f>
        <v>SO2 - HOZ Bořice</v>
      </c>
      <c r="F75" s="40"/>
      <c r="G75" s="40"/>
      <c r="H75" s="40"/>
      <c r="I75" s="40"/>
      <c r="J75" s="40"/>
      <c r="K75" s="40"/>
      <c r="L75" s="134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2" customFormat="1" ht="6.96" customHeight="1">
      <c r="A76" s="38"/>
      <c r="B76" s="39"/>
      <c r="C76" s="40"/>
      <c r="D76" s="40"/>
      <c r="E76" s="40"/>
      <c r="F76" s="40"/>
      <c r="G76" s="40"/>
      <c r="H76" s="40"/>
      <c r="I76" s="40"/>
      <c r="J76" s="40"/>
      <c r="K76" s="40"/>
      <c r="L76" s="134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2" customHeight="1">
      <c r="A77" s="38"/>
      <c r="B77" s="39"/>
      <c r="C77" s="32" t="s">
        <v>21</v>
      </c>
      <c r="D77" s="40"/>
      <c r="E77" s="40"/>
      <c r="F77" s="27" t="str">
        <f>F12</f>
        <v xml:space="preserve"> </v>
      </c>
      <c r="G77" s="40"/>
      <c r="H77" s="40"/>
      <c r="I77" s="32" t="s">
        <v>23</v>
      </c>
      <c r="J77" s="72" t="str">
        <f>IF(J12="","",J12)</f>
        <v>27. 2. 2024</v>
      </c>
      <c r="K77" s="40"/>
      <c r="L77" s="134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="2" customFormat="1" ht="6.96" customHeight="1">
      <c r="A78" s="38"/>
      <c r="B78" s="39"/>
      <c r="C78" s="40"/>
      <c r="D78" s="40"/>
      <c r="E78" s="40"/>
      <c r="F78" s="40"/>
      <c r="G78" s="40"/>
      <c r="H78" s="40"/>
      <c r="I78" s="40"/>
      <c r="J78" s="40"/>
      <c r="K78" s="40"/>
      <c r="L78" s="134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="2" customFormat="1" ht="15.6" customHeight="1">
      <c r="A79" s="38"/>
      <c r="B79" s="39"/>
      <c r="C79" s="32" t="s">
        <v>25</v>
      </c>
      <c r="D79" s="40"/>
      <c r="E79" s="40"/>
      <c r="F79" s="27" t="str">
        <f>E15</f>
        <v>SPÚ-OVHS</v>
      </c>
      <c r="G79" s="40"/>
      <c r="H79" s="40"/>
      <c r="I79" s="32" t="s">
        <v>31</v>
      </c>
      <c r="J79" s="36" t="str">
        <f>E21</f>
        <v xml:space="preserve"> </v>
      </c>
      <c r="K79" s="40"/>
      <c r="L79" s="134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0" s="2" customFormat="1" ht="15.6" customHeight="1">
      <c r="A80" s="38"/>
      <c r="B80" s="39"/>
      <c r="C80" s="32" t="s">
        <v>29</v>
      </c>
      <c r="D80" s="40"/>
      <c r="E80" s="40"/>
      <c r="F80" s="27" t="str">
        <f>IF(E18="","",E18)</f>
        <v>Vyplň údaj</v>
      </c>
      <c r="G80" s="40"/>
      <c r="H80" s="40"/>
      <c r="I80" s="32" t="s">
        <v>33</v>
      </c>
      <c r="J80" s="36" t="str">
        <f>E24</f>
        <v xml:space="preserve"> </v>
      </c>
      <c r="K80" s="40"/>
      <c r="L80" s="134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="2" customFormat="1" ht="10.32" customHeight="1">
      <c r="A81" s="38"/>
      <c r="B81" s="39"/>
      <c r="C81" s="40"/>
      <c r="D81" s="40"/>
      <c r="E81" s="40"/>
      <c r="F81" s="40"/>
      <c r="G81" s="40"/>
      <c r="H81" s="40"/>
      <c r="I81" s="40"/>
      <c r="J81" s="40"/>
      <c r="K81" s="40"/>
      <c r="L81" s="134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11" customFormat="1" ht="29.28" customHeight="1">
      <c r="A82" s="177"/>
      <c r="B82" s="178"/>
      <c r="C82" s="179" t="s">
        <v>110</v>
      </c>
      <c r="D82" s="180" t="s">
        <v>55</v>
      </c>
      <c r="E82" s="180" t="s">
        <v>51</v>
      </c>
      <c r="F82" s="180" t="s">
        <v>52</v>
      </c>
      <c r="G82" s="180" t="s">
        <v>111</v>
      </c>
      <c r="H82" s="180" t="s">
        <v>112</v>
      </c>
      <c r="I82" s="180" t="s">
        <v>113</v>
      </c>
      <c r="J82" s="180" t="s">
        <v>103</v>
      </c>
      <c r="K82" s="181" t="s">
        <v>114</v>
      </c>
      <c r="L82" s="182"/>
      <c r="M82" s="92" t="s">
        <v>19</v>
      </c>
      <c r="N82" s="93" t="s">
        <v>40</v>
      </c>
      <c r="O82" s="93" t="s">
        <v>115</v>
      </c>
      <c r="P82" s="93" t="s">
        <v>116</v>
      </c>
      <c r="Q82" s="93" t="s">
        <v>117</v>
      </c>
      <c r="R82" s="93" t="s">
        <v>118</v>
      </c>
      <c r="S82" s="93" t="s">
        <v>119</v>
      </c>
      <c r="T82" s="94" t="s">
        <v>120</v>
      </c>
      <c r="U82" s="177"/>
      <c r="V82" s="177"/>
      <c r="W82" s="177"/>
      <c r="X82" s="177"/>
      <c r="Y82" s="177"/>
      <c r="Z82" s="177"/>
      <c r="AA82" s="177"/>
      <c r="AB82" s="177"/>
      <c r="AC82" s="177"/>
      <c r="AD82" s="177"/>
      <c r="AE82" s="177"/>
    </row>
    <row r="83" s="2" customFormat="1" ht="22.8" customHeight="1">
      <c r="A83" s="38"/>
      <c r="B83" s="39"/>
      <c r="C83" s="99" t="s">
        <v>121</v>
      </c>
      <c r="D83" s="40"/>
      <c r="E83" s="40"/>
      <c r="F83" s="40"/>
      <c r="G83" s="40"/>
      <c r="H83" s="40"/>
      <c r="I83" s="40"/>
      <c r="J83" s="183">
        <f>BK83</f>
        <v>0</v>
      </c>
      <c r="K83" s="40"/>
      <c r="L83" s="44"/>
      <c r="M83" s="95"/>
      <c r="N83" s="184"/>
      <c r="O83" s="96"/>
      <c r="P83" s="185">
        <f>P84+P100</f>
        <v>0</v>
      </c>
      <c r="Q83" s="96"/>
      <c r="R83" s="185">
        <f>R84+R100</f>
        <v>0</v>
      </c>
      <c r="S83" s="96"/>
      <c r="T83" s="186">
        <f>T84+T100</f>
        <v>0</v>
      </c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  <c r="AT83" s="17" t="s">
        <v>69</v>
      </c>
      <c r="AU83" s="17" t="s">
        <v>104</v>
      </c>
      <c r="BK83" s="187">
        <f>BK84+BK100</f>
        <v>0</v>
      </c>
    </row>
    <row r="84" s="12" customFormat="1" ht="25.92" customHeight="1">
      <c r="A84" s="12"/>
      <c r="B84" s="188"/>
      <c r="C84" s="189"/>
      <c r="D84" s="190" t="s">
        <v>69</v>
      </c>
      <c r="E84" s="191" t="s">
        <v>122</v>
      </c>
      <c r="F84" s="191" t="s">
        <v>123</v>
      </c>
      <c r="G84" s="189"/>
      <c r="H84" s="189"/>
      <c r="I84" s="192"/>
      <c r="J84" s="193">
        <f>BK84</f>
        <v>0</v>
      </c>
      <c r="K84" s="189"/>
      <c r="L84" s="194"/>
      <c r="M84" s="195"/>
      <c r="N84" s="196"/>
      <c r="O84" s="196"/>
      <c r="P84" s="197">
        <f>P85</f>
        <v>0</v>
      </c>
      <c r="Q84" s="196"/>
      <c r="R84" s="197">
        <f>R85</f>
        <v>0</v>
      </c>
      <c r="S84" s="196"/>
      <c r="T84" s="198">
        <f>T85</f>
        <v>0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199" t="s">
        <v>78</v>
      </c>
      <c r="AT84" s="200" t="s">
        <v>69</v>
      </c>
      <c r="AU84" s="200" t="s">
        <v>70</v>
      </c>
      <c r="AY84" s="199" t="s">
        <v>124</v>
      </c>
      <c r="BK84" s="201">
        <f>BK85</f>
        <v>0</v>
      </c>
    </row>
    <row r="85" s="12" customFormat="1" ht="22.8" customHeight="1">
      <c r="A85" s="12"/>
      <c r="B85" s="188"/>
      <c r="C85" s="189"/>
      <c r="D85" s="190" t="s">
        <v>69</v>
      </c>
      <c r="E85" s="202" t="s">
        <v>78</v>
      </c>
      <c r="F85" s="202" t="s">
        <v>125</v>
      </c>
      <c r="G85" s="189"/>
      <c r="H85" s="189"/>
      <c r="I85" s="192"/>
      <c r="J85" s="203">
        <f>BK85</f>
        <v>0</v>
      </c>
      <c r="K85" s="189"/>
      <c r="L85" s="194"/>
      <c r="M85" s="195"/>
      <c r="N85" s="196"/>
      <c r="O85" s="196"/>
      <c r="P85" s="197">
        <f>SUM(P86:P99)</f>
        <v>0</v>
      </c>
      <c r="Q85" s="196"/>
      <c r="R85" s="197">
        <f>SUM(R86:R99)</f>
        <v>0</v>
      </c>
      <c r="S85" s="196"/>
      <c r="T85" s="198">
        <f>SUM(T86:T99)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199" t="s">
        <v>78</v>
      </c>
      <c r="AT85" s="200" t="s">
        <v>69</v>
      </c>
      <c r="AU85" s="200" t="s">
        <v>78</v>
      </c>
      <c r="AY85" s="199" t="s">
        <v>124</v>
      </c>
      <c r="BK85" s="201">
        <f>SUM(BK86:BK99)</f>
        <v>0</v>
      </c>
    </row>
    <row r="86" s="2" customFormat="1" ht="14.4" customHeight="1">
      <c r="A86" s="38"/>
      <c r="B86" s="39"/>
      <c r="C86" s="204" t="s">
        <v>78</v>
      </c>
      <c r="D86" s="204" t="s">
        <v>126</v>
      </c>
      <c r="E86" s="205" t="s">
        <v>127</v>
      </c>
      <c r="F86" s="206" t="s">
        <v>128</v>
      </c>
      <c r="G86" s="207" t="s">
        <v>129</v>
      </c>
      <c r="H86" s="208">
        <v>0.089999999999999997</v>
      </c>
      <c r="I86" s="209"/>
      <c r="J86" s="210">
        <f>ROUND(I86*H86,2)</f>
        <v>0</v>
      </c>
      <c r="K86" s="206" t="s">
        <v>130</v>
      </c>
      <c r="L86" s="44"/>
      <c r="M86" s="211" t="s">
        <v>19</v>
      </c>
      <c r="N86" s="212" t="s">
        <v>41</v>
      </c>
      <c r="O86" s="84"/>
      <c r="P86" s="213">
        <f>O86*H86</f>
        <v>0</v>
      </c>
      <c r="Q86" s="213">
        <v>0</v>
      </c>
      <c r="R86" s="213">
        <f>Q86*H86</f>
        <v>0</v>
      </c>
      <c r="S86" s="213">
        <v>0</v>
      </c>
      <c r="T86" s="214">
        <f>S86*H86</f>
        <v>0</v>
      </c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  <c r="AR86" s="215" t="s">
        <v>131</v>
      </c>
      <c r="AT86" s="215" t="s">
        <v>126</v>
      </c>
      <c r="AU86" s="215" t="s">
        <v>80</v>
      </c>
      <c r="AY86" s="17" t="s">
        <v>124</v>
      </c>
      <c r="BE86" s="216">
        <f>IF(N86="základní",J86,0)</f>
        <v>0</v>
      </c>
      <c r="BF86" s="216">
        <f>IF(N86="snížená",J86,0)</f>
        <v>0</v>
      </c>
      <c r="BG86" s="216">
        <f>IF(N86="zákl. přenesená",J86,0)</f>
        <v>0</v>
      </c>
      <c r="BH86" s="216">
        <f>IF(N86="sníž. přenesená",J86,0)</f>
        <v>0</v>
      </c>
      <c r="BI86" s="216">
        <f>IF(N86="nulová",J86,0)</f>
        <v>0</v>
      </c>
      <c r="BJ86" s="17" t="s">
        <v>78</v>
      </c>
      <c r="BK86" s="216">
        <f>ROUND(I86*H86,2)</f>
        <v>0</v>
      </c>
      <c r="BL86" s="17" t="s">
        <v>131</v>
      </c>
      <c r="BM86" s="215" t="s">
        <v>172</v>
      </c>
    </row>
    <row r="87" s="2" customFormat="1">
      <c r="A87" s="38"/>
      <c r="B87" s="39"/>
      <c r="C87" s="40"/>
      <c r="D87" s="217" t="s">
        <v>133</v>
      </c>
      <c r="E87" s="40"/>
      <c r="F87" s="218" t="s">
        <v>134</v>
      </c>
      <c r="G87" s="40"/>
      <c r="H87" s="40"/>
      <c r="I87" s="219"/>
      <c r="J87" s="40"/>
      <c r="K87" s="40"/>
      <c r="L87" s="44"/>
      <c r="M87" s="220"/>
      <c r="N87" s="221"/>
      <c r="O87" s="84"/>
      <c r="P87" s="84"/>
      <c r="Q87" s="84"/>
      <c r="R87" s="84"/>
      <c r="S87" s="84"/>
      <c r="T87" s="85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  <c r="AT87" s="17" t="s">
        <v>133</v>
      </c>
      <c r="AU87" s="17" t="s">
        <v>80</v>
      </c>
    </row>
    <row r="88" s="2" customFormat="1">
      <c r="A88" s="38"/>
      <c r="B88" s="39"/>
      <c r="C88" s="40"/>
      <c r="D88" s="222" t="s">
        <v>135</v>
      </c>
      <c r="E88" s="40"/>
      <c r="F88" s="223" t="s">
        <v>136</v>
      </c>
      <c r="G88" s="40"/>
      <c r="H88" s="40"/>
      <c r="I88" s="219"/>
      <c r="J88" s="40"/>
      <c r="K88" s="40"/>
      <c r="L88" s="44"/>
      <c r="M88" s="220"/>
      <c r="N88" s="221"/>
      <c r="O88" s="84"/>
      <c r="P88" s="84"/>
      <c r="Q88" s="84"/>
      <c r="R88" s="84"/>
      <c r="S88" s="84"/>
      <c r="T88" s="85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  <c r="AT88" s="17" t="s">
        <v>135</v>
      </c>
      <c r="AU88" s="17" t="s">
        <v>80</v>
      </c>
    </row>
    <row r="89" s="13" customFormat="1">
      <c r="A89" s="13"/>
      <c r="B89" s="224"/>
      <c r="C89" s="225"/>
      <c r="D89" s="217" t="s">
        <v>137</v>
      </c>
      <c r="E89" s="226" t="s">
        <v>19</v>
      </c>
      <c r="F89" s="227" t="s">
        <v>173</v>
      </c>
      <c r="G89" s="225"/>
      <c r="H89" s="228">
        <v>0.089999999999999997</v>
      </c>
      <c r="I89" s="229"/>
      <c r="J89" s="225"/>
      <c r="K89" s="225"/>
      <c r="L89" s="230"/>
      <c r="M89" s="231"/>
      <c r="N89" s="232"/>
      <c r="O89" s="232"/>
      <c r="P89" s="232"/>
      <c r="Q89" s="232"/>
      <c r="R89" s="232"/>
      <c r="S89" s="232"/>
      <c r="T89" s="233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T89" s="234" t="s">
        <v>137</v>
      </c>
      <c r="AU89" s="234" t="s">
        <v>80</v>
      </c>
      <c r="AV89" s="13" t="s">
        <v>80</v>
      </c>
      <c r="AW89" s="13" t="s">
        <v>32</v>
      </c>
      <c r="AX89" s="13" t="s">
        <v>78</v>
      </c>
      <c r="AY89" s="234" t="s">
        <v>124</v>
      </c>
    </row>
    <row r="90" s="2" customFormat="1" ht="14.4" customHeight="1">
      <c r="A90" s="38"/>
      <c r="B90" s="39"/>
      <c r="C90" s="204" t="s">
        <v>80</v>
      </c>
      <c r="D90" s="204" t="s">
        <v>126</v>
      </c>
      <c r="E90" s="205" t="s">
        <v>139</v>
      </c>
      <c r="F90" s="206" t="s">
        <v>140</v>
      </c>
      <c r="G90" s="207" t="s">
        <v>129</v>
      </c>
      <c r="H90" s="208">
        <v>0.059999999999999998</v>
      </c>
      <c r="I90" s="209"/>
      <c r="J90" s="210">
        <f>ROUND(I90*H90,2)</f>
        <v>0</v>
      </c>
      <c r="K90" s="206" t="s">
        <v>130</v>
      </c>
      <c r="L90" s="44"/>
      <c r="M90" s="211" t="s">
        <v>19</v>
      </c>
      <c r="N90" s="212" t="s">
        <v>41</v>
      </c>
      <c r="O90" s="84"/>
      <c r="P90" s="213">
        <f>O90*H90</f>
        <v>0</v>
      </c>
      <c r="Q90" s="213">
        <v>0</v>
      </c>
      <c r="R90" s="213">
        <f>Q90*H90</f>
        <v>0</v>
      </c>
      <c r="S90" s="213">
        <v>0</v>
      </c>
      <c r="T90" s="214">
        <f>S90*H90</f>
        <v>0</v>
      </c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R90" s="215" t="s">
        <v>131</v>
      </c>
      <c r="AT90" s="215" t="s">
        <v>126</v>
      </c>
      <c r="AU90" s="215" t="s">
        <v>80</v>
      </c>
      <c r="AY90" s="17" t="s">
        <v>124</v>
      </c>
      <c r="BE90" s="216">
        <f>IF(N90="základní",J90,0)</f>
        <v>0</v>
      </c>
      <c r="BF90" s="216">
        <f>IF(N90="snížená",J90,0)</f>
        <v>0</v>
      </c>
      <c r="BG90" s="216">
        <f>IF(N90="zákl. přenesená",J90,0)</f>
        <v>0</v>
      </c>
      <c r="BH90" s="216">
        <f>IF(N90="sníž. přenesená",J90,0)</f>
        <v>0</v>
      </c>
      <c r="BI90" s="216">
        <f>IF(N90="nulová",J90,0)</f>
        <v>0</v>
      </c>
      <c r="BJ90" s="17" t="s">
        <v>78</v>
      </c>
      <c r="BK90" s="216">
        <f>ROUND(I90*H90,2)</f>
        <v>0</v>
      </c>
      <c r="BL90" s="17" t="s">
        <v>131</v>
      </c>
      <c r="BM90" s="215" t="s">
        <v>174</v>
      </c>
    </row>
    <row r="91" s="2" customFormat="1">
      <c r="A91" s="38"/>
      <c r="B91" s="39"/>
      <c r="C91" s="40"/>
      <c r="D91" s="217" t="s">
        <v>133</v>
      </c>
      <c r="E91" s="40"/>
      <c r="F91" s="218" t="s">
        <v>142</v>
      </c>
      <c r="G91" s="40"/>
      <c r="H91" s="40"/>
      <c r="I91" s="219"/>
      <c r="J91" s="40"/>
      <c r="K91" s="40"/>
      <c r="L91" s="44"/>
      <c r="M91" s="220"/>
      <c r="N91" s="221"/>
      <c r="O91" s="84"/>
      <c r="P91" s="84"/>
      <c r="Q91" s="84"/>
      <c r="R91" s="84"/>
      <c r="S91" s="84"/>
      <c r="T91" s="85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T91" s="17" t="s">
        <v>133</v>
      </c>
      <c r="AU91" s="17" t="s">
        <v>80</v>
      </c>
    </row>
    <row r="92" s="2" customFormat="1">
      <c r="A92" s="38"/>
      <c r="B92" s="39"/>
      <c r="C92" s="40"/>
      <c r="D92" s="222" t="s">
        <v>135</v>
      </c>
      <c r="E92" s="40"/>
      <c r="F92" s="223" t="s">
        <v>143</v>
      </c>
      <c r="G92" s="40"/>
      <c r="H92" s="40"/>
      <c r="I92" s="219"/>
      <c r="J92" s="40"/>
      <c r="K92" s="40"/>
      <c r="L92" s="44"/>
      <c r="M92" s="220"/>
      <c r="N92" s="221"/>
      <c r="O92" s="84"/>
      <c r="P92" s="84"/>
      <c r="Q92" s="84"/>
      <c r="R92" s="84"/>
      <c r="S92" s="84"/>
      <c r="T92" s="85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  <c r="AT92" s="17" t="s">
        <v>135</v>
      </c>
      <c r="AU92" s="17" t="s">
        <v>80</v>
      </c>
    </row>
    <row r="93" s="13" customFormat="1">
      <c r="A93" s="13"/>
      <c r="B93" s="224"/>
      <c r="C93" s="225"/>
      <c r="D93" s="217" t="s">
        <v>137</v>
      </c>
      <c r="E93" s="226" t="s">
        <v>19</v>
      </c>
      <c r="F93" s="227" t="s">
        <v>175</v>
      </c>
      <c r="G93" s="225"/>
      <c r="H93" s="228">
        <v>0.059999999999999998</v>
      </c>
      <c r="I93" s="229"/>
      <c r="J93" s="225"/>
      <c r="K93" s="225"/>
      <c r="L93" s="230"/>
      <c r="M93" s="231"/>
      <c r="N93" s="232"/>
      <c r="O93" s="232"/>
      <c r="P93" s="232"/>
      <c r="Q93" s="232"/>
      <c r="R93" s="232"/>
      <c r="S93" s="232"/>
      <c r="T93" s="233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T93" s="234" t="s">
        <v>137</v>
      </c>
      <c r="AU93" s="234" t="s">
        <v>80</v>
      </c>
      <c r="AV93" s="13" t="s">
        <v>80</v>
      </c>
      <c r="AW93" s="13" t="s">
        <v>32</v>
      </c>
      <c r="AX93" s="13" t="s">
        <v>78</v>
      </c>
      <c r="AY93" s="234" t="s">
        <v>124</v>
      </c>
    </row>
    <row r="94" s="2" customFormat="1" ht="14.4" customHeight="1">
      <c r="A94" s="38"/>
      <c r="B94" s="39"/>
      <c r="C94" s="204" t="s">
        <v>145</v>
      </c>
      <c r="D94" s="204" t="s">
        <v>126</v>
      </c>
      <c r="E94" s="205" t="s">
        <v>146</v>
      </c>
      <c r="F94" s="206" t="s">
        <v>147</v>
      </c>
      <c r="G94" s="207" t="s">
        <v>129</v>
      </c>
      <c r="H94" s="208">
        <v>0.089999999999999997</v>
      </c>
      <c r="I94" s="209"/>
      <c r="J94" s="210">
        <f>ROUND(I94*H94,2)</f>
        <v>0</v>
      </c>
      <c r="K94" s="206" t="s">
        <v>130</v>
      </c>
      <c r="L94" s="44"/>
      <c r="M94" s="211" t="s">
        <v>19</v>
      </c>
      <c r="N94" s="212" t="s">
        <v>41</v>
      </c>
      <c r="O94" s="84"/>
      <c r="P94" s="213">
        <f>O94*H94</f>
        <v>0</v>
      </c>
      <c r="Q94" s="213">
        <v>0</v>
      </c>
      <c r="R94" s="213">
        <f>Q94*H94</f>
        <v>0</v>
      </c>
      <c r="S94" s="213">
        <v>0</v>
      </c>
      <c r="T94" s="214">
        <f>S94*H94</f>
        <v>0</v>
      </c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R94" s="215" t="s">
        <v>131</v>
      </c>
      <c r="AT94" s="215" t="s">
        <v>126</v>
      </c>
      <c r="AU94" s="215" t="s">
        <v>80</v>
      </c>
      <c r="AY94" s="17" t="s">
        <v>124</v>
      </c>
      <c r="BE94" s="216">
        <f>IF(N94="základní",J94,0)</f>
        <v>0</v>
      </c>
      <c r="BF94" s="216">
        <f>IF(N94="snížená",J94,0)</f>
        <v>0</v>
      </c>
      <c r="BG94" s="216">
        <f>IF(N94="zákl. přenesená",J94,0)</f>
        <v>0</v>
      </c>
      <c r="BH94" s="216">
        <f>IF(N94="sníž. přenesená",J94,0)</f>
        <v>0</v>
      </c>
      <c r="BI94" s="216">
        <f>IF(N94="nulová",J94,0)</f>
        <v>0</v>
      </c>
      <c r="BJ94" s="17" t="s">
        <v>78</v>
      </c>
      <c r="BK94" s="216">
        <f>ROUND(I94*H94,2)</f>
        <v>0</v>
      </c>
      <c r="BL94" s="17" t="s">
        <v>131</v>
      </c>
      <c r="BM94" s="215" t="s">
        <v>176</v>
      </c>
    </row>
    <row r="95" s="2" customFormat="1">
      <c r="A95" s="38"/>
      <c r="B95" s="39"/>
      <c r="C95" s="40"/>
      <c r="D95" s="217" t="s">
        <v>133</v>
      </c>
      <c r="E95" s="40"/>
      <c r="F95" s="218" t="s">
        <v>149</v>
      </c>
      <c r="G95" s="40"/>
      <c r="H95" s="40"/>
      <c r="I95" s="219"/>
      <c r="J95" s="40"/>
      <c r="K95" s="40"/>
      <c r="L95" s="44"/>
      <c r="M95" s="220"/>
      <c r="N95" s="221"/>
      <c r="O95" s="84"/>
      <c r="P95" s="84"/>
      <c r="Q95" s="84"/>
      <c r="R95" s="84"/>
      <c r="S95" s="84"/>
      <c r="T95" s="85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T95" s="17" t="s">
        <v>133</v>
      </c>
      <c r="AU95" s="17" t="s">
        <v>80</v>
      </c>
    </row>
    <row r="96" s="2" customFormat="1">
      <c r="A96" s="38"/>
      <c r="B96" s="39"/>
      <c r="C96" s="40"/>
      <c r="D96" s="222" t="s">
        <v>135</v>
      </c>
      <c r="E96" s="40"/>
      <c r="F96" s="223" t="s">
        <v>150</v>
      </c>
      <c r="G96" s="40"/>
      <c r="H96" s="40"/>
      <c r="I96" s="219"/>
      <c r="J96" s="40"/>
      <c r="K96" s="40"/>
      <c r="L96" s="44"/>
      <c r="M96" s="220"/>
      <c r="N96" s="221"/>
      <c r="O96" s="84"/>
      <c r="P96" s="84"/>
      <c r="Q96" s="84"/>
      <c r="R96" s="84"/>
      <c r="S96" s="84"/>
      <c r="T96" s="85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T96" s="17" t="s">
        <v>135</v>
      </c>
      <c r="AU96" s="17" t="s">
        <v>80</v>
      </c>
    </row>
    <row r="97" s="2" customFormat="1" ht="14.4" customHeight="1">
      <c r="A97" s="38"/>
      <c r="B97" s="39"/>
      <c r="C97" s="204" t="s">
        <v>131</v>
      </c>
      <c r="D97" s="204" t="s">
        <v>126</v>
      </c>
      <c r="E97" s="205" t="s">
        <v>151</v>
      </c>
      <c r="F97" s="206" t="s">
        <v>152</v>
      </c>
      <c r="G97" s="207" t="s">
        <v>129</v>
      </c>
      <c r="H97" s="208">
        <v>0.059999999999999998</v>
      </c>
      <c r="I97" s="209"/>
      <c r="J97" s="210">
        <f>ROUND(I97*H97,2)</f>
        <v>0</v>
      </c>
      <c r="K97" s="206" t="s">
        <v>130</v>
      </c>
      <c r="L97" s="44"/>
      <c r="M97" s="211" t="s">
        <v>19</v>
      </c>
      <c r="N97" s="212" t="s">
        <v>41</v>
      </c>
      <c r="O97" s="84"/>
      <c r="P97" s="213">
        <f>O97*H97</f>
        <v>0</v>
      </c>
      <c r="Q97" s="213">
        <v>0</v>
      </c>
      <c r="R97" s="213">
        <f>Q97*H97</f>
        <v>0</v>
      </c>
      <c r="S97" s="213">
        <v>0</v>
      </c>
      <c r="T97" s="214">
        <f>S97*H97</f>
        <v>0</v>
      </c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R97" s="215" t="s">
        <v>131</v>
      </c>
      <c r="AT97" s="215" t="s">
        <v>126</v>
      </c>
      <c r="AU97" s="215" t="s">
        <v>80</v>
      </c>
      <c r="AY97" s="17" t="s">
        <v>124</v>
      </c>
      <c r="BE97" s="216">
        <f>IF(N97="základní",J97,0)</f>
        <v>0</v>
      </c>
      <c r="BF97" s="216">
        <f>IF(N97="snížená",J97,0)</f>
        <v>0</v>
      </c>
      <c r="BG97" s="216">
        <f>IF(N97="zákl. přenesená",J97,0)</f>
        <v>0</v>
      </c>
      <c r="BH97" s="216">
        <f>IF(N97="sníž. přenesená",J97,0)</f>
        <v>0</v>
      </c>
      <c r="BI97" s="216">
        <f>IF(N97="nulová",J97,0)</f>
        <v>0</v>
      </c>
      <c r="BJ97" s="17" t="s">
        <v>78</v>
      </c>
      <c r="BK97" s="216">
        <f>ROUND(I97*H97,2)</f>
        <v>0</v>
      </c>
      <c r="BL97" s="17" t="s">
        <v>131</v>
      </c>
      <c r="BM97" s="215" t="s">
        <v>177</v>
      </c>
    </row>
    <row r="98" s="2" customFormat="1">
      <c r="A98" s="38"/>
      <c r="B98" s="39"/>
      <c r="C98" s="40"/>
      <c r="D98" s="217" t="s">
        <v>133</v>
      </c>
      <c r="E98" s="40"/>
      <c r="F98" s="218" t="s">
        <v>154</v>
      </c>
      <c r="G98" s="40"/>
      <c r="H98" s="40"/>
      <c r="I98" s="219"/>
      <c r="J98" s="40"/>
      <c r="K98" s="40"/>
      <c r="L98" s="44"/>
      <c r="M98" s="220"/>
      <c r="N98" s="221"/>
      <c r="O98" s="84"/>
      <c r="P98" s="84"/>
      <c r="Q98" s="84"/>
      <c r="R98" s="84"/>
      <c r="S98" s="84"/>
      <c r="T98" s="85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T98" s="17" t="s">
        <v>133</v>
      </c>
      <c r="AU98" s="17" t="s">
        <v>80</v>
      </c>
    </row>
    <row r="99" s="2" customFormat="1">
      <c r="A99" s="38"/>
      <c r="B99" s="39"/>
      <c r="C99" s="40"/>
      <c r="D99" s="222" t="s">
        <v>135</v>
      </c>
      <c r="E99" s="40"/>
      <c r="F99" s="223" t="s">
        <v>155</v>
      </c>
      <c r="G99" s="40"/>
      <c r="H99" s="40"/>
      <c r="I99" s="219"/>
      <c r="J99" s="40"/>
      <c r="K99" s="40"/>
      <c r="L99" s="44"/>
      <c r="M99" s="220"/>
      <c r="N99" s="221"/>
      <c r="O99" s="84"/>
      <c r="P99" s="84"/>
      <c r="Q99" s="84"/>
      <c r="R99" s="84"/>
      <c r="S99" s="84"/>
      <c r="T99" s="85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  <c r="AT99" s="17" t="s">
        <v>135</v>
      </c>
      <c r="AU99" s="17" t="s">
        <v>80</v>
      </c>
    </row>
    <row r="100" s="12" customFormat="1" ht="25.92" customHeight="1">
      <c r="A100" s="12"/>
      <c r="B100" s="188"/>
      <c r="C100" s="189"/>
      <c r="D100" s="190" t="s">
        <v>69</v>
      </c>
      <c r="E100" s="191" t="s">
        <v>156</v>
      </c>
      <c r="F100" s="191" t="s">
        <v>157</v>
      </c>
      <c r="G100" s="189"/>
      <c r="H100" s="189"/>
      <c r="I100" s="192"/>
      <c r="J100" s="193">
        <f>BK100</f>
        <v>0</v>
      </c>
      <c r="K100" s="189"/>
      <c r="L100" s="194"/>
      <c r="M100" s="195"/>
      <c r="N100" s="196"/>
      <c r="O100" s="196"/>
      <c r="P100" s="197">
        <f>P101</f>
        <v>0</v>
      </c>
      <c r="Q100" s="196"/>
      <c r="R100" s="197">
        <f>R101</f>
        <v>0</v>
      </c>
      <c r="S100" s="196"/>
      <c r="T100" s="198">
        <f>T101</f>
        <v>0</v>
      </c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R100" s="199" t="s">
        <v>131</v>
      </c>
      <c r="AT100" s="200" t="s">
        <v>69</v>
      </c>
      <c r="AU100" s="200" t="s">
        <v>70</v>
      </c>
      <c r="AY100" s="199" t="s">
        <v>124</v>
      </c>
      <c r="BK100" s="201">
        <f>BK101</f>
        <v>0</v>
      </c>
    </row>
    <row r="101" s="12" customFormat="1" ht="22.8" customHeight="1">
      <c r="A101" s="12"/>
      <c r="B101" s="188"/>
      <c r="C101" s="189"/>
      <c r="D101" s="190" t="s">
        <v>69</v>
      </c>
      <c r="E101" s="202" t="s">
        <v>158</v>
      </c>
      <c r="F101" s="202" t="s">
        <v>159</v>
      </c>
      <c r="G101" s="189"/>
      <c r="H101" s="189"/>
      <c r="I101" s="192"/>
      <c r="J101" s="203">
        <f>BK101</f>
        <v>0</v>
      </c>
      <c r="K101" s="189"/>
      <c r="L101" s="194"/>
      <c r="M101" s="195"/>
      <c r="N101" s="196"/>
      <c r="O101" s="196"/>
      <c r="P101" s="197">
        <f>SUM(P102:P105)</f>
        <v>0</v>
      </c>
      <c r="Q101" s="196"/>
      <c r="R101" s="197">
        <f>SUM(R102:R105)</f>
        <v>0</v>
      </c>
      <c r="S101" s="196"/>
      <c r="T101" s="198">
        <f>SUM(T102:T105)</f>
        <v>0</v>
      </c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R101" s="199" t="s">
        <v>131</v>
      </c>
      <c r="AT101" s="200" t="s">
        <v>69</v>
      </c>
      <c r="AU101" s="200" t="s">
        <v>78</v>
      </c>
      <c r="AY101" s="199" t="s">
        <v>124</v>
      </c>
      <c r="BK101" s="201">
        <f>SUM(BK102:BK105)</f>
        <v>0</v>
      </c>
    </row>
    <row r="102" s="2" customFormat="1" ht="19.8" customHeight="1">
      <c r="A102" s="38"/>
      <c r="B102" s="39"/>
      <c r="C102" s="204" t="s">
        <v>160</v>
      </c>
      <c r="D102" s="204" t="s">
        <v>126</v>
      </c>
      <c r="E102" s="205" t="s">
        <v>161</v>
      </c>
      <c r="F102" s="206" t="s">
        <v>162</v>
      </c>
      <c r="G102" s="207" t="s">
        <v>129</v>
      </c>
      <c r="H102" s="208">
        <v>0.089999999999999997</v>
      </c>
      <c r="I102" s="209"/>
      <c r="J102" s="210">
        <f>ROUND(I102*H102,2)</f>
        <v>0</v>
      </c>
      <c r="K102" s="206" t="s">
        <v>19</v>
      </c>
      <c r="L102" s="44"/>
      <c r="M102" s="211" t="s">
        <v>19</v>
      </c>
      <c r="N102" s="212" t="s">
        <v>41</v>
      </c>
      <c r="O102" s="84"/>
      <c r="P102" s="213">
        <f>O102*H102</f>
        <v>0</v>
      </c>
      <c r="Q102" s="213">
        <v>0</v>
      </c>
      <c r="R102" s="213">
        <f>Q102*H102</f>
        <v>0</v>
      </c>
      <c r="S102" s="213">
        <v>0</v>
      </c>
      <c r="T102" s="214">
        <f>S102*H102</f>
        <v>0</v>
      </c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R102" s="215" t="s">
        <v>163</v>
      </c>
      <c r="AT102" s="215" t="s">
        <v>126</v>
      </c>
      <c r="AU102" s="215" t="s">
        <v>80</v>
      </c>
      <c r="AY102" s="17" t="s">
        <v>124</v>
      </c>
      <c r="BE102" s="216">
        <f>IF(N102="základní",J102,0)</f>
        <v>0</v>
      </c>
      <c r="BF102" s="216">
        <f>IF(N102="snížená",J102,0)</f>
        <v>0</v>
      </c>
      <c r="BG102" s="216">
        <f>IF(N102="zákl. přenesená",J102,0)</f>
        <v>0</v>
      </c>
      <c r="BH102" s="216">
        <f>IF(N102="sníž. přenesená",J102,0)</f>
        <v>0</v>
      </c>
      <c r="BI102" s="216">
        <f>IF(N102="nulová",J102,0)</f>
        <v>0</v>
      </c>
      <c r="BJ102" s="17" t="s">
        <v>78</v>
      </c>
      <c r="BK102" s="216">
        <f>ROUND(I102*H102,2)</f>
        <v>0</v>
      </c>
      <c r="BL102" s="17" t="s">
        <v>163</v>
      </c>
      <c r="BM102" s="215" t="s">
        <v>178</v>
      </c>
    </row>
    <row r="103" s="2" customFormat="1">
      <c r="A103" s="38"/>
      <c r="B103" s="39"/>
      <c r="C103" s="40"/>
      <c r="D103" s="217" t="s">
        <v>133</v>
      </c>
      <c r="E103" s="40"/>
      <c r="F103" s="218" t="s">
        <v>165</v>
      </c>
      <c r="G103" s="40"/>
      <c r="H103" s="40"/>
      <c r="I103" s="219"/>
      <c r="J103" s="40"/>
      <c r="K103" s="40"/>
      <c r="L103" s="44"/>
      <c r="M103" s="220"/>
      <c r="N103" s="221"/>
      <c r="O103" s="84"/>
      <c r="P103" s="84"/>
      <c r="Q103" s="84"/>
      <c r="R103" s="84"/>
      <c r="S103" s="84"/>
      <c r="T103" s="85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  <c r="AT103" s="17" t="s">
        <v>133</v>
      </c>
      <c r="AU103" s="17" t="s">
        <v>80</v>
      </c>
    </row>
    <row r="104" s="2" customFormat="1" ht="19.8" customHeight="1">
      <c r="A104" s="38"/>
      <c r="B104" s="39"/>
      <c r="C104" s="204" t="s">
        <v>166</v>
      </c>
      <c r="D104" s="204" t="s">
        <v>126</v>
      </c>
      <c r="E104" s="205" t="s">
        <v>167</v>
      </c>
      <c r="F104" s="206" t="s">
        <v>168</v>
      </c>
      <c r="G104" s="207" t="s">
        <v>129</v>
      </c>
      <c r="H104" s="208">
        <v>0.059999999999999998</v>
      </c>
      <c r="I104" s="209"/>
      <c r="J104" s="210">
        <f>ROUND(I104*H104,2)</f>
        <v>0</v>
      </c>
      <c r="K104" s="206" t="s">
        <v>19</v>
      </c>
      <c r="L104" s="44"/>
      <c r="M104" s="211" t="s">
        <v>19</v>
      </c>
      <c r="N104" s="212" t="s">
        <v>41</v>
      </c>
      <c r="O104" s="84"/>
      <c r="P104" s="213">
        <f>O104*H104</f>
        <v>0</v>
      </c>
      <c r="Q104" s="213">
        <v>0</v>
      </c>
      <c r="R104" s="213">
        <f>Q104*H104</f>
        <v>0</v>
      </c>
      <c r="S104" s="213">
        <v>0</v>
      </c>
      <c r="T104" s="214">
        <f>S104*H104</f>
        <v>0</v>
      </c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  <c r="AR104" s="215" t="s">
        <v>163</v>
      </c>
      <c r="AT104" s="215" t="s">
        <v>126</v>
      </c>
      <c r="AU104" s="215" t="s">
        <v>80</v>
      </c>
      <c r="AY104" s="17" t="s">
        <v>124</v>
      </c>
      <c r="BE104" s="216">
        <f>IF(N104="základní",J104,0)</f>
        <v>0</v>
      </c>
      <c r="BF104" s="216">
        <f>IF(N104="snížená",J104,0)</f>
        <v>0</v>
      </c>
      <c r="BG104" s="216">
        <f>IF(N104="zákl. přenesená",J104,0)</f>
        <v>0</v>
      </c>
      <c r="BH104" s="216">
        <f>IF(N104="sníž. přenesená",J104,0)</f>
        <v>0</v>
      </c>
      <c r="BI104" s="216">
        <f>IF(N104="nulová",J104,0)</f>
        <v>0</v>
      </c>
      <c r="BJ104" s="17" t="s">
        <v>78</v>
      </c>
      <c r="BK104" s="216">
        <f>ROUND(I104*H104,2)</f>
        <v>0</v>
      </c>
      <c r="BL104" s="17" t="s">
        <v>163</v>
      </c>
      <c r="BM104" s="215" t="s">
        <v>179</v>
      </c>
    </row>
    <row r="105" s="2" customFormat="1">
      <c r="A105" s="38"/>
      <c r="B105" s="39"/>
      <c r="C105" s="40"/>
      <c r="D105" s="217" t="s">
        <v>133</v>
      </c>
      <c r="E105" s="40"/>
      <c r="F105" s="218" t="s">
        <v>170</v>
      </c>
      <c r="G105" s="40"/>
      <c r="H105" s="40"/>
      <c r="I105" s="219"/>
      <c r="J105" s="40"/>
      <c r="K105" s="40"/>
      <c r="L105" s="44"/>
      <c r="M105" s="235"/>
      <c r="N105" s="236"/>
      <c r="O105" s="237"/>
      <c r="P105" s="237"/>
      <c r="Q105" s="237"/>
      <c r="R105" s="237"/>
      <c r="S105" s="237"/>
      <c r="T105" s="2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  <c r="AT105" s="17" t="s">
        <v>133</v>
      </c>
      <c r="AU105" s="17" t="s">
        <v>80</v>
      </c>
    </row>
    <row r="106" s="2" customFormat="1" ht="6.96" customHeight="1">
      <c r="A106" s="38"/>
      <c r="B106" s="59"/>
      <c r="C106" s="60"/>
      <c r="D106" s="60"/>
      <c r="E106" s="60"/>
      <c r="F106" s="60"/>
      <c r="G106" s="60"/>
      <c r="H106" s="60"/>
      <c r="I106" s="60"/>
      <c r="J106" s="60"/>
      <c r="K106" s="60"/>
      <c r="L106" s="44"/>
      <c r="M106" s="38"/>
      <c r="O106" s="38"/>
      <c r="P106" s="38"/>
      <c r="Q106" s="38"/>
      <c r="R106" s="38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</row>
  </sheetData>
  <sheetProtection sheet="1" autoFilter="0" formatColumns="0" formatRows="0" objects="1" scenarios="1" spinCount="100000" saltValue="mWucrCl2Lr1oNnuUbiY+aDsTnFsMoOwzkYeQyOpffjEOsdEThzXLSBDWjOjLhM+GqR/hOIRzTQk6RVFAmM+0Rg==" hashValue="qPvnAxFrDXde6EZ+bMpIYqTRrznha343NdOmklAxGvKa9HcWllqQKgfTqV4kkSWutVrv5dDt3p+5cMIsalEh3A==" algorithmName="SHA-512" password="EB82"/>
  <autoFilter ref="C82:K105"/>
  <mergeCells count="9">
    <mergeCell ref="E7:H7"/>
    <mergeCell ref="E9:H9"/>
    <mergeCell ref="E18:H18"/>
    <mergeCell ref="E27:H27"/>
    <mergeCell ref="E48:H48"/>
    <mergeCell ref="E50:H50"/>
    <mergeCell ref="E73:H73"/>
    <mergeCell ref="E75:H75"/>
    <mergeCell ref="L2:V2"/>
  </mergeCells>
  <hyperlinks>
    <hyperlink ref="F88" r:id="rId1" display="https://podminky.urs.cz/item/CS_URS_2024_01/111103213"/>
    <hyperlink ref="F92" r:id="rId2" display="https://podminky.urs.cz/item/CS_URS_2024_01/111103223"/>
    <hyperlink ref="F96" r:id="rId3" display="https://podminky.urs.cz/item/CS_URS_2024_01/185803106"/>
    <hyperlink ref="F99" r:id="rId4" display="https://podminky.urs.cz/item/CS_URS_2024_01/185803107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5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851563" style="1" customWidth="1"/>
    <col min="2" max="2" width="1.148438" style="1" customWidth="1"/>
    <col min="3" max="3" width="4.421875" style="1" customWidth="1"/>
    <col min="4" max="4" width="4.574219" style="1" customWidth="1"/>
    <col min="5" max="5" width="18.28125" style="1" customWidth="1"/>
    <col min="6" max="6" width="108.0039" style="1" customWidth="1"/>
    <col min="7" max="7" width="8.003906" style="1" customWidth="1"/>
    <col min="8" max="8" width="15.00391" style="1" customWidth="1"/>
    <col min="9" max="9" width="16.85156" style="1" customWidth="1"/>
    <col min="10" max="10" width="23.85156" style="1" customWidth="1"/>
    <col min="11" max="11" width="23.85156" style="1" customWidth="1"/>
    <col min="12" max="12" width="10.00391" style="1" customWidth="1"/>
    <col min="13" max="13" width="11.57422" style="1" hidden="1" customWidth="1"/>
    <col min="14" max="14" width="9.140625" style="1" hidden="1"/>
    <col min="15" max="15" width="15.14063" style="1" hidden="1" customWidth="1"/>
    <col min="16" max="16" width="15.14063" style="1" hidden="1" customWidth="1"/>
    <col min="17" max="17" width="15.14063" style="1" hidden="1" customWidth="1"/>
    <col min="18" max="18" width="15.14063" style="1" hidden="1" customWidth="1"/>
    <col min="19" max="19" width="15.14063" style="1" hidden="1" customWidth="1"/>
    <col min="20" max="20" width="15.14063" style="1" hidden="1" customWidth="1"/>
    <col min="21" max="21" width="17.42188" style="1" hidden="1" customWidth="1"/>
    <col min="22" max="22" width="13.14063" style="1" customWidth="1"/>
    <col min="23" max="23" width="17.42188" style="1" customWidth="1"/>
    <col min="24" max="24" width="13.14063" style="1" customWidth="1"/>
    <col min="25" max="25" width="16.00391" style="1" customWidth="1"/>
    <col min="26" max="26" width="11.71094" style="1" customWidth="1"/>
    <col min="27" max="27" width="16.00391" style="1" customWidth="1"/>
    <col min="28" max="28" width="17.42188" style="1" customWidth="1"/>
    <col min="29" max="29" width="11.71094" style="1" customWidth="1"/>
    <col min="30" max="30" width="16.00391" style="1" customWidth="1"/>
    <col min="31" max="31" width="17.42188" style="1" customWidth="1"/>
    <col min="44" max="44" width="9.140625" style="1" hidden="1"/>
    <col min="45" max="45" width="9.140625" style="1" hidden="1"/>
    <col min="46" max="46" width="9.140625" style="1" hidden="1"/>
    <col min="47" max="47" width="9.140625" style="1" hidden="1"/>
    <col min="48" max="48" width="9.140625" style="1" hidden="1"/>
    <col min="49" max="49" width="9.140625" style="1" hidden="1"/>
    <col min="50" max="50" width="9.140625" style="1" hidden="1"/>
    <col min="51" max="51" width="9.140625" style="1" hidden="1"/>
    <col min="52" max="52" width="9.140625" style="1" hidden="1"/>
    <col min="53" max="53" width="9.140625" style="1" hidden="1"/>
    <col min="54" max="54" width="9.140625" style="1" hidden="1"/>
    <col min="55" max="55" width="9.140625" style="1" hidden="1"/>
    <col min="56" max="56" width="9.140625" style="1" hidden="1"/>
    <col min="57" max="57" width="9.140625" style="1" hidden="1"/>
    <col min="58" max="58" width="9.140625" style="1" hidden="1"/>
    <col min="59" max="59" width="9.140625" style="1" hidden="1"/>
    <col min="60" max="60" width="9.140625" style="1" hidden="1"/>
    <col min="61" max="61" width="9.140625" style="1" hidden="1"/>
    <col min="62" max="62" width="9.140625" style="1" hidden="1"/>
    <col min="63" max="63" width="9.140625" style="1" hidden="1"/>
    <col min="64" max="64" width="9.140625" style="1" hidden="1"/>
    <col min="65" max="65" width="9.140625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85</v>
      </c>
    </row>
    <row r="3" s="1" customFormat="1" ht="6.96" customHeight="1">
      <c r="B3" s="128"/>
      <c r="C3" s="129"/>
      <c r="D3" s="129"/>
      <c r="E3" s="129"/>
      <c r="F3" s="129"/>
      <c r="G3" s="129"/>
      <c r="H3" s="129"/>
      <c r="I3" s="129"/>
      <c r="J3" s="129"/>
      <c r="K3" s="129"/>
      <c r="L3" s="20"/>
      <c r="AT3" s="17" t="s">
        <v>80</v>
      </c>
    </row>
    <row r="4" s="1" customFormat="1" ht="24.96" customHeight="1">
      <c r="B4" s="20"/>
      <c r="D4" s="130" t="s">
        <v>98</v>
      </c>
      <c r="L4" s="20"/>
      <c r="M4" s="131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32" t="s">
        <v>16</v>
      </c>
      <c r="L6" s="20"/>
    </row>
    <row r="7" s="1" customFormat="1" ht="14.4" customHeight="1">
      <c r="B7" s="20"/>
      <c r="E7" s="133" t="str">
        <f>'Rekapitulace stavby'!K6</f>
        <v>Údržba HOZ Pardubicko – část 2</v>
      </c>
      <c r="F7" s="132"/>
      <c r="G7" s="132"/>
      <c r="H7" s="132"/>
      <c r="L7" s="20"/>
    </row>
    <row r="8" s="2" customFormat="1" ht="12" customHeight="1">
      <c r="A8" s="38"/>
      <c r="B8" s="44"/>
      <c r="C8" s="38"/>
      <c r="D8" s="132" t="s">
        <v>99</v>
      </c>
      <c r="E8" s="38"/>
      <c r="F8" s="38"/>
      <c r="G8" s="38"/>
      <c r="H8" s="38"/>
      <c r="I8" s="38"/>
      <c r="J8" s="38"/>
      <c r="K8" s="38"/>
      <c r="L8" s="134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5.6" customHeight="1">
      <c r="A9" s="38"/>
      <c r="B9" s="44"/>
      <c r="C9" s="38"/>
      <c r="D9" s="38"/>
      <c r="E9" s="135" t="s">
        <v>180</v>
      </c>
      <c r="F9" s="38"/>
      <c r="G9" s="38"/>
      <c r="H9" s="38"/>
      <c r="I9" s="38"/>
      <c r="J9" s="38"/>
      <c r="K9" s="38"/>
      <c r="L9" s="134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134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32" t="s">
        <v>18</v>
      </c>
      <c r="E11" s="38"/>
      <c r="F11" s="136" t="s">
        <v>19</v>
      </c>
      <c r="G11" s="38"/>
      <c r="H11" s="38"/>
      <c r="I11" s="132" t="s">
        <v>20</v>
      </c>
      <c r="J11" s="136" t="s">
        <v>19</v>
      </c>
      <c r="K11" s="38"/>
      <c r="L11" s="134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32" t="s">
        <v>21</v>
      </c>
      <c r="E12" s="38"/>
      <c r="F12" s="136" t="s">
        <v>22</v>
      </c>
      <c r="G12" s="38"/>
      <c r="H12" s="38"/>
      <c r="I12" s="132" t="s">
        <v>23</v>
      </c>
      <c r="J12" s="137" t="str">
        <f>'Rekapitulace stavby'!AN8</f>
        <v>27. 2. 2024</v>
      </c>
      <c r="K12" s="38"/>
      <c r="L12" s="134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134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32" t="s">
        <v>25</v>
      </c>
      <c r="E14" s="38"/>
      <c r="F14" s="38"/>
      <c r="G14" s="38"/>
      <c r="H14" s="38"/>
      <c r="I14" s="132" t="s">
        <v>26</v>
      </c>
      <c r="J14" s="136" t="s">
        <v>19</v>
      </c>
      <c r="K14" s="38"/>
      <c r="L14" s="134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36" t="s">
        <v>27</v>
      </c>
      <c r="F15" s="38"/>
      <c r="G15" s="38"/>
      <c r="H15" s="38"/>
      <c r="I15" s="132" t="s">
        <v>28</v>
      </c>
      <c r="J15" s="136" t="s">
        <v>19</v>
      </c>
      <c r="K15" s="38"/>
      <c r="L15" s="134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134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32" t="s">
        <v>29</v>
      </c>
      <c r="E17" s="38"/>
      <c r="F17" s="38"/>
      <c r="G17" s="38"/>
      <c r="H17" s="38"/>
      <c r="I17" s="132" t="s">
        <v>26</v>
      </c>
      <c r="J17" s="33" t="str">
        <f>'Rekapitulace stavby'!AN13</f>
        <v>Vyplň údaj</v>
      </c>
      <c r="K17" s="38"/>
      <c r="L17" s="134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36"/>
      <c r="G18" s="136"/>
      <c r="H18" s="136"/>
      <c r="I18" s="132" t="s">
        <v>28</v>
      </c>
      <c r="J18" s="33" t="str">
        <f>'Rekapitulace stavby'!AN14</f>
        <v>Vyplň údaj</v>
      </c>
      <c r="K18" s="38"/>
      <c r="L18" s="134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134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32" t="s">
        <v>31</v>
      </c>
      <c r="E20" s="38"/>
      <c r="F20" s="38"/>
      <c r="G20" s="38"/>
      <c r="H20" s="38"/>
      <c r="I20" s="132" t="s">
        <v>26</v>
      </c>
      <c r="J20" s="136" t="str">
        <f>IF('Rekapitulace stavby'!AN16="","",'Rekapitulace stavby'!AN16)</f>
        <v/>
      </c>
      <c r="K20" s="38"/>
      <c r="L20" s="134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36" t="str">
        <f>IF('Rekapitulace stavby'!E17="","",'Rekapitulace stavby'!E17)</f>
        <v xml:space="preserve"> </v>
      </c>
      <c r="F21" s="38"/>
      <c r="G21" s="38"/>
      <c r="H21" s="38"/>
      <c r="I21" s="132" t="s">
        <v>28</v>
      </c>
      <c r="J21" s="136" t="str">
        <f>IF('Rekapitulace stavby'!AN17="","",'Rekapitulace stavby'!AN17)</f>
        <v/>
      </c>
      <c r="K21" s="38"/>
      <c r="L21" s="134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134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32" t="s">
        <v>33</v>
      </c>
      <c r="E23" s="38"/>
      <c r="F23" s="38"/>
      <c r="G23" s="38"/>
      <c r="H23" s="38"/>
      <c r="I23" s="132" t="s">
        <v>26</v>
      </c>
      <c r="J23" s="136" t="str">
        <f>IF('Rekapitulace stavby'!AN19="","",'Rekapitulace stavby'!AN19)</f>
        <v/>
      </c>
      <c r="K23" s="38"/>
      <c r="L23" s="134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36" t="str">
        <f>IF('Rekapitulace stavby'!E20="","",'Rekapitulace stavby'!E20)</f>
        <v xml:space="preserve"> </v>
      </c>
      <c r="F24" s="38"/>
      <c r="G24" s="38"/>
      <c r="H24" s="38"/>
      <c r="I24" s="132" t="s">
        <v>28</v>
      </c>
      <c r="J24" s="136" t="str">
        <f>IF('Rekapitulace stavby'!AN20="","",'Rekapitulace stavby'!AN20)</f>
        <v/>
      </c>
      <c r="K24" s="38"/>
      <c r="L24" s="134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134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32" t="s">
        <v>34</v>
      </c>
      <c r="E26" s="38"/>
      <c r="F26" s="38"/>
      <c r="G26" s="38"/>
      <c r="H26" s="38"/>
      <c r="I26" s="38"/>
      <c r="J26" s="38"/>
      <c r="K26" s="38"/>
      <c r="L26" s="134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4.4" customHeight="1">
      <c r="A27" s="138"/>
      <c r="B27" s="139"/>
      <c r="C27" s="138"/>
      <c r="D27" s="138"/>
      <c r="E27" s="140" t="s">
        <v>19</v>
      </c>
      <c r="F27" s="140"/>
      <c r="G27" s="140"/>
      <c r="H27" s="140"/>
      <c r="I27" s="138"/>
      <c r="J27" s="138"/>
      <c r="K27" s="138"/>
      <c r="L27" s="141"/>
      <c r="S27" s="138"/>
      <c r="T27" s="138"/>
      <c r="U27" s="138"/>
      <c r="V27" s="138"/>
      <c r="W27" s="138"/>
      <c r="X27" s="138"/>
      <c r="Y27" s="138"/>
      <c r="Z27" s="138"/>
      <c r="AA27" s="138"/>
      <c r="AB27" s="138"/>
      <c r="AC27" s="138"/>
      <c r="AD27" s="138"/>
      <c r="AE27" s="138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134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2"/>
      <c r="E29" s="142"/>
      <c r="F29" s="142"/>
      <c r="G29" s="142"/>
      <c r="H29" s="142"/>
      <c r="I29" s="142"/>
      <c r="J29" s="142"/>
      <c r="K29" s="142"/>
      <c r="L29" s="134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43" t="s">
        <v>36</v>
      </c>
      <c r="E30" s="38"/>
      <c r="F30" s="38"/>
      <c r="G30" s="38"/>
      <c r="H30" s="38"/>
      <c r="I30" s="38"/>
      <c r="J30" s="144">
        <f>ROUND(J83, 2)</f>
        <v>0</v>
      </c>
      <c r="K30" s="38"/>
      <c r="L30" s="134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2"/>
      <c r="E31" s="142"/>
      <c r="F31" s="142"/>
      <c r="G31" s="142"/>
      <c r="H31" s="142"/>
      <c r="I31" s="142"/>
      <c r="J31" s="142"/>
      <c r="K31" s="142"/>
      <c r="L31" s="134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45" t="s">
        <v>38</v>
      </c>
      <c r="G32" s="38"/>
      <c r="H32" s="38"/>
      <c r="I32" s="145" t="s">
        <v>37</v>
      </c>
      <c r="J32" s="145" t="s">
        <v>39</v>
      </c>
      <c r="K32" s="38"/>
      <c r="L32" s="134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46" t="s">
        <v>40</v>
      </c>
      <c r="E33" s="132" t="s">
        <v>41</v>
      </c>
      <c r="F33" s="147">
        <f>ROUND((SUM(BE83:BE105)),  2)</f>
        <v>0</v>
      </c>
      <c r="G33" s="38"/>
      <c r="H33" s="38"/>
      <c r="I33" s="148">
        <v>0.20999999999999999</v>
      </c>
      <c r="J33" s="147">
        <f>ROUND(((SUM(BE83:BE105))*I33),  2)</f>
        <v>0</v>
      </c>
      <c r="K33" s="38"/>
      <c r="L33" s="134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32" t="s">
        <v>42</v>
      </c>
      <c r="F34" s="147">
        <f>ROUND((SUM(BF83:BF105)),  2)</f>
        <v>0</v>
      </c>
      <c r="G34" s="38"/>
      <c r="H34" s="38"/>
      <c r="I34" s="148">
        <v>0.12</v>
      </c>
      <c r="J34" s="147">
        <f>ROUND(((SUM(BF83:BF105))*I34),  2)</f>
        <v>0</v>
      </c>
      <c r="K34" s="38"/>
      <c r="L34" s="134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32" t="s">
        <v>43</v>
      </c>
      <c r="F35" s="147">
        <f>ROUND((SUM(BG83:BG105)),  2)</f>
        <v>0</v>
      </c>
      <c r="G35" s="38"/>
      <c r="H35" s="38"/>
      <c r="I35" s="148">
        <v>0.20999999999999999</v>
      </c>
      <c r="J35" s="147">
        <f>0</f>
        <v>0</v>
      </c>
      <c r="K35" s="38"/>
      <c r="L35" s="134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32" t="s">
        <v>44</v>
      </c>
      <c r="F36" s="147">
        <f>ROUND((SUM(BH83:BH105)),  2)</f>
        <v>0</v>
      </c>
      <c r="G36" s="38"/>
      <c r="H36" s="38"/>
      <c r="I36" s="148">
        <v>0.12</v>
      </c>
      <c r="J36" s="147">
        <f>0</f>
        <v>0</v>
      </c>
      <c r="K36" s="38"/>
      <c r="L36" s="134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32" t="s">
        <v>45</v>
      </c>
      <c r="F37" s="147">
        <f>ROUND((SUM(BI83:BI105)),  2)</f>
        <v>0</v>
      </c>
      <c r="G37" s="38"/>
      <c r="H37" s="38"/>
      <c r="I37" s="148">
        <v>0</v>
      </c>
      <c r="J37" s="147">
        <f>0</f>
        <v>0</v>
      </c>
      <c r="K37" s="38"/>
      <c r="L37" s="134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134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49"/>
      <c r="D39" s="150" t="s">
        <v>46</v>
      </c>
      <c r="E39" s="151"/>
      <c r="F39" s="151"/>
      <c r="G39" s="152" t="s">
        <v>47</v>
      </c>
      <c r="H39" s="153" t="s">
        <v>48</v>
      </c>
      <c r="I39" s="151"/>
      <c r="J39" s="154">
        <f>SUM(J30:J37)</f>
        <v>0</v>
      </c>
      <c r="K39" s="155"/>
      <c r="L39" s="134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156"/>
      <c r="C40" s="157"/>
      <c r="D40" s="157"/>
      <c r="E40" s="157"/>
      <c r="F40" s="157"/>
      <c r="G40" s="157"/>
      <c r="H40" s="157"/>
      <c r="I40" s="157"/>
      <c r="J40" s="157"/>
      <c r="K40" s="157"/>
      <c r="L40" s="134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4" s="2" customFormat="1" ht="6.96" customHeight="1">
      <c r="A44" s="38"/>
      <c r="B44" s="158"/>
      <c r="C44" s="159"/>
      <c r="D44" s="159"/>
      <c r="E44" s="159"/>
      <c r="F44" s="159"/>
      <c r="G44" s="159"/>
      <c r="H44" s="159"/>
      <c r="I44" s="159"/>
      <c r="J44" s="159"/>
      <c r="K44" s="159"/>
      <c r="L44" s="134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2" customFormat="1" ht="24.96" customHeight="1">
      <c r="A45" s="38"/>
      <c r="B45" s="39"/>
      <c r="C45" s="23" t="s">
        <v>101</v>
      </c>
      <c r="D45" s="40"/>
      <c r="E45" s="40"/>
      <c r="F45" s="40"/>
      <c r="G45" s="40"/>
      <c r="H45" s="40"/>
      <c r="I45" s="40"/>
      <c r="J45" s="40"/>
      <c r="K45" s="40"/>
      <c r="L45" s="134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</row>
    <row r="46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134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12" customHeight="1">
      <c r="A47" s="38"/>
      <c r="B47" s="39"/>
      <c r="C47" s="32" t="s">
        <v>16</v>
      </c>
      <c r="D47" s="40"/>
      <c r="E47" s="40"/>
      <c r="F47" s="40"/>
      <c r="G47" s="40"/>
      <c r="H47" s="40"/>
      <c r="I47" s="40"/>
      <c r="J47" s="40"/>
      <c r="K47" s="40"/>
      <c r="L47" s="134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14.4" customHeight="1">
      <c r="A48" s="38"/>
      <c r="B48" s="39"/>
      <c r="C48" s="40"/>
      <c r="D48" s="40"/>
      <c r="E48" s="160" t="str">
        <f>E7</f>
        <v>Údržba HOZ Pardubicko – část 2</v>
      </c>
      <c r="F48" s="32"/>
      <c r="G48" s="32"/>
      <c r="H48" s="32"/>
      <c r="I48" s="40"/>
      <c r="J48" s="40"/>
      <c r="K48" s="40"/>
      <c r="L48" s="134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99</v>
      </c>
      <c r="D49" s="40"/>
      <c r="E49" s="40"/>
      <c r="F49" s="40"/>
      <c r="G49" s="40"/>
      <c r="H49" s="40"/>
      <c r="I49" s="40"/>
      <c r="J49" s="40"/>
      <c r="K49" s="40"/>
      <c r="L49" s="134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5.6" customHeight="1">
      <c r="A50" s="38"/>
      <c r="B50" s="39"/>
      <c r="C50" s="40"/>
      <c r="D50" s="40"/>
      <c r="E50" s="69" t="str">
        <f>E9</f>
        <v>SO3 - otevřený HOZ Čankovice-Káraný k obci Bližňovice</v>
      </c>
      <c r="F50" s="40"/>
      <c r="G50" s="40"/>
      <c r="H50" s="40"/>
      <c r="I50" s="40"/>
      <c r="J50" s="40"/>
      <c r="K50" s="40"/>
      <c r="L50" s="134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2" customFormat="1" ht="6.96" customHeight="1">
      <c r="A51" s="38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134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</row>
    <row r="52" s="2" customFormat="1" ht="12" customHeight="1">
      <c r="A52" s="38"/>
      <c r="B52" s="39"/>
      <c r="C52" s="32" t="s">
        <v>21</v>
      </c>
      <c r="D52" s="40"/>
      <c r="E52" s="40"/>
      <c r="F52" s="27" t="str">
        <f>F12</f>
        <v xml:space="preserve"> </v>
      </c>
      <c r="G52" s="40"/>
      <c r="H52" s="40"/>
      <c r="I52" s="32" t="s">
        <v>23</v>
      </c>
      <c r="J52" s="72" t="str">
        <f>IF(J12="","",J12)</f>
        <v>27. 2. 2024</v>
      </c>
      <c r="K52" s="40"/>
      <c r="L52" s="134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6.96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134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15.6" customHeight="1">
      <c r="A54" s="38"/>
      <c r="B54" s="39"/>
      <c r="C54" s="32" t="s">
        <v>25</v>
      </c>
      <c r="D54" s="40"/>
      <c r="E54" s="40"/>
      <c r="F54" s="27" t="str">
        <f>E15</f>
        <v>SPÚ-OVHS</v>
      </c>
      <c r="G54" s="40"/>
      <c r="H54" s="40"/>
      <c r="I54" s="32" t="s">
        <v>31</v>
      </c>
      <c r="J54" s="36" t="str">
        <f>E21</f>
        <v xml:space="preserve"> </v>
      </c>
      <c r="K54" s="40"/>
      <c r="L54" s="134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15.6" customHeight="1">
      <c r="A55" s="38"/>
      <c r="B55" s="39"/>
      <c r="C55" s="32" t="s">
        <v>29</v>
      </c>
      <c r="D55" s="40"/>
      <c r="E55" s="40"/>
      <c r="F55" s="27" t="str">
        <f>IF(E18="","",E18)</f>
        <v>Vyplň údaj</v>
      </c>
      <c r="G55" s="40"/>
      <c r="H55" s="40"/>
      <c r="I55" s="32" t="s">
        <v>33</v>
      </c>
      <c r="J55" s="36" t="str">
        <f>E24</f>
        <v xml:space="preserve"> </v>
      </c>
      <c r="K55" s="40"/>
      <c r="L55" s="134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0.32" customHeight="1">
      <c r="A56" s="38"/>
      <c r="B56" s="39"/>
      <c r="C56" s="40"/>
      <c r="D56" s="40"/>
      <c r="E56" s="40"/>
      <c r="F56" s="40"/>
      <c r="G56" s="40"/>
      <c r="H56" s="40"/>
      <c r="I56" s="40"/>
      <c r="J56" s="40"/>
      <c r="K56" s="40"/>
      <c r="L56" s="134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29.28" customHeight="1">
      <c r="A57" s="38"/>
      <c r="B57" s="39"/>
      <c r="C57" s="161" t="s">
        <v>102</v>
      </c>
      <c r="D57" s="162"/>
      <c r="E57" s="162"/>
      <c r="F57" s="162"/>
      <c r="G57" s="162"/>
      <c r="H57" s="162"/>
      <c r="I57" s="162"/>
      <c r="J57" s="163" t="s">
        <v>103</v>
      </c>
      <c r="K57" s="162"/>
      <c r="L57" s="134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10.32" customHeight="1">
      <c r="A58" s="38"/>
      <c r="B58" s="39"/>
      <c r="C58" s="40"/>
      <c r="D58" s="40"/>
      <c r="E58" s="40"/>
      <c r="F58" s="40"/>
      <c r="G58" s="40"/>
      <c r="H58" s="40"/>
      <c r="I58" s="40"/>
      <c r="J58" s="40"/>
      <c r="K58" s="40"/>
      <c r="L58" s="134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22.8" customHeight="1">
      <c r="A59" s="38"/>
      <c r="B59" s="39"/>
      <c r="C59" s="164" t="s">
        <v>68</v>
      </c>
      <c r="D59" s="40"/>
      <c r="E59" s="40"/>
      <c r="F59" s="40"/>
      <c r="G59" s="40"/>
      <c r="H59" s="40"/>
      <c r="I59" s="40"/>
      <c r="J59" s="102">
        <f>J83</f>
        <v>0</v>
      </c>
      <c r="K59" s="40"/>
      <c r="L59" s="134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U59" s="17" t="s">
        <v>104</v>
      </c>
    </row>
    <row r="60" s="9" customFormat="1" ht="24.96" customHeight="1">
      <c r="A60" s="9"/>
      <c r="B60" s="165"/>
      <c r="C60" s="166"/>
      <c r="D60" s="167" t="s">
        <v>105</v>
      </c>
      <c r="E60" s="168"/>
      <c r="F60" s="168"/>
      <c r="G60" s="168"/>
      <c r="H60" s="168"/>
      <c r="I60" s="168"/>
      <c r="J60" s="169">
        <f>J84</f>
        <v>0</v>
      </c>
      <c r="K60" s="166"/>
      <c r="L60" s="170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1"/>
      <c r="C61" s="172"/>
      <c r="D61" s="173" t="s">
        <v>106</v>
      </c>
      <c r="E61" s="174"/>
      <c r="F61" s="174"/>
      <c r="G61" s="174"/>
      <c r="H61" s="174"/>
      <c r="I61" s="174"/>
      <c r="J61" s="175">
        <f>J85</f>
        <v>0</v>
      </c>
      <c r="K61" s="172"/>
      <c r="L61" s="176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9" customFormat="1" ht="24.96" customHeight="1">
      <c r="A62" s="9"/>
      <c r="B62" s="165"/>
      <c r="C62" s="166"/>
      <c r="D62" s="167" t="s">
        <v>107</v>
      </c>
      <c r="E62" s="168"/>
      <c r="F62" s="168"/>
      <c r="G62" s="168"/>
      <c r="H62" s="168"/>
      <c r="I62" s="168"/>
      <c r="J62" s="169">
        <f>J100</f>
        <v>0</v>
      </c>
      <c r="K62" s="166"/>
      <c r="L62" s="170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10" customFormat="1" ht="19.92" customHeight="1">
      <c r="A63" s="10"/>
      <c r="B63" s="171"/>
      <c r="C63" s="172"/>
      <c r="D63" s="173" t="s">
        <v>108</v>
      </c>
      <c r="E63" s="174"/>
      <c r="F63" s="174"/>
      <c r="G63" s="174"/>
      <c r="H63" s="174"/>
      <c r="I63" s="174"/>
      <c r="J63" s="175">
        <f>J101</f>
        <v>0</v>
      </c>
      <c r="K63" s="172"/>
      <c r="L63" s="176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2" customFormat="1" ht="21.84" customHeight="1">
      <c r="A64" s="38"/>
      <c r="B64" s="39"/>
      <c r="C64" s="40"/>
      <c r="D64" s="40"/>
      <c r="E64" s="40"/>
      <c r="F64" s="40"/>
      <c r="G64" s="40"/>
      <c r="H64" s="40"/>
      <c r="I64" s="40"/>
      <c r="J64" s="40"/>
      <c r="K64" s="40"/>
      <c r="L64" s="134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</row>
    <row r="65" s="2" customFormat="1" ht="6.96" customHeight="1">
      <c r="A65" s="38"/>
      <c r="B65" s="59"/>
      <c r="C65" s="60"/>
      <c r="D65" s="60"/>
      <c r="E65" s="60"/>
      <c r="F65" s="60"/>
      <c r="G65" s="60"/>
      <c r="H65" s="60"/>
      <c r="I65" s="60"/>
      <c r="J65" s="60"/>
      <c r="K65" s="60"/>
      <c r="L65" s="134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9" s="2" customFormat="1" ht="6.96" customHeight="1">
      <c r="A69" s="38"/>
      <c r="B69" s="61"/>
      <c r="C69" s="62"/>
      <c r="D69" s="62"/>
      <c r="E69" s="62"/>
      <c r="F69" s="62"/>
      <c r="G69" s="62"/>
      <c r="H69" s="62"/>
      <c r="I69" s="62"/>
      <c r="J69" s="62"/>
      <c r="K69" s="62"/>
      <c r="L69" s="134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</row>
    <row r="70" s="2" customFormat="1" ht="24.96" customHeight="1">
      <c r="A70" s="38"/>
      <c r="B70" s="39"/>
      <c r="C70" s="23" t="s">
        <v>109</v>
      </c>
      <c r="D70" s="40"/>
      <c r="E70" s="40"/>
      <c r="F70" s="40"/>
      <c r="G70" s="40"/>
      <c r="H70" s="40"/>
      <c r="I70" s="40"/>
      <c r="J70" s="40"/>
      <c r="K70" s="40"/>
      <c r="L70" s="134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</row>
    <row r="71" s="2" customFormat="1" ht="6.96" customHeight="1">
      <c r="A71" s="38"/>
      <c r="B71" s="39"/>
      <c r="C71" s="40"/>
      <c r="D71" s="40"/>
      <c r="E71" s="40"/>
      <c r="F71" s="40"/>
      <c r="G71" s="40"/>
      <c r="H71" s="40"/>
      <c r="I71" s="40"/>
      <c r="J71" s="40"/>
      <c r="K71" s="40"/>
      <c r="L71" s="134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</row>
    <row r="72" s="2" customFormat="1" ht="12" customHeight="1">
      <c r="A72" s="38"/>
      <c r="B72" s="39"/>
      <c r="C72" s="32" t="s">
        <v>16</v>
      </c>
      <c r="D72" s="40"/>
      <c r="E72" s="40"/>
      <c r="F72" s="40"/>
      <c r="G72" s="40"/>
      <c r="H72" s="40"/>
      <c r="I72" s="40"/>
      <c r="J72" s="40"/>
      <c r="K72" s="40"/>
      <c r="L72" s="134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</row>
    <row r="73" s="2" customFormat="1" ht="14.4" customHeight="1">
      <c r="A73" s="38"/>
      <c r="B73" s="39"/>
      <c r="C73" s="40"/>
      <c r="D73" s="40"/>
      <c r="E73" s="160" t="str">
        <f>E7</f>
        <v>Údržba HOZ Pardubicko – část 2</v>
      </c>
      <c r="F73" s="32"/>
      <c r="G73" s="32"/>
      <c r="H73" s="32"/>
      <c r="I73" s="40"/>
      <c r="J73" s="40"/>
      <c r="K73" s="40"/>
      <c r="L73" s="134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</row>
    <row r="74" s="2" customFormat="1" ht="12" customHeight="1">
      <c r="A74" s="38"/>
      <c r="B74" s="39"/>
      <c r="C74" s="32" t="s">
        <v>99</v>
      </c>
      <c r="D74" s="40"/>
      <c r="E74" s="40"/>
      <c r="F74" s="40"/>
      <c r="G74" s="40"/>
      <c r="H74" s="40"/>
      <c r="I74" s="40"/>
      <c r="J74" s="40"/>
      <c r="K74" s="40"/>
      <c r="L74" s="134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</row>
    <row r="75" s="2" customFormat="1" ht="15.6" customHeight="1">
      <c r="A75" s="38"/>
      <c r="B75" s="39"/>
      <c r="C75" s="40"/>
      <c r="D75" s="40"/>
      <c r="E75" s="69" t="str">
        <f>E9</f>
        <v>SO3 - otevřený HOZ Čankovice-Káraný k obci Bližňovice</v>
      </c>
      <c r="F75" s="40"/>
      <c r="G75" s="40"/>
      <c r="H75" s="40"/>
      <c r="I75" s="40"/>
      <c r="J75" s="40"/>
      <c r="K75" s="40"/>
      <c r="L75" s="134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2" customFormat="1" ht="6.96" customHeight="1">
      <c r="A76" s="38"/>
      <c r="B76" s="39"/>
      <c r="C76" s="40"/>
      <c r="D76" s="40"/>
      <c r="E76" s="40"/>
      <c r="F76" s="40"/>
      <c r="G76" s="40"/>
      <c r="H76" s="40"/>
      <c r="I76" s="40"/>
      <c r="J76" s="40"/>
      <c r="K76" s="40"/>
      <c r="L76" s="134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2" customHeight="1">
      <c r="A77" s="38"/>
      <c r="B77" s="39"/>
      <c r="C77" s="32" t="s">
        <v>21</v>
      </c>
      <c r="D77" s="40"/>
      <c r="E77" s="40"/>
      <c r="F77" s="27" t="str">
        <f>F12</f>
        <v xml:space="preserve"> </v>
      </c>
      <c r="G77" s="40"/>
      <c r="H77" s="40"/>
      <c r="I77" s="32" t="s">
        <v>23</v>
      </c>
      <c r="J77" s="72" t="str">
        <f>IF(J12="","",J12)</f>
        <v>27. 2. 2024</v>
      </c>
      <c r="K77" s="40"/>
      <c r="L77" s="134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="2" customFormat="1" ht="6.96" customHeight="1">
      <c r="A78" s="38"/>
      <c r="B78" s="39"/>
      <c r="C78" s="40"/>
      <c r="D78" s="40"/>
      <c r="E78" s="40"/>
      <c r="F78" s="40"/>
      <c r="G78" s="40"/>
      <c r="H78" s="40"/>
      <c r="I78" s="40"/>
      <c r="J78" s="40"/>
      <c r="K78" s="40"/>
      <c r="L78" s="134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="2" customFormat="1" ht="15.6" customHeight="1">
      <c r="A79" s="38"/>
      <c r="B79" s="39"/>
      <c r="C79" s="32" t="s">
        <v>25</v>
      </c>
      <c r="D79" s="40"/>
      <c r="E79" s="40"/>
      <c r="F79" s="27" t="str">
        <f>E15</f>
        <v>SPÚ-OVHS</v>
      </c>
      <c r="G79" s="40"/>
      <c r="H79" s="40"/>
      <c r="I79" s="32" t="s">
        <v>31</v>
      </c>
      <c r="J79" s="36" t="str">
        <f>E21</f>
        <v xml:space="preserve"> </v>
      </c>
      <c r="K79" s="40"/>
      <c r="L79" s="134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0" s="2" customFormat="1" ht="15.6" customHeight="1">
      <c r="A80" s="38"/>
      <c r="B80" s="39"/>
      <c r="C80" s="32" t="s">
        <v>29</v>
      </c>
      <c r="D80" s="40"/>
      <c r="E80" s="40"/>
      <c r="F80" s="27" t="str">
        <f>IF(E18="","",E18)</f>
        <v>Vyplň údaj</v>
      </c>
      <c r="G80" s="40"/>
      <c r="H80" s="40"/>
      <c r="I80" s="32" t="s">
        <v>33</v>
      </c>
      <c r="J80" s="36" t="str">
        <f>E24</f>
        <v xml:space="preserve"> </v>
      </c>
      <c r="K80" s="40"/>
      <c r="L80" s="134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="2" customFormat="1" ht="10.32" customHeight="1">
      <c r="A81" s="38"/>
      <c r="B81" s="39"/>
      <c r="C81" s="40"/>
      <c r="D81" s="40"/>
      <c r="E81" s="40"/>
      <c r="F81" s="40"/>
      <c r="G81" s="40"/>
      <c r="H81" s="40"/>
      <c r="I81" s="40"/>
      <c r="J81" s="40"/>
      <c r="K81" s="40"/>
      <c r="L81" s="134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11" customFormat="1" ht="29.28" customHeight="1">
      <c r="A82" s="177"/>
      <c r="B82" s="178"/>
      <c r="C82" s="179" t="s">
        <v>110</v>
      </c>
      <c r="D82" s="180" t="s">
        <v>55</v>
      </c>
      <c r="E82" s="180" t="s">
        <v>51</v>
      </c>
      <c r="F82" s="180" t="s">
        <v>52</v>
      </c>
      <c r="G82" s="180" t="s">
        <v>111</v>
      </c>
      <c r="H82" s="180" t="s">
        <v>112</v>
      </c>
      <c r="I82" s="180" t="s">
        <v>113</v>
      </c>
      <c r="J82" s="180" t="s">
        <v>103</v>
      </c>
      <c r="K82" s="181" t="s">
        <v>114</v>
      </c>
      <c r="L82" s="182"/>
      <c r="M82" s="92" t="s">
        <v>19</v>
      </c>
      <c r="N82" s="93" t="s">
        <v>40</v>
      </c>
      <c r="O82" s="93" t="s">
        <v>115</v>
      </c>
      <c r="P82" s="93" t="s">
        <v>116</v>
      </c>
      <c r="Q82" s="93" t="s">
        <v>117</v>
      </c>
      <c r="R82" s="93" t="s">
        <v>118</v>
      </c>
      <c r="S82" s="93" t="s">
        <v>119</v>
      </c>
      <c r="T82" s="94" t="s">
        <v>120</v>
      </c>
      <c r="U82" s="177"/>
      <c r="V82" s="177"/>
      <c r="W82" s="177"/>
      <c r="X82" s="177"/>
      <c r="Y82" s="177"/>
      <c r="Z82" s="177"/>
      <c r="AA82" s="177"/>
      <c r="AB82" s="177"/>
      <c r="AC82" s="177"/>
      <c r="AD82" s="177"/>
      <c r="AE82" s="177"/>
    </row>
    <row r="83" s="2" customFormat="1" ht="22.8" customHeight="1">
      <c r="A83" s="38"/>
      <c r="B83" s="39"/>
      <c r="C83" s="99" t="s">
        <v>121</v>
      </c>
      <c r="D83" s="40"/>
      <c r="E83" s="40"/>
      <c r="F83" s="40"/>
      <c r="G83" s="40"/>
      <c r="H83" s="40"/>
      <c r="I83" s="40"/>
      <c r="J83" s="183">
        <f>BK83</f>
        <v>0</v>
      </c>
      <c r="K83" s="40"/>
      <c r="L83" s="44"/>
      <c r="M83" s="95"/>
      <c r="N83" s="184"/>
      <c r="O83" s="96"/>
      <c r="P83" s="185">
        <f>P84+P100</f>
        <v>0</v>
      </c>
      <c r="Q83" s="96"/>
      <c r="R83" s="185">
        <f>R84+R100</f>
        <v>0</v>
      </c>
      <c r="S83" s="96"/>
      <c r="T83" s="186">
        <f>T84+T100</f>
        <v>0</v>
      </c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  <c r="AT83" s="17" t="s">
        <v>69</v>
      </c>
      <c r="AU83" s="17" t="s">
        <v>104</v>
      </c>
      <c r="BK83" s="187">
        <f>BK84+BK100</f>
        <v>0</v>
      </c>
    </row>
    <row r="84" s="12" customFormat="1" ht="25.92" customHeight="1">
      <c r="A84" s="12"/>
      <c r="B84" s="188"/>
      <c r="C84" s="189"/>
      <c r="D84" s="190" t="s">
        <v>69</v>
      </c>
      <c r="E84" s="191" t="s">
        <v>122</v>
      </c>
      <c r="F84" s="191" t="s">
        <v>123</v>
      </c>
      <c r="G84" s="189"/>
      <c r="H84" s="189"/>
      <c r="I84" s="192"/>
      <c r="J84" s="193">
        <f>BK84</f>
        <v>0</v>
      </c>
      <c r="K84" s="189"/>
      <c r="L84" s="194"/>
      <c r="M84" s="195"/>
      <c r="N84" s="196"/>
      <c r="O84" s="196"/>
      <c r="P84" s="197">
        <f>P85</f>
        <v>0</v>
      </c>
      <c r="Q84" s="196"/>
      <c r="R84" s="197">
        <f>R85</f>
        <v>0</v>
      </c>
      <c r="S84" s="196"/>
      <c r="T84" s="198">
        <f>T85</f>
        <v>0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199" t="s">
        <v>78</v>
      </c>
      <c r="AT84" s="200" t="s">
        <v>69</v>
      </c>
      <c r="AU84" s="200" t="s">
        <v>70</v>
      </c>
      <c r="AY84" s="199" t="s">
        <v>124</v>
      </c>
      <c r="BK84" s="201">
        <f>BK85</f>
        <v>0</v>
      </c>
    </row>
    <row r="85" s="12" customFormat="1" ht="22.8" customHeight="1">
      <c r="A85" s="12"/>
      <c r="B85" s="188"/>
      <c r="C85" s="189"/>
      <c r="D85" s="190" t="s">
        <v>69</v>
      </c>
      <c r="E85" s="202" t="s">
        <v>78</v>
      </c>
      <c r="F85" s="202" t="s">
        <v>125</v>
      </c>
      <c r="G85" s="189"/>
      <c r="H85" s="189"/>
      <c r="I85" s="192"/>
      <c r="J85" s="203">
        <f>BK85</f>
        <v>0</v>
      </c>
      <c r="K85" s="189"/>
      <c r="L85" s="194"/>
      <c r="M85" s="195"/>
      <c r="N85" s="196"/>
      <c r="O85" s="196"/>
      <c r="P85" s="197">
        <f>SUM(P86:P99)</f>
        <v>0</v>
      </c>
      <c r="Q85" s="196"/>
      <c r="R85" s="197">
        <f>SUM(R86:R99)</f>
        <v>0</v>
      </c>
      <c r="S85" s="196"/>
      <c r="T85" s="198">
        <f>SUM(T86:T99)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199" t="s">
        <v>78</v>
      </c>
      <c r="AT85" s="200" t="s">
        <v>69</v>
      </c>
      <c r="AU85" s="200" t="s">
        <v>78</v>
      </c>
      <c r="AY85" s="199" t="s">
        <v>124</v>
      </c>
      <c r="BK85" s="201">
        <f>SUM(BK86:BK99)</f>
        <v>0</v>
      </c>
    </row>
    <row r="86" s="2" customFormat="1" ht="14.4" customHeight="1">
      <c r="A86" s="38"/>
      <c r="B86" s="39"/>
      <c r="C86" s="204" t="s">
        <v>78</v>
      </c>
      <c r="D86" s="204" t="s">
        <v>126</v>
      </c>
      <c r="E86" s="205" t="s">
        <v>127</v>
      </c>
      <c r="F86" s="206" t="s">
        <v>128</v>
      </c>
      <c r="G86" s="207" t="s">
        <v>129</v>
      </c>
      <c r="H86" s="208">
        <v>1.335</v>
      </c>
      <c r="I86" s="209"/>
      <c r="J86" s="210">
        <f>ROUND(I86*H86,2)</f>
        <v>0</v>
      </c>
      <c r="K86" s="206" t="s">
        <v>130</v>
      </c>
      <c r="L86" s="44"/>
      <c r="M86" s="211" t="s">
        <v>19</v>
      </c>
      <c r="N86" s="212" t="s">
        <v>41</v>
      </c>
      <c r="O86" s="84"/>
      <c r="P86" s="213">
        <f>O86*H86</f>
        <v>0</v>
      </c>
      <c r="Q86" s="213">
        <v>0</v>
      </c>
      <c r="R86" s="213">
        <f>Q86*H86</f>
        <v>0</v>
      </c>
      <c r="S86" s="213">
        <v>0</v>
      </c>
      <c r="T86" s="214">
        <f>S86*H86</f>
        <v>0</v>
      </c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  <c r="AR86" s="215" t="s">
        <v>131</v>
      </c>
      <c r="AT86" s="215" t="s">
        <v>126</v>
      </c>
      <c r="AU86" s="215" t="s">
        <v>80</v>
      </c>
      <c r="AY86" s="17" t="s">
        <v>124</v>
      </c>
      <c r="BE86" s="216">
        <f>IF(N86="základní",J86,0)</f>
        <v>0</v>
      </c>
      <c r="BF86" s="216">
        <f>IF(N86="snížená",J86,0)</f>
        <v>0</v>
      </c>
      <c r="BG86" s="216">
        <f>IF(N86="zákl. přenesená",J86,0)</f>
        <v>0</v>
      </c>
      <c r="BH86" s="216">
        <f>IF(N86="sníž. přenesená",J86,0)</f>
        <v>0</v>
      </c>
      <c r="BI86" s="216">
        <f>IF(N86="nulová",J86,0)</f>
        <v>0</v>
      </c>
      <c r="BJ86" s="17" t="s">
        <v>78</v>
      </c>
      <c r="BK86" s="216">
        <f>ROUND(I86*H86,2)</f>
        <v>0</v>
      </c>
      <c r="BL86" s="17" t="s">
        <v>131</v>
      </c>
      <c r="BM86" s="215" t="s">
        <v>181</v>
      </c>
    </row>
    <row r="87" s="2" customFormat="1">
      <c r="A87" s="38"/>
      <c r="B87" s="39"/>
      <c r="C87" s="40"/>
      <c r="D87" s="217" t="s">
        <v>133</v>
      </c>
      <c r="E87" s="40"/>
      <c r="F87" s="218" t="s">
        <v>134</v>
      </c>
      <c r="G87" s="40"/>
      <c r="H87" s="40"/>
      <c r="I87" s="219"/>
      <c r="J87" s="40"/>
      <c r="K87" s="40"/>
      <c r="L87" s="44"/>
      <c r="M87" s="220"/>
      <c r="N87" s="221"/>
      <c r="O87" s="84"/>
      <c r="P87" s="84"/>
      <c r="Q87" s="84"/>
      <c r="R87" s="84"/>
      <c r="S87" s="84"/>
      <c r="T87" s="85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  <c r="AT87" s="17" t="s">
        <v>133</v>
      </c>
      <c r="AU87" s="17" t="s">
        <v>80</v>
      </c>
    </row>
    <row r="88" s="2" customFormat="1">
      <c r="A88" s="38"/>
      <c r="B88" s="39"/>
      <c r="C88" s="40"/>
      <c r="D88" s="222" t="s">
        <v>135</v>
      </c>
      <c r="E88" s="40"/>
      <c r="F88" s="223" t="s">
        <v>136</v>
      </c>
      <c r="G88" s="40"/>
      <c r="H88" s="40"/>
      <c r="I88" s="219"/>
      <c r="J88" s="40"/>
      <c r="K88" s="40"/>
      <c r="L88" s="44"/>
      <c r="M88" s="220"/>
      <c r="N88" s="221"/>
      <c r="O88" s="84"/>
      <c r="P88" s="84"/>
      <c r="Q88" s="84"/>
      <c r="R88" s="84"/>
      <c r="S88" s="84"/>
      <c r="T88" s="85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  <c r="AT88" s="17" t="s">
        <v>135</v>
      </c>
      <c r="AU88" s="17" t="s">
        <v>80</v>
      </c>
    </row>
    <row r="89" s="13" customFormat="1">
      <c r="A89" s="13"/>
      <c r="B89" s="224"/>
      <c r="C89" s="225"/>
      <c r="D89" s="217" t="s">
        <v>137</v>
      </c>
      <c r="E89" s="226" t="s">
        <v>19</v>
      </c>
      <c r="F89" s="227" t="s">
        <v>182</v>
      </c>
      <c r="G89" s="225"/>
      <c r="H89" s="228">
        <v>1.335</v>
      </c>
      <c r="I89" s="229"/>
      <c r="J89" s="225"/>
      <c r="K89" s="225"/>
      <c r="L89" s="230"/>
      <c r="M89" s="231"/>
      <c r="N89" s="232"/>
      <c r="O89" s="232"/>
      <c r="P89" s="232"/>
      <c r="Q89" s="232"/>
      <c r="R89" s="232"/>
      <c r="S89" s="232"/>
      <c r="T89" s="233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T89" s="234" t="s">
        <v>137</v>
      </c>
      <c r="AU89" s="234" t="s">
        <v>80</v>
      </c>
      <c r="AV89" s="13" t="s">
        <v>80</v>
      </c>
      <c r="AW89" s="13" t="s">
        <v>32</v>
      </c>
      <c r="AX89" s="13" t="s">
        <v>78</v>
      </c>
      <c r="AY89" s="234" t="s">
        <v>124</v>
      </c>
    </row>
    <row r="90" s="2" customFormat="1" ht="14.4" customHeight="1">
      <c r="A90" s="38"/>
      <c r="B90" s="39"/>
      <c r="C90" s="204" t="s">
        <v>80</v>
      </c>
      <c r="D90" s="204" t="s">
        <v>126</v>
      </c>
      <c r="E90" s="205" t="s">
        <v>139</v>
      </c>
      <c r="F90" s="206" t="s">
        <v>140</v>
      </c>
      <c r="G90" s="207" t="s">
        <v>129</v>
      </c>
      <c r="H90" s="208">
        <v>0.44500000000000001</v>
      </c>
      <c r="I90" s="209"/>
      <c r="J90" s="210">
        <f>ROUND(I90*H90,2)</f>
        <v>0</v>
      </c>
      <c r="K90" s="206" t="s">
        <v>130</v>
      </c>
      <c r="L90" s="44"/>
      <c r="M90" s="211" t="s">
        <v>19</v>
      </c>
      <c r="N90" s="212" t="s">
        <v>41</v>
      </c>
      <c r="O90" s="84"/>
      <c r="P90" s="213">
        <f>O90*H90</f>
        <v>0</v>
      </c>
      <c r="Q90" s="213">
        <v>0</v>
      </c>
      <c r="R90" s="213">
        <f>Q90*H90</f>
        <v>0</v>
      </c>
      <c r="S90" s="213">
        <v>0</v>
      </c>
      <c r="T90" s="214">
        <f>S90*H90</f>
        <v>0</v>
      </c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R90" s="215" t="s">
        <v>131</v>
      </c>
      <c r="AT90" s="215" t="s">
        <v>126</v>
      </c>
      <c r="AU90" s="215" t="s">
        <v>80</v>
      </c>
      <c r="AY90" s="17" t="s">
        <v>124</v>
      </c>
      <c r="BE90" s="216">
        <f>IF(N90="základní",J90,0)</f>
        <v>0</v>
      </c>
      <c r="BF90" s="216">
        <f>IF(N90="snížená",J90,0)</f>
        <v>0</v>
      </c>
      <c r="BG90" s="216">
        <f>IF(N90="zákl. přenesená",J90,0)</f>
        <v>0</v>
      </c>
      <c r="BH90" s="216">
        <f>IF(N90="sníž. přenesená",J90,0)</f>
        <v>0</v>
      </c>
      <c r="BI90" s="216">
        <f>IF(N90="nulová",J90,0)</f>
        <v>0</v>
      </c>
      <c r="BJ90" s="17" t="s">
        <v>78</v>
      </c>
      <c r="BK90" s="216">
        <f>ROUND(I90*H90,2)</f>
        <v>0</v>
      </c>
      <c r="BL90" s="17" t="s">
        <v>131</v>
      </c>
      <c r="BM90" s="215" t="s">
        <v>183</v>
      </c>
    </row>
    <row r="91" s="2" customFormat="1">
      <c r="A91" s="38"/>
      <c r="B91" s="39"/>
      <c r="C91" s="40"/>
      <c r="D91" s="217" t="s">
        <v>133</v>
      </c>
      <c r="E91" s="40"/>
      <c r="F91" s="218" t="s">
        <v>142</v>
      </c>
      <c r="G91" s="40"/>
      <c r="H91" s="40"/>
      <c r="I91" s="219"/>
      <c r="J91" s="40"/>
      <c r="K91" s="40"/>
      <c r="L91" s="44"/>
      <c r="M91" s="220"/>
      <c r="N91" s="221"/>
      <c r="O91" s="84"/>
      <c r="P91" s="84"/>
      <c r="Q91" s="84"/>
      <c r="R91" s="84"/>
      <c r="S91" s="84"/>
      <c r="T91" s="85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T91" s="17" t="s">
        <v>133</v>
      </c>
      <c r="AU91" s="17" t="s">
        <v>80</v>
      </c>
    </row>
    <row r="92" s="2" customFormat="1">
      <c r="A92" s="38"/>
      <c r="B92" s="39"/>
      <c r="C92" s="40"/>
      <c r="D92" s="222" t="s">
        <v>135</v>
      </c>
      <c r="E92" s="40"/>
      <c r="F92" s="223" t="s">
        <v>143</v>
      </c>
      <c r="G92" s="40"/>
      <c r="H92" s="40"/>
      <c r="I92" s="219"/>
      <c r="J92" s="40"/>
      <c r="K92" s="40"/>
      <c r="L92" s="44"/>
      <c r="M92" s="220"/>
      <c r="N92" s="221"/>
      <c r="O92" s="84"/>
      <c r="P92" s="84"/>
      <c r="Q92" s="84"/>
      <c r="R92" s="84"/>
      <c r="S92" s="84"/>
      <c r="T92" s="85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  <c r="AT92" s="17" t="s">
        <v>135</v>
      </c>
      <c r="AU92" s="17" t="s">
        <v>80</v>
      </c>
    </row>
    <row r="93" s="13" customFormat="1">
      <c r="A93" s="13"/>
      <c r="B93" s="224"/>
      <c r="C93" s="225"/>
      <c r="D93" s="217" t="s">
        <v>137</v>
      </c>
      <c r="E93" s="226" t="s">
        <v>19</v>
      </c>
      <c r="F93" s="227" t="s">
        <v>184</v>
      </c>
      <c r="G93" s="225"/>
      <c r="H93" s="228">
        <v>0.44500000000000001</v>
      </c>
      <c r="I93" s="229"/>
      <c r="J93" s="225"/>
      <c r="K93" s="225"/>
      <c r="L93" s="230"/>
      <c r="M93" s="231"/>
      <c r="N93" s="232"/>
      <c r="O93" s="232"/>
      <c r="P93" s="232"/>
      <c r="Q93" s="232"/>
      <c r="R93" s="232"/>
      <c r="S93" s="232"/>
      <c r="T93" s="233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T93" s="234" t="s">
        <v>137</v>
      </c>
      <c r="AU93" s="234" t="s">
        <v>80</v>
      </c>
      <c r="AV93" s="13" t="s">
        <v>80</v>
      </c>
      <c r="AW93" s="13" t="s">
        <v>32</v>
      </c>
      <c r="AX93" s="13" t="s">
        <v>78</v>
      </c>
      <c r="AY93" s="234" t="s">
        <v>124</v>
      </c>
    </row>
    <row r="94" s="2" customFormat="1" ht="14.4" customHeight="1">
      <c r="A94" s="38"/>
      <c r="B94" s="39"/>
      <c r="C94" s="204" t="s">
        <v>145</v>
      </c>
      <c r="D94" s="204" t="s">
        <v>126</v>
      </c>
      <c r="E94" s="205" t="s">
        <v>146</v>
      </c>
      <c r="F94" s="206" t="s">
        <v>147</v>
      </c>
      <c r="G94" s="207" t="s">
        <v>129</v>
      </c>
      <c r="H94" s="208">
        <v>1.335</v>
      </c>
      <c r="I94" s="209"/>
      <c r="J94" s="210">
        <f>ROUND(I94*H94,2)</f>
        <v>0</v>
      </c>
      <c r="K94" s="206" t="s">
        <v>130</v>
      </c>
      <c r="L94" s="44"/>
      <c r="M94" s="211" t="s">
        <v>19</v>
      </c>
      <c r="N94" s="212" t="s">
        <v>41</v>
      </c>
      <c r="O94" s="84"/>
      <c r="P94" s="213">
        <f>O94*H94</f>
        <v>0</v>
      </c>
      <c r="Q94" s="213">
        <v>0</v>
      </c>
      <c r="R94" s="213">
        <f>Q94*H94</f>
        <v>0</v>
      </c>
      <c r="S94" s="213">
        <v>0</v>
      </c>
      <c r="T94" s="214">
        <f>S94*H94</f>
        <v>0</v>
      </c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R94" s="215" t="s">
        <v>131</v>
      </c>
      <c r="AT94" s="215" t="s">
        <v>126</v>
      </c>
      <c r="AU94" s="215" t="s">
        <v>80</v>
      </c>
      <c r="AY94" s="17" t="s">
        <v>124</v>
      </c>
      <c r="BE94" s="216">
        <f>IF(N94="základní",J94,0)</f>
        <v>0</v>
      </c>
      <c r="BF94" s="216">
        <f>IF(N94="snížená",J94,0)</f>
        <v>0</v>
      </c>
      <c r="BG94" s="216">
        <f>IF(N94="zákl. přenesená",J94,0)</f>
        <v>0</v>
      </c>
      <c r="BH94" s="216">
        <f>IF(N94="sníž. přenesená",J94,0)</f>
        <v>0</v>
      </c>
      <c r="BI94" s="216">
        <f>IF(N94="nulová",J94,0)</f>
        <v>0</v>
      </c>
      <c r="BJ94" s="17" t="s">
        <v>78</v>
      </c>
      <c r="BK94" s="216">
        <f>ROUND(I94*H94,2)</f>
        <v>0</v>
      </c>
      <c r="BL94" s="17" t="s">
        <v>131</v>
      </c>
      <c r="BM94" s="215" t="s">
        <v>185</v>
      </c>
    </row>
    <row r="95" s="2" customFormat="1">
      <c r="A95" s="38"/>
      <c r="B95" s="39"/>
      <c r="C95" s="40"/>
      <c r="D95" s="217" t="s">
        <v>133</v>
      </c>
      <c r="E95" s="40"/>
      <c r="F95" s="218" t="s">
        <v>149</v>
      </c>
      <c r="G95" s="40"/>
      <c r="H95" s="40"/>
      <c r="I95" s="219"/>
      <c r="J95" s="40"/>
      <c r="K95" s="40"/>
      <c r="L95" s="44"/>
      <c r="M95" s="220"/>
      <c r="N95" s="221"/>
      <c r="O95" s="84"/>
      <c r="P95" s="84"/>
      <c r="Q95" s="84"/>
      <c r="R95" s="84"/>
      <c r="S95" s="84"/>
      <c r="T95" s="85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T95" s="17" t="s">
        <v>133</v>
      </c>
      <c r="AU95" s="17" t="s">
        <v>80</v>
      </c>
    </row>
    <row r="96" s="2" customFormat="1">
      <c r="A96" s="38"/>
      <c r="B96" s="39"/>
      <c r="C96" s="40"/>
      <c r="D96" s="222" t="s">
        <v>135</v>
      </c>
      <c r="E96" s="40"/>
      <c r="F96" s="223" t="s">
        <v>150</v>
      </c>
      <c r="G96" s="40"/>
      <c r="H96" s="40"/>
      <c r="I96" s="219"/>
      <c r="J96" s="40"/>
      <c r="K96" s="40"/>
      <c r="L96" s="44"/>
      <c r="M96" s="220"/>
      <c r="N96" s="221"/>
      <c r="O96" s="84"/>
      <c r="P96" s="84"/>
      <c r="Q96" s="84"/>
      <c r="R96" s="84"/>
      <c r="S96" s="84"/>
      <c r="T96" s="85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T96" s="17" t="s">
        <v>135</v>
      </c>
      <c r="AU96" s="17" t="s">
        <v>80</v>
      </c>
    </row>
    <row r="97" s="2" customFormat="1" ht="14.4" customHeight="1">
      <c r="A97" s="38"/>
      <c r="B97" s="39"/>
      <c r="C97" s="204" t="s">
        <v>131</v>
      </c>
      <c r="D97" s="204" t="s">
        <v>126</v>
      </c>
      <c r="E97" s="205" t="s">
        <v>151</v>
      </c>
      <c r="F97" s="206" t="s">
        <v>152</v>
      </c>
      <c r="G97" s="207" t="s">
        <v>129</v>
      </c>
      <c r="H97" s="208">
        <v>0.44500000000000001</v>
      </c>
      <c r="I97" s="209"/>
      <c r="J97" s="210">
        <f>ROUND(I97*H97,2)</f>
        <v>0</v>
      </c>
      <c r="K97" s="206" t="s">
        <v>130</v>
      </c>
      <c r="L97" s="44"/>
      <c r="M97" s="211" t="s">
        <v>19</v>
      </c>
      <c r="N97" s="212" t="s">
        <v>41</v>
      </c>
      <c r="O97" s="84"/>
      <c r="P97" s="213">
        <f>O97*H97</f>
        <v>0</v>
      </c>
      <c r="Q97" s="213">
        <v>0</v>
      </c>
      <c r="R97" s="213">
        <f>Q97*H97</f>
        <v>0</v>
      </c>
      <c r="S97" s="213">
        <v>0</v>
      </c>
      <c r="T97" s="214">
        <f>S97*H97</f>
        <v>0</v>
      </c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R97" s="215" t="s">
        <v>131</v>
      </c>
      <c r="AT97" s="215" t="s">
        <v>126</v>
      </c>
      <c r="AU97" s="215" t="s">
        <v>80</v>
      </c>
      <c r="AY97" s="17" t="s">
        <v>124</v>
      </c>
      <c r="BE97" s="216">
        <f>IF(N97="základní",J97,0)</f>
        <v>0</v>
      </c>
      <c r="BF97" s="216">
        <f>IF(N97="snížená",J97,0)</f>
        <v>0</v>
      </c>
      <c r="BG97" s="216">
        <f>IF(N97="zákl. přenesená",J97,0)</f>
        <v>0</v>
      </c>
      <c r="BH97" s="216">
        <f>IF(N97="sníž. přenesená",J97,0)</f>
        <v>0</v>
      </c>
      <c r="BI97" s="216">
        <f>IF(N97="nulová",J97,0)</f>
        <v>0</v>
      </c>
      <c r="BJ97" s="17" t="s">
        <v>78</v>
      </c>
      <c r="BK97" s="216">
        <f>ROUND(I97*H97,2)</f>
        <v>0</v>
      </c>
      <c r="BL97" s="17" t="s">
        <v>131</v>
      </c>
      <c r="BM97" s="215" t="s">
        <v>186</v>
      </c>
    </row>
    <row r="98" s="2" customFormat="1">
      <c r="A98" s="38"/>
      <c r="B98" s="39"/>
      <c r="C98" s="40"/>
      <c r="D98" s="217" t="s">
        <v>133</v>
      </c>
      <c r="E98" s="40"/>
      <c r="F98" s="218" t="s">
        <v>154</v>
      </c>
      <c r="G98" s="40"/>
      <c r="H98" s="40"/>
      <c r="I98" s="219"/>
      <c r="J98" s="40"/>
      <c r="K98" s="40"/>
      <c r="L98" s="44"/>
      <c r="M98" s="220"/>
      <c r="N98" s="221"/>
      <c r="O98" s="84"/>
      <c r="P98" s="84"/>
      <c r="Q98" s="84"/>
      <c r="R98" s="84"/>
      <c r="S98" s="84"/>
      <c r="T98" s="85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T98" s="17" t="s">
        <v>133</v>
      </c>
      <c r="AU98" s="17" t="s">
        <v>80</v>
      </c>
    </row>
    <row r="99" s="2" customFormat="1">
      <c r="A99" s="38"/>
      <c r="B99" s="39"/>
      <c r="C99" s="40"/>
      <c r="D99" s="222" t="s">
        <v>135</v>
      </c>
      <c r="E99" s="40"/>
      <c r="F99" s="223" t="s">
        <v>155</v>
      </c>
      <c r="G99" s="40"/>
      <c r="H99" s="40"/>
      <c r="I99" s="219"/>
      <c r="J99" s="40"/>
      <c r="K99" s="40"/>
      <c r="L99" s="44"/>
      <c r="M99" s="220"/>
      <c r="N99" s="221"/>
      <c r="O99" s="84"/>
      <c r="P99" s="84"/>
      <c r="Q99" s="84"/>
      <c r="R99" s="84"/>
      <c r="S99" s="84"/>
      <c r="T99" s="85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  <c r="AT99" s="17" t="s">
        <v>135</v>
      </c>
      <c r="AU99" s="17" t="s">
        <v>80</v>
      </c>
    </row>
    <row r="100" s="12" customFormat="1" ht="25.92" customHeight="1">
      <c r="A100" s="12"/>
      <c r="B100" s="188"/>
      <c r="C100" s="189"/>
      <c r="D100" s="190" t="s">
        <v>69</v>
      </c>
      <c r="E100" s="191" t="s">
        <v>156</v>
      </c>
      <c r="F100" s="191" t="s">
        <v>157</v>
      </c>
      <c r="G100" s="189"/>
      <c r="H100" s="189"/>
      <c r="I100" s="192"/>
      <c r="J100" s="193">
        <f>BK100</f>
        <v>0</v>
      </c>
      <c r="K100" s="189"/>
      <c r="L100" s="194"/>
      <c r="M100" s="195"/>
      <c r="N100" s="196"/>
      <c r="O100" s="196"/>
      <c r="P100" s="197">
        <f>P101</f>
        <v>0</v>
      </c>
      <c r="Q100" s="196"/>
      <c r="R100" s="197">
        <f>R101</f>
        <v>0</v>
      </c>
      <c r="S100" s="196"/>
      <c r="T100" s="198">
        <f>T101</f>
        <v>0</v>
      </c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R100" s="199" t="s">
        <v>131</v>
      </c>
      <c r="AT100" s="200" t="s">
        <v>69</v>
      </c>
      <c r="AU100" s="200" t="s">
        <v>70</v>
      </c>
      <c r="AY100" s="199" t="s">
        <v>124</v>
      </c>
      <c r="BK100" s="201">
        <f>BK101</f>
        <v>0</v>
      </c>
    </row>
    <row r="101" s="12" customFormat="1" ht="22.8" customHeight="1">
      <c r="A101" s="12"/>
      <c r="B101" s="188"/>
      <c r="C101" s="189"/>
      <c r="D101" s="190" t="s">
        <v>69</v>
      </c>
      <c r="E101" s="202" t="s">
        <v>158</v>
      </c>
      <c r="F101" s="202" t="s">
        <v>159</v>
      </c>
      <c r="G101" s="189"/>
      <c r="H101" s="189"/>
      <c r="I101" s="192"/>
      <c r="J101" s="203">
        <f>BK101</f>
        <v>0</v>
      </c>
      <c r="K101" s="189"/>
      <c r="L101" s="194"/>
      <c r="M101" s="195"/>
      <c r="N101" s="196"/>
      <c r="O101" s="196"/>
      <c r="P101" s="197">
        <f>SUM(P102:P105)</f>
        <v>0</v>
      </c>
      <c r="Q101" s="196"/>
      <c r="R101" s="197">
        <f>SUM(R102:R105)</f>
        <v>0</v>
      </c>
      <c r="S101" s="196"/>
      <c r="T101" s="198">
        <f>SUM(T102:T105)</f>
        <v>0</v>
      </c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R101" s="199" t="s">
        <v>131</v>
      </c>
      <c r="AT101" s="200" t="s">
        <v>69</v>
      </c>
      <c r="AU101" s="200" t="s">
        <v>78</v>
      </c>
      <c r="AY101" s="199" t="s">
        <v>124</v>
      </c>
      <c r="BK101" s="201">
        <f>SUM(BK102:BK105)</f>
        <v>0</v>
      </c>
    </row>
    <row r="102" s="2" customFormat="1" ht="19.8" customHeight="1">
      <c r="A102" s="38"/>
      <c r="B102" s="39"/>
      <c r="C102" s="204" t="s">
        <v>160</v>
      </c>
      <c r="D102" s="204" t="s">
        <v>126</v>
      </c>
      <c r="E102" s="205" t="s">
        <v>161</v>
      </c>
      <c r="F102" s="206" t="s">
        <v>162</v>
      </c>
      <c r="G102" s="207" t="s">
        <v>129</v>
      </c>
      <c r="H102" s="208">
        <v>1.335</v>
      </c>
      <c r="I102" s="209"/>
      <c r="J102" s="210">
        <f>ROUND(I102*H102,2)</f>
        <v>0</v>
      </c>
      <c r="K102" s="206" t="s">
        <v>19</v>
      </c>
      <c r="L102" s="44"/>
      <c r="M102" s="211" t="s">
        <v>19</v>
      </c>
      <c r="N102" s="212" t="s">
        <v>41</v>
      </c>
      <c r="O102" s="84"/>
      <c r="P102" s="213">
        <f>O102*H102</f>
        <v>0</v>
      </c>
      <c r="Q102" s="213">
        <v>0</v>
      </c>
      <c r="R102" s="213">
        <f>Q102*H102</f>
        <v>0</v>
      </c>
      <c r="S102" s="213">
        <v>0</v>
      </c>
      <c r="T102" s="214">
        <f>S102*H102</f>
        <v>0</v>
      </c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R102" s="215" t="s">
        <v>163</v>
      </c>
      <c r="AT102" s="215" t="s">
        <v>126</v>
      </c>
      <c r="AU102" s="215" t="s">
        <v>80</v>
      </c>
      <c r="AY102" s="17" t="s">
        <v>124</v>
      </c>
      <c r="BE102" s="216">
        <f>IF(N102="základní",J102,0)</f>
        <v>0</v>
      </c>
      <c r="BF102" s="216">
        <f>IF(N102="snížená",J102,0)</f>
        <v>0</v>
      </c>
      <c r="BG102" s="216">
        <f>IF(N102="zákl. přenesená",J102,0)</f>
        <v>0</v>
      </c>
      <c r="BH102" s="216">
        <f>IF(N102="sníž. přenesená",J102,0)</f>
        <v>0</v>
      </c>
      <c r="BI102" s="216">
        <f>IF(N102="nulová",J102,0)</f>
        <v>0</v>
      </c>
      <c r="BJ102" s="17" t="s">
        <v>78</v>
      </c>
      <c r="BK102" s="216">
        <f>ROUND(I102*H102,2)</f>
        <v>0</v>
      </c>
      <c r="BL102" s="17" t="s">
        <v>163</v>
      </c>
      <c r="BM102" s="215" t="s">
        <v>187</v>
      </c>
    </row>
    <row r="103" s="2" customFormat="1">
      <c r="A103" s="38"/>
      <c r="B103" s="39"/>
      <c r="C103" s="40"/>
      <c r="D103" s="217" t="s">
        <v>133</v>
      </c>
      <c r="E103" s="40"/>
      <c r="F103" s="218" t="s">
        <v>165</v>
      </c>
      <c r="G103" s="40"/>
      <c r="H103" s="40"/>
      <c r="I103" s="219"/>
      <c r="J103" s="40"/>
      <c r="K103" s="40"/>
      <c r="L103" s="44"/>
      <c r="M103" s="220"/>
      <c r="N103" s="221"/>
      <c r="O103" s="84"/>
      <c r="P103" s="84"/>
      <c r="Q103" s="84"/>
      <c r="R103" s="84"/>
      <c r="S103" s="84"/>
      <c r="T103" s="85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  <c r="AT103" s="17" t="s">
        <v>133</v>
      </c>
      <c r="AU103" s="17" t="s">
        <v>80</v>
      </c>
    </row>
    <row r="104" s="2" customFormat="1" ht="19.8" customHeight="1">
      <c r="A104" s="38"/>
      <c r="B104" s="39"/>
      <c r="C104" s="204" t="s">
        <v>166</v>
      </c>
      <c r="D104" s="204" t="s">
        <v>126</v>
      </c>
      <c r="E104" s="205" t="s">
        <v>167</v>
      </c>
      <c r="F104" s="206" t="s">
        <v>168</v>
      </c>
      <c r="G104" s="207" t="s">
        <v>129</v>
      </c>
      <c r="H104" s="208">
        <v>0.44500000000000001</v>
      </c>
      <c r="I104" s="209"/>
      <c r="J104" s="210">
        <f>ROUND(I104*H104,2)</f>
        <v>0</v>
      </c>
      <c r="K104" s="206" t="s">
        <v>19</v>
      </c>
      <c r="L104" s="44"/>
      <c r="M104" s="211" t="s">
        <v>19</v>
      </c>
      <c r="N104" s="212" t="s">
        <v>41</v>
      </c>
      <c r="O104" s="84"/>
      <c r="P104" s="213">
        <f>O104*H104</f>
        <v>0</v>
      </c>
      <c r="Q104" s="213">
        <v>0</v>
      </c>
      <c r="R104" s="213">
        <f>Q104*H104</f>
        <v>0</v>
      </c>
      <c r="S104" s="213">
        <v>0</v>
      </c>
      <c r="T104" s="214">
        <f>S104*H104</f>
        <v>0</v>
      </c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  <c r="AR104" s="215" t="s">
        <v>163</v>
      </c>
      <c r="AT104" s="215" t="s">
        <v>126</v>
      </c>
      <c r="AU104" s="215" t="s">
        <v>80</v>
      </c>
      <c r="AY104" s="17" t="s">
        <v>124</v>
      </c>
      <c r="BE104" s="216">
        <f>IF(N104="základní",J104,0)</f>
        <v>0</v>
      </c>
      <c r="BF104" s="216">
        <f>IF(N104="snížená",J104,0)</f>
        <v>0</v>
      </c>
      <c r="BG104" s="216">
        <f>IF(N104="zákl. přenesená",J104,0)</f>
        <v>0</v>
      </c>
      <c r="BH104" s="216">
        <f>IF(N104="sníž. přenesená",J104,0)</f>
        <v>0</v>
      </c>
      <c r="BI104" s="216">
        <f>IF(N104="nulová",J104,0)</f>
        <v>0</v>
      </c>
      <c r="BJ104" s="17" t="s">
        <v>78</v>
      </c>
      <c r="BK104" s="216">
        <f>ROUND(I104*H104,2)</f>
        <v>0</v>
      </c>
      <c r="BL104" s="17" t="s">
        <v>163</v>
      </c>
      <c r="BM104" s="215" t="s">
        <v>188</v>
      </c>
    </row>
    <row r="105" s="2" customFormat="1">
      <c r="A105" s="38"/>
      <c r="B105" s="39"/>
      <c r="C105" s="40"/>
      <c r="D105" s="217" t="s">
        <v>133</v>
      </c>
      <c r="E105" s="40"/>
      <c r="F105" s="218" t="s">
        <v>170</v>
      </c>
      <c r="G105" s="40"/>
      <c r="H105" s="40"/>
      <c r="I105" s="219"/>
      <c r="J105" s="40"/>
      <c r="K105" s="40"/>
      <c r="L105" s="44"/>
      <c r="M105" s="235"/>
      <c r="N105" s="236"/>
      <c r="O105" s="237"/>
      <c r="P105" s="237"/>
      <c r="Q105" s="237"/>
      <c r="R105" s="237"/>
      <c r="S105" s="237"/>
      <c r="T105" s="2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  <c r="AT105" s="17" t="s">
        <v>133</v>
      </c>
      <c r="AU105" s="17" t="s">
        <v>80</v>
      </c>
    </row>
    <row r="106" s="2" customFormat="1" ht="6.96" customHeight="1">
      <c r="A106" s="38"/>
      <c r="B106" s="59"/>
      <c r="C106" s="60"/>
      <c r="D106" s="60"/>
      <c r="E106" s="60"/>
      <c r="F106" s="60"/>
      <c r="G106" s="60"/>
      <c r="H106" s="60"/>
      <c r="I106" s="60"/>
      <c r="J106" s="60"/>
      <c r="K106" s="60"/>
      <c r="L106" s="44"/>
      <c r="M106" s="38"/>
      <c r="O106" s="38"/>
      <c r="P106" s="38"/>
      <c r="Q106" s="38"/>
      <c r="R106" s="38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</row>
  </sheetData>
  <sheetProtection sheet="1" autoFilter="0" formatColumns="0" formatRows="0" objects="1" scenarios="1" spinCount="100000" saltValue="VjqQW50l17NY+7DNJuN0BtnFuQdJapMlh5zc0Aa+IZ/UPq0a4vZ3l78KOWo9+fTU453icnPglvAu/5BhD/oamg==" hashValue="Ki7cM7Q0zAZ1tNNrQ6RdE28NTLxDvrgT7oOROIbaAh3wYTd8LFnUTeHm2/CB/WCbhV+uwgr9jurswuOe6uCq5A==" algorithmName="SHA-512" password="EB82"/>
  <autoFilter ref="C82:K105"/>
  <mergeCells count="9">
    <mergeCell ref="E7:H7"/>
    <mergeCell ref="E9:H9"/>
    <mergeCell ref="E18:H18"/>
    <mergeCell ref="E27:H27"/>
    <mergeCell ref="E48:H48"/>
    <mergeCell ref="E50:H50"/>
    <mergeCell ref="E73:H73"/>
    <mergeCell ref="E75:H75"/>
    <mergeCell ref="L2:V2"/>
  </mergeCells>
  <hyperlinks>
    <hyperlink ref="F88" r:id="rId1" display="https://podminky.urs.cz/item/CS_URS_2024_01/111103213"/>
    <hyperlink ref="F92" r:id="rId2" display="https://podminky.urs.cz/item/CS_URS_2024_01/111103223"/>
    <hyperlink ref="F96" r:id="rId3" display="https://podminky.urs.cz/item/CS_URS_2024_01/185803106"/>
    <hyperlink ref="F99" r:id="rId4" display="https://podminky.urs.cz/item/CS_URS_2024_01/185803107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5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851563" style="1" customWidth="1"/>
    <col min="2" max="2" width="1.148438" style="1" customWidth="1"/>
    <col min="3" max="3" width="4.421875" style="1" customWidth="1"/>
    <col min="4" max="4" width="4.574219" style="1" customWidth="1"/>
    <col min="5" max="5" width="18.28125" style="1" customWidth="1"/>
    <col min="6" max="6" width="108.0039" style="1" customWidth="1"/>
    <col min="7" max="7" width="8.003906" style="1" customWidth="1"/>
    <col min="8" max="8" width="15.00391" style="1" customWidth="1"/>
    <col min="9" max="9" width="16.85156" style="1" customWidth="1"/>
    <col min="10" max="10" width="23.85156" style="1" customWidth="1"/>
    <col min="11" max="11" width="23.85156" style="1" customWidth="1"/>
    <col min="12" max="12" width="10.00391" style="1" customWidth="1"/>
    <col min="13" max="13" width="11.57422" style="1" hidden="1" customWidth="1"/>
    <col min="14" max="14" width="9.140625" style="1" hidden="1"/>
    <col min="15" max="15" width="15.14063" style="1" hidden="1" customWidth="1"/>
    <col min="16" max="16" width="15.14063" style="1" hidden="1" customWidth="1"/>
    <col min="17" max="17" width="15.14063" style="1" hidden="1" customWidth="1"/>
    <col min="18" max="18" width="15.14063" style="1" hidden="1" customWidth="1"/>
    <col min="19" max="19" width="15.14063" style="1" hidden="1" customWidth="1"/>
    <col min="20" max="20" width="15.14063" style="1" hidden="1" customWidth="1"/>
    <col min="21" max="21" width="17.42188" style="1" hidden="1" customWidth="1"/>
    <col min="22" max="22" width="13.14063" style="1" customWidth="1"/>
    <col min="23" max="23" width="17.42188" style="1" customWidth="1"/>
    <col min="24" max="24" width="13.14063" style="1" customWidth="1"/>
    <col min="25" max="25" width="16.00391" style="1" customWidth="1"/>
    <col min="26" max="26" width="11.71094" style="1" customWidth="1"/>
    <col min="27" max="27" width="16.00391" style="1" customWidth="1"/>
    <col min="28" max="28" width="17.42188" style="1" customWidth="1"/>
    <col min="29" max="29" width="11.71094" style="1" customWidth="1"/>
    <col min="30" max="30" width="16.00391" style="1" customWidth="1"/>
    <col min="31" max="31" width="17.42188" style="1" customWidth="1"/>
    <col min="44" max="44" width="9.140625" style="1" hidden="1"/>
    <col min="45" max="45" width="9.140625" style="1" hidden="1"/>
    <col min="46" max="46" width="9.140625" style="1" hidden="1"/>
    <col min="47" max="47" width="9.140625" style="1" hidden="1"/>
    <col min="48" max="48" width="9.140625" style="1" hidden="1"/>
    <col min="49" max="49" width="9.140625" style="1" hidden="1"/>
    <col min="50" max="50" width="9.140625" style="1" hidden="1"/>
    <col min="51" max="51" width="9.140625" style="1" hidden="1"/>
    <col min="52" max="52" width="9.140625" style="1" hidden="1"/>
    <col min="53" max="53" width="9.140625" style="1" hidden="1"/>
    <col min="54" max="54" width="9.140625" style="1" hidden="1"/>
    <col min="55" max="55" width="9.140625" style="1" hidden="1"/>
    <col min="56" max="56" width="9.140625" style="1" hidden="1"/>
    <col min="57" max="57" width="9.140625" style="1" hidden="1"/>
    <col min="58" max="58" width="9.140625" style="1" hidden="1"/>
    <col min="59" max="59" width="9.140625" style="1" hidden="1"/>
    <col min="60" max="60" width="9.140625" style="1" hidden="1"/>
    <col min="61" max="61" width="9.140625" style="1" hidden="1"/>
    <col min="62" max="62" width="9.140625" style="1" hidden="1"/>
    <col min="63" max="63" width="9.140625" style="1" hidden="1"/>
    <col min="64" max="64" width="9.140625" style="1" hidden="1"/>
    <col min="65" max="65" width="9.140625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88</v>
      </c>
    </row>
    <row r="3" s="1" customFormat="1" ht="6.96" customHeight="1">
      <c r="B3" s="128"/>
      <c r="C3" s="129"/>
      <c r="D3" s="129"/>
      <c r="E3" s="129"/>
      <c r="F3" s="129"/>
      <c r="G3" s="129"/>
      <c r="H3" s="129"/>
      <c r="I3" s="129"/>
      <c r="J3" s="129"/>
      <c r="K3" s="129"/>
      <c r="L3" s="20"/>
      <c r="AT3" s="17" t="s">
        <v>80</v>
      </c>
    </row>
    <row r="4" s="1" customFormat="1" ht="24.96" customHeight="1">
      <c r="B4" s="20"/>
      <c r="D4" s="130" t="s">
        <v>98</v>
      </c>
      <c r="L4" s="20"/>
      <c r="M4" s="131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32" t="s">
        <v>16</v>
      </c>
      <c r="L6" s="20"/>
    </row>
    <row r="7" s="1" customFormat="1" ht="14.4" customHeight="1">
      <c r="B7" s="20"/>
      <c r="E7" s="133" t="str">
        <f>'Rekapitulace stavby'!K6</f>
        <v>Údržba HOZ Pardubicko – část 2</v>
      </c>
      <c r="F7" s="132"/>
      <c r="G7" s="132"/>
      <c r="H7" s="132"/>
      <c r="L7" s="20"/>
    </row>
    <row r="8" s="2" customFormat="1" ht="12" customHeight="1">
      <c r="A8" s="38"/>
      <c r="B8" s="44"/>
      <c r="C8" s="38"/>
      <c r="D8" s="132" t="s">
        <v>99</v>
      </c>
      <c r="E8" s="38"/>
      <c r="F8" s="38"/>
      <c r="G8" s="38"/>
      <c r="H8" s="38"/>
      <c r="I8" s="38"/>
      <c r="J8" s="38"/>
      <c r="K8" s="38"/>
      <c r="L8" s="134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5.6" customHeight="1">
      <c r="A9" s="38"/>
      <c r="B9" s="44"/>
      <c r="C9" s="38"/>
      <c r="D9" s="38"/>
      <c r="E9" s="135" t="s">
        <v>189</v>
      </c>
      <c r="F9" s="38"/>
      <c r="G9" s="38"/>
      <c r="H9" s="38"/>
      <c r="I9" s="38"/>
      <c r="J9" s="38"/>
      <c r="K9" s="38"/>
      <c r="L9" s="134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134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32" t="s">
        <v>18</v>
      </c>
      <c r="E11" s="38"/>
      <c r="F11" s="136" t="s">
        <v>19</v>
      </c>
      <c r="G11" s="38"/>
      <c r="H11" s="38"/>
      <c r="I11" s="132" t="s">
        <v>20</v>
      </c>
      <c r="J11" s="136" t="s">
        <v>19</v>
      </c>
      <c r="K11" s="38"/>
      <c r="L11" s="134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32" t="s">
        <v>21</v>
      </c>
      <c r="E12" s="38"/>
      <c r="F12" s="136" t="s">
        <v>22</v>
      </c>
      <c r="G12" s="38"/>
      <c r="H12" s="38"/>
      <c r="I12" s="132" t="s">
        <v>23</v>
      </c>
      <c r="J12" s="137" t="str">
        <f>'Rekapitulace stavby'!AN8</f>
        <v>27. 2. 2024</v>
      </c>
      <c r="K12" s="38"/>
      <c r="L12" s="134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134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32" t="s">
        <v>25</v>
      </c>
      <c r="E14" s="38"/>
      <c r="F14" s="38"/>
      <c r="G14" s="38"/>
      <c r="H14" s="38"/>
      <c r="I14" s="132" t="s">
        <v>26</v>
      </c>
      <c r="J14" s="136" t="s">
        <v>19</v>
      </c>
      <c r="K14" s="38"/>
      <c r="L14" s="134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36" t="s">
        <v>27</v>
      </c>
      <c r="F15" s="38"/>
      <c r="G15" s="38"/>
      <c r="H15" s="38"/>
      <c r="I15" s="132" t="s">
        <v>28</v>
      </c>
      <c r="J15" s="136" t="s">
        <v>19</v>
      </c>
      <c r="K15" s="38"/>
      <c r="L15" s="134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134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32" t="s">
        <v>29</v>
      </c>
      <c r="E17" s="38"/>
      <c r="F17" s="38"/>
      <c r="G17" s="38"/>
      <c r="H17" s="38"/>
      <c r="I17" s="132" t="s">
        <v>26</v>
      </c>
      <c r="J17" s="33" t="str">
        <f>'Rekapitulace stavby'!AN13</f>
        <v>Vyplň údaj</v>
      </c>
      <c r="K17" s="38"/>
      <c r="L17" s="134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36"/>
      <c r="G18" s="136"/>
      <c r="H18" s="136"/>
      <c r="I18" s="132" t="s">
        <v>28</v>
      </c>
      <c r="J18" s="33" t="str">
        <f>'Rekapitulace stavby'!AN14</f>
        <v>Vyplň údaj</v>
      </c>
      <c r="K18" s="38"/>
      <c r="L18" s="134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134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32" t="s">
        <v>31</v>
      </c>
      <c r="E20" s="38"/>
      <c r="F20" s="38"/>
      <c r="G20" s="38"/>
      <c r="H20" s="38"/>
      <c r="I20" s="132" t="s">
        <v>26</v>
      </c>
      <c r="J20" s="136" t="str">
        <f>IF('Rekapitulace stavby'!AN16="","",'Rekapitulace stavby'!AN16)</f>
        <v/>
      </c>
      <c r="K20" s="38"/>
      <c r="L20" s="134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36" t="str">
        <f>IF('Rekapitulace stavby'!E17="","",'Rekapitulace stavby'!E17)</f>
        <v xml:space="preserve"> </v>
      </c>
      <c r="F21" s="38"/>
      <c r="G21" s="38"/>
      <c r="H21" s="38"/>
      <c r="I21" s="132" t="s">
        <v>28</v>
      </c>
      <c r="J21" s="136" t="str">
        <f>IF('Rekapitulace stavby'!AN17="","",'Rekapitulace stavby'!AN17)</f>
        <v/>
      </c>
      <c r="K21" s="38"/>
      <c r="L21" s="134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134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32" t="s">
        <v>33</v>
      </c>
      <c r="E23" s="38"/>
      <c r="F23" s="38"/>
      <c r="G23" s="38"/>
      <c r="H23" s="38"/>
      <c r="I23" s="132" t="s">
        <v>26</v>
      </c>
      <c r="J23" s="136" t="str">
        <f>IF('Rekapitulace stavby'!AN19="","",'Rekapitulace stavby'!AN19)</f>
        <v/>
      </c>
      <c r="K23" s="38"/>
      <c r="L23" s="134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36" t="str">
        <f>IF('Rekapitulace stavby'!E20="","",'Rekapitulace stavby'!E20)</f>
        <v xml:space="preserve"> </v>
      </c>
      <c r="F24" s="38"/>
      <c r="G24" s="38"/>
      <c r="H24" s="38"/>
      <c r="I24" s="132" t="s">
        <v>28</v>
      </c>
      <c r="J24" s="136" t="str">
        <f>IF('Rekapitulace stavby'!AN20="","",'Rekapitulace stavby'!AN20)</f>
        <v/>
      </c>
      <c r="K24" s="38"/>
      <c r="L24" s="134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134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32" t="s">
        <v>34</v>
      </c>
      <c r="E26" s="38"/>
      <c r="F26" s="38"/>
      <c r="G26" s="38"/>
      <c r="H26" s="38"/>
      <c r="I26" s="38"/>
      <c r="J26" s="38"/>
      <c r="K26" s="38"/>
      <c r="L26" s="134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4.4" customHeight="1">
      <c r="A27" s="138"/>
      <c r="B27" s="139"/>
      <c r="C27" s="138"/>
      <c r="D27" s="138"/>
      <c r="E27" s="140" t="s">
        <v>19</v>
      </c>
      <c r="F27" s="140"/>
      <c r="G27" s="140"/>
      <c r="H27" s="140"/>
      <c r="I27" s="138"/>
      <c r="J27" s="138"/>
      <c r="K27" s="138"/>
      <c r="L27" s="141"/>
      <c r="S27" s="138"/>
      <c r="T27" s="138"/>
      <c r="U27" s="138"/>
      <c r="V27" s="138"/>
      <c r="W27" s="138"/>
      <c r="X27" s="138"/>
      <c r="Y27" s="138"/>
      <c r="Z27" s="138"/>
      <c r="AA27" s="138"/>
      <c r="AB27" s="138"/>
      <c r="AC27" s="138"/>
      <c r="AD27" s="138"/>
      <c r="AE27" s="138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134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2"/>
      <c r="E29" s="142"/>
      <c r="F29" s="142"/>
      <c r="G29" s="142"/>
      <c r="H29" s="142"/>
      <c r="I29" s="142"/>
      <c r="J29" s="142"/>
      <c r="K29" s="142"/>
      <c r="L29" s="134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43" t="s">
        <v>36</v>
      </c>
      <c r="E30" s="38"/>
      <c r="F30" s="38"/>
      <c r="G30" s="38"/>
      <c r="H30" s="38"/>
      <c r="I30" s="38"/>
      <c r="J30" s="144">
        <f>ROUND(J83, 2)</f>
        <v>0</v>
      </c>
      <c r="K30" s="38"/>
      <c r="L30" s="134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2"/>
      <c r="E31" s="142"/>
      <c r="F31" s="142"/>
      <c r="G31" s="142"/>
      <c r="H31" s="142"/>
      <c r="I31" s="142"/>
      <c r="J31" s="142"/>
      <c r="K31" s="142"/>
      <c r="L31" s="134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45" t="s">
        <v>38</v>
      </c>
      <c r="G32" s="38"/>
      <c r="H32" s="38"/>
      <c r="I32" s="145" t="s">
        <v>37</v>
      </c>
      <c r="J32" s="145" t="s">
        <v>39</v>
      </c>
      <c r="K32" s="38"/>
      <c r="L32" s="134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46" t="s">
        <v>40</v>
      </c>
      <c r="E33" s="132" t="s">
        <v>41</v>
      </c>
      <c r="F33" s="147">
        <f>ROUND((SUM(BE83:BE105)),  2)</f>
        <v>0</v>
      </c>
      <c r="G33" s="38"/>
      <c r="H33" s="38"/>
      <c r="I33" s="148">
        <v>0.20999999999999999</v>
      </c>
      <c r="J33" s="147">
        <f>ROUND(((SUM(BE83:BE105))*I33),  2)</f>
        <v>0</v>
      </c>
      <c r="K33" s="38"/>
      <c r="L33" s="134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32" t="s">
        <v>42</v>
      </c>
      <c r="F34" s="147">
        <f>ROUND((SUM(BF83:BF105)),  2)</f>
        <v>0</v>
      </c>
      <c r="G34" s="38"/>
      <c r="H34" s="38"/>
      <c r="I34" s="148">
        <v>0.12</v>
      </c>
      <c r="J34" s="147">
        <f>ROUND(((SUM(BF83:BF105))*I34),  2)</f>
        <v>0</v>
      </c>
      <c r="K34" s="38"/>
      <c r="L34" s="134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32" t="s">
        <v>43</v>
      </c>
      <c r="F35" s="147">
        <f>ROUND((SUM(BG83:BG105)),  2)</f>
        <v>0</v>
      </c>
      <c r="G35" s="38"/>
      <c r="H35" s="38"/>
      <c r="I35" s="148">
        <v>0.20999999999999999</v>
      </c>
      <c r="J35" s="147">
        <f>0</f>
        <v>0</v>
      </c>
      <c r="K35" s="38"/>
      <c r="L35" s="134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32" t="s">
        <v>44</v>
      </c>
      <c r="F36" s="147">
        <f>ROUND((SUM(BH83:BH105)),  2)</f>
        <v>0</v>
      </c>
      <c r="G36" s="38"/>
      <c r="H36" s="38"/>
      <c r="I36" s="148">
        <v>0.12</v>
      </c>
      <c r="J36" s="147">
        <f>0</f>
        <v>0</v>
      </c>
      <c r="K36" s="38"/>
      <c r="L36" s="134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32" t="s">
        <v>45</v>
      </c>
      <c r="F37" s="147">
        <f>ROUND((SUM(BI83:BI105)),  2)</f>
        <v>0</v>
      </c>
      <c r="G37" s="38"/>
      <c r="H37" s="38"/>
      <c r="I37" s="148">
        <v>0</v>
      </c>
      <c r="J37" s="147">
        <f>0</f>
        <v>0</v>
      </c>
      <c r="K37" s="38"/>
      <c r="L37" s="134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134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49"/>
      <c r="D39" s="150" t="s">
        <v>46</v>
      </c>
      <c r="E39" s="151"/>
      <c r="F39" s="151"/>
      <c r="G39" s="152" t="s">
        <v>47</v>
      </c>
      <c r="H39" s="153" t="s">
        <v>48</v>
      </c>
      <c r="I39" s="151"/>
      <c r="J39" s="154">
        <f>SUM(J30:J37)</f>
        <v>0</v>
      </c>
      <c r="K39" s="155"/>
      <c r="L39" s="134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156"/>
      <c r="C40" s="157"/>
      <c r="D40" s="157"/>
      <c r="E40" s="157"/>
      <c r="F40" s="157"/>
      <c r="G40" s="157"/>
      <c r="H40" s="157"/>
      <c r="I40" s="157"/>
      <c r="J40" s="157"/>
      <c r="K40" s="157"/>
      <c r="L40" s="134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4" s="2" customFormat="1" ht="6.96" customHeight="1">
      <c r="A44" s="38"/>
      <c r="B44" s="158"/>
      <c r="C44" s="159"/>
      <c r="D44" s="159"/>
      <c r="E44" s="159"/>
      <c r="F44" s="159"/>
      <c r="G44" s="159"/>
      <c r="H44" s="159"/>
      <c r="I44" s="159"/>
      <c r="J44" s="159"/>
      <c r="K44" s="159"/>
      <c r="L44" s="134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2" customFormat="1" ht="24.96" customHeight="1">
      <c r="A45" s="38"/>
      <c r="B45" s="39"/>
      <c r="C45" s="23" t="s">
        <v>101</v>
      </c>
      <c r="D45" s="40"/>
      <c r="E45" s="40"/>
      <c r="F45" s="40"/>
      <c r="G45" s="40"/>
      <c r="H45" s="40"/>
      <c r="I45" s="40"/>
      <c r="J45" s="40"/>
      <c r="K45" s="40"/>
      <c r="L45" s="134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</row>
    <row r="46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134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12" customHeight="1">
      <c r="A47" s="38"/>
      <c r="B47" s="39"/>
      <c r="C47" s="32" t="s">
        <v>16</v>
      </c>
      <c r="D47" s="40"/>
      <c r="E47" s="40"/>
      <c r="F47" s="40"/>
      <c r="G47" s="40"/>
      <c r="H47" s="40"/>
      <c r="I47" s="40"/>
      <c r="J47" s="40"/>
      <c r="K47" s="40"/>
      <c r="L47" s="134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14.4" customHeight="1">
      <c r="A48" s="38"/>
      <c r="B48" s="39"/>
      <c r="C48" s="40"/>
      <c r="D48" s="40"/>
      <c r="E48" s="160" t="str">
        <f>E7</f>
        <v>Údržba HOZ Pardubicko – část 2</v>
      </c>
      <c r="F48" s="32"/>
      <c r="G48" s="32"/>
      <c r="H48" s="32"/>
      <c r="I48" s="40"/>
      <c r="J48" s="40"/>
      <c r="K48" s="40"/>
      <c r="L48" s="134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99</v>
      </c>
      <c r="D49" s="40"/>
      <c r="E49" s="40"/>
      <c r="F49" s="40"/>
      <c r="G49" s="40"/>
      <c r="H49" s="40"/>
      <c r="I49" s="40"/>
      <c r="J49" s="40"/>
      <c r="K49" s="40"/>
      <c r="L49" s="134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5.6" customHeight="1">
      <c r="A50" s="38"/>
      <c r="B50" s="39"/>
      <c r="C50" s="40"/>
      <c r="D50" s="40"/>
      <c r="E50" s="69" t="str">
        <f>E9</f>
        <v>SO4 - otevřený HOZ Čankovice přes obec</v>
      </c>
      <c r="F50" s="40"/>
      <c r="G50" s="40"/>
      <c r="H50" s="40"/>
      <c r="I50" s="40"/>
      <c r="J50" s="40"/>
      <c r="K50" s="40"/>
      <c r="L50" s="134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2" customFormat="1" ht="6.96" customHeight="1">
      <c r="A51" s="38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134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</row>
    <row r="52" s="2" customFormat="1" ht="12" customHeight="1">
      <c r="A52" s="38"/>
      <c r="B52" s="39"/>
      <c r="C52" s="32" t="s">
        <v>21</v>
      </c>
      <c r="D52" s="40"/>
      <c r="E52" s="40"/>
      <c r="F52" s="27" t="str">
        <f>F12</f>
        <v xml:space="preserve"> </v>
      </c>
      <c r="G52" s="40"/>
      <c r="H52" s="40"/>
      <c r="I52" s="32" t="s">
        <v>23</v>
      </c>
      <c r="J52" s="72" t="str">
        <f>IF(J12="","",J12)</f>
        <v>27. 2. 2024</v>
      </c>
      <c r="K52" s="40"/>
      <c r="L52" s="134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6.96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134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15.6" customHeight="1">
      <c r="A54" s="38"/>
      <c r="B54" s="39"/>
      <c r="C54" s="32" t="s">
        <v>25</v>
      </c>
      <c r="D54" s="40"/>
      <c r="E54" s="40"/>
      <c r="F54" s="27" t="str">
        <f>E15</f>
        <v>SPÚ-OVHS</v>
      </c>
      <c r="G54" s="40"/>
      <c r="H54" s="40"/>
      <c r="I54" s="32" t="s">
        <v>31</v>
      </c>
      <c r="J54" s="36" t="str">
        <f>E21</f>
        <v xml:space="preserve"> </v>
      </c>
      <c r="K54" s="40"/>
      <c r="L54" s="134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15.6" customHeight="1">
      <c r="A55" s="38"/>
      <c r="B55" s="39"/>
      <c r="C55" s="32" t="s">
        <v>29</v>
      </c>
      <c r="D55" s="40"/>
      <c r="E55" s="40"/>
      <c r="F55" s="27" t="str">
        <f>IF(E18="","",E18)</f>
        <v>Vyplň údaj</v>
      </c>
      <c r="G55" s="40"/>
      <c r="H55" s="40"/>
      <c r="I55" s="32" t="s">
        <v>33</v>
      </c>
      <c r="J55" s="36" t="str">
        <f>E24</f>
        <v xml:space="preserve"> </v>
      </c>
      <c r="K55" s="40"/>
      <c r="L55" s="134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0.32" customHeight="1">
      <c r="A56" s="38"/>
      <c r="B56" s="39"/>
      <c r="C56" s="40"/>
      <c r="D56" s="40"/>
      <c r="E56" s="40"/>
      <c r="F56" s="40"/>
      <c r="G56" s="40"/>
      <c r="H56" s="40"/>
      <c r="I56" s="40"/>
      <c r="J56" s="40"/>
      <c r="K56" s="40"/>
      <c r="L56" s="134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29.28" customHeight="1">
      <c r="A57" s="38"/>
      <c r="B57" s="39"/>
      <c r="C57" s="161" t="s">
        <v>102</v>
      </c>
      <c r="D57" s="162"/>
      <c r="E57" s="162"/>
      <c r="F57" s="162"/>
      <c r="G57" s="162"/>
      <c r="H57" s="162"/>
      <c r="I57" s="162"/>
      <c r="J57" s="163" t="s">
        <v>103</v>
      </c>
      <c r="K57" s="162"/>
      <c r="L57" s="134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10.32" customHeight="1">
      <c r="A58" s="38"/>
      <c r="B58" s="39"/>
      <c r="C58" s="40"/>
      <c r="D58" s="40"/>
      <c r="E58" s="40"/>
      <c r="F58" s="40"/>
      <c r="G58" s="40"/>
      <c r="H58" s="40"/>
      <c r="I58" s="40"/>
      <c r="J58" s="40"/>
      <c r="K58" s="40"/>
      <c r="L58" s="134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22.8" customHeight="1">
      <c r="A59" s="38"/>
      <c r="B59" s="39"/>
      <c r="C59" s="164" t="s">
        <v>68</v>
      </c>
      <c r="D59" s="40"/>
      <c r="E59" s="40"/>
      <c r="F59" s="40"/>
      <c r="G59" s="40"/>
      <c r="H59" s="40"/>
      <c r="I59" s="40"/>
      <c r="J59" s="102">
        <f>J83</f>
        <v>0</v>
      </c>
      <c r="K59" s="40"/>
      <c r="L59" s="134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U59" s="17" t="s">
        <v>104</v>
      </c>
    </row>
    <row r="60" s="9" customFormat="1" ht="24.96" customHeight="1">
      <c r="A60" s="9"/>
      <c r="B60" s="165"/>
      <c r="C60" s="166"/>
      <c r="D60" s="167" t="s">
        <v>105</v>
      </c>
      <c r="E60" s="168"/>
      <c r="F60" s="168"/>
      <c r="G60" s="168"/>
      <c r="H60" s="168"/>
      <c r="I60" s="168"/>
      <c r="J60" s="169">
        <f>J84</f>
        <v>0</v>
      </c>
      <c r="K60" s="166"/>
      <c r="L60" s="170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1"/>
      <c r="C61" s="172"/>
      <c r="D61" s="173" t="s">
        <v>106</v>
      </c>
      <c r="E61" s="174"/>
      <c r="F61" s="174"/>
      <c r="G61" s="174"/>
      <c r="H61" s="174"/>
      <c r="I61" s="174"/>
      <c r="J61" s="175">
        <f>J85</f>
        <v>0</v>
      </c>
      <c r="K61" s="172"/>
      <c r="L61" s="176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9" customFormat="1" ht="24.96" customHeight="1">
      <c r="A62" s="9"/>
      <c r="B62" s="165"/>
      <c r="C62" s="166"/>
      <c r="D62" s="167" t="s">
        <v>107</v>
      </c>
      <c r="E62" s="168"/>
      <c r="F62" s="168"/>
      <c r="G62" s="168"/>
      <c r="H62" s="168"/>
      <c r="I62" s="168"/>
      <c r="J62" s="169">
        <f>J100</f>
        <v>0</v>
      </c>
      <c r="K62" s="166"/>
      <c r="L62" s="170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10" customFormat="1" ht="19.92" customHeight="1">
      <c r="A63" s="10"/>
      <c r="B63" s="171"/>
      <c r="C63" s="172"/>
      <c r="D63" s="173" t="s">
        <v>108</v>
      </c>
      <c r="E63" s="174"/>
      <c r="F63" s="174"/>
      <c r="G63" s="174"/>
      <c r="H63" s="174"/>
      <c r="I63" s="174"/>
      <c r="J63" s="175">
        <f>J101</f>
        <v>0</v>
      </c>
      <c r="K63" s="172"/>
      <c r="L63" s="176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2" customFormat="1" ht="21.84" customHeight="1">
      <c r="A64" s="38"/>
      <c r="B64" s="39"/>
      <c r="C64" s="40"/>
      <c r="D64" s="40"/>
      <c r="E64" s="40"/>
      <c r="F64" s="40"/>
      <c r="G64" s="40"/>
      <c r="H64" s="40"/>
      <c r="I64" s="40"/>
      <c r="J64" s="40"/>
      <c r="K64" s="40"/>
      <c r="L64" s="134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</row>
    <row r="65" s="2" customFormat="1" ht="6.96" customHeight="1">
      <c r="A65" s="38"/>
      <c r="B65" s="59"/>
      <c r="C65" s="60"/>
      <c r="D65" s="60"/>
      <c r="E65" s="60"/>
      <c r="F65" s="60"/>
      <c r="G65" s="60"/>
      <c r="H65" s="60"/>
      <c r="I65" s="60"/>
      <c r="J65" s="60"/>
      <c r="K65" s="60"/>
      <c r="L65" s="134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9" s="2" customFormat="1" ht="6.96" customHeight="1">
      <c r="A69" s="38"/>
      <c r="B69" s="61"/>
      <c r="C69" s="62"/>
      <c r="D69" s="62"/>
      <c r="E69" s="62"/>
      <c r="F69" s="62"/>
      <c r="G69" s="62"/>
      <c r="H69" s="62"/>
      <c r="I69" s="62"/>
      <c r="J69" s="62"/>
      <c r="K69" s="62"/>
      <c r="L69" s="134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</row>
    <row r="70" s="2" customFormat="1" ht="24.96" customHeight="1">
      <c r="A70" s="38"/>
      <c r="B70" s="39"/>
      <c r="C70" s="23" t="s">
        <v>109</v>
      </c>
      <c r="D70" s="40"/>
      <c r="E70" s="40"/>
      <c r="F70" s="40"/>
      <c r="G70" s="40"/>
      <c r="H70" s="40"/>
      <c r="I70" s="40"/>
      <c r="J70" s="40"/>
      <c r="K70" s="40"/>
      <c r="L70" s="134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</row>
    <row r="71" s="2" customFormat="1" ht="6.96" customHeight="1">
      <c r="A71" s="38"/>
      <c r="B71" s="39"/>
      <c r="C71" s="40"/>
      <c r="D71" s="40"/>
      <c r="E71" s="40"/>
      <c r="F71" s="40"/>
      <c r="G71" s="40"/>
      <c r="H71" s="40"/>
      <c r="I71" s="40"/>
      <c r="J71" s="40"/>
      <c r="K71" s="40"/>
      <c r="L71" s="134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</row>
    <row r="72" s="2" customFormat="1" ht="12" customHeight="1">
      <c r="A72" s="38"/>
      <c r="B72" s="39"/>
      <c r="C72" s="32" t="s">
        <v>16</v>
      </c>
      <c r="D72" s="40"/>
      <c r="E72" s="40"/>
      <c r="F72" s="40"/>
      <c r="G72" s="40"/>
      <c r="H72" s="40"/>
      <c r="I72" s="40"/>
      <c r="J72" s="40"/>
      <c r="K72" s="40"/>
      <c r="L72" s="134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</row>
    <row r="73" s="2" customFormat="1" ht="14.4" customHeight="1">
      <c r="A73" s="38"/>
      <c r="B73" s="39"/>
      <c r="C73" s="40"/>
      <c r="D73" s="40"/>
      <c r="E73" s="160" t="str">
        <f>E7</f>
        <v>Údržba HOZ Pardubicko – část 2</v>
      </c>
      <c r="F73" s="32"/>
      <c r="G73" s="32"/>
      <c r="H73" s="32"/>
      <c r="I73" s="40"/>
      <c r="J73" s="40"/>
      <c r="K73" s="40"/>
      <c r="L73" s="134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</row>
    <row r="74" s="2" customFormat="1" ht="12" customHeight="1">
      <c r="A74" s="38"/>
      <c r="B74" s="39"/>
      <c r="C74" s="32" t="s">
        <v>99</v>
      </c>
      <c r="D74" s="40"/>
      <c r="E74" s="40"/>
      <c r="F74" s="40"/>
      <c r="G74" s="40"/>
      <c r="H74" s="40"/>
      <c r="I74" s="40"/>
      <c r="J74" s="40"/>
      <c r="K74" s="40"/>
      <c r="L74" s="134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</row>
    <row r="75" s="2" customFormat="1" ht="15.6" customHeight="1">
      <c r="A75" s="38"/>
      <c r="B75" s="39"/>
      <c r="C75" s="40"/>
      <c r="D75" s="40"/>
      <c r="E75" s="69" t="str">
        <f>E9</f>
        <v>SO4 - otevřený HOZ Čankovice přes obec</v>
      </c>
      <c r="F75" s="40"/>
      <c r="G75" s="40"/>
      <c r="H75" s="40"/>
      <c r="I75" s="40"/>
      <c r="J75" s="40"/>
      <c r="K75" s="40"/>
      <c r="L75" s="134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2" customFormat="1" ht="6.96" customHeight="1">
      <c r="A76" s="38"/>
      <c r="B76" s="39"/>
      <c r="C76" s="40"/>
      <c r="D76" s="40"/>
      <c r="E76" s="40"/>
      <c r="F76" s="40"/>
      <c r="G76" s="40"/>
      <c r="H76" s="40"/>
      <c r="I76" s="40"/>
      <c r="J76" s="40"/>
      <c r="K76" s="40"/>
      <c r="L76" s="134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2" customHeight="1">
      <c r="A77" s="38"/>
      <c r="B77" s="39"/>
      <c r="C77" s="32" t="s">
        <v>21</v>
      </c>
      <c r="D77" s="40"/>
      <c r="E77" s="40"/>
      <c r="F77" s="27" t="str">
        <f>F12</f>
        <v xml:space="preserve"> </v>
      </c>
      <c r="G77" s="40"/>
      <c r="H77" s="40"/>
      <c r="I77" s="32" t="s">
        <v>23</v>
      </c>
      <c r="J77" s="72" t="str">
        <f>IF(J12="","",J12)</f>
        <v>27. 2. 2024</v>
      </c>
      <c r="K77" s="40"/>
      <c r="L77" s="134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="2" customFormat="1" ht="6.96" customHeight="1">
      <c r="A78" s="38"/>
      <c r="B78" s="39"/>
      <c r="C78" s="40"/>
      <c r="D78" s="40"/>
      <c r="E78" s="40"/>
      <c r="F78" s="40"/>
      <c r="G78" s="40"/>
      <c r="H78" s="40"/>
      <c r="I78" s="40"/>
      <c r="J78" s="40"/>
      <c r="K78" s="40"/>
      <c r="L78" s="134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="2" customFormat="1" ht="15.6" customHeight="1">
      <c r="A79" s="38"/>
      <c r="B79" s="39"/>
      <c r="C79" s="32" t="s">
        <v>25</v>
      </c>
      <c r="D79" s="40"/>
      <c r="E79" s="40"/>
      <c r="F79" s="27" t="str">
        <f>E15</f>
        <v>SPÚ-OVHS</v>
      </c>
      <c r="G79" s="40"/>
      <c r="H79" s="40"/>
      <c r="I79" s="32" t="s">
        <v>31</v>
      </c>
      <c r="J79" s="36" t="str">
        <f>E21</f>
        <v xml:space="preserve"> </v>
      </c>
      <c r="K79" s="40"/>
      <c r="L79" s="134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0" s="2" customFormat="1" ht="15.6" customHeight="1">
      <c r="A80" s="38"/>
      <c r="B80" s="39"/>
      <c r="C80" s="32" t="s">
        <v>29</v>
      </c>
      <c r="D80" s="40"/>
      <c r="E80" s="40"/>
      <c r="F80" s="27" t="str">
        <f>IF(E18="","",E18)</f>
        <v>Vyplň údaj</v>
      </c>
      <c r="G80" s="40"/>
      <c r="H80" s="40"/>
      <c r="I80" s="32" t="s">
        <v>33</v>
      </c>
      <c r="J80" s="36" t="str">
        <f>E24</f>
        <v xml:space="preserve"> </v>
      </c>
      <c r="K80" s="40"/>
      <c r="L80" s="134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="2" customFormat="1" ht="10.32" customHeight="1">
      <c r="A81" s="38"/>
      <c r="B81" s="39"/>
      <c r="C81" s="40"/>
      <c r="D81" s="40"/>
      <c r="E81" s="40"/>
      <c r="F81" s="40"/>
      <c r="G81" s="40"/>
      <c r="H81" s="40"/>
      <c r="I81" s="40"/>
      <c r="J81" s="40"/>
      <c r="K81" s="40"/>
      <c r="L81" s="134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11" customFormat="1" ht="29.28" customHeight="1">
      <c r="A82" s="177"/>
      <c r="B82" s="178"/>
      <c r="C82" s="179" t="s">
        <v>110</v>
      </c>
      <c r="D82" s="180" t="s">
        <v>55</v>
      </c>
      <c r="E82" s="180" t="s">
        <v>51</v>
      </c>
      <c r="F82" s="180" t="s">
        <v>52</v>
      </c>
      <c r="G82" s="180" t="s">
        <v>111</v>
      </c>
      <c r="H82" s="180" t="s">
        <v>112</v>
      </c>
      <c r="I82" s="180" t="s">
        <v>113</v>
      </c>
      <c r="J82" s="180" t="s">
        <v>103</v>
      </c>
      <c r="K82" s="181" t="s">
        <v>114</v>
      </c>
      <c r="L82" s="182"/>
      <c r="M82" s="92" t="s">
        <v>19</v>
      </c>
      <c r="N82" s="93" t="s">
        <v>40</v>
      </c>
      <c r="O82" s="93" t="s">
        <v>115</v>
      </c>
      <c r="P82" s="93" t="s">
        <v>116</v>
      </c>
      <c r="Q82" s="93" t="s">
        <v>117</v>
      </c>
      <c r="R82" s="93" t="s">
        <v>118</v>
      </c>
      <c r="S82" s="93" t="s">
        <v>119</v>
      </c>
      <c r="T82" s="94" t="s">
        <v>120</v>
      </c>
      <c r="U82" s="177"/>
      <c r="V82" s="177"/>
      <c r="W82" s="177"/>
      <c r="X82" s="177"/>
      <c r="Y82" s="177"/>
      <c r="Z82" s="177"/>
      <c r="AA82" s="177"/>
      <c r="AB82" s="177"/>
      <c r="AC82" s="177"/>
      <c r="AD82" s="177"/>
      <c r="AE82" s="177"/>
    </row>
    <row r="83" s="2" customFormat="1" ht="22.8" customHeight="1">
      <c r="A83" s="38"/>
      <c r="B83" s="39"/>
      <c r="C83" s="99" t="s">
        <v>121</v>
      </c>
      <c r="D83" s="40"/>
      <c r="E83" s="40"/>
      <c r="F83" s="40"/>
      <c r="G83" s="40"/>
      <c r="H83" s="40"/>
      <c r="I83" s="40"/>
      <c r="J83" s="183">
        <f>BK83</f>
        <v>0</v>
      </c>
      <c r="K83" s="40"/>
      <c r="L83" s="44"/>
      <c r="M83" s="95"/>
      <c r="N83" s="184"/>
      <c r="O83" s="96"/>
      <c r="P83" s="185">
        <f>P84+P100</f>
        <v>0</v>
      </c>
      <c r="Q83" s="96"/>
      <c r="R83" s="185">
        <f>R84+R100</f>
        <v>0</v>
      </c>
      <c r="S83" s="96"/>
      <c r="T83" s="186">
        <f>T84+T100</f>
        <v>0</v>
      </c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  <c r="AT83" s="17" t="s">
        <v>69</v>
      </c>
      <c r="AU83" s="17" t="s">
        <v>104</v>
      </c>
      <c r="BK83" s="187">
        <f>BK84+BK100</f>
        <v>0</v>
      </c>
    </row>
    <row r="84" s="12" customFormat="1" ht="25.92" customHeight="1">
      <c r="A84" s="12"/>
      <c r="B84" s="188"/>
      <c r="C84" s="189"/>
      <c r="D84" s="190" t="s">
        <v>69</v>
      </c>
      <c r="E84" s="191" t="s">
        <v>122</v>
      </c>
      <c r="F84" s="191" t="s">
        <v>123</v>
      </c>
      <c r="G84" s="189"/>
      <c r="H84" s="189"/>
      <c r="I84" s="192"/>
      <c r="J84" s="193">
        <f>BK84</f>
        <v>0</v>
      </c>
      <c r="K84" s="189"/>
      <c r="L84" s="194"/>
      <c r="M84" s="195"/>
      <c r="N84" s="196"/>
      <c r="O84" s="196"/>
      <c r="P84" s="197">
        <f>P85</f>
        <v>0</v>
      </c>
      <c r="Q84" s="196"/>
      <c r="R84" s="197">
        <f>R85</f>
        <v>0</v>
      </c>
      <c r="S84" s="196"/>
      <c r="T84" s="198">
        <f>T85</f>
        <v>0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199" t="s">
        <v>78</v>
      </c>
      <c r="AT84" s="200" t="s">
        <v>69</v>
      </c>
      <c r="AU84" s="200" t="s">
        <v>70</v>
      </c>
      <c r="AY84" s="199" t="s">
        <v>124</v>
      </c>
      <c r="BK84" s="201">
        <f>BK85</f>
        <v>0</v>
      </c>
    </row>
    <row r="85" s="12" customFormat="1" ht="22.8" customHeight="1">
      <c r="A85" s="12"/>
      <c r="B85" s="188"/>
      <c r="C85" s="189"/>
      <c r="D85" s="190" t="s">
        <v>69</v>
      </c>
      <c r="E85" s="202" t="s">
        <v>78</v>
      </c>
      <c r="F85" s="202" t="s">
        <v>125</v>
      </c>
      <c r="G85" s="189"/>
      <c r="H85" s="189"/>
      <c r="I85" s="192"/>
      <c r="J85" s="203">
        <f>BK85</f>
        <v>0</v>
      </c>
      <c r="K85" s="189"/>
      <c r="L85" s="194"/>
      <c r="M85" s="195"/>
      <c r="N85" s="196"/>
      <c r="O85" s="196"/>
      <c r="P85" s="197">
        <f>SUM(P86:P99)</f>
        <v>0</v>
      </c>
      <c r="Q85" s="196"/>
      <c r="R85" s="197">
        <f>SUM(R86:R99)</f>
        <v>0</v>
      </c>
      <c r="S85" s="196"/>
      <c r="T85" s="198">
        <f>SUM(T86:T99)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199" t="s">
        <v>78</v>
      </c>
      <c r="AT85" s="200" t="s">
        <v>69</v>
      </c>
      <c r="AU85" s="200" t="s">
        <v>78</v>
      </c>
      <c r="AY85" s="199" t="s">
        <v>124</v>
      </c>
      <c r="BK85" s="201">
        <f>SUM(BK86:BK99)</f>
        <v>0</v>
      </c>
    </row>
    <row r="86" s="2" customFormat="1" ht="14.4" customHeight="1">
      <c r="A86" s="38"/>
      <c r="B86" s="39"/>
      <c r="C86" s="204" t="s">
        <v>78</v>
      </c>
      <c r="D86" s="204" t="s">
        <v>126</v>
      </c>
      <c r="E86" s="205" t="s">
        <v>127</v>
      </c>
      <c r="F86" s="206" t="s">
        <v>128</v>
      </c>
      <c r="G86" s="207" t="s">
        <v>129</v>
      </c>
      <c r="H86" s="208">
        <v>0.20499999999999999</v>
      </c>
      <c r="I86" s="209"/>
      <c r="J86" s="210">
        <f>ROUND(I86*H86,2)</f>
        <v>0</v>
      </c>
      <c r="K86" s="206" t="s">
        <v>130</v>
      </c>
      <c r="L86" s="44"/>
      <c r="M86" s="211" t="s">
        <v>19</v>
      </c>
      <c r="N86" s="212" t="s">
        <v>41</v>
      </c>
      <c r="O86" s="84"/>
      <c r="P86" s="213">
        <f>O86*H86</f>
        <v>0</v>
      </c>
      <c r="Q86" s="213">
        <v>0</v>
      </c>
      <c r="R86" s="213">
        <f>Q86*H86</f>
        <v>0</v>
      </c>
      <c r="S86" s="213">
        <v>0</v>
      </c>
      <c r="T86" s="214">
        <f>S86*H86</f>
        <v>0</v>
      </c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  <c r="AR86" s="215" t="s">
        <v>131</v>
      </c>
      <c r="AT86" s="215" t="s">
        <v>126</v>
      </c>
      <c r="AU86" s="215" t="s">
        <v>80</v>
      </c>
      <c r="AY86" s="17" t="s">
        <v>124</v>
      </c>
      <c r="BE86" s="216">
        <f>IF(N86="základní",J86,0)</f>
        <v>0</v>
      </c>
      <c r="BF86" s="216">
        <f>IF(N86="snížená",J86,0)</f>
        <v>0</v>
      </c>
      <c r="BG86" s="216">
        <f>IF(N86="zákl. přenesená",J86,0)</f>
        <v>0</v>
      </c>
      <c r="BH86" s="216">
        <f>IF(N86="sníž. přenesená",J86,0)</f>
        <v>0</v>
      </c>
      <c r="BI86" s="216">
        <f>IF(N86="nulová",J86,0)</f>
        <v>0</v>
      </c>
      <c r="BJ86" s="17" t="s">
        <v>78</v>
      </c>
      <c r="BK86" s="216">
        <f>ROUND(I86*H86,2)</f>
        <v>0</v>
      </c>
      <c r="BL86" s="17" t="s">
        <v>131</v>
      </c>
      <c r="BM86" s="215" t="s">
        <v>190</v>
      </c>
    </row>
    <row r="87" s="2" customFormat="1">
      <c r="A87" s="38"/>
      <c r="B87" s="39"/>
      <c r="C87" s="40"/>
      <c r="D87" s="217" t="s">
        <v>133</v>
      </c>
      <c r="E87" s="40"/>
      <c r="F87" s="218" t="s">
        <v>134</v>
      </c>
      <c r="G87" s="40"/>
      <c r="H87" s="40"/>
      <c r="I87" s="219"/>
      <c r="J87" s="40"/>
      <c r="K87" s="40"/>
      <c r="L87" s="44"/>
      <c r="M87" s="220"/>
      <c r="N87" s="221"/>
      <c r="O87" s="84"/>
      <c r="P87" s="84"/>
      <c r="Q87" s="84"/>
      <c r="R87" s="84"/>
      <c r="S87" s="84"/>
      <c r="T87" s="85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  <c r="AT87" s="17" t="s">
        <v>133</v>
      </c>
      <c r="AU87" s="17" t="s">
        <v>80</v>
      </c>
    </row>
    <row r="88" s="2" customFormat="1">
      <c r="A88" s="38"/>
      <c r="B88" s="39"/>
      <c r="C88" s="40"/>
      <c r="D88" s="222" t="s">
        <v>135</v>
      </c>
      <c r="E88" s="40"/>
      <c r="F88" s="223" t="s">
        <v>136</v>
      </c>
      <c r="G88" s="40"/>
      <c r="H88" s="40"/>
      <c r="I88" s="219"/>
      <c r="J88" s="40"/>
      <c r="K88" s="40"/>
      <c r="L88" s="44"/>
      <c r="M88" s="220"/>
      <c r="N88" s="221"/>
      <c r="O88" s="84"/>
      <c r="P88" s="84"/>
      <c r="Q88" s="84"/>
      <c r="R88" s="84"/>
      <c r="S88" s="84"/>
      <c r="T88" s="85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  <c r="AT88" s="17" t="s">
        <v>135</v>
      </c>
      <c r="AU88" s="17" t="s">
        <v>80</v>
      </c>
    </row>
    <row r="89" s="13" customFormat="1">
      <c r="A89" s="13"/>
      <c r="B89" s="224"/>
      <c r="C89" s="225"/>
      <c r="D89" s="217" t="s">
        <v>137</v>
      </c>
      <c r="E89" s="226" t="s">
        <v>19</v>
      </c>
      <c r="F89" s="227" t="s">
        <v>191</v>
      </c>
      <c r="G89" s="225"/>
      <c r="H89" s="228">
        <v>0.20499999999999999</v>
      </c>
      <c r="I89" s="229"/>
      <c r="J89" s="225"/>
      <c r="K89" s="225"/>
      <c r="L89" s="230"/>
      <c r="M89" s="231"/>
      <c r="N89" s="232"/>
      <c r="O89" s="232"/>
      <c r="P89" s="232"/>
      <c r="Q89" s="232"/>
      <c r="R89" s="232"/>
      <c r="S89" s="232"/>
      <c r="T89" s="233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T89" s="234" t="s">
        <v>137</v>
      </c>
      <c r="AU89" s="234" t="s">
        <v>80</v>
      </c>
      <c r="AV89" s="13" t="s">
        <v>80</v>
      </c>
      <c r="AW89" s="13" t="s">
        <v>32</v>
      </c>
      <c r="AX89" s="13" t="s">
        <v>78</v>
      </c>
      <c r="AY89" s="234" t="s">
        <v>124</v>
      </c>
    </row>
    <row r="90" s="2" customFormat="1" ht="14.4" customHeight="1">
      <c r="A90" s="38"/>
      <c r="B90" s="39"/>
      <c r="C90" s="204" t="s">
        <v>80</v>
      </c>
      <c r="D90" s="204" t="s">
        <v>126</v>
      </c>
      <c r="E90" s="205" t="s">
        <v>139</v>
      </c>
      <c r="F90" s="206" t="s">
        <v>140</v>
      </c>
      <c r="G90" s="207" t="s">
        <v>129</v>
      </c>
      <c r="H90" s="208">
        <v>0.13700000000000001</v>
      </c>
      <c r="I90" s="209"/>
      <c r="J90" s="210">
        <f>ROUND(I90*H90,2)</f>
        <v>0</v>
      </c>
      <c r="K90" s="206" t="s">
        <v>130</v>
      </c>
      <c r="L90" s="44"/>
      <c r="M90" s="211" t="s">
        <v>19</v>
      </c>
      <c r="N90" s="212" t="s">
        <v>41</v>
      </c>
      <c r="O90" s="84"/>
      <c r="P90" s="213">
        <f>O90*H90</f>
        <v>0</v>
      </c>
      <c r="Q90" s="213">
        <v>0</v>
      </c>
      <c r="R90" s="213">
        <f>Q90*H90</f>
        <v>0</v>
      </c>
      <c r="S90" s="213">
        <v>0</v>
      </c>
      <c r="T90" s="214">
        <f>S90*H90</f>
        <v>0</v>
      </c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R90" s="215" t="s">
        <v>131</v>
      </c>
      <c r="AT90" s="215" t="s">
        <v>126</v>
      </c>
      <c r="AU90" s="215" t="s">
        <v>80</v>
      </c>
      <c r="AY90" s="17" t="s">
        <v>124</v>
      </c>
      <c r="BE90" s="216">
        <f>IF(N90="základní",J90,0)</f>
        <v>0</v>
      </c>
      <c r="BF90" s="216">
        <f>IF(N90="snížená",J90,0)</f>
        <v>0</v>
      </c>
      <c r="BG90" s="216">
        <f>IF(N90="zákl. přenesená",J90,0)</f>
        <v>0</v>
      </c>
      <c r="BH90" s="216">
        <f>IF(N90="sníž. přenesená",J90,0)</f>
        <v>0</v>
      </c>
      <c r="BI90" s="216">
        <f>IF(N90="nulová",J90,0)</f>
        <v>0</v>
      </c>
      <c r="BJ90" s="17" t="s">
        <v>78</v>
      </c>
      <c r="BK90" s="216">
        <f>ROUND(I90*H90,2)</f>
        <v>0</v>
      </c>
      <c r="BL90" s="17" t="s">
        <v>131</v>
      </c>
      <c r="BM90" s="215" t="s">
        <v>192</v>
      </c>
    </row>
    <row r="91" s="2" customFormat="1">
      <c r="A91" s="38"/>
      <c r="B91" s="39"/>
      <c r="C91" s="40"/>
      <c r="D91" s="217" t="s">
        <v>133</v>
      </c>
      <c r="E91" s="40"/>
      <c r="F91" s="218" t="s">
        <v>142</v>
      </c>
      <c r="G91" s="40"/>
      <c r="H91" s="40"/>
      <c r="I91" s="219"/>
      <c r="J91" s="40"/>
      <c r="K91" s="40"/>
      <c r="L91" s="44"/>
      <c r="M91" s="220"/>
      <c r="N91" s="221"/>
      <c r="O91" s="84"/>
      <c r="P91" s="84"/>
      <c r="Q91" s="84"/>
      <c r="R91" s="84"/>
      <c r="S91" s="84"/>
      <c r="T91" s="85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T91" s="17" t="s">
        <v>133</v>
      </c>
      <c r="AU91" s="17" t="s">
        <v>80</v>
      </c>
    </row>
    <row r="92" s="2" customFormat="1">
      <c r="A92" s="38"/>
      <c r="B92" s="39"/>
      <c r="C92" s="40"/>
      <c r="D92" s="222" t="s">
        <v>135</v>
      </c>
      <c r="E92" s="40"/>
      <c r="F92" s="223" t="s">
        <v>143</v>
      </c>
      <c r="G92" s="40"/>
      <c r="H92" s="40"/>
      <c r="I92" s="219"/>
      <c r="J92" s="40"/>
      <c r="K92" s="40"/>
      <c r="L92" s="44"/>
      <c r="M92" s="220"/>
      <c r="N92" s="221"/>
      <c r="O92" s="84"/>
      <c r="P92" s="84"/>
      <c r="Q92" s="84"/>
      <c r="R92" s="84"/>
      <c r="S92" s="84"/>
      <c r="T92" s="85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  <c r="AT92" s="17" t="s">
        <v>135</v>
      </c>
      <c r="AU92" s="17" t="s">
        <v>80</v>
      </c>
    </row>
    <row r="93" s="13" customFormat="1">
      <c r="A93" s="13"/>
      <c r="B93" s="224"/>
      <c r="C93" s="225"/>
      <c r="D93" s="217" t="s">
        <v>137</v>
      </c>
      <c r="E93" s="226" t="s">
        <v>19</v>
      </c>
      <c r="F93" s="227" t="s">
        <v>193</v>
      </c>
      <c r="G93" s="225"/>
      <c r="H93" s="228">
        <v>0.13700000000000001</v>
      </c>
      <c r="I93" s="229"/>
      <c r="J93" s="225"/>
      <c r="K93" s="225"/>
      <c r="L93" s="230"/>
      <c r="M93" s="231"/>
      <c r="N93" s="232"/>
      <c r="O93" s="232"/>
      <c r="P93" s="232"/>
      <c r="Q93" s="232"/>
      <c r="R93" s="232"/>
      <c r="S93" s="232"/>
      <c r="T93" s="233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T93" s="234" t="s">
        <v>137</v>
      </c>
      <c r="AU93" s="234" t="s">
        <v>80</v>
      </c>
      <c r="AV93" s="13" t="s">
        <v>80</v>
      </c>
      <c r="AW93" s="13" t="s">
        <v>32</v>
      </c>
      <c r="AX93" s="13" t="s">
        <v>78</v>
      </c>
      <c r="AY93" s="234" t="s">
        <v>124</v>
      </c>
    </row>
    <row r="94" s="2" customFormat="1" ht="14.4" customHeight="1">
      <c r="A94" s="38"/>
      <c r="B94" s="39"/>
      <c r="C94" s="204" t="s">
        <v>145</v>
      </c>
      <c r="D94" s="204" t="s">
        <v>126</v>
      </c>
      <c r="E94" s="205" t="s">
        <v>146</v>
      </c>
      <c r="F94" s="206" t="s">
        <v>147</v>
      </c>
      <c r="G94" s="207" t="s">
        <v>129</v>
      </c>
      <c r="H94" s="208">
        <v>0.20499999999999999</v>
      </c>
      <c r="I94" s="209"/>
      <c r="J94" s="210">
        <f>ROUND(I94*H94,2)</f>
        <v>0</v>
      </c>
      <c r="K94" s="206" t="s">
        <v>130</v>
      </c>
      <c r="L94" s="44"/>
      <c r="M94" s="211" t="s">
        <v>19</v>
      </c>
      <c r="N94" s="212" t="s">
        <v>41</v>
      </c>
      <c r="O94" s="84"/>
      <c r="P94" s="213">
        <f>O94*H94</f>
        <v>0</v>
      </c>
      <c r="Q94" s="213">
        <v>0</v>
      </c>
      <c r="R94" s="213">
        <f>Q94*H94</f>
        <v>0</v>
      </c>
      <c r="S94" s="213">
        <v>0</v>
      </c>
      <c r="T94" s="214">
        <f>S94*H94</f>
        <v>0</v>
      </c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R94" s="215" t="s">
        <v>131</v>
      </c>
      <c r="AT94" s="215" t="s">
        <v>126</v>
      </c>
      <c r="AU94" s="215" t="s">
        <v>80</v>
      </c>
      <c r="AY94" s="17" t="s">
        <v>124</v>
      </c>
      <c r="BE94" s="216">
        <f>IF(N94="základní",J94,0)</f>
        <v>0</v>
      </c>
      <c r="BF94" s="216">
        <f>IF(N94="snížená",J94,0)</f>
        <v>0</v>
      </c>
      <c r="BG94" s="216">
        <f>IF(N94="zákl. přenesená",J94,0)</f>
        <v>0</v>
      </c>
      <c r="BH94" s="216">
        <f>IF(N94="sníž. přenesená",J94,0)</f>
        <v>0</v>
      </c>
      <c r="BI94" s="216">
        <f>IF(N94="nulová",J94,0)</f>
        <v>0</v>
      </c>
      <c r="BJ94" s="17" t="s">
        <v>78</v>
      </c>
      <c r="BK94" s="216">
        <f>ROUND(I94*H94,2)</f>
        <v>0</v>
      </c>
      <c r="BL94" s="17" t="s">
        <v>131</v>
      </c>
      <c r="BM94" s="215" t="s">
        <v>194</v>
      </c>
    </row>
    <row r="95" s="2" customFormat="1">
      <c r="A95" s="38"/>
      <c r="B95" s="39"/>
      <c r="C95" s="40"/>
      <c r="D95" s="217" t="s">
        <v>133</v>
      </c>
      <c r="E95" s="40"/>
      <c r="F95" s="218" t="s">
        <v>149</v>
      </c>
      <c r="G95" s="40"/>
      <c r="H95" s="40"/>
      <c r="I95" s="219"/>
      <c r="J95" s="40"/>
      <c r="K95" s="40"/>
      <c r="L95" s="44"/>
      <c r="M95" s="220"/>
      <c r="N95" s="221"/>
      <c r="O95" s="84"/>
      <c r="P95" s="84"/>
      <c r="Q95" s="84"/>
      <c r="R95" s="84"/>
      <c r="S95" s="84"/>
      <c r="T95" s="85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T95" s="17" t="s">
        <v>133</v>
      </c>
      <c r="AU95" s="17" t="s">
        <v>80</v>
      </c>
    </row>
    <row r="96" s="2" customFormat="1">
      <c r="A96" s="38"/>
      <c r="B96" s="39"/>
      <c r="C96" s="40"/>
      <c r="D96" s="222" t="s">
        <v>135</v>
      </c>
      <c r="E96" s="40"/>
      <c r="F96" s="223" t="s">
        <v>150</v>
      </c>
      <c r="G96" s="40"/>
      <c r="H96" s="40"/>
      <c r="I96" s="219"/>
      <c r="J96" s="40"/>
      <c r="K96" s="40"/>
      <c r="L96" s="44"/>
      <c r="M96" s="220"/>
      <c r="N96" s="221"/>
      <c r="O96" s="84"/>
      <c r="P96" s="84"/>
      <c r="Q96" s="84"/>
      <c r="R96" s="84"/>
      <c r="S96" s="84"/>
      <c r="T96" s="85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T96" s="17" t="s">
        <v>135</v>
      </c>
      <c r="AU96" s="17" t="s">
        <v>80</v>
      </c>
    </row>
    <row r="97" s="2" customFormat="1" ht="14.4" customHeight="1">
      <c r="A97" s="38"/>
      <c r="B97" s="39"/>
      <c r="C97" s="204" t="s">
        <v>131</v>
      </c>
      <c r="D97" s="204" t="s">
        <v>126</v>
      </c>
      <c r="E97" s="205" t="s">
        <v>151</v>
      </c>
      <c r="F97" s="206" t="s">
        <v>152</v>
      </c>
      <c r="G97" s="207" t="s">
        <v>129</v>
      </c>
      <c r="H97" s="208">
        <v>0.13700000000000001</v>
      </c>
      <c r="I97" s="209"/>
      <c r="J97" s="210">
        <f>ROUND(I97*H97,2)</f>
        <v>0</v>
      </c>
      <c r="K97" s="206" t="s">
        <v>130</v>
      </c>
      <c r="L97" s="44"/>
      <c r="M97" s="211" t="s">
        <v>19</v>
      </c>
      <c r="N97" s="212" t="s">
        <v>41</v>
      </c>
      <c r="O97" s="84"/>
      <c r="P97" s="213">
        <f>O97*H97</f>
        <v>0</v>
      </c>
      <c r="Q97" s="213">
        <v>0</v>
      </c>
      <c r="R97" s="213">
        <f>Q97*H97</f>
        <v>0</v>
      </c>
      <c r="S97" s="213">
        <v>0</v>
      </c>
      <c r="T97" s="214">
        <f>S97*H97</f>
        <v>0</v>
      </c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R97" s="215" t="s">
        <v>131</v>
      </c>
      <c r="AT97" s="215" t="s">
        <v>126</v>
      </c>
      <c r="AU97" s="215" t="s">
        <v>80</v>
      </c>
      <c r="AY97" s="17" t="s">
        <v>124</v>
      </c>
      <c r="BE97" s="216">
        <f>IF(N97="základní",J97,0)</f>
        <v>0</v>
      </c>
      <c r="BF97" s="216">
        <f>IF(N97="snížená",J97,0)</f>
        <v>0</v>
      </c>
      <c r="BG97" s="216">
        <f>IF(N97="zákl. přenesená",J97,0)</f>
        <v>0</v>
      </c>
      <c r="BH97" s="216">
        <f>IF(N97="sníž. přenesená",J97,0)</f>
        <v>0</v>
      </c>
      <c r="BI97" s="216">
        <f>IF(N97="nulová",J97,0)</f>
        <v>0</v>
      </c>
      <c r="BJ97" s="17" t="s">
        <v>78</v>
      </c>
      <c r="BK97" s="216">
        <f>ROUND(I97*H97,2)</f>
        <v>0</v>
      </c>
      <c r="BL97" s="17" t="s">
        <v>131</v>
      </c>
      <c r="BM97" s="215" t="s">
        <v>195</v>
      </c>
    </row>
    <row r="98" s="2" customFormat="1">
      <c r="A98" s="38"/>
      <c r="B98" s="39"/>
      <c r="C98" s="40"/>
      <c r="D98" s="217" t="s">
        <v>133</v>
      </c>
      <c r="E98" s="40"/>
      <c r="F98" s="218" t="s">
        <v>154</v>
      </c>
      <c r="G98" s="40"/>
      <c r="H98" s="40"/>
      <c r="I98" s="219"/>
      <c r="J98" s="40"/>
      <c r="K98" s="40"/>
      <c r="L98" s="44"/>
      <c r="M98" s="220"/>
      <c r="N98" s="221"/>
      <c r="O98" s="84"/>
      <c r="P98" s="84"/>
      <c r="Q98" s="84"/>
      <c r="R98" s="84"/>
      <c r="S98" s="84"/>
      <c r="T98" s="85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T98" s="17" t="s">
        <v>133</v>
      </c>
      <c r="AU98" s="17" t="s">
        <v>80</v>
      </c>
    </row>
    <row r="99" s="2" customFormat="1">
      <c r="A99" s="38"/>
      <c r="B99" s="39"/>
      <c r="C99" s="40"/>
      <c r="D99" s="222" t="s">
        <v>135</v>
      </c>
      <c r="E99" s="40"/>
      <c r="F99" s="223" t="s">
        <v>155</v>
      </c>
      <c r="G99" s="40"/>
      <c r="H99" s="40"/>
      <c r="I99" s="219"/>
      <c r="J99" s="40"/>
      <c r="K99" s="40"/>
      <c r="L99" s="44"/>
      <c r="M99" s="220"/>
      <c r="N99" s="221"/>
      <c r="O99" s="84"/>
      <c r="P99" s="84"/>
      <c r="Q99" s="84"/>
      <c r="R99" s="84"/>
      <c r="S99" s="84"/>
      <c r="T99" s="85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  <c r="AT99" s="17" t="s">
        <v>135</v>
      </c>
      <c r="AU99" s="17" t="s">
        <v>80</v>
      </c>
    </row>
    <row r="100" s="12" customFormat="1" ht="25.92" customHeight="1">
      <c r="A100" s="12"/>
      <c r="B100" s="188"/>
      <c r="C100" s="189"/>
      <c r="D100" s="190" t="s">
        <v>69</v>
      </c>
      <c r="E100" s="191" t="s">
        <v>156</v>
      </c>
      <c r="F100" s="191" t="s">
        <v>157</v>
      </c>
      <c r="G100" s="189"/>
      <c r="H100" s="189"/>
      <c r="I100" s="192"/>
      <c r="J100" s="193">
        <f>BK100</f>
        <v>0</v>
      </c>
      <c r="K100" s="189"/>
      <c r="L100" s="194"/>
      <c r="M100" s="195"/>
      <c r="N100" s="196"/>
      <c r="O100" s="196"/>
      <c r="P100" s="197">
        <f>P101</f>
        <v>0</v>
      </c>
      <c r="Q100" s="196"/>
      <c r="R100" s="197">
        <f>R101</f>
        <v>0</v>
      </c>
      <c r="S100" s="196"/>
      <c r="T100" s="198">
        <f>T101</f>
        <v>0</v>
      </c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R100" s="199" t="s">
        <v>131</v>
      </c>
      <c r="AT100" s="200" t="s">
        <v>69</v>
      </c>
      <c r="AU100" s="200" t="s">
        <v>70</v>
      </c>
      <c r="AY100" s="199" t="s">
        <v>124</v>
      </c>
      <c r="BK100" s="201">
        <f>BK101</f>
        <v>0</v>
      </c>
    </row>
    <row r="101" s="12" customFormat="1" ht="22.8" customHeight="1">
      <c r="A101" s="12"/>
      <c r="B101" s="188"/>
      <c r="C101" s="189"/>
      <c r="D101" s="190" t="s">
        <v>69</v>
      </c>
      <c r="E101" s="202" t="s">
        <v>158</v>
      </c>
      <c r="F101" s="202" t="s">
        <v>159</v>
      </c>
      <c r="G101" s="189"/>
      <c r="H101" s="189"/>
      <c r="I101" s="192"/>
      <c r="J101" s="203">
        <f>BK101</f>
        <v>0</v>
      </c>
      <c r="K101" s="189"/>
      <c r="L101" s="194"/>
      <c r="M101" s="195"/>
      <c r="N101" s="196"/>
      <c r="O101" s="196"/>
      <c r="P101" s="197">
        <f>SUM(P102:P105)</f>
        <v>0</v>
      </c>
      <c r="Q101" s="196"/>
      <c r="R101" s="197">
        <f>SUM(R102:R105)</f>
        <v>0</v>
      </c>
      <c r="S101" s="196"/>
      <c r="T101" s="198">
        <f>SUM(T102:T105)</f>
        <v>0</v>
      </c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R101" s="199" t="s">
        <v>131</v>
      </c>
      <c r="AT101" s="200" t="s">
        <v>69</v>
      </c>
      <c r="AU101" s="200" t="s">
        <v>78</v>
      </c>
      <c r="AY101" s="199" t="s">
        <v>124</v>
      </c>
      <c r="BK101" s="201">
        <f>SUM(BK102:BK105)</f>
        <v>0</v>
      </c>
    </row>
    <row r="102" s="2" customFormat="1" ht="19.8" customHeight="1">
      <c r="A102" s="38"/>
      <c r="B102" s="39"/>
      <c r="C102" s="204" t="s">
        <v>160</v>
      </c>
      <c r="D102" s="204" t="s">
        <v>126</v>
      </c>
      <c r="E102" s="205" t="s">
        <v>161</v>
      </c>
      <c r="F102" s="206" t="s">
        <v>162</v>
      </c>
      <c r="G102" s="207" t="s">
        <v>129</v>
      </c>
      <c r="H102" s="208">
        <v>0.20499999999999999</v>
      </c>
      <c r="I102" s="209"/>
      <c r="J102" s="210">
        <f>ROUND(I102*H102,2)</f>
        <v>0</v>
      </c>
      <c r="K102" s="206" t="s">
        <v>19</v>
      </c>
      <c r="L102" s="44"/>
      <c r="M102" s="211" t="s">
        <v>19</v>
      </c>
      <c r="N102" s="212" t="s">
        <v>41</v>
      </c>
      <c r="O102" s="84"/>
      <c r="P102" s="213">
        <f>O102*H102</f>
        <v>0</v>
      </c>
      <c r="Q102" s="213">
        <v>0</v>
      </c>
      <c r="R102" s="213">
        <f>Q102*H102</f>
        <v>0</v>
      </c>
      <c r="S102" s="213">
        <v>0</v>
      </c>
      <c r="T102" s="214">
        <f>S102*H102</f>
        <v>0</v>
      </c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R102" s="215" t="s">
        <v>163</v>
      </c>
      <c r="AT102" s="215" t="s">
        <v>126</v>
      </c>
      <c r="AU102" s="215" t="s">
        <v>80</v>
      </c>
      <c r="AY102" s="17" t="s">
        <v>124</v>
      </c>
      <c r="BE102" s="216">
        <f>IF(N102="základní",J102,0)</f>
        <v>0</v>
      </c>
      <c r="BF102" s="216">
        <f>IF(N102="snížená",J102,0)</f>
        <v>0</v>
      </c>
      <c r="BG102" s="216">
        <f>IF(N102="zákl. přenesená",J102,0)</f>
        <v>0</v>
      </c>
      <c r="BH102" s="216">
        <f>IF(N102="sníž. přenesená",J102,0)</f>
        <v>0</v>
      </c>
      <c r="BI102" s="216">
        <f>IF(N102="nulová",J102,0)</f>
        <v>0</v>
      </c>
      <c r="BJ102" s="17" t="s">
        <v>78</v>
      </c>
      <c r="BK102" s="216">
        <f>ROUND(I102*H102,2)</f>
        <v>0</v>
      </c>
      <c r="BL102" s="17" t="s">
        <v>163</v>
      </c>
      <c r="BM102" s="215" t="s">
        <v>196</v>
      </c>
    </row>
    <row r="103" s="2" customFormat="1">
      <c r="A103" s="38"/>
      <c r="B103" s="39"/>
      <c r="C103" s="40"/>
      <c r="D103" s="217" t="s">
        <v>133</v>
      </c>
      <c r="E103" s="40"/>
      <c r="F103" s="218" t="s">
        <v>165</v>
      </c>
      <c r="G103" s="40"/>
      <c r="H103" s="40"/>
      <c r="I103" s="219"/>
      <c r="J103" s="40"/>
      <c r="K103" s="40"/>
      <c r="L103" s="44"/>
      <c r="M103" s="220"/>
      <c r="N103" s="221"/>
      <c r="O103" s="84"/>
      <c r="P103" s="84"/>
      <c r="Q103" s="84"/>
      <c r="R103" s="84"/>
      <c r="S103" s="84"/>
      <c r="T103" s="85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  <c r="AT103" s="17" t="s">
        <v>133</v>
      </c>
      <c r="AU103" s="17" t="s">
        <v>80</v>
      </c>
    </row>
    <row r="104" s="2" customFormat="1" ht="19.8" customHeight="1">
      <c r="A104" s="38"/>
      <c r="B104" s="39"/>
      <c r="C104" s="204" t="s">
        <v>166</v>
      </c>
      <c r="D104" s="204" t="s">
        <v>126</v>
      </c>
      <c r="E104" s="205" t="s">
        <v>167</v>
      </c>
      <c r="F104" s="206" t="s">
        <v>168</v>
      </c>
      <c r="G104" s="207" t="s">
        <v>129</v>
      </c>
      <c r="H104" s="208">
        <v>0.13700000000000001</v>
      </c>
      <c r="I104" s="209"/>
      <c r="J104" s="210">
        <f>ROUND(I104*H104,2)</f>
        <v>0</v>
      </c>
      <c r="K104" s="206" t="s">
        <v>19</v>
      </c>
      <c r="L104" s="44"/>
      <c r="M104" s="211" t="s">
        <v>19</v>
      </c>
      <c r="N104" s="212" t="s">
        <v>41</v>
      </c>
      <c r="O104" s="84"/>
      <c r="P104" s="213">
        <f>O104*H104</f>
        <v>0</v>
      </c>
      <c r="Q104" s="213">
        <v>0</v>
      </c>
      <c r="R104" s="213">
        <f>Q104*H104</f>
        <v>0</v>
      </c>
      <c r="S104" s="213">
        <v>0</v>
      </c>
      <c r="T104" s="214">
        <f>S104*H104</f>
        <v>0</v>
      </c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  <c r="AR104" s="215" t="s">
        <v>163</v>
      </c>
      <c r="AT104" s="215" t="s">
        <v>126</v>
      </c>
      <c r="AU104" s="215" t="s">
        <v>80</v>
      </c>
      <c r="AY104" s="17" t="s">
        <v>124</v>
      </c>
      <c r="BE104" s="216">
        <f>IF(N104="základní",J104,0)</f>
        <v>0</v>
      </c>
      <c r="BF104" s="216">
        <f>IF(N104="snížená",J104,0)</f>
        <v>0</v>
      </c>
      <c r="BG104" s="216">
        <f>IF(N104="zákl. přenesená",J104,0)</f>
        <v>0</v>
      </c>
      <c r="BH104" s="216">
        <f>IF(N104="sníž. přenesená",J104,0)</f>
        <v>0</v>
      </c>
      <c r="BI104" s="216">
        <f>IF(N104="nulová",J104,0)</f>
        <v>0</v>
      </c>
      <c r="BJ104" s="17" t="s">
        <v>78</v>
      </c>
      <c r="BK104" s="216">
        <f>ROUND(I104*H104,2)</f>
        <v>0</v>
      </c>
      <c r="BL104" s="17" t="s">
        <v>163</v>
      </c>
      <c r="BM104" s="215" t="s">
        <v>197</v>
      </c>
    </row>
    <row r="105" s="2" customFormat="1">
      <c r="A105" s="38"/>
      <c r="B105" s="39"/>
      <c r="C105" s="40"/>
      <c r="D105" s="217" t="s">
        <v>133</v>
      </c>
      <c r="E105" s="40"/>
      <c r="F105" s="218" t="s">
        <v>170</v>
      </c>
      <c r="G105" s="40"/>
      <c r="H105" s="40"/>
      <c r="I105" s="219"/>
      <c r="J105" s="40"/>
      <c r="K105" s="40"/>
      <c r="L105" s="44"/>
      <c r="M105" s="235"/>
      <c r="N105" s="236"/>
      <c r="O105" s="237"/>
      <c r="P105" s="237"/>
      <c r="Q105" s="237"/>
      <c r="R105" s="237"/>
      <c r="S105" s="237"/>
      <c r="T105" s="2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  <c r="AT105" s="17" t="s">
        <v>133</v>
      </c>
      <c r="AU105" s="17" t="s">
        <v>80</v>
      </c>
    </row>
    <row r="106" s="2" customFormat="1" ht="6.96" customHeight="1">
      <c r="A106" s="38"/>
      <c r="B106" s="59"/>
      <c r="C106" s="60"/>
      <c r="D106" s="60"/>
      <c r="E106" s="60"/>
      <c r="F106" s="60"/>
      <c r="G106" s="60"/>
      <c r="H106" s="60"/>
      <c r="I106" s="60"/>
      <c r="J106" s="60"/>
      <c r="K106" s="60"/>
      <c r="L106" s="44"/>
      <c r="M106" s="38"/>
      <c r="O106" s="38"/>
      <c r="P106" s="38"/>
      <c r="Q106" s="38"/>
      <c r="R106" s="38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</row>
  </sheetData>
  <sheetProtection sheet="1" autoFilter="0" formatColumns="0" formatRows="0" objects="1" scenarios="1" spinCount="100000" saltValue="iZiswzmTlc/pPyfgOyui8TCPdPJbxxumRWPLQtfp4+tpbqtVx6CtI2oP+PegGirhnCBhiHz4pij0n1B8Q6Z82A==" hashValue="i7UdG1z25eFDatum+y5tFh4Dg/6GhpVhnGdmaSq1kYK1BAIBiGDqdWblxS7L7s1GCG5C5Q5x8CzHhadk+pZd0A==" algorithmName="SHA-512" password="EB82"/>
  <autoFilter ref="C82:K105"/>
  <mergeCells count="9">
    <mergeCell ref="E7:H7"/>
    <mergeCell ref="E9:H9"/>
    <mergeCell ref="E18:H18"/>
    <mergeCell ref="E27:H27"/>
    <mergeCell ref="E48:H48"/>
    <mergeCell ref="E50:H50"/>
    <mergeCell ref="E73:H73"/>
    <mergeCell ref="E75:H75"/>
    <mergeCell ref="L2:V2"/>
  </mergeCells>
  <hyperlinks>
    <hyperlink ref="F88" r:id="rId1" display="https://podminky.urs.cz/item/CS_URS_2024_01/111103213"/>
    <hyperlink ref="F92" r:id="rId2" display="https://podminky.urs.cz/item/CS_URS_2024_01/111103223"/>
    <hyperlink ref="F96" r:id="rId3" display="https://podminky.urs.cz/item/CS_URS_2024_01/185803106"/>
    <hyperlink ref="F99" r:id="rId4" display="https://podminky.urs.cz/item/CS_URS_2024_01/185803107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5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851563" style="1" customWidth="1"/>
    <col min="2" max="2" width="1.148438" style="1" customWidth="1"/>
    <col min="3" max="3" width="4.421875" style="1" customWidth="1"/>
    <col min="4" max="4" width="4.574219" style="1" customWidth="1"/>
    <col min="5" max="5" width="18.28125" style="1" customWidth="1"/>
    <col min="6" max="6" width="108.0039" style="1" customWidth="1"/>
    <col min="7" max="7" width="8.003906" style="1" customWidth="1"/>
    <col min="8" max="8" width="15.00391" style="1" customWidth="1"/>
    <col min="9" max="9" width="16.85156" style="1" customWidth="1"/>
    <col min="10" max="10" width="23.85156" style="1" customWidth="1"/>
    <col min="11" max="11" width="23.85156" style="1" customWidth="1"/>
    <col min="12" max="12" width="10.00391" style="1" customWidth="1"/>
    <col min="13" max="13" width="11.57422" style="1" hidden="1" customWidth="1"/>
    <col min="14" max="14" width="9.140625" style="1" hidden="1"/>
    <col min="15" max="15" width="15.14063" style="1" hidden="1" customWidth="1"/>
    <col min="16" max="16" width="15.14063" style="1" hidden="1" customWidth="1"/>
    <col min="17" max="17" width="15.14063" style="1" hidden="1" customWidth="1"/>
    <col min="18" max="18" width="15.14063" style="1" hidden="1" customWidth="1"/>
    <col min="19" max="19" width="15.14063" style="1" hidden="1" customWidth="1"/>
    <col min="20" max="20" width="15.14063" style="1" hidden="1" customWidth="1"/>
    <col min="21" max="21" width="17.42188" style="1" hidden="1" customWidth="1"/>
    <col min="22" max="22" width="13.14063" style="1" customWidth="1"/>
    <col min="23" max="23" width="17.42188" style="1" customWidth="1"/>
    <col min="24" max="24" width="13.14063" style="1" customWidth="1"/>
    <col min="25" max="25" width="16.00391" style="1" customWidth="1"/>
    <col min="26" max="26" width="11.71094" style="1" customWidth="1"/>
    <col min="27" max="27" width="16.00391" style="1" customWidth="1"/>
    <col min="28" max="28" width="17.42188" style="1" customWidth="1"/>
    <col min="29" max="29" width="11.71094" style="1" customWidth="1"/>
    <col min="30" max="30" width="16.00391" style="1" customWidth="1"/>
    <col min="31" max="31" width="17.42188" style="1" customWidth="1"/>
    <col min="44" max="44" width="9.140625" style="1" hidden="1"/>
    <col min="45" max="45" width="9.140625" style="1" hidden="1"/>
    <col min="46" max="46" width="9.140625" style="1" hidden="1"/>
    <col min="47" max="47" width="9.140625" style="1" hidden="1"/>
    <col min="48" max="48" width="9.140625" style="1" hidden="1"/>
    <col min="49" max="49" width="9.140625" style="1" hidden="1"/>
    <col min="50" max="50" width="9.140625" style="1" hidden="1"/>
    <col min="51" max="51" width="9.140625" style="1" hidden="1"/>
    <col min="52" max="52" width="9.140625" style="1" hidden="1"/>
    <col min="53" max="53" width="9.140625" style="1" hidden="1"/>
    <col min="54" max="54" width="9.140625" style="1" hidden="1"/>
    <col min="55" max="55" width="9.140625" style="1" hidden="1"/>
    <col min="56" max="56" width="9.140625" style="1" hidden="1"/>
    <col min="57" max="57" width="9.140625" style="1" hidden="1"/>
    <col min="58" max="58" width="9.140625" style="1" hidden="1"/>
    <col min="59" max="59" width="9.140625" style="1" hidden="1"/>
    <col min="60" max="60" width="9.140625" style="1" hidden="1"/>
    <col min="61" max="61" width="9.140625" style="1" hidden="1"/>
    <col min="62" max="62" width="9.140625" style="1" hidden="1"/>
    <col min="63" max="63" width="9.140625" style="1" hidden="1"/>
    <col min="64" max="64" width="9.140625" style="1" hidden="1"/>
    <col min="65" max="65" width="9.140625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91</v>
      </c>
    </row>
    <row r="3" s="1" customFormat="1" ht="6.96" customHeight="1">
      <c r="B3" s="128"/>
      <c r="C3" s="129"/>
      <c r="D3" s="129"/>
      <c r="E3" s="129"/>
      <c r="F3" s="129"/>
      <c r="G3" s="129"/>
      <c r="H3" s="129"/>
      <c r="I3" s="129"/>
      <c r="J3" s="129"/>
      <c r="K3" s="129"/>
      <c r="L3" s="20"/>
      <c r="AT3" s="17" t="s">
        <v>80</v>
      </c>
    </row>
    <row r="4" s="1" customFormat="1" ht="24.96" customHeight="1">
      <c r="B4" s="20"/>
      <c r="D4" s="130" t="s">
        <v>98</v>
      </c>
      <c r="L4" s="20"/>
      <c r="M4" s="131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32" t="s">
        <v>16</v>
      </c>
      <c r="L6" s="20"/>
    </row>
    <row r="7" s="1" customFormat="1" ht="14.4" customHeight="1">
      <c r="B7" s="20"/>
      <c r="E7" s="133" t="str">
        <f>'Rekapitulace stavby'!K6</f>
        <v>Údržba HOZ Pardubicko – část 2</v>
      </c>
      <c r="F7" s="132"/>
      <c r="G7" s="132"/>
      <c r="H7" s="132"/>
      <c r="L7" s="20"/>
    </row>
    <row r="8" s="2" customFormat="1" ht="12" customHeight="1">
      <c r="A8" s="38"/>
      <c r="B8" s="44"/>
      <c r="C8" s="38"/>
      <c r="D8" s="132" t="s">
        <v>99</v>
      </c>
      <c r="E8" s="38"/>
      <c r="F8" s="38"/>
      <c r="G8" s="38"/>
      <c r="H8" s="38"/>
      <c r="I8" s="38"/>
      <c r="J8" s="38"/>
      <c r="K8" s="38"/>
      <c r="L8" s="134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5.6" customHeight="1">
      <c r="A9" s="38"/>
      <c r="B9" s="44"/>
      <c r="C9" s="38"/>
      <c r="D9" s="38"/>
      <c r="E9" s="135" t="s">
        <v>198</v>
      </c>
      <c r="F9" s="38"/>
      <c r="G9" s="38"/>
      <c r="H9" s="38"/>
      <c r="I9" s="38"/>
      <c r="J9" s="38"/>
      <c r="K9" s="38"/>
      <c r="L9" s="134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134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32" t="s">
        <v>18</v>
      </c>
      <c r="E11" s="38"/>
      <c r="F11" s="136" t="s">
        <v>19</v>
      </c>
      <c r="G11" s="38"/>
      <c r="H11" s="38"/>
      <c r="I11" s="132" t="s">
        <v>20</v>
      </c>
      <c r="J11" s="136" t="s">
        <v>19</v>
      </c>
      <c r="K11" s="38"/>
      <c r="L11" s="134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32" t="s">
        <v>21</v>
      </c>
      <c r="E12" s="38"/>
      <c r="F12" s="136" t="s">
        <v>22</v>
      </c>
      <c r="G12" s="38"/>
      <c r="H12" s="38"/>
      <c r="I12" s="132" t="s">
        <v>23</v>
      </c>
      <c r="J12" s="137" t="str">
        <f>'Rekapitulace stavby'!AN8</f>
        <v>27. 2. 2024</v>
      </c>
      <c r="K12" s="38"/>
      <c r="L12" s="134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134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32" t="s">
        <v>25</v>
      </c>
      <c r="E14" s="38"/>
      <c r="F14" s="38"/>
      <c r="G14" s="38"/>
      <c r="H14" s="38"/>
      <c r="I14" s="132" t="s">
        <v>26</v>
      </c>
      <c r="J14" s="136" t="s">
        <v>19</v>
      </c>
      <c r="K14" s="38"/>
      <c r="L14" s="134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36" t="s">
        <v>27</v>
      </c>
      <c r="F15" s="38"/>
      <c r="G15" s="38"/>
      <c r="H15" s="38"/>
      <c r="I15" s="132" t="s">
        <v>28</v>
      </c>
      <c r="J15" s="136" t="s">
        <v>19</v>
      </c>
      <c r="K15" s="38"/>
      <c r="L15" s="134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134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32" t="s">
        <v>29</v>
      </c>
      <c r="E17" s="38"/>
      <c r="F17" s="38"/>
      <c r="G17" s="38"/>
      <c r="H17" s="38"/>
      <c r="I17" s="132" t="s">
        <v>26</v>
      </c>
      <c r="J17" s="33" t="str">
        <f>'Rekapitulace stavby'!AN13</f>
        <v>Vyplň údaj</v>
      </c>
      <c r="K17" s="38"/>
      <c r="L17" s="134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36"/>
      <c r="G18" s="136"/>
      <c r="H18" s="136"/>
      <c r="I18" s="132" t="s">
        <v>28</v>
      </c>
      <c r="J18" s="33" t="str">
        <f>'Rekapitulace stavby'!AN14</f>
        <v>Vyplň údaj</v>
      </c>
      <c r="K18" s="38"/>
      <c r="L18" s="134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134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32" t="s">
        <v>31</v>
      </c>
      <c r="E20" s="38"/>
      <c r="F20" s="38"/>
      <c r="G20" s="38"/>
      <c r="H20" s="38"/>
      <c r="I20" s="132" t="s">
        <v>26</v>
      </c>
      <c r="J20" s="136" t="str">
        <f>IF('Rekapitulace stavby'!AN16="","",'Rekapitulace stavby'!AN16)</f>
        <v/>
      </c>
      <c r="K20" s="38"/>
      <c r="L20" s="134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36" t="str">
        <f>IF('Rekapitulace stavby'!E17="","",'Rekapitulace stavby'!E17)</f>
        <v xml:space="preserve"> </v>
      </c>
      <c r="F21" s="38"/>
      <c r="G21" s="38"/>
      <c r="H21" s="38"/>
      <c r="I21" s="132" t="s">
        <v>28</v>
      </c>
      <c r="J21" s="136" t="str">
        <f>IF('Rekapitulace stavby'!AN17="","",'Rekapitulace stavby'!AN17)</f>
        <v/>
      </c>
      <c r="K21" s="38"/>
      <c r="L21" s="134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134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32" t="s">
        <v>33</v>
      </c>
      <c r="E23" s="38"/>
      <c r="F23" s="38"/>
      <c r="G23" s="38"/>
      <c r="H23" s="38"/>
      <c r="I23" s="132" t="s">
        <v>26</v>
      </c>
      <c r="J23" s="136" t="str">
        <f>IF('Rekapitulace stavby'!AN19="","",'Rekapitulace stavby'!AN19)</f>
        <v/>
      </c>
      <c r="K23" s="38"/>
      <c r="L23" s="134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36" t="str">
        <f>IF('Rekapitulace stavby'!E20="","",'Rekapitulace stavby'!E20)</f>
        <v xml:space="preserve"> </v>
      </c>
      <c r="F24" s="38"/>
      <c r="G24" s="38"/>
      <c r="H24" s="38"/>
      <c r="I24" s="132" t="s">
        <v>28</v>
      </c>
      <c r="J24" s="136" t="str">
        <f>IF('Rekapitulace stavby'!AN20="","",'Rekapitulace stavby'!AN20)</f>
        <v/>
      </c>
      <c r="K24" s="38"/>
      <c r="L24" s="134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134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32" t="s">
        <v>34</v>
      </c>
      <c r="E26" s="38"/>
      <c r="F26" s="38"/>
      <c r="G26" s="38"/>
      <c r="H26" s="38"/>
      <c r="I26" s="38"/>
      <c r="J26" s="38"/>
      <c r="K26" s="38"/>
      <c r="L26" s="134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4.4" customHeight="1">
      <c r="A27" s="138"/>
      <c r="B27" s="139"/>
      <c r="C27" s="138"/>
      <c r="D27" s="138"/>
      <c r="E27" s="140" t="s">
        <v>19</v>
      </c>
      <c r="F27" s="140"/>
      <c r="G27" s="140"/>
      <c r="H27" s="140"/>
      <c r="I27" s="138"/>
      <c r="J27" s="138"/>
      <c r="K27" s="138"/>
      <c r="L27" s="141"/>
      <c r="S27" s="138"/>
      <c r="T27" s="138"/>
      <c r="U27" s="138"/>
      <c r="V27" s="138"/>
      <c r="W27" s="138"/>
      <c r="X27" s="138"/>
      <c r="Y27" s="138"/>
      <c r="Z27" s="138"/>
      <c r="AA27" s="138"/>
      <c r="AB27" s="138"/>
      <c r="AC27" s="138"/>
      <c r="AD27" s="138"/>
      <c r="AE27" s="138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134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2"/>
      <c r="E29" s="142"/>
      <c r="F29" s="142"/>
      <c r="G29" s="142"/>
      <c r="H29" s="142"/>
      <c r="I29" s="142"/>
      <c r="J29" s="142"/>
      <c r="K29" s="142"/>
      <c r="L29" s="134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43" t="s">
        <v>36</v>
      </c>
      <c r="E30" s="38"/>
      <c r="F30" s="38"/>
      <c r="G30" s="38"/>
      <c r="H30" s="38"/>
      <c r="I30" s="38"/>
      <c r="J30" s="144">
        <f>ROUND(J83, 2)</f>
        <v>0</v>
      </c>
      <c r="K30" s="38"/>
      <c r="L30" s="134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2"/>
      <c r="E31" s="142"/>
      <c r="F31" s="142"/>
      <c r="G31" s="142"/>
      <c r="H31" s="142"/>
      <c r="I31" s="142"/>
      <c r="J31" s="142"/>
      <c r="K31" s="142"/>
      <c r="L31" s="134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45" t="s">
        <v>38</v>
      </c>
      <c r="G32" s="38"/>
      <c r="H32" s="38"/>
      <c r="I32" s="145" t="s">
        <v>37</v>
      </c>
      <c r="J32" s="145" t="s">
        <v>39</v>
      </c>
      <c r="K32" s="38"/>
      <c r="L32" s="134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46" t="s">
        <v>40</v>
      </c>
      <c r="E33" s="132" t="s">
        <v>41</v>
      </c>
      <c r="F33" s="147">
        <f>ROUND((SUM(BE83:BE105)),  2)</f>
        <v>0</v>
      </c>
      <c r="G33" s="38"/>
      <c r="H33" s="38"/>
      <c r="I33" s="148">
        <v>0.20999999999999999</v>
      </c>
      <c r="J33" s="147">
        <f>ROUND(((SUM(BE83:BE105))*I33),  2)</f>
        <v>0</v>
      </c>
      <c r="K33" s="38"/>
      <c r="L33" s="134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32" t="s">
        <v>42</v>
      </c>
      <c r="F34" s="147">
        <f>ROUND((SUM(BF83:BF105)),  2)</f>
        <v>0</v>
      </c>
      <c r="G34" s="38"/>
      <c r="H34" s="38"/>
      <c r="I34" s="148">
        <v>0.12</v>
      </c>
      <c r="J34" s="147">
        <f>ROUND(((SUM(BF83:BF105))*I34),  2)</f>
        <v>0</v>
      </c>
      <c r="K34" s="38"/>
      <c r="L34" s="134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32" t="s">
        <v>43</v>
      </c>
      <c r="F35" s="147">
        <f>ROUND((SUM(BG83:BG105)),  2)</f>
        <v>0</v>
      </c>
      <c r="G35" s="38"/>
      <c r="H35" s="38"/>
      <c r="I35" s="148">
        <v>0.20999999999999999</v>
      </c>
      <c r="J35" s="147">
        <f>0</f>
        <v>0</v>
      </c>
      <c r="K35" s="38"/>
      <c r="L35" s="134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32" t="s">
        <v>44</v>
      </c>
      <c r="F36" s="147">
        <f>ROUND((SUM(BH83:BH105)),  2)</f>
        <v>0</v>
      </c>
      <c r="G36" s="38"/>
      <c r="H36" s="38"/>
      <c r="I36" s="148">
        <v>0.12</v>
      </c>
      <c r="J36" s="147">
        <f>0</f>
        <v>0</v>
      </c>
      <c r="K36" s="38"/>
      <c r="L36" s="134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32" t="s">
        <v>45</v>
      </c>
      <c r="F37" s="147">
        <f>ROUND((SUM(BI83:BI105)),  2)</f>
        <v>0</v>
      </c>
      <c r="G37" s="38"/>
      <c r="H37" s="38"/>
      <c r="I37" s="148">
        <v>0</v>
      </c>
      <c r="J37" s="147">
        <f>0</f>
        <v>0</v>
      </c>
      <c r="K37" s="38"/>
      <c r="L37" s="134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134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49"/>
      <c r="D39" s="150" t="s">
        <v>46</v>
      </c>
      <c r="E39" s="151"/>
      <c r="F39" s="151"/>
      <c r="G39" s="152" t="s">
        <v>47</v>
      </c>
      <c r="H39" s="153" t="s">
        <v>48</v>
      </c>
      <c r="I39" s="151"/>
      <c r="J39" s="154">
        <f>SUM(J30:J37)</f>
        <v>0</v>
      </c>
      <c r="K39" s="155"/>
      <c r="L39" s="134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156"/>
      <c r="C40" s="157"/>
      <c r="D40" s="157"/>
      <c r="E40" s="157"/>
      <c r="F40" s="157"/>
      <c r="G40" s="157"/>
      <c r="H40" s="157"/>
      <c r="I40" s="157"/>
      <c r="J40" s="157"/>
      <c r="K40" s="157"/>
      <c r="L40" s="134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4" s="2" customFormat="1" ht="6.96" customHeight="1">
      <c r="A44" s="38"/>
      <c r="B44" s="158"/>
      <c r="C44" s="159"/>
      <c r="D44" s="159"/>
      <c r="E44" s="159"/>
      <c r="F44" s="159"/>
      <c r="G44" s="159"/>
      <c r="H44" s="159"/>
      <c r="I44" s="159"/>
      <c r="J44" s="159"/>
      <c r="K44" s="159"/>
      <c r="L44" s="134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2" customFormat="1" ht="24.96" customHeight="1">
      <c r="A45" s="38"/>
      <c r="B45" s="39"/>
      <c r="C45" s="23" t="s">
        <v>101</v>
      </c>
      <c r="D45" s="40"/>
      <c r="E45" s="40"/>
      <c r="F45" s="40"/>
      <c r="G45" s="40"/>
      <c r="H45" s="40"/>
      <c r="I45" s="40"/>
      <c r="J45" s="40"/>
      <c r="K45" s="40"/>
      <c r="L45" s="134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</row>
    <row r="46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134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12" customHeight="1">
      <c r="A47" s="38"/>
      <c r="B47" s="39"/>
      <c r="C47" s="32" t="s">
        <v>16</v>
      </c>
      <c r="D47" s="40"/>
      <c r="E47" s="40"/>
      <c r="F47" s="40"/>
      <c r="G47" s="40"/>
      <c r="H47" s="40"/>
      <c r="I47" s="40"/>
      <c r="J47" s="40"/>
      <c r="K47" s="40"/>
      <c r="L47" s="134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14.4" customHeight="1">
      <c r="A48" s="38"/>
      <c r="B48" s="39"/>
      <c r="C48" s="40"/>
      <c r="D48" s="40"/>
      <c r="E48" s="160" t="str">
        <f>E7</f>
        <v>Údržba HOZ Pardubicko – část 2</v>
      </c>
      <c r="F48" s="32"/>
      <c r="G48" s="32"/>
      <c r="H48" s="32"/>
      <c r="I48" s="40"/>
      <c r="J48" s="40"/>
      <c r="K48" s="40"/>
      <c r="L48" s="134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99</v>
      </c>
      <c r="D49" s="40"/>
      <c r="E49" s="40"/>
      <c r="F49" s="40"/>
      <c r="G49" s="40"/>
      <c r="H49" s="40"/>
      <c r="I49" s="40"/>
      <c r="J49" s="40"/>
      <c r="K49" s="40"/>
      <c r="L49" s="134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5.6" customHeight="1">
      <c r="A50" s="38"/>
      <c r="B50" s="39"/>
      <c r="C50" s="40"/>
      <c r="D50" s="40"/>
      <c r="E50" s="69" t="str">
        <f>E9</f>
        <v>SO5 - Ostřetín</v>
      </c>
      <c r="F50" s="40"/>
      <c r="G50" s="40"/>
      <c r="H50" s="40"/>
      <c r="I50" s="40"/>
      <c r="J50" s="40"/>
      <c r="K50" s="40"/>
      <c r="L50" s="134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2" customFormat="1" ht="6.96" customHeight="1">
      <c r="A51" s="38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134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</row>
    <row r="52" s="2" customFormat="1" ht="12" customHeight="1">
      <c r="A52" s="38"/>
      <c r="B52" s="39"/>
      <c r="C52" s="32" t="s">
        <v>21</v>
      </c>
      <c r="D52" s="40"/>
      <c r="E52" s="40"/>
      <c r="F52" s="27" t="str">
        <f>F12</f>
        <v xml:space="preserve"> </v>
      </c>
      <c r="G52" s="40"/>
      <c r="H52" s="40"/>
      <c r="I52" s="32" t="s">
        <v>23</v>
      </c>
      <c r="J52" s="72" t="str">
        <f>IF(J12="","",J12)</f>
        <v>27. 2. 2024</v>
      </c>
      <c r="K52" s="40"/>
      <c r="L52" s="134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6.96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134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15.6" customHeight="1">
      <c r="A54" s="38"/>
      <c r="B54" s="39"/>
      <c r="C54" s="32" t="s">
        <v>25</v>
      </c>
      <c r="D54" s="40"/>
      <c r="E54" s="40"/>
      <c r="F54" s="27" t="str">
        <f>E15</f>
        <v>SPÚ-OVHS</v>
      </c>
      <c r="G54" s="40"/>
      <c r="H54" s="40"/>
      <c r="I54" s="32" t="s">
        <v>31</v>
      </c>
      <c r="J54" s="36" t="str">
        <f>E21</f>
        <v xml:space="preserve"> </v>
      </c>
      <c r="K54" s="40"/>
      <c r="L54" s="134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15.6" customHeight="1">
      <c r="A55" s="38"/>
      <c r="B55" s="39"/>
      <c r="C55" s="32" t="s">
        <v>29</v>
      </c>
      <c r="D55" s="40"/>
      <c r="E55" s="40"/>
      <c r="F55" s="27" t="str">
        <f>IF(E18="","",E18)</f>
        <v>Vyplň údaj</v>
      </c>
      <c r="G55" s="40"/>
      <c r="H55" s="40"/>
      <c r="I55" s="32" t="s">
        <v>33</v>
      </c>
      <c r="J55" s="36" t="str">
        <f>E24</f>
        <v xml:space="preserve"> </v>
      </c>
      <c r="K55" s="40"/>
      <c r="L55" s="134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0.32" customHeight="1">
      <c r="A56" s="38"/>
      <c r="B56" s="39"/>
      <c r="C56" s="40"/>
      <c r="D56" s="40"/>
      <c r="E56" s="40"/>
      <c r="F56" s="40"/>
      <c r="G56" s="40"/>
      <c r="H56" s="40"/>
      <c r="I56" s="40"/>
      <c r="J56" s="40"/>
      <c r="K56" s="40"/>
      <c r="L56" s="134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29.28" customHeight="1">
      <c r="A57" s="38"/>
      <c r="B57" s="39"/>
      <c r="C57" s="161" t="s">
        <v>102</v>
      </c>
      <c r="D57" s="162"/>
      <c r="E57" s="162"/>
      <c r="F57" s="162"/>
      <c r="G57" s="162"/>
      <c r="H57" s="162"/>
      <c r="I57" s="162"/>
      <c r="J57" s="163" t="s">
        <v>103</v>
      </c>
      <c r="K57" s="162"/>
      <c r="L57" s="134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10.32" customHeight="1">
      <c r="A58" s="38"/>
      <c r="B58" s="39"/>
      <c r="C58" s="40"/>
      <c r="D58" s="40"/>
      <c r="E58" s="40"/>
      <c r="F58" s="40"/>
      <c r="G58" s="40"/>
      <c r="H58" s="40"/>
      <c r="I58" s="40"/>
      <c r="J58" s="40"/>
      <c r="K58" s="40"/>
      <c r="L58" s="134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22.8" customHeight="1">
      <c r="A59" s="38"/>
      <c r="B59" s="39"/>
      <c r="C59" s="164" t="s">
        <v>68</v>
      </c>
      <c r="D59" s="40"/>
      <c r="E59" s="40"/>
      <c r="F59" s="40"/>
      <c r="G59" s="40"/>
      <c r="H59" s="40"/>
      <c r="I59" s="40"/>
      <c r="J59" s="102">
        <f>J83</f>
        <v>0</v>
      </c>
      <c r="K59" s="40"/>
      <c r="L59" s="134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U59" s="17" t="s">
        <v>104</v>
      </c>
    </row>
    <row r="60" s="9" customFormat="1" ht="24.96" customHeight="1">
      <c r="A60" s="9"/>
      <c r="B60" s="165"/>
      <c r="C60" s="166"/>
      <c r="D60" s="167" t="s">
        <v>105</v>
      </c>
      <c r="E60" s="168"/>
      <c r="F60" s="168"/>
      <c r="G60" s="168"/>
      <c r="H60" s="168"/>
      <c r="I60" s="168"/>
      <c r="J60" s="169">
        <f>J84</f>
        <v>0</v>
      </c>
      <c r="K60" s="166"/>
      <c r="L60" s="170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1"/>
      <c r="C61" s="172"/>
      <c r="D61" s="173" t="s">
        <v>106</v>
      </c>
      <c r="E61" s="174"/>
      <c r="F61" s="174"/>
      <c r="G61" s="174"/>
      <c r="H61" s="174"/>
      <c r="I61" s="174"/>
      <c r="J61" s="175">
        <f>J85</f>
        <v>0</v>
      </c>
      <c r="K61" s="172"/>
      <c r="L61" s="176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9" customFormat="1" ht="24.96" customHeight="1">
      <c r="A62" s="9"/>
      <c r="B62" s="165"/>
      <c r="C62" s="166"/>
      <c r="D62" s="167" t="s">
        <v>107</v>
      </c>
      <c r="E62" s="168"/>
      <c r="F62" s="168"/>
      <c r="G62" s="168"/>
      <c r="H62" s="168"/>
      <c r="I62" s="168"/>
      <c r="J62" s="169">
        <f>J100</f>
        <v>0</v>
      </c>
      <c r="K62" s="166"/>
      <c r="L62" s="170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10" customFormat="1" ht="19.92" customHeight="1">
      <c r="A63" s="10"/>
      <c r="B63" s="171"/>
      <c r="C63" s="172"/>
      <c r="D63" s="173" t="s">
        <v>108</v>
      </c>
      <c r="E63" s="174"/>
      <c r="F63" s="174"/>
      <c r="G63" s="174"/>
      <c r="H63" s="174"/>
      <c r="I63" s="174"/>
      <c r="J63" s="175">
        <f>J101</f>
        <v>0</v>
      </c>
      <c r="K63" s="172"/>
      <c r="L63" s="176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2" customFormat="1" ht="21.84" customHeight="1">
      <c r="A64" s="38"/>
      <c r="B64" s="39"/>
      <c r="C64" s="40"/>
      <c r="D64" s="40"/>
      <c r="E64" s="40"/>
      <c r="F64" s="40"/>
      <c r="G64" s="40"/>
      <c r="H64" s="40"/>
      <c r="I64" s="40"/>
      <c r="J64" s="40"/>
      <c r="K64" s="40"/>
      <c r="L64" s="134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</row>
    <row r="65" s="2" customFormat="1" ht="6.96" customHeight="1">
      <c r="A65" s="38"/>
      <c r="B65" s="59"/>
      <c r="C65" s="60"/>
      <c r="D65" s="60"/>
      <c r="E65" s="60"/>
      <c r="F65" s="60"/>
      <c r="G65" s="60"/>
      <c r="H65" s="60"/>
      <c r="I65" s="60"/>
      <c r="J65" s="60"/>
      <c r="K65" s="60"/>
      <c r="L65" s="134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9" s="2" customFormat="1" ht="6.96" customHeight="1">
      <c r="A69" s="38"/>
      <c r="B69" s="61"/>
      <c r="C69" s="62"/>
      <c r="D69" s="62"/>
      <c r="E69" s="62"/>
      <c r="F69" s="62"/>
      <c r="G69" s="62"/>
      <c r="H69" s="62"/>
      <c r="I69" s="62"/>
      <c r="J69" s="62"/>
      <c r="K69" s="62"/>
      <c r="L69" s="134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</row>
    <row r="70" s="2" customFormat="1" ht="24.96" customHeight="1">
      <c r="A70" s="38"/>
      <c r="B70" s="39"/>
      <c r="C70" s="23" t="s">
        <v>109</v>
      </c>
      <c r="D70" s="40"/>
      <c r="E70" s="40"/>
      <c r="F70" s="40"/>
      <c r="G70" s="40"/>
      <c r="H70" s="40"/>
      <c r="I70" s="40"/>
      <c r="J70" s="40"/>
      <c r="K70" s="40"/>
      <c r="L70" s="134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</row>
    <row r="71" s="2" customFormat="1" ht="6.96" customHeight="1">
      <c r="A71" s="38"/>
      <c r="B71" s="39"/>
      <c r="C71" s="40"/>
      <c r="D71" s="40"/>
      <c r="E71" s="40"/>
      <c r="F71" s="40"/>
      <c r="G71" s="40"/>
      <c r="H71" s="40"/>
      <c r="I71" s="40"/>
      <c r="J71" s="40"/>
      <c r="K71" s="40"/>
      <c r="L71" s="134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</row>
    <row r="72" s="2" customFormat="1" ht="12" customHeight="1">
      <c r="A72" s="38"/>
      <c r="B72" s="39"/>
      <c r="C72" s="32" t="s">
        <v>16</v>
      </c>
      <c r="D72" s="40"/>
      <c r="E72" s="40"/>
      <c r="F72" s="40"/>
      <c r="G72" s="40"/>
      <c r="H72" s="40"/>
      <c r="I72" s="40"/>
      <c r="J72" s="40"/>
      <c r="K72" s="40"/>
      <c r="L72" s="134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</row>
    <row r="73" s="2" customFormat="1" ht="14.4" customHeight="1">
      <c r="A73" s="38"/>
      <c r="B73" s="39"/>
      <c r="C73" s="40"/>
      <c r="D73" s="40"/>
      <c r="E73" s="160" t="str">
        <f>E7</f>
        <v>Údržba HOZ Pardubicko – část 2</v>
      </c>
      <c r="F73" s="32"/>
      <c r="G73" s="32"/>
      <c r="H73" s="32"/>
      <c r="I73" s="40"/>
      <c r="J73" s="40"/>
      <c r="K73" s="40"/>
      <c r="L73" s="134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</row>
    <row r="74" s="2" customFormat="1" ht="12" customHeight="1">
      <c r="A74" s="38"/>
      <c r="B74" s="39"/>
      <c r="C74" s="32" t="s">
        <v>99</v>
      </c>
      <c r="D74" s="40"/>
      <c r="E74" s="40"/>
      <c r="F74" s="40"/>
      <c r="G74" s="40"/>
      <c r="H74" s="40"/>
      <c r="I74" s="40"/>
      <c r="J74" s="40"/>
      <c r="K74" s="40"/>
      <c r="L74" s="134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</row>
    <row r="75" s="2" customFormat="1" ht="15.6" customHeight="1">
      <c r="A75" s="38"/>
      <c r="B75" s="39"/>
      <c r="C75" s="40"/>
      <c r="D75" s="40"/>
      <c r="E75" s="69" t="str">
        <f>E9</f>
        <v>SO5 - Ostřetín</v>
      </c>
      <c r="F75" s="40"/>
      <c r="G75" s="40"/>
      <c r="H75" s="40"/>
      <c r="I75" s="40"/>
      <c r="J75" s="40"/>
      <c r="K75" s="40"/>
      <c r="L75" s="134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2" customFormat="1" ht="6.96" customHeight="1">
      <c r="A76" s="38"/>
      <c r="B76" s="39"/>
      <c r="C76" s="40"/>
      <c r="D76" s="40"/>
      <c r="E76" s="40"/>
      <c r="F76" s="40"/>
      <c r="G76" s="40"/>
      <c r="H76" s="40"/>
      <c r="I76" s="40"/>
      <c r="J76" s="40"/>
      <c r="K76" s="40"/>
      <c r="L76" s="134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2" customHeight="1">
      <c r="A77" s="38"/>
      <c r="B77" s="39"/>
      <c r="C77" s="32" t="s">
        <v>21</v>
      </c>
      <c r="D77" s="40"/>
      <c r="E77" s="40"/>
      <c r="F77" s="27" t="str">
        <f>F12</f>
        <v xml:space="preserve"> </v>
      </c>
      <c r="G77" s="40"/>
      <c r="H77" s="40"/>
      <c r="I77" s="32" t="s">
        <v>23</v>
      </c>
      <c r="J77" s="72" t="str">
        <f>IF(J12="","",J12)</f>
        <v>27. 2. 2024</v>
      </c>
      <c r="K77" s="40"/>
      <c r="L77" s="134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="2" customFormat="1" ht="6.96" customHeight="1">
      <c r="A78" s="38"/>
      <c r="B78" s="39"/>
      <c r="C78" s="40"/>
      <c r="D78" s="40"/>
      <c r="E78" s="40"/>
      <c r="F78" s="40"/>
      <c r="G78" s="40"/>
      <c r="H78" s="40"/>
      <c r="I78" s="40"/>
      <c r="J78" s="40"/>
      <c r="K78" s="40"/>
      <c r="L78" s="134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="2" customFormat="1" ht="15.6" customHeight="1">
      <c r="A79" s="38"/>
      <c r="B79" s="39"/>
      <c r="C79" s="32" t="s">
        <v>25</v>
      </c>
      <c r="D79" s="40"/>
      <c r="E79" s="40"/>
      <c r="F79" s="27" t="str">
        <f>E15</f>
        <v>SPÚ-OVHS</v>
      </c>
      <c r="G79" s="40"/>
      <c r="H79" s="40"/>
      <c r="I79" s="32" t="s">
        <v>31</v>
      </c>
      <c r="J79" s="36" t="str">
        <f>E21</f>
        <v xml:space="preserve"> </v>
      </c>
      <c r="K79" s="40"/>
      <c r="L79" s="134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0" s="2" customFormat="1" ht="15.6" customHeight="1">
      <c r="A80" s="38"/>
      <c r="B80" s="39"/>
      <c r="C80" s="32" t="s">
        <v>29</v>
      </c>
      <c r="D80" s="40"/>
      <c r="E80" s="40"/>
      <c r="F80" s="27" t="str">
        <f>IF(E18="","",E18)</f>
        <v>Vyplň údaj</v>
      </c>
      <c r="G80" s="40"/>
      <c r="H80" s="40"/>
      <c r="I80" s="32" t="s">
        <v>33</v>
      </c>
      <c r="J80" s="36" t="str">
        <f>E24</f>
        <v xml:space="preserve"> </v>
      </c>
      <c r="K80" s="40"/>
      <c r="L80" s="134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="2" customFormat="1" ht="10.32" customHeight="1">
      <c r="A81" s="38"/>
      <c r="B81" s="39"/>
      <c r="C81" s="40"/>
      <c r="D81" s="40"/>
      <c r="E81" s="40"/>
      <c r="F81" s="40"/>
      <c r="G81" s="40"/>
      <c r="H81" s="40"/>
      <c r="I81" s="40"/>
      <c r="J81" s="40"/>
      <c r="K81" s="40"/>
      <c r="L81" s="134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11" customFormat="1" ht="29.28" customHeight="1">
      <c r="A82" s="177"/>
      <c r="B82" s="178"/>
      <c r="C82" s="179" t="s">
        <v>110</v>
      </c>
      <c r="D82" s="180" t="s">
        <v>55</v>
      </c>
      <c r="E82" s="180" t="s">
        <v>51</v>
      </c>
      <c r="F82" s="180" t="s">
        <v>52</v>
      </c>
      <c r="G82" s="180" t="s">
        <v>111</v>
      </c>
      <c r="H82" s="180" t="s">
        <v>112</v>
      </c>
      <c r="I82" s="180" t="s">
        <v>113</v>
      </c>
      <c r="J82" s="180" t="s">
        <v>103</v>
      </c>
      <c r="K82" s="181" t="s">
        <v>114</v>
      </c>
      <c r="L82" s="182"/>
      <c r="M82" s="92" t="s">
        <v>19</v>
      </c>
      <c r="N82" s="93" t="s">
        <v>40</v>
      </c>
      <c r="O82" s="93" t="s">
        <v>115</v>
      </c>
      <c r="P82" s="93" t="s">
        <v>116</v>
      </c>
      <c r="Q82" s="93" t="s">
        <v>117</v>
      </c>
      <c r="R82" s="93" t="s">
        <v>118</v>
      </c>
      <c r="S82" s="93" t="s">
        <v>119</v>
      </c>
      <c r="T82" s="94" t="s">
        <v>120</v>
      </c>
      <c r="U82" s="177"/>
      <c r="V82" s="177"/>
      <c r="W82" s="177"/>
      <c r="X82" s="177"/>
      <c r="Y82" s="177"/>
      <c r="Z82" s="177"/>
      <c r="AA82" s="177"/>
      <c r="AB82" s="177"/>
      <c r="AC82" s="177"/>
      <c r="AD82" s="177"/>
      <c r="AE82" s="177"/>
    </row>
    <row r="83" s="2" customFormat="1" ht="22.8" customHeight="1">
      <c r="A83" s="38"/>
      <c r="B83" s="39"/>
      <c r="C83" s="99" t="s">
        <v>121</v>
      </c>
      <c r="D83" s="40"/>
      <c r="E83" s="40"/>
      <c r="F83" s="40"/>
      <c r="G83" s="40"/>
      <c r="H83" s="40"/>
      <c r="I83" s="40"/>
      <c r="J83" s="183">
        <f>BK83</f>
        <v>0</v>
      </c>
      <c r="K83" s="40"/>
      <c r="L83" s="44"/>
      <c r="M83" s="95"/>
      <c r="N83" s="184"/>
      <c r="O83" s="96"/>
      <c r="P83" s="185">
        <f>P84+P100</f>
        <v>0</v>
      </c>
      <c r="Q83" s="96"/>
      <c r="R83" s="185">
        <f>R84+R100</f>
        <v>0</v>
      </c>
      <c r="S83" s="96"/>
      <c r="T83" s="186">
        <f>T84+T100</f>
        <v>0</v>
      </c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  <c r="AT83" s="17" t="s">
        <v>69</v>
      </c>
      <c r="AU83" s="17" t="s">
        <v>104</v>
      </c>
      <c r="BK83" s="187">
        <f>BK84+BK100</f>
        <v>0</v>
      </c>
    </row>
    <row r="84" s="12" customFormat="1" ht="25.92" customHeight="1">
      <c r="A84" s="12"/>
      <c r="B84" s="188"/>
      <c r="C84" s="189"/>
      <c r="D84" s="190" t="s">
        <v>69</v>
      </c>
      <c r="E84" s="191" t="s">
        <v>122</v>
      </c>
      <c r="F84" s="191" t="s">
        <v>123</v>
      </c>
      <c r="G84" s="189"/>
      <c r="H84" s="189"/>
      <c r="I84" s="192"/>
      <c r="J84" s="193">
        <f>BK84</f>
        <v>0</v>
      </c>
      <c r="K84" s="189"/>
      <c r="L84" s="194"/>
      <c r="M84" s="195"/>
      <c r="N84" s="196"/>
      <c r="O84" s="196"/>
      <c r="P84" s="197">
        <f>P85</f>
        <v>0</v>
      </c>
      <c r="Q84" s="196"/>
      <c r="R84" s="197">
        <f>R85</f>
        <v>0</v>
      </c>
      <c r="S84" s="196"/>
      <c r="T84" s="198">
        <f>T85</f>
        <v>0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199" t="s">
        <v>78</v>
      </c>
      <c r="AT84" s="200" t="s">
        <v>69</v>
      </c>
      <c r="AU84" s="200" t="s">
        <v>70</v>
      </c>
      <c r="AY84" s="199" t="s">
        <v>124</v>
      </c>
      <c r="BK84" s="201">
        <f>BK85</f>
        <v>0</v>
      </c>
    </row>
    <row r="85" s="12" customFormat="1" ht="22.8" customHeight="1">
      <c r="A85" s="12"/>
      <c r="B85" s="188"/>
      <c r="C85" s="189"/>
      <c r="D85" s="190" t="s">
        <v>69</v>
      </c>
      <c r="E85" s="202" t="s">
        <v>78</v>
      </c>
      <c r="F85" s="202" t="s">
        <v>125</v>
      </c>
      <c r="G85" s="189"/>
      <c r="H85" s="189"/>
      <c r="I85" s="192"/>
      <c r="J85" s="203">
        <f>BK85</f>
        <v>0</v>
      </c>
      <c r="K85" s="189"/>
      <c r="L85" s="194"/>
      <c r="M85" s="195"/>
      <c r="N85" s="196"/>
      <c r="O85" s="196"/>
      <c r="P85" s="197">
        <f>SUM(P86:P99)</f>
        <v>0</v>
      </c>
      <c r="Q85" s="196"/>
      <c r="R85" s="197">
        <f>SUM(R86:R99)</f>
        <v>0</v>
      </c>
      <c r="S85" s="196"/>
      <c r="T85" s="198">
        <f>SUM(T86:T99)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199" t="s">
        <v>78</v>
      </c>
      <c r="AT85" s="200" t="s">
        <v>69</v>
      </c>
      <c r="AU85" s="200" t="s">
        <v>78</v>
      </c>
      <c r="AY85" s="199" t="s">
        <v>124</v>
      </c>
      <c r="BK85" s="201">
        <f>SUM(BK86:BK99)</f>
        <v>0</v>
      </c>
    </row>
    <row r="86" s="2" customFormat="1" ht="14.4" customHeight="1">
      <c r="A86" s="38"/>
      <c r="B86" s="39"/>
      <c r="C86" s="204" t="s">
        <v>78</v>
      </c>
      <c r="D86" s="204" t="s">
        <v>126</v>
      </c>
      <c r="E86" s="205" t="s">
        <v>127</v>
      </c>
      <c r="F86" s="206" t="s">
        <v>128</v>
      </c>
      <c r="G86" s="207" t="s">
        <v>129</v>
      </c>
      <c r="H86" s="208">
        <v>0.17999999999999999</v>
      </c>
      <c r="I86" s="209"/>
      <c r="J86" s="210">
        <f>ROUND(I86*H86,2)</f>
        <v>0</v>
      </c>
      <c r="K86" s="206" t="s">
        <v>130</v>
      </c>
      <c r="L86" s="44"/>
      <c r="M86" s="211" t="s">
        <v>19</v>
      </c>
      <c r="N86" s="212" t="s">
        <v>41</v>
      </c>
      <c r="O86" s="84"/>
      <c r="P86" s="213">
        <f>O86*H86</f>
        <v>0</v>
      </c>
      <c r="Q86" s="213">
        <v>0</v>
      </c>
      <c r="R86" s="213">
        <f>Q86*H86</f>
        <v>0</v>
      </c>
      <c r="S86" s="213">
        <v>0</v>
      </c>
      <c r="T86" s="214">
        <f>S86*H86</f>
        <v>0</v>
      </c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  <c r="AR86" s="215" t="s">
        <v>131</v>
      </c>
      <c r="AT86" s="215" t="s">
        <v>126</v>
      </c>
      <c r="AU86" s="215" t="s">
        <v>80</v>
      </c>
      <c r="AY86" s="17" t="s">
        <v>124</v>
      </c>
      <c r="BE86" s="216">
        <f>IF(N86="základní",J86,0)</f>
        <v>0</v>
      </c>
      <c r="BF86" s="216">
        <f>IF(N86="snížená",J86,0)</f>
        <v>0</v>
      </c>
      <c r="BG86" s="216">
        <f>IF(N86="zákl. přenesená",J86,0)</f>
        <v>0</v>
      </c>
      <c r="BH86" s="216">
        <f>IF(N86="sníž. přenesená",J86,0)</f>
        <v>0</v>
      </c>
      <c r="BI86" s="216">
        <f>IF(N86="nulová",J86,0)</f>
        <v>0</v>
      </c>
      <c r="BJ86" s="17" t="s">
        <v>78</v>
      </c>
      <c r="BK86" s="216">
        <f>ROUND(I86*H86,2)</f>
        <v>0</v>
      </c>
      <c r="BL86" s="17" t="s">
        <v>131</v>
      </c>
      <c r="BM86" s="215" t="s">
        <v>199</v>
      </c>
    </row>
    <row r="87" s="2" customFormat="1">
      <c r="A87" s="38"/>
      <c r="B87" s="39"/>
      <c r="C87" s="40"/>
      <c r="D87" s="217" t="s">
        <v>133</v>
      </c>
      <c r="E87" s="40"/>
      <c r="F87" s="218" t="s">
        <v>134</v>
      </c>
      <c r="G87" s="40"/>
      <c r="H87" s="40"/>
      <c r="I87" s="219"/>
      <c r="J87" s="40"/>
      <c r="K87" s="40"/>
      <c r="L87" s="44"/>
      <c r="M87" s="220"/>
      <c r="N87" s="221"/>
      <c r="O87" s="84"/>
      <c r="P87" s="84"/>
      <c r="Q87" s="84"/>
      <c r="R87" s="84"/>
      <c r="S87" s="84"/>
      <c r="T87" s="85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  <c r="AT87" s="17" t="s">
        <v>133</v>
      </c>
      <c r="AU87" s="17" t="s">
        <v>80</v>
      </c>
    </row>
    <row r="88" s="2" customFormat="1">
      <c r="A88" s="38"/>
      <c r="B88" s="39"/>
      <c r="C88" s="40"/>
      <c r="D88" s="222" t="s">
        <v>135</v>
      </c>
      <c r="E88" s="40"/>
      <c r="F88" s="223" t="s">
        <v>136</v>
      </c>
      <c r="G88" s="40"/>
      <c r="H88" s="40"/>
      <c r="I88" s="219"/>
      <c r="J88" s="40"/>
      <c r="K88" s="40"/>
      <c r="L88" s="44"/>
      <c r="M88" s="220"/>
      <c r="N88" s="221"/>
      <c r="O88" s="84"/>
      <c r="P88" s="84"/>
      <c r="Q88" s="84"/>
      <c r="R88" s="84"/>
      <c r="S88" s="84"/>
      <c r="T88" s="85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  <c r="AT88" s="17" t="s">
        <v>135</v>
      </c>
      <c r="AU88" s="17" t="s">
        <v>80</v>
      </c>
    </row>
    <row r="89" s="13" customFormat="1">
      <c r="A89" s="13"/>
      <c r="B89" s="224"/>
      <c r="C89" s="225"/>
      <c r="D89" s="217" t="s">
        <v>137</v>
      </c>
      <c r="E89" s="226" t="s">
        <v>19</v>
      </c>
      <c r="F89" s="227" t="s">
        <v>200</v>
      </c>
      <c r="G89" s="225"/>
      <c r="H89" s="228">
        <v>0.17999999999999999</v>
      </c>
      <c r="I89" s="229"/>
      <c r="J89" s="225"/>
      <c r="K89" s="225"/>
      <c r="L89" s="230"/>
      <c r="M89" s="231"/>
      <c r="N89" s="232"/>
      <c r="O89" s="232"/>
      <c r="P89" s="232"/>
      <c r="Q89" s="232"/>
      <c r="R89" s="232"/>
      <c r="S89" s="232"/>
      <c r="T89" s="233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T89" s="234" t="s">
        <v>137</v>
      </c>
      <c r="AU89" s="234" t="s">
        <v>80</v>
      </c>
      <c r="AV89" s="13" t="s">
        <v>80</v>
      </c>
      <c r="AW89" s="13" t="s">
        <v>32</v>
      </c>
      <c r="AX89" s="13" t="s">
        <v>78</v>
      </c>
      <c r="AY89" s="234" t="s">
        <v>124</v>
      </c>
    </row>
    <row r="90" s="2" customFormat="1" ht="14.4" customHeight="1">
      <c r="A90" s="38"/>
      <c r="B90" s="39"/>
      <c r="C90" s="204" t="s">
        <v>80</v>
      </c>
      <c r="D90" s="204" t="s">
        <v>126</v>
      </c>
      <c r="E90" s="205" t="s">
        <v>139</v>
      </c>
      <c r="F90" s="206" t="s">
        <v>140</v>
      </c>
      <c r="G90" s="207" t="s">
        <v>129</v>
      </c>
      <c r="H90" s="208">
        <v>0.17999999999999999</v>
      </c>
      <c r="I90" s="209"/>
      <c r="J90" s="210">
        <f>ROUND(I90*H90,2)</f>
        <v>0</v>
      </c>
      <c r="K90" s="206" t="s">
        <v>130</v>
      </c>
      <c r="L90" s="44"/>
      <c r="M90" s="211" t="s">
        <v>19</v>
      </c>
      <c r="N90" s="212" t="s">
        <v>41</v>
      </c>
      <c r="O90" s="84"/>
      <c r="P90" s="213">
        <f>O90*H90</f>
        <v>0</v>
      </c>
      <c r="Q90" s="213">
        <v>0</v>
      </c>
      <c r="R90" s="213">
        <f>Q90*H90</f>
        <v>0</v>
      </c>
      <c r="S90" s="213">
        <v>0</v>
      </c>
      <c r="T90" s="214">
        <f>S90*H90</f>
        <v>0</v>
      </c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R90" s="215" t="s">
        <v>131</v>
      </c>
      <c r="AT90" s="215" t="s">
        <v>126</v>
      </c>
      <c r="AU90" s="215" t="s">
        <v>80</v>
      </c>
      <c r="AY90" s="17" t="s">
        <v>124</v>
      </c>
      <c r="BE90" s="216">
        <f>IF(N90="základní",J90,0)</f>
        <v>0</v>
      </c>
      <c r="BF90" s="216">
        <f>IF(N90="snížená",J90,0)</f>
        <v>0</v>
      </c>
      <c r="BG90" s="216">
        <f>IF(N90="zákl. přenesená",J90,0)</f>
        <v>0</v>
      </c>
      <c r="BH90" s="216">
        <f>IF(N90="sníž. přenesená",J90,0)</f>
        <v>0</v>
      </c>
      <c r="BI90" s="216">
        <f>IF(N90="nulová",J90,0)</f>
        <v>0</v>
      </c>
      <c r="BJ90" s="17" t="s">
        <v>78</v>
      </c>
      <c r="BK90" s="216">
        <f>ROUND(I90*H90,2)</f>
        <v>0</v>
      </c>
      <c r="BL90" s="17" t="s">
        <v>131</v>
      </c>
      <c r="BM90" s="215" t="s">
        <v>201</v>
      </c>
    </row>
    <row r="91" s="2" customFormat="1">
      <c r="A91" s="38"/>
      <c r="B91" s="39"/>
      <c r="C91" s="40"/>
      <c r="D91" s="217" t="s">
        <v>133</v>
      </c>
      <c r="E91" s="40"/>
      <c r="F91" s="218" t="s">
        <v>142</v>
      </c>
      <c r="G91" s="40"/>
      <c r="H91" s="40"/>
      <c r="I91" s="219"/>
      <c r="J91" s="40"/>
      <c r="K91" s="40"/>
      <c r="L91" s="44"/>
      <c r="M91" s="220"/>
      <c r="N91" s="221"/>
      <c r="O91" s="84"/>
      <c r="P91" s="84"/>
      <c r="Q91" s="84"/>
      <c r="R91" s="84"/>
      <c r="S91" s="84"/>
      <c r="T91" s="85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T91" s="17" t="s">
        <v>133</v>
      </c>
      <c r="AU91" s="17" t="s">
        <v>80</v>
      </c>
    </row>
    <row r="92" s="2" customFormat="1">
      <c r="A92" s="38"/>
      <c r="B92" s="39"/>
      <c r="C92" s="40"/>
      <c r="D92" s="222" t="s">
        <v>135</v>
      </c>
      <c r="E92" s="40"/>
      <c r="F92" s="223" t="s">
        <v>143</v>
      </c>
      <c r="G92" s="40"/>
      <c r="H92" s="40"/>
      <c r="I92" s="219"/>
      <c r="J92" s="40"/>
      <c r="K92" s="40"/>
      <c r="L92" s="44"/>
      <c r="M92" s="220"/>
      <c r="N92" s="221"/>
      <c r="O92" s="84"/>
      <c r="P92" s="84"/>
      <c r="Q92" s="84"/>
      <c r="R92" s="84"/>
      <c r="S92" s="84"/>
      <c r="T92" s="85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  <c r="AT92" s="17" t="s">
        <v>135</v>
      </c>
      <c r="AU92" s="17" t="s">
        <v>80</v>
      </c>
    </row>
    <row r="93" s="13" customFormat="1">
      <c r="A93" s="13"/>
      <c r="B93" s="224"/>
      <c r="C93" s="225"/>
      <c r="D93" s="217" t="s">
        <v>137</v>
      </c>
      <c r="E93" s="226" t="s">
        <v>19</v>
      </c>
      <c r="F93" s="227" t="s">
        <v>200</v>
      </c>
      <c r="G93" s="225"/>
      <c r="H93" s="228">
        <v>0.17999999999999999</v>
      </c>
      <c r="I93" s="229"/>
      <c r="J93" s="225"/>
      <c r="K93" s="225"/>
      <c r="L93" s="230"/>
      <c r="M93" s="231"/>
      <c r="N93" s="232"/>
      <c r="O93" s="232"/>
      <c r="P93" s="232"/>
      <c r="Q93" s="232"/>
      <c r="R93" s="232"/>
      <c r="S93" s="232"/>
      <c r="T93" s="233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T93" s="234" t="s">
        <v>137</v>
      </c>
      <c r="AU93" s="234" t="s">
        <v>80</v>
      </c>
      <c r="AV93" s="13" t="s">
        <v>80</v>
      </c>
      <c r="AW93" s="13" t="s">
        <v>32</v>
      </c>
      <c r="AX93" s="13" t="s">
        <v>78</v>
      </c>
      <c r="AY93" s="234" t="s">
        <v>124</v>
      </c>
    </row>
    <row r="94" s="2" customFormat="1" ht="14.4" customHeight="1">
      <c r="A94" s="38"/>
      <c r="B94" s="39"/>
      <c r="C94" s="204" t="s">
        <v>145</v>
      </c>
      <c r="D94" s="204" t="s">
        <v>126</v>
      </c>
      <c r="E94" s="205" t="s">
        <v>146</v>
      </c>
      <c r="F94" s="206" t="s">
        <v>147</v>
      </c>
      <c r="G94" s="207" t="s">
        <v>129</v>
      </c>
      <c r="H94" s="208">
        <v>0.17999999999999999</v>
      </c>
      <c r="I94" s="209"/>
      <c r="J94" s="210">
        <f>ROUND(I94*H94,2)</f>
        <v>0</v>
      </c>
      <c r="K94" s="206" t="s">
        <v>130</v>
      </c>
      <c r="L94" s="44"/>
      <c r="M94" s="211" t="s">
        <v>19</v>
      </c>
      <c r="N94" s="212" t="s">
        <v>41</v>
      </c>
      <c r="O94" s="84"/>
      <c r="P94" s="213">
        <f>O94*H94</f>
        <v>0</v>
      </c>
      <c r="Q94" s="213">
        <v>0</v>
      </c>
      <c r="R94" s="213">
        <f>Q94*H94</f>
        <v>0</v>
      </c>
      <c r="S94" s="213">
        <v>0</v>
      </c>
      <c r="T94" s="214">
        <f>S94*H94</f>
        <v>0</v>
      </c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R94" s="215" t="s">
        <v>131</v>
      </c>
      <c r="AT94" s="215" t="s">
        <v>126</v>
      </c>
      <c r="AU94" s="215" t="s">
        <v>80</v>
      </c>
      <c r="AY94" s="17" t="s">
        <v>124</v>
      </c>
      <c r="BE94" s="216">
        <f>IF(N94="základní",J94,0)</f>
        <v>0</v>
      </c>
      <c r="BF94" s="216">
        <f>IF(N94="snížená",J94,0)</f>
        <v>0</v>
      </c>
      <c r="BG94" s="216">
        <f>IF(N94="zákl. přenesená",J94,0)</f>
        <v>0</v>
      </c>
      <c r="BH94" s="216">
        <f>IF(N94="sníž. přenesená",J94,0)</f>
        <v>0</v>
      </c>
      <c r="BI94" s="216">
        <f>IF(N94="nulová",J94,0)</f>
        <v>0</v>
      </c>
      <c r="BJ94" s="17" t="s">
        <v>78</v>
      </c>
      <c r="BK94" s="216">
        <f>ROUND(I94*H94,2)</f>
        <v>0</v>
      </c>
      <c r="BL94" s="17" t="s">
        <v>131</v>
      </c>
      <c r="BM94" s="215" t="s">
        <v>202</v>
      </c>
    </row>
    <row r="95" s="2" customFormat="1">
      <c r="A95" s="38"/>
      <c r="B95" s="39"/>
      <c r="C95" s="40"/>
      <c r="D95" s="217" t="s">
        <v>133</v>
      </c>
      <c r="E95" s="40"/>
      <c r="F95" s="218" t="s">
        <v>149</v>
      </c>
      <c r="G95" s="40"/>
      <c r="H95" s="40"/>
      <c r="I95" s="219"/>
      <c r="J95" s="40"/>
      <c r="K95" s="40"/>
      <c r="L95" s="44"/>
      <c r="M95" s="220"/>
      <c r="N95" s="221"/>
      <c r="O95" s="84"/>
      <c r="P95" s="84"/>
      <c r="Q95" s="84"/>
      <c r="R95" s="84"/>
      <c r="S95" s="84"/>
      <c r="T95" s="85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T95" s="17" t="s">
        <v>133</v>
      </c>
      <c r="AU95" s="17" t="s">
        <v>80</v>
      </c>
    </row>
    <row r="96" s="2" customFormat="1">
      <c r="A96" s="38"/>
      <c r="B96" s="39"/>
      <c r="C96" s="40"/>
      <c r="D96" s="222" t="s">
        <v>135</v>
      </c>
      <c r="E96" s="40"/>
      <c r="F96" s="223" t="s">
        <v>150</v>
      </c>
      <c r="G96" s="40"/>
      <c r="H96" s="40"/>
      <c r="I96" s="219"/>
      <c r="J96" s="40"/>
      <c r="K96" s="40"/>
      <c r="L96" s="44"/>
      <c r="M96" s="220"/>
      <c r="N96" s="221"/>
      <c r="O96" s="84"/>
      <c r="P96" s="84"/>
      <c r="Q96" s="84"/>
      <c r="R96" s="84"/>
      <c r="S96" s="84"/>
      <c r="T96" s="85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T96" s="17" t="s">
        <v>135</v>
      </c>
      <c r="AU96" s="17" t="s">
        <v>80</v>
      </c>
    </row>
    <row r="97" s="2" customFormat="1" ht="14.4" customHeight="1">
      <c r="A97" s="38"/>
      <c r="B97" s="39"/>
      <c r="C97" s="204" t="s">
        <v>131</v>
      </c>
      <c r="D97" s="204" t="s">
        <v>126</v>
      </c>
      <c r="E97" s="205" t="s">
        <v>151</v>
      </c>
      <c r="F97" s="206" t="s">
        <v>152</v>
      </c>
      <c r="G97" s="207" t="s">
        <v>129</v>
      </c>
      <c r="H97" s="208">
        <v>0.17999999999999999</v>
      </c>
      <c r="I97" s="209"/>
      <c r="J97" s="210">
        <f>ROUND(I97*H97,2)</f>
        <v>0</v>
      </c>
      <c r="K97" s="206" t="s">
        <v>130</v>
      </c>
      <c r="L97" s="44"/>
      <c r="M97" s="211" t="s">
        <v>19</v>
      </c>
      <c r="N97" s="212" t="s">
        <v>41</v>
      </c>
      <c r="O97" s="84"/>
      <c r="P97" s="213">
        <f>O97*H97</f>
        <v>0</v>
      </c>
      <c r="Q97" s="213">
        <v>0</v>
      </c>
      <c r="R97" s="213">
        <f>Q97*H97</f>
        <v>0</v>
      </c>
      <c r="S97" s="213">
        <v>0</v>
      </c>
      <c r="T97" s="214">
        <f>S97*H97</f>
        <v>0</v>
      </c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R97" s="215" t="s">
        <v>131</v>
      </c>
      <c r="AT97" s="215" t="s">
        <v>126</v>
      </c>
      <c r="AU97" s="215" t="s">
        <v>80</v>
      </c>
      <c r="AY97" s="17" t="s">
        <v>124</v>
      </c>
      <c r="BE97" s="216">
        <f>IF(N97="základní",J97,0)</f>
        <v>0</v>
      </c>
      <c r="BF97" s="216">
        <f>IF(N97="snížená",J97,0)</f>
        <v>0</v>
      </c>
      <c r="BG97" s="216">
        <f>IF(N97="zákl. přenesená",J97,0)</f>
        <v>0</v>
      </c>
      <c r="BH97" s="216">
        <f>IF(N97="sníž. přenesená",J97,0)</f>
        <v>0</v>
      </c>
      <c r="BI97" s="216">
        <f>IF(N97="nulová",J97,0)</f>
        <v>0</v>
      </c>
      <c r="BJ97" s="17" t="s">
        <v>78</v>
      </c>
      <c r="BK97" s="216">
        <f>ROUND(I97*H97,2)</f>
        <v>0</v>
      </c>
      <c r="BL97" s="17" t="s">
        <v>131</v>
      </c>
      <c r="BM97" s="215" t="s">
        <v>203</v>
      </c>
    </row>
    <row r="98" s="2" customFormat="1">
      <c r="A98" s="38"/>
      <c r="B98" s="39"/>
      <c r="C98" s="40"/>
      <c r="D98" s="217" t="s">
        <v>133</v>
      </c>
      <c r="E98" s="40"/>
      <c r="F98" s="218" t="s">
        <v>154</v>
      </c>
      <c r="G98" s="40"/>
      <c r="H98" s="40"/>
      <c r="I98" s="219"/>
      <c r="J98" s="40"/>
      <c r="K98" s="40"/>
      <c r="L98" s="44"/>
      <c r="M98" s="220"/>
      <c r="N98" s="221"/>
      <c r="O98" s="84"/>
      <c r="P98" s="84"/>
      <c r="Q98" s="84"/>
      <c r="R98" s="84"/>
      <c r="S98" s="84"/>
      <c r="T98" s="85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T98" s="17" t="s">
        <v>133</v>
      </c>
      <c r="AU98" s="17" t="s">
        <v>80</v>
      </c>
    </row>
    <row r="99" s="2" customFormat="1">
      <c r="A99" s="38"/>
      <c r="B99" s="39"/>
      <c r="C99" s="40"/>
      <c r="D99" s="222" t="s">
        <v>135</v>
      </c>
      <c r="E99" s="40"/>
      <c r="F99" s="223" t="s">
        <v>155</v>
      </c>
      <c r="G99" s="40"/>
      <c r="H99" s="40"/>
      <c r="I99" s="219"/>
      <c r="J99" s="40"/>
      <c r="K99" s="40"/>
      <c r="L99" s="44"/>
      <c r="M99" s="220"/>
      <c r="N99" s="221"/>
      <c r="O99" s="84"/>
      <c r="P99" s="84"/>
      <c r="Q99" s="84"/>
      <c r="R99" s="84"/>
      <c r="S99" s="84"/>
      <c r="T99" s="85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  <c r="AT99" s="17" t="s">
        <v>135</v>
      </c>
      <c r="AU99" s="17" t="s">
        <v>80</v>
      </c>
    </row>
    <row r="100" s="12" customFormat="1" ht="25.92" customHeight="1">
      <c r="A100" s="12"/>
      <c r="B100" s="188"/>
      <c r="C100" s="189"/>
      <c r="D100" s="190" t="s">
        <v>69</v>
      </c>
      <c r="E100" s="191" t="s">
        <v>156</v>
      </c>
      <c r="F100" s="191" t="s">
        <v>157</v>
      </c>
      <c r="G100" s="189"/>
      <c r="H100" s="189"/>
      <c r="I100" s="192"/>
      <c r="J100" s="193">
        <f>BK100</f>
        <v>0</v>
      </c>
      <c r="K100" s="189"/>
      <c r="L100" s="194"/>
      <c r="M100" s="195"/>
      <c r="N100" s="196"/>
      <c r="O100" s="196"/>
      <c r="P100" s="197">
        <f>P101</f>
        <v>0</v>
      </c>
      <c r="Q100" s="196"/>
      <c r="R100" s="197">
        <f>R101</f>
        <v>0</v>
      </c>
      <c r="S100" s="196"/>
      <c r="T100" s="198">
        <f>T101</f>
        <v>0</v>
      </c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R100" s="199" t="s">
        <v>131</v>
      </c>
      <c r="AT100" s="200" t="s">
        <v>69</v>
      </c>
      <c r="AU100" s="200" t="s">
        <v>70</v>
      </c>
      <c r="AY100" s="199" t="s">
        <v>124</v>
      </c>
      <c r="BK100" s="201">
        <f>BK101</f>
        <v>0</v>
      </c>
    </row>
    <row r="101" s="12" customFormat="1" ht="22.8" customHeight="1">
      <c r="A101" s="12"/>
      <c r="B101" s="188"/>
      <c r="C101" s="189"/>
      <c r="D101" s="190" t="s">
        <v>69</v>
      </c>
      <c r="E101" s="202" t="s">
        <v>158</v>
      </c>
      <c r="F101" s="202" t="s">
        <v>159</v>
      </c>
      <c r="G101" s="189"/>
      <c r="H101" s="189"/>
      <c r="I101" s="192"/>
      <c r="J101" s="203">
        <f>BK101</f>
        <v>0</v>
      </c>
      <c r="K101" s="189"/>
      <c r="L101" s="194"/>
      <c r="M101" s="195"/>
      <c r="N101" s="196"/>
      <c r="O101" s="196"/>
      <c r="P101" s="197">
        <f>SUM(P102:P105)</f>
        <v>0</v>
      </c>
      <c r="Q101" s="196"/>
      <c r="R101" s="197">
        <f>SUM(R102:R105)</f>
        <v>0</v>
      </c>
      <c r="S101" s="196"/>
      <c r="T101" s="198">
        <f>SUM(T102:T105)</f>
        <v>0</v>
      </c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R101" s="199" t="s">
        <v>131</v>
      </c>
      <c r="AT101" s="200" t="s">
        <v>69</v>
      </c>
      <c r="AU101" s="200" t="s">
        <v>78</v>
      </c>
      <c r="AY101" s="199" t="s">
        <v>124</v>
      </c>
      <c r="BK101" s="201">
        <f>SUM(BK102:BK105)</f>
        <v>0</v>
      </c>
    </row>
    <row r="102" s="2" customFormat="1" ht="19.8" customHeight="1">
      <c r="A102" s="38"/>
      <c r="B102" s="39"/>
      <c r="C102" s="204" t="s">
        <v>160</v>
      </c>
      <c r="D102" s="204" t="s">
        <v>126</v>
      </c>
      <c r="E102" s="205" t="s">
        <v>161</v>
      </c>
      <c r="F102" s="206" t="s">
        <v>162</v>
      </c>
      <c r="G102" s="207" t="s">
        <v>129</v>
      </c>
      <c r="H102" s="208">
        <v>0.17999999999999999</v>
      </c>
      <c r="I102" s="209"/>
      <c r="J102" s="210">
        <f>ROUND(I102*H102,2)</f>
        <v>0</v>
      </c>
      <c r="K102" s="206" t="s">
        <v>19</v>
      </c>
      <c r="L102" s="44"/>
      <c r="M102" s="211" t="s">
        <v>19</v>
      </c>
      <c r="N102" s="212" t="s">
        <v>41</v>
      </c>
      <c r="O102" s="84"/>
      <c r="P102" s="213">
        <f>O102*H102</f>
        <v>0</v>
      </c>
      <c r="Q102" s="213">
        <v>0</v>
      </c>
      <c r="R102" s="213">
        <f>Q102*H102</f>
        <v>0</v>
      </c>
      <c r="S102" s="213">
        <v>0</v>
      </c>
      <c r="T102" s="214">
        <f>S102*H102</f>
        <v>0</v>
      </c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R102" s="215" t="s">
        <v>163</v>
      </c>
      <c r="AT102" s="215" t="s">
        <v>126</v>
      </c>
      <c r="AU102" s="215" t="s">
        <v>80</v>
      </c>
      <c r="AY102" s="17" t="s">
        <v>124</v>
      </c>
      <c r="BE102" s="216">
        <f>IF(N102="základní",J102,0)</f>
        <v>0</v>
      </c>
      <c r="BF102" s="216">
        <f>IF(N102="snížená",J102,0)</f>
        <v>0</v>
      </c>
      <c r="BG102" s="216">
        <f>IF(N102="zákl. přenesená",J102,0)</f>
        <v>0</v>
      </c>
      <c r="BH102" s="216">
        <f>IF(N102="sníž. přenesená",J102,0)</f>
        <v>0</v>
      </c>
      <c r="BI102" s="216">
        <f>IF(N102="nulová",J102,0)</f>
        <v>0</v>
      </c>
      <c r="BJ102" s="17" t="s">
        <v>78</v>
      </c>
      <c r="BK102" s="216">
        <f>ROUND(I102*H102,2)</f>
        <v>0</v>
      </c>
      <c r="BL102" s="17" t="s">
        <v>163</v>
      </c>
      <c r="BM102" s="215" t="s">
        <v>204</v>
      </c>
    </row>
    <row r="103" s="2" customFormat="1">
      <c r="A103" s="38"/>
      <c r="B103" s="39"/>
      <c r="C103" s="40"/>
      <c r="D103" s="217" t="s">
        <v>133</v>
      </c>
      <c r="E103" s="40"/>
      <c r="F103" s="218" t="s">
        <v>165</v>
      </c>
      <c r="G103" s="40"/>
      <c r="H103" s="40"/>
      <c r="I103" s="219"/>
      <c r="J103" s="40"/>
      <c r="K103" s="40"/>
      <c r="L103" s="44"/>
      <c r="M103" s="220"/>
      <c r="N103" s="221"/>
      <c r="O103" s="84"/>
      <c r="P103" s="84"/>
      <c r="Q103" s="84"/>
      <c r="R103" s="84"/>
      <c r="S103" s="84"/>
      <c r="T103" s="85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  <c r="AT103" s="17" t="s">
        <v>133</v>
      </c>
      <c r="AU103" s="17" t="s">
        <v>80</v>
      </c>
    </row>
    <row r="104" s="2" customFormat="1" ht="19.8" customHeight="1">
      <c r="A104" s="38"/>
      <c r="B104" s="39"/>
      <c r="C104" s="204" t="s">
        <v>166</v>
      </c>
      <c r="D104" s="204" t="s">
        <v>126</v>
      </c>
      <c r="E104" s="205" t="s">
        <v>167</v>
      </c>
      <c r="F104" s="206" t="s">
        <v>168</v>
      </c>
      <c r="G104" s="207" t="s">
        <v>129</v>
      </c>
      <c r="H104" s="208">
        <v>0.17999999999999999</v>
      </c>
      <c r="I104" s="209"/>
      <c r="J104" s="210">
        <f>ROUND(I104*H104,2)</f>
        <v>0</v>
      </c>
      <c r="K104" s="206" t="s">
        <v>19</v>
      </c>
      <c r="L104" s="44"/>
      <c r="M104" s="211" t="s">
        <v>19</v>
      </c>
      <c r="N104" s="212" t="s">
        <v>41</v>
      </c>
      <c r="O104" s="84"/>
      <c r="P104" s="213">
        <f>O104*H104</f>
        <v>0</v>
      </c>
      <c r="Q104" s="213">
        <v>0</v>
      </c>
      <c r="R104" s="213">
        <f>Q104*H104</f>
        <v>0</v>
      </c>
      <c r="S104" s="213">
        <v>0</v>
      </c>
      <c r="T104" s="214">
        <f>S104*H104</f>
        <v>0</v>
      </c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  <c r="AR104" s="215" t="s">
        <v>163</v>
      </c>
      <c r="AT104" s="215" t="s">
        <v>126</v>
      </c>
      <c r="AU104" s="215" t="s">
        <v>80</v>
      </c>
      <c r="AY104" s="17" t="s">
        <v>124</v>
      </c>
      <c r="BE104" s="216">
        <f>IF(N104="základní",J104,0)</f>
        <v>0</v>
      </c>
      <c r="BF104" s="216">
        <f>IF(N104="snížená",J104,0)</f>
        <v>0</v>
      </c>
      <c r="BG104" s="216">
        <f>IF(N104="zákl. přenesená",J104,0)</f>
        <v>0</v>
      </c>
      <c r="BH104" s="216">
        <f>IF(N104="sníž. přenesená",J104,0)</f>
        <v>0</v>
      </c>
      <c r="BI104" s="216">
        <f>IF(N104="nulová",J104,0)</f>
        <v>0</v>
      </c>
      <c r="BJ104" s="17" t="s">
        <v>78</v>
      </c>
      <c r="BK104" s="216">
        <f>ROUND(I104*H104,2)</f>
        <v>0</v>
      </c>
      <c r="BL104" s="17" t="s">
        <v>163</v>
      </c>
      <c r="BM104" s="215" t="s">
        <v>205</v>
      </c>
    </row>
    <row r="105" s="2" customFormat="1">
      <c r="A105" s="38"/>
      <c r="B105" s="39"/>
      <c r="C105" s="40"/>
      <c r="D105" s="217" t="s">
        <v>133</v>
      </c>
      <c r="E105" s="40"/>
      <c r="F105" s="218" t="s">
        <v>170</v>
      </c>
      <c r="G105" s="40"/>
      <c r="H105" s="40"/>
      <c r="I105" s="219"/>
      <c r="J105" s="40"/>
      <c r="K105" s="40"/>
      <c r="L105" s="44"/>
      <c r="M105" s="235"/>
      <c r="N105" s="236"/>
      <c r="O105" s="237"/>
      <c r="P105" s="237"/>
      <c r="Q105" s="237"/>
      <c r="R105" s="237"/>
      <c r="S105" s="237"/>
      <c r="T105" s="2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  <c r="AT105" s="17" t="s">
        <v>133</v>
      </c>
      <c r="AU105" s="17" t="s">
        <v>80</v>
      </c>
    </row>
    <row r="106" s="2" customFormat="1" ht="6.96" customHeight="1">
      <c r="A106" s="38"/>
      <c r="B106" s="59"/>
      <c r="C106" s="60"/>
      <c r="D106" s="60"/>
      <c r="E106" s="60"/>
      <c r="F106" s="60"/>
      <c r="G106" s="60"/>
      <c r="H106" s="60"/>
      <c r="I106" s="60"/>
      <c r="J106" s="60"/>
      <c r="K106" s="60"/>
      <c r="L106" s="44"/>
      <c r="M106" s="38"/>
      <c r="O106" s="38"/>
      <c r="P106" s="38"/>
      <c r="Q106" s="38"/>
      <c r="R106" s="38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</row>
  </sheetData>
  <sheetProtection sheet="1" autoFilter="0" formatColumns="0" formatRows="0" objects="1" scenarios="1" spinCount="100000" saltValue="/JHXXuv1HpwPnv74tooKFnzA1Kjhfr9wr5AO1Rn7b1owEB3vemdzKUeTFIPsTIWBRMHojM5JHnYu1yDCywnHww==" hashValue="Y1fPNLoIZlwrIpHtsw23Pzvb676fkQnKllfp+DuT0aCZF432dn2lSfFdz05UsAQu3IS0lGKgveJUfu/T0yt+Ng==" algorithmName="SHA-512" password="EB82"/>
  <autoFilter ref="C82:K105"/>
  <mergeCells count="9">
    <mergeCell ref="E7:H7"/>
    <mergeCell ref="E9:H9"/>
    <mergeCell ref="E18:H18"/>
    <mergeCell ref="E27:H27"/>
    <mergeCell ref="E48:H48"/>
    <mergeCell ref="E50:H50"/>
    <mergeCell ref="E73:H73"/>
    <mergeCell ref="E75:H75"/>
    <mergeCell ref="L2:V2"/>
  </mergeCells>
  <hyperlinks>
    <hyperlink ref="F88" r:id="rId1" display="https://podminky.urs.cz/item/CS_URS_2024_01/111103213"/>
    <hyperlink ref="F92" r:id="rId2" display="https://podminky.urs.cz/item/CS_URS_2024_01/111103223"/>
    <hyperlink ref="F96" r:id="rId3" display="https://podminky.urs.cz/item/CS_URS_2024_01/185803106"/>
    <hyperlink ref="F99" r:id="rId4" display="https://podminky.urs.cz/item/CS_URS_2024_01/185803107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5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851563" style="1" customWidth="1"/>
    <col min="2" max="2" width="1.148438" style="1" customWidth="1"/>
    <col min="3" max="3" width="4.421875" style="1" customWidth="1"/>
    <col min="4" max="4" width="4.574219" style="1" customWidth="1"/>
    <col min="5" max="5" width="18.28125" style="1" customWidth="1"/>
    <col min="6" max="6" width="108.0039" style="1" customWidth="1"/>
    <col min="7" max="7" width="8.003906" style="1" customWidth="1"/>
    <col min="8" max="8" width="15.00391" style="1" customWidth="1"/>
    <col min="9" max="9" width="16.85156" style="1" customWidth="1"/>
    <col min="10" max="10" width="23.85156" style="1" customWidth="1"/>
    <col min="11" max="11" width="23.85156" style="1" customWidth="1"/>
    <col min="12" max="12" width="10.00391" style="1" customWidth="1"/>
    <col min="13" max="13" width="11.57422" style="1" hidden="1" customWidth="1"/>
    <col min="14" max="14" width="9.140625" style="1" hidden="1"/>
    <col min="15" max="15" width="15.14063" style="1" hidden="1" customWidth="1"/>
    <col min="16" max="16" width="15.14063" style="1" hidden="1" customWidth="1"/>
    <col min="17" max="17" width="15.14063" style="1" hidden="1" customWidth="1"/>
    <col min="18" max="18" width="15.14063" style="1" hidden="1" customWidth="1"/>
    <col min="19" max="19" width="15.14063" style="1" hidden="1" customWidth="1"/>
    <col min="20" max="20" width="15.14063" style="1" hidden="1" customWidth="1"/>
    <col min="21" max="21" width="17.42188" style="1" hidden="1" customWidth="1"/>
    <col min="22" max="22" width="13.14063" style="1" customWidth="1"/>
    <col min="23" max="23" width="17.42188" style="1" customWidth="1"/>
    <col min="24" max="24" width="13.14063" style="1" customWidth="1"/>
    <col min="25" max="25" width="16.00391" style="1" customWidth="1"/>
    <col min="26" max="26" width="11.71094" style="1" customWidth="1"/>
    <col min="27" max="27" width="16.00391" style="1" customWidth="1"/>
    <col min="28" max="28" width="17.42188" style="1" customWidth="1"/>
    <col min="29" max="29" width="11.71094" style="1" customWidth="1"/>
    <col min="30" max="30" width="16.00391" style="1" customWidth="1"/>
    <col min="31" max="31" width="17.42188" style="1" customWidth="1"/>
    <col min="44" max="44" width="9.140625" style="1" hidden="1"/>
    <col min="45" max="45" width="9.140625" style="1" hidden="1"/>
    <col min="46" max="46" width="9.140625" style="1" hidden="1"/>
    <col min="47" max="47" width="9.140625" style="1" hidden="1"/>
    <col min="48" max="48" width="9.140625" style="1" hidden="1"/>
    <col min="49" max="49" width="9.140625" style="1" hidden="1"/>
    <col min="50" max="50" width="9.140625" style="1" hidden="1"/>
    <col min="51" max="51" width="9.140625" style="1" hidden="1"/>
    <col min="52" max="52" width="9.140625" style="1" hidden="1"/>
    <col min="53" max="53" width="9.140625" style="1" hidden="1"/>
    <col min="54" max="54" width="9.140625" style="1" hidden="1"/>
    <col min="55" max="55" width="9.140625" style="1" hidden="1"/>
    <col min="56" max="56" width="9.140625" style="1" hidden="1"/>
    <col min="57" max="57" width="9.140625" style="1" hidden="1"/>
    <col min="58" max="58" width="9.140625" style="1" hidden="1"/>
    <col min="59" max="59" width="9.140625" style="1" hidden="1"/>
    <col min="60" max="60" width="9.140625" style="1" hidden="1"/>
    <col min="61" max="61" width="9.140625" style="1" hidden="1"/>
    <col min="62" max="62" width="9.140625" style="1" hidden="1"/>
    <col min="63" max="63" width="9.140625" style="1" hidden="1"/>
    <col min="64" max="64" width="9.140625" style="1" hidden="1"/>
    <col min="65" max="65" width="9.140625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94</v>
      </c>
    </row>
    <row r="3" s="1" customFormat="1" ht="6.96" customHeight="1">
      <c r="B3" s="128"/>
      <c r="C3" s="129"/>
      <c r="D3" s="129"/>
      <c r="E3" s="129"/>
      <c r="F3" s="129"/>
      <c r="G3" s="129"/>
      <c r="H3" s="129"/>
      <c r="I3" s="129"/>
      <c r="J3" s="129"/>
      <c r="K3" s="129"/>
      <c r="L3" s="20"/>
      <c r="AT3" s="17" t="s">
        <v>80</v>
      </c>
    </row>
    <row r="4" s="1" customFormat="1" ht="24.96" customHeight="1">
      <c r="B4" s="20"/>
      <c r="D4" s="130" t="s">
        <v>98</v>
      </c>
      <c r="L4" s="20"/>
      <c r="M4" s="131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32" t="s">
        <v>16</v>
      </c>
      <c r="L6" s="20"/>
    </row>
    <row r="7" s="1" customFormat="1" ht="14.4" customHeight="1">
      <c r="B7" s="20"/>
      <c r="E7" s="133" t="str">
        <f>'Rekapitulace stavby'!K6</f>
        <v>Údržba HOZ Pardubicko – část 2</v>
      </c>
      <c r="F7" s="132"/>
      <c r="G7" s="132"/>
      <c r="H7" s="132"/>
      <c r="L7" s="20"/>
    </row>
    <row r="8" s="2" customFormat="1" ht="12" customHeight="1">
      <c r="A8" s="38"/>
      <c r="B8" s="44"/>
      <c r="C8" s="38"/>
      <c r="D8" s="132" t="s">
        <v>99</v>
      </c>
      <c r="E8" s="38"/>
      <c r="F8" s="38"/>
      <c r="G8" s="38"/>
      <c r="H8" s="38"/>
      <c r="I8" s="38"/>
      <c r="J8" s="38"/>
      <c r="K8" s="38"/>
      <c r="L8" s="134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5.6" customHeight="1">
      <c r="A9" s="38"/>
      <c r="B9" s="44"/>
      <c r="C9" s="38"/>
      <c r="D9" s="38"/>
      <c r="E9" s="135" t="s">
        <v>206</v>
      </c>
      <c r="F9" s="38"/>
      <c r="G9" s="38"/>
      <c r="H9" s="38"/>
      <c r="I9" s="38"/>
      <c r="J9" s="38"/>
      <c r="K9" s="38"/>
      <c r="L9" s="134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134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32" t="s">
        <v>18</v>
      </c>
      <c r="E11" s="38"/>
      <c r="F11" s="136" t="s">
        <v>19</v>
      </c>
      <c r="G11" s="38"/>
      <c r="H11" s="38"/>
      <c r="I11" s="132" t="s">
        <v>20</v>
      </c>
      <c r="J11" s="136" t="s">
        <v>19</v>
      </c>
      <c r="K11" s="38"/>
      <c r="L11" s="134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32" t="s">
        <v>21</v>
      </c>
      <c r="E12" s="38"/>
      <c r="F12" s="136" t="s">
        <v>22</v>
      </c>
      <c r="G12" s="38"/>
      <c r="H12" s="38"/>
      <c r="I12" s="132" t="s">
        <v>23</v>
      </c>
      <c r="J12" s="137" t="str">
        <f>'Rekapitulace stavby'!AN8</f>
        <v>27. 2. 2024</v>
      </c>
      <c r="K12" s="38"/>
      <c r="L12" s="134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134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32" t="s">
        <v>25</v>
      </c>
      <c r="E14" s="38"/>
      <c r="F14" s="38"/>
      <c r="G14" s="38"/>
      <c r="H14" s="38"/>
      <c r="I14" s="132" t="s">
        <v>26</v>
      </c>
      <c r="J14" s="136" t="s">
        <v>19</v>
      </c>
      <c r="K14" s="38"/>
      <c r="L14" s="134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36" t="s">
        <v>27</v>
      </c>
      <c r="F15" s="38"/>
      <c r="G15" s="38"/>
      <c r="H15" s="38"/>
      <c r="I15" s="132" t="s">
        <v>28</v>
      </c>
      <c r="J15" s="136" t="s">
        <v>19</v>
      </c>
      <c r="K15" s="38"/>
      <c r="L15" s="134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134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32" t="s">
        <v>29</v>
      </c>
      <c r="E17" s="38"/>
      <c r="F17" s="38"/>
      <c r="G17" s="38"/>
      <c r="H17" s="38"/>
      <c r="I17" s="132" t="s">
        <v>26</v>
      </c>
      <c r="J17" s="33" t="str">
        <f>'Rekapitulace stavby'!AN13</f>
        <v>Vyplň údaj</v>
      </c>
      <c r="K17" s="38"/>
      <c r="L17" s="134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36"/>
      <c r="G18" s="136"/>
      <c r="H18" s="136"/>
      <c r="I18" s="132" t="s">
        <v>28</v>
      </c>
      <c r="J18" s="33" t="str">
        <f>'Rekapitulace stavby'!AN14</f>
        <v>Vyplň údaj</v>
      </c>
      <c r="K18" s="38"/>
      <c r="L18" s="134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134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32" t="s">
        <v>31</v>
      </c>
      <c r="E20" s="38"/>
      <c r="F20" s="38"/>
      <c r="G20" s="38"/>
      <c r="H20" s="38"/>
      <c r="I20" s="132" t="s">
        <v>26</v>
      </c>
      <c r="J20" s="136" t="str">
        <f>IF('Rekapitulace stavby'!AN16="","",'Rekapitulace stavby'!AN16)</f>
        <v/>
      </c>
      <c r="K20" s="38"/>
      <c r="L20" s="134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36" t="str">
        <f>IF('Rekapitulace stavby'!E17="","",'Rekapitulace stavby'!E17)</f>
        <v xml:space="preserve"> </v>
      </c>
      <c r="F21" s="38"/>
      <c r="G21" s="38"/>
      <c r="H21" s="38"/>
      <c r="I21" s="132" t="s">
        <v>28</v>
      </c>
      <c r="J21" s="136" t="str">
        <f>IF('Rekapitulace stavby'!AN17="","",'Rekapitulace stavby'!AN17)</f>
        <v/>
      </c>
      <c r="K21" s="38"/>
      <c r="L21" s="134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134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32" t="s">
        <v>33</v>
      </c>
      <c r="E23" s="38"/>
      <c r="F23" s="38"/>
      <c r="G23" s="38"/>
      <c r="H23" s="38"/>
      <c r="I23" s="132" t="s">
        <v>26</v>
      </c>
      <c r="J23" s="136" t="str">
        <f>IF('Rekapitulace stavby'!AN19="","",'Rekapitulace stavby'!AN19)</f>
        <v/>
      </c>
      <c r="K23" s="38"/>
      <c r="L23" s="134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36" t="str">
        <f>IF('Rekapitulace stavby'!E20="","",'Rekapitulace stavby'!E20)</f>
        <v xml:space="preserve"> </v>
      </c>
      <c r="F24" s="38"/>
      <c r="G24" s="38"/>
      <c r="H24" s="38"/>
      <c r="I24" s="132" t="s">
        <v>28</v>
      </c>
      <c r="J24" s="136" t="str">
        <f>IF('Rekapitulace stavby'!AN20="","",'Rekapitulace stavby'!AN20)</f>
        <v/>
      </c>
      <c r="K24" s="38"/>
      <c r="L24" s="134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134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32" t="s">
        <v>34</v>
      </c>
      <c r="E26" s="38"/>
      <c r="F26" s="38"/>
      <c r="G26" s="38"/>
      <c r="H26" s="38"/>
      <c r="I26" s="38"/>
      <c r="J26" s="38"/>
      <c r="K26" s="38"/>
      <c r="L26" s="134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4.4" customHeight="1">
      <c r="A27" s="138"/>
      <c r="B27" s="139"/>
      <c r="C27" s="138"/>
      <c r="D27" s="138"/>
      <c r="E27" s="140" t="s">
        <v>19</v>
      </c>
      <c r="F27" s="140"/>
      <c r="G27" s="140"/>
      <c r="H27" s="140"/>
      <c r="I27" s="138"/>
      <c r="J27" s="138"/>
      <c r="K27" s="138"/>
      <c r="L27" s="141"/>
      <c r="S27" s="138"/>
      <c r="T27" s="138"/>
      <c r="U27" s="138"/>
      <c r="V27" s="138"/>
      <c r="W27" s="138"/>
      <c r="X27" s="138"/>
      <c r="Y27" s="138"/>
      <c r="Z27" s="138"/>
      <c r="AA27" s="138"/>
      <c r="AB27" s="138"/>
      <c r="AC27" s="138"/>
      <c r="AD27" s="138"/>
      <c r="AE27" s="138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134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2"/>
      <c r="E29" s="142"/>
      <c r="F29" s="142"/>
      <c r="G29" s="142"/>
      <c r="H29" s="142"/>
      <c r="I29" s="142"/>
      <c r="J29" s="142"/>
      <c r="K29" s="142"/>
      <c r="L29" s="134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43" t="s">
        <v>36</v>
      </c>
      <c r="E30" s="38"/>
      <c r="F30" s="38"/>
      <c r="G30" s="38"/>
      <c r="H30" s="38"/>
      <c r="I30" s="38"/>
      <c r="J30" s="144">
        <f>ROUND(J83, 2)</f>
        <v>0</v>
      </c>
      <c r="K30" s="38"/>
      <c r="L30" s="134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2"/>
      <c r="E31" s="142"/>
      <c r="F31" s="142"/>
      <c r="G31" s="142"/>
      <c r="H31" s="142"/>
      <c r="I31" s="142"/>
      <c r="J31" s="142"/>
      <c r="K31" s="142"/>
      <c r="L31" s="134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45" t="s">
        <v>38</v>
      </c>
      <c r="G32" s="38"/>
      <c r="H32" s="38"/>
      <c r="I32" s="145" t="s">
        <v>37</v>
      </c>
      <c r="J32" s="145" t="s">
        <v>39</v>
      </c>
      <c r="K32" s="38"/>
      <c r="L32" s="134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46" t="s">
        <v>40</v>
      </c>
      <c r="E33" s="132" t="s">
        <v>41</v>
      </c>
      <c r="F33" s="147">
        <f>ROUND((SUM(BE83:BE105)),  2)</f>
        <v>0</v>
      </c>
      <c r="G33" s="38"/>
      <c r="H33" s="38"/>
      <c r="I33" s="148">
        <v>0.20999999999999999</v>
      </c>
      <c r="J33" s="147">
        <f>ROUND(((SUM(BE83:BE105))*I33),  2)</f>
        <v>0</v>
      </c>
      <c r="K33" s="38"/>
      <c r="L33" s="134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32" t="s">
        <v>42</v>
      </c>
      <c r="F34" s="147">
        <f>ROUND((SUM(BF83:BF105)),  2)</f>
        <v>0</v>
      </c>
      <c r="G34" s="38"/>
      <c r="H34" s="38"/>
      <c r="I34" s="148">
        <v>0.12</v>
      </c>
      <c r="J34" s="147">
        <f>ROUND(((SUM(BF83:BF105))*I34),  2)</f>
        <v>0</v>
      </c>
      <c r="K34" s="38"/>
      <c r="L34" s="134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32" t="s">
        <v>43</v>
      </c>
      <c r="F35" s="147">
        <f>ROUND((SUM(BG83:BG105)),  2)</f>
        <v>0</v>
      </c>
      <c r="G35" s="38"/>
      <c r="H35" s="38"/>
      <c r="I35" s="148">
        <v>0.20999999999999999</v>
      </c>
      <c r="J35" s="147">
        <f>0</f>
        <v>0</v>
      </c>
      <c r="K35" s="38"/>
      <c r="L35" s="134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32" t="s">
        <v>44</v>
      </c>
      <c r="F36" s="147">
        <f>ROUND((SUM(BH83:BH105)),  2)</f>
        <v>0</v>
      </c>
      <c r="G36" s="38"/>
      <c r="H36" s="38"/>
      <c r="I36" s="148">
        <v>0.12</v>
      </c>
      <c r="J36" s="147">
        <f>0</f>
        <v>0</v>
      </c>
      <c r="K36" s="38"/>
      <c r="L36" s="134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32" t="s">
        <v>45</v>
      </c>
      <c r="F37" s="147">
        <f>ROUND((SUM(BI83:BI105)),  2)</f>
        <v>0</v>
      </c>
      <c r="G37" s="38"/>
      <c r="H37" s="38"/>
      <c r="I37" s="148">
        <v>0</v>
      </c>
      <c r="J37" s="147">
        <f>0</f>
        <v>0</v>
      </c>
      <c r="K37" s="38"/>
      <c r="L37" s="134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134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49"/>
      <c r="D39" s="150" t="s">
        <v>46</v>
      </c>
      <c r="E39" s="151"/>
      <c r="F39" s="151"/>
      <c r="G39" s="152" t="s">
        <v>47</v>
      </c>
      <c r="H39" s="153" t="s">
        <v>48</v>
      </c>
      <c r="I39" s="151"/>
      <c r="J39" s="154">
        <f>SUM(J30:J37)</f>
        <v>0</v>
      </c>
      <c r="K39" s="155"/>
      <c r="L39" s="134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156"/>
      <c r="C40" s="157"/>
      <c r="D40" s="157"/>
      <c r="E40" s="157"/>
      <c r="F40" s="157"/>
      <c r="G40" s="157"/>
      <c r="H40" s="157"/>
      <c r="I40" s="157"/>
      <c r="J40" s="157"/>
      <c r="K40" s="157"/>
      <c r="L40" s="134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4" s="2" customFormat="1" ht="6.96" customHeight="1">
      <c r="A44" s="38"/>
      <c r="B44" s="158"/>
      <c r="C44" s="159"/>
      <c r="D44" s="159"/>
      <c r="E44" s="159"/>
      <c r="F44" s="159"/>
      <c r="G44" s="159"/>
      <c r="H44" s="159"/>
      <c r="I44" s="159"/>
      <c r="J44" s="159"/>
      <c r="K44" s="159"/>
      <c r="L44" s="134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2" customFormat="1" ht="24.96" customHeight="1">
      <c r="A45" s="38"/>
      <c r="B45" s="39"/>
      <c r="C45" s="23" t="s">
        <v>101</v>
      </c>
      <c r="D45" s="40"/>
      <c r="E45" s="40"/>
      <c r="F45" s="40"/>
      <c r="G45" s="40"/>
      <c r="H45" s="40"/>
      <c r="I45" s="40"/>
      <c r="J45" s="40"/>
      <c r="K45" s="40"/>
      <c r="L45" s="134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</row>
    <row r="46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134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12" customHeight="1">
      <c r="A47" s="38"/>
      <c r="B47" s="39"/>
      <c r="C47" s="32" t="s">
        <v>16</v>
      </c>
      <c r="D47" s="40"/>
      <c r="E47" s="40"/>
      <c r="F47" s="40"/>
      <c r="G47" s="40"/>
      <c r="H47" s="40"/>
      <c r="I47" s="40"/>
      <c r="J47" s="40"/>
      <c r="K47" s="40"/>
      <c r="L47" s="134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14.4" customHeight="1">
      <c r="A48" s="38"/>
      <c r="B48" s="39"/>
      <c r="C48" s="40"/>
      <c r="D48" s="40"/>
      <c r="E48" s="160" t="str">
        <f>E7</f>
        <v>Údržba HOZ Pardubicko – část 2</v>
      </c>
      <c r="F48" s="32"/>
      <c r="G48" s="32"/>
      <c r="H48" s="32"/>
      <c r="I48" s="40"/>
      <c r="J48" s="40"/>
      <c r="K48" s="40"/>
      <c r="L48" s="134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99</v>
      </c>
      <c r="D49" s="40"/>
      <c r="E49" s="40"/>
      <c r="F49" s="40"/>
      <c r="G49" s="40"/>
      <c r="H49" s="40"/>
      <c r="I49" s="40"/>
      <c r="J49" s="40"/>
      <c r="K49" s="40"/>
      <c r="L49" s="134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5.6" customHeight="1">
      <c r="A50" s="38"/>
      <c r="B50" s="39"/>
      <c r="C50" s="40"/>
      <c r="D50" s="40"/>
      <c r="E50" s="69" t="str">
        <f>E9</f>
        <v>SO6 - Odpad A2</v>
      </c>
      <c r="F50" s="40"/>
      <c r="G50" s="40"/>
      <c r="H50" s="40"/>
      <c r="I50" s="40"/>
      <c r="J50" s="40"/>
      <c r="K50" s="40"/>
      <c r="L50" s="134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2" customFormat="1" ht="6.96" customHeight="1">
      <c r="A51" s="38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134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</row>
    <row r="52" s="2" customFormat="1" ht="12" customHeight="1">
      <c r="A52" s="38"/>
      <c r="B52" s="39"/>
      <c r="C52" s="32" t="s">
        <v>21</v>
      </c>
      <c r="D52" s="40"/>
      <c r="E52" s="40"/>
      <c r="F52" s="27" t="str">
        <f>F12</f>
        <v xml:space="preserve"> </v>
      </c>
      <c r="G52" s="40"/>
      <c r="H52" s="40"/>
      <c r="I52" s="32" t="s">
        <v>23</v>
      </c>
      <c r="J52" s="72" t="str">
        <f>IF(J12="","",J12)</f>
        <v>27. 2. 2024</v>
      </c>
      <c r="K52" s="40"/>
      <c r="L52" s="134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6.96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134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15.6" customHeight="1">
      <c r="A54" s="38"/>
      <c r="B54" s="39"/>
      <c r="C54" s="32" t="s">
        <v>25</v>
      </c>
      <c r="D54" s="40"/>
      <c r="E54" s="40"/>
      <c r="F54" s="27" t="str">
        <f>E15</f>
        <v>SPÚ-OVHS</v>
      </c>
      <c r="G54" s="40"/>
      <c r="H54" s="40"/>
      <c r="I54" s="32" t="s">
        <v>31</v>
      </c>
      <c r="J54" s="36" t="str">
        <f>E21</f>
        <v xml:space="preserve"> </v>
      </c>
      <c r="K54" s="40"/>
      <c r="L54" s="134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15.6" customHeight="1">
      <c r="A55" s="38"/>
      <c r="B55" s="39"/>
      <c r="C55" s="32" t="s">
        <v>29</v>
      </c>
      <c r="D55" s="40"/>
      <c r="E55" s="40"/>
      <c r="F55" s="27" t="str">
        <f>IF(E18="","",E18)</f>
        <v>Vyplň údaj</v>
      </c>
      <c r="G55" s="40"/>
      <c r="H55" s="40"/>
      <c r="I55" s="32" t="s">
        <v>33</v>
      </c>
      <c r="J55" s="36" t="str">
        <f>E24</f>
        <v xml:space="preserve"> </v>
      </c>
      <c r="K55" s="40"/>
      <c r="L55" s="134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0.32" customHeight="1">
      <c r="A56" s="38"/>
      <c r="B56" s="39"/>
      <c r="C56" s="40"/>
      <c r="D56" s="40"/>
      <c r="E56" s="40"/>
      <c r="F56" s="40"/>
      <c r="G56" s="40"/>
      <c r="H56" s="40"/>
      <c r="I56" s="40"/>
      <c r="J56" s="40"/>
      <c r="K56" s="40"/>
      <c r="L56" s="134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29.28" customHeight="1">
      <c r="A57" s="38"/>
      <c r="B57" s="39"/>
      <c r="C57" s="161" t="s">
        <v>102</v>
      </c>
      <c r="D57" s="162"/>
      <c r="E57" s="162"/>
      <c r="F57" s="162"/>
      <c r="G57" s="162"/>
      <c r="H57" s="162"/>
      <c r="I57" s="162"/>
      <c r="J57" s="163" t="s">
        <v>103</v>
      </c>
      <c r="K57" s="162"/>
      <c r="L57" s="134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10.32" customHeight="1">
      <c r="A58" s="38"/>
      <c r="B58" s="39"/>
      <c r="C58" s="40"/>
      <c r="D58" s="40"/>
      <c r="E58" s="40"/>
      <c r="F58" s="40"/>
      <c r="G58" s="40"/>
      <c r="H58" s="40"/>
      <c r="I58" s="40"/>
      <c r="J58" s="40"/>
      <c r="K58" s="40"/>
      <c r="L58" s="134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22.8" customHeight="1">
      <c r="A59" s="38"/>
      <c r="B59" s="39"/>
      <c r="C59" s="164" t="s">
        <v>68</v>
      </c>
      <c r="D59" s="40"/>
      <c r="E59" s="40"/>
      <c r="F59" s="40"/>
      <c r="G59" s="40"/>
      <c r="H59" s="40"/>
      <c r="I59" s="40"/>
      <c r="J59" s="102">
        <f>J83</f>
        <v>0</v>
      </c>
      <c r="K59" s="40"/>
      <c r="L59" s="134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U59" s="17" t="s">
        <v>104</v>
      </c>
    </row>
    <row r="60" s="9" customFormat="1" ht="24.96" customHeight="1">
      <c r="A60" s="9"/>
      <c r="B60" s="165"/>
      <c r="C60" s="166"/>
      <c r="D60" s="167" t="s">
        <v>105</v>
      </c>
      <c r="E60" s="168"/>
      <c r="F60" s="168"/>
      <c r="G60" s="168"/>
      <c r="H60" s="168"/>
      <c r="I60" s="168"/>
      <c r="J60" s="169">
        <f>J84</f>
        <v>0</v>
      </c>
      <c r="K60" s="166"/>
      <c r="L60" s="170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1"/>
      <c r="C61" s="172"/>
      <c r="D61" s="173" t="s">
        <v>106</v>
      </c>
      <c r="E61" s="174"/>
      <c r="F61" s="174"/>
      <c r="G61" s="174"/>
      <c r="H61" s="174"/>
      <c r="I61" s="174"/>
      <c r="J61" s="175">
        <f>J85</f>
        <v>0</v>
      </c>
      <c r="K61" s="172"/>
      <c r="L61" s="176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9" customFormat="1" ht="24.96" customHeight="1">
      <c r="A62" s="9"/>
      <c r="B62" s="165"/>
      <c r="C62" s="166"/>
      <c r="D62" s="167" t="s">
        <v>107</v>
      </c>
      <c r="E62" s="168"/>
      <c r="F62" s="168"/>
      <c r="G62" s="168"/>
      <c r="H62" s="168"/>
      <c r="I62" s="168"/>
      <c r="J62" s="169">
        <f>J100</f>
        <v>0</v>
      </c>
      <c r="K62" s="166"/>
      <c r="L62" s="170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10" customFormat="1" ht="19.92" customHeight="1">
      <c r="A63" s="10"/>
      <c r="B63" s="171"/>
      <c r="C63" s="172"/>
      <c r="D63" s="173" t="s">
        <v>108</v>
      </c>
      <c r="E63" s="174"/>
      <c r="F63" s="174"/>
      <c r="G63" s="174"/>
      <c r="H63" s="174"/>
      <c r="I63" s="174"/>
      <c r="J63" s="175">
        <f>J101</f>
        <v>0</v>
      </c>
      <c r="K63" s="172"/>
      <c r="L63" s="176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2" customFormat="1" ht="21.84" customHeight="1">
      <c r="A64" s="38"/>
      <c r="B64" s="39"/>
      <c r="C64" s="40"/>
      <c r="D64" s="40"/>
      <c r="E64" s="40"/>
      <c r="F64" s="40"/>
      <c r="G64" s="40"/>
      <c r="H64" s="40"/>
      <c r="I64" s="40"/>
      <c r="J64" s="40"/>
      <c r="K64" s="40"/>
      <c r="L64" s="134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</row>
    <row r="65" s="2" customFormat="1" ht="6.96" customHeight="1">
      <c r="A65" s="38"/>
      <c r="B65" s="59"/>
      <c r="C65" s="60"/>
      <c r="D65" s="60"/>
      <c r="E65" s="60"/>
      <c r="F65" s="60"/>
      <c r="G65" s="60"/>
      <c r="H65" s="60"/>
      <c r="I65" s="60"/>
      <c r="J65" s="60"/>
      <c r="K65" s="60"/>
      <c r="L65" s="134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9" s="2" customFormat="1" ht="6.96" customHeight="1">
      <c r="A69" s="38"/>
      <c r="B69" s="61"/>
      <c r="C69" s="62"/>
      <c r="D69" s="62"/>
      <c r="E69" s="62"/>
      <c r="F69" s="62"/>
      <c r="G69" s="62"/>
      <c r="H69" s="62"/>
      <c r="I69" s="62"/>
      <c r="J69" s="62"/>
      <c r="K69" s="62"/>
      <c r="L69" s="134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</row>
    <row r="70" s="2" customFormat="1" ht="24.96" customHeight="1">
      <c r="A70" s="38"/>
      <c r="B70" s="39"/>
      <c r="C70" s="23" t="s">
        <v>109</v>
      </c>
      <c r="D70" s="40"/>
      <c r="E70" s="40"/>
      <c r="F70" s="40"/>
      <c r="G70" s="40"/>
      <c r="H70" s="40"/>
      <c r="I70" s="40"/>
      <c r="J70" s="40"/>
      <c r="K70" s="40"/>
      <c r="L70" s="134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</row>
    <row r="71" s="2" customFormat="1" ht="6.96" customHeight="1">
      <c r="A71" s="38"/>
      <c r="B71" s="39"/>
      <c r="C71" s="40"/>
      <c r="D71" s="40"/>
      <c r="E71" s="40"/>
      <c r="F71" s="40"/>
      <c r="G71" s="40"/>
      <c r="H71" s="40"/>
      <c r="I71" s="40"/>
      <c r="J71" s="40"/>
      <c r="K71" s="40"/>
      <c r="L71" s="134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</row>
    <row r="72" s="2" customFormat="1" ht="12" customHeight="1">
      <c r="A72" s="38"/>
      <c r="B72" s="39"/>
      <c r="C72" s="32" t="s">
        <v>16</v>
      </c>
      <c r="D72" s="40"/>
      <c r="E72" s="40"/>
      <c r="F72" s="40"/>
      <c r="G72" s="40"/>
      <c r="H72" s="40"/>
      <c r="I72" s="40"/>
      <c r="J72" s="40"/>
      <c r="K72" s="40"/>
      <c r="L72" s="134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</row>
    <row r="73" s="2" customFormat="1" ht="14.4" customHeight="1">
      <c r="A73" s="38"/>
      <c r="B73" s="39"/>
      <c r="C73" s="40"/>
      <c r="D73" s="40"/>
      <c r="E73" s="160" t="str">
        <f>E7</f>
        <v>Údržba HOZ Pardubicko – část 2</v>
      </c>
      <c r="F73" s="32"/>
      <c r="G73" s="32"/>
      <c r="H73" s="32"/>
      <c r="I73" s="40"/>
      <c r="J73" s="40"/>
      <c r="K73" s="40"/>
      <c r="L73" s="134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</row>
    <row r="74" s="2" customFormat="1" ht="12" customHeight="1">
      <c r="A74" s="38"/>
      <c r="B74" s="39"/>
      <c r="C74" s="32" t="s">
        <v>99</v>
      </c>
      <c r="D74" s="40"/>
      <c r="E74" s="40"/>
      <c r="F74" s="40"/>
      <c r="G74" s="40"/>
      <c r="H74" s="40"/>
      <c r="I74" s="40"/>
      <c r="J74" s="40"/>
      <c r="K74" s="40"/>
      <c r="L74" s="134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</row>
    <row r="75" s="2" customFormat="1" ht="15.6" customHeight="1">
      <c r="A75" s="38"/>
      <c r="B75" s="39"/>
      <c r="C75" s="40"/>
      <c r="D75" s="40"/>
      <c r="E75" s="69" t="str">
        <f>E9</f>
        <v>SO6 - Odpad A2</v>
      </c>
      <c r="F75" s="40"/>
      <c r="G75" s="40"/>
      <c r="H75" s="40"/>
      <c r="I75" s="40"/>
      <c r="J75" s="40"/>
      <c r="K75" s="40"/>
      <c r="L75" s="134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2" customFormat="1" ht="6.96" customHeight="1">
      <c r="A76" s="38"/>
      <c r="B76" s="39"/>
      <c r="C76" s="40"/>
      <c r="D76" s="40"/>
      <c r="E76" s="40"/>
      <c r="F76" s="40"/>
      <c r="G76" s="40"/>
      <c r="H76" s="40"/>
      <c r="I76" s="40"/>
      <c r="J76" s="40"/>
      <c r="K76" s="40"/>
      <c r="L76" s="134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2" customHeight="1">
      <c r="A77" s="38"/>
      <c r="B77" s="39"/>
      <c r="C77" s="32" t="s">
        <v>21</v>
      </c>
      <c r="D77" s="40"/>
      <c r="E77" s="40"/>
      <c r="F77" s="27" t="str">
        <f>F12</f>
        <v xml:space="preserve"> </v>
      </c>
      <c r="G77" s="40"/>
      <c r="H77" s="40"/>
      <c r="I77" s="32" t="s">
        <v>23</v>
      </c>
      <c r="J77" s="72" t="str">
        <f>IF(J12="","",J12)</f>
        <v>27. 2. 2024</v>
      </c>
      <c r="K77" s="40"/>
      <c r="L77" s="134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="2" customFormat="1" ht="6.96" customHeight="1">
      <c r="A78" s="38"/>
      <c r="B78" s="39"/>
      <c r="C78" s="40"/>
      <c r="D78" s="40"/>
      <c r="E78" s="40"/>
      <c r="F78" s="40"/>
      <c r="G78" s="40"/>
      <c r="H78" s="40"/>
      <c r="I78" s="40"/>
      <c r="J78" s="40"/>
      <c r="K78" s="40"/>
      <c r="L78" s="134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="2" customFormat="1" ht="15.6" customHeight="1">
      <c r="A79" s="38"/>
      <c r="B79" s="39"/>
      <c r="C79" s="32" t="s">
        <v>25</v>
      </c>
      <c r="D79" s="40"/>
      <c r="E79" s="40"/>
      <c r="F79" s="27" t="str">
        <f>E15</f>
        <v>SPÚ-OVHS</v>
      </c>
      <c r="G79" s="40"/>
      <c r="H79" s="40"/>
      <c r="I79" s="32" t="s">
        <v>31</v>
      </c>
      <c r="J79" s="36" t="str">
        <f>E21</f>
        <v xml:space="preserve"> </v>
      </c>
      <c r="K79" s="40"/>
      <c r="L79" s="134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0" s="2" customFormat="1" ht="15.6" customHeight="1">
      <c r="A80" s="38"/>
      <c r="B80" s="39"/>
      <c r="C80" s="32" t="s">
        <v>29</v>
      </c>
      <c r="D80" s="40"/>
      <c r="E80" s="40"/>
      <c r="F80" s="27" t="str">
        <f>IF(E18="","",E18)</f>
        <v>Vyplň údaj</v>
      </c>
      <c r="G80" s="40"/>
      <c r="H80" s="40"/>
      <c r="I80" s="32" t="s">
        <v>33</v>
      </c>
      <c r="J80" s="36" t="str">
        <f>E24</f>
        <v xml:space="preserve"> </v>
      </c>
      <c r="K80" s="40"/>
      <c r="L80" s="134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="2" customFormat="1" ht="10.32" customHeight="1">
      <c r="A81" s="38"/>
      <c r="B81" s="39"/>
      <c r="C81" s="40"/>
      <c r="D81" s="40"/>
      <c r="E81" s="40"/>
      <c r="F81" s="40"/>
      <c r="G81" s="40"/>
      <c r="H81" s="40"/>
      <c r="I81" s="40"/>
      <c r="J81" s="40"/>
      <c r="K81" s="40"/>
      <c r="L81" s="134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11" customFormat="1" ht="29.28" customHeight="1">
      <c r="A82" s="177"/>
      <c r="B82" s="178"/>
      <c r="C82" s="179" t="s">
        <v>110</v>
      </c>
      <c r="D82" s="180" t="s">
        <v>55</v>
      </c>
      <c r="E82" s="180" t="s">
        <v>51</v>
      </c>
      <c r="F82" s="180" t="s">
        <v>52</v>
      </c>
      <c r="G82" s="180" t="s">
        <v>111</v>
      </c>
      <c r="H82" s="180" t="s">
        <v>112</v>
      </c>
      <c r="I82" s="180" t="s">
        <v>113</v>
      </c>
      <c r="J82" s="180" t="s">
        <v>103</v>
      </c>
      <c r="K82" s="181" t="s">
        <v>114</v>
      </c>
      <c r="L82" s="182"/>
      <c r="M82" s="92" t="s">
        <v>19</v>
      </c>
      <c r="N82" s="93" t="s">
        <v>40</v>
      </c>
      <c r="O82" s="93" t="s">
        <v>115</v>
      </c>
      <c r="P82" s="93" t="s">
        <v>116</v>
      </c>
      <c r="Q82" s="93" t="s">
        <v>117</v>
      </c>
      <c r="R82" s="93" t="s">
        <v>118</v>
      </c>
      <c r="S82" s="93" t="s">
        <v>119</v>
      </c>
      <c r="T82" s="94" t="s">
        <v>120</v>
      </c>
      <c r="U82" s="177"/>
      <c r="V82" s="177"/>
      <c r="W82" s="177"/>
      <c r="X82" s="177"/>
      <c r="Y82" s="177"/>
      <c r="Z82" s="177"/>
      <c r="AA82" s="177"/>
      <c r="AB82" s="177"/>
      <c r="AC82" s="177"/>
      <c r="AD82" s="177"/>
      <c r="AE82" s="177"/>
    </row>
    <row r="83" s="2" customFormat="1" ht="22.8" customHeight="1">
      <c r="A83" s="38"/>
      <c r="B83" s="39"/>
      <c r="C83" s="99" t="s">
        <v>121</v>
      </c>
      <c r="D83" s="40"/>
      <c r="E83" s="40"/>
      <c r="F83" s="40"/>
      <c r="G83" s="40"/>
      <c r="H83" s="40"/>
      <c r="I83" s="40"/>
      <c r="J83" s="183">
        <f>BK83</f>
        <v>0</v>
      </c>
      <c r="K83" s="40"/>
      <c r="L83" s="44"/>
      <c r="M83" s="95"/>
      <c r="N83" s="184"/>
      <c r="O83" s="96"/>
      <c r="P83" s="185">
        <f>P84+P100</f>
        <v>0</v>
      </c>
      <c r="Q83" s="96"/>
      <c r="R83" s="185">
        <f>R84+R100</f>
        <v>0</v>
      </c>
      <c r="S83" s="96"/>
      <c r="T83" s="186">
        <f>T84+T100</f>
        <v>0</v>
      </c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  <c r="AT83" s="17" t="s">
        <v>69</v>
      </c>
      <c r="AU83" s="17" t="s">
        <v>104</v>
      </c>
      <c r="BK83" s="187">
        <f>BK84+BK100</f>
        <v>0</v>
      </c>
    </row>
    <row r="84" s="12" customFormat="1" ht="25.92" customHeight="1">
      <c r="A84" s="12"/>
      <c r="B84" s="188"/>
      <c r="C84" s="189"/>
      <c r="D84" s="190" t="s">
        <v>69</v>
      </c>
      <c r="E84" s="191" t="s">
        <v>122</v>
      </c>
      <c r="F84" s="191" t="s">
        <v>123</v>
      </c>
      <c r="G84" s="189"/>
      <c r="H84" s="189"/>
      <c r="I84" s="192"/>
      <c r="J84" s="193">
        <f>BK84</f>
        <v>0</v>
      </c>
      <c r="K84" s="189"/>
      <c r="L84" s="194"/>
      <c r="M84" s="195"/>
      <c r="N84" s="196"/>
      <c r="O84" s="196"/>
      <c r="P84" s="197">
        <f>P85</f>
        <v>0</v>
      </c>
      <c r="Q84" s="196"/>
      <c r="R84" s="197">
        <f>R85</f>
        <v>0</v>
      </c>
      <c r="S84" s="196"/>
      <c r="T84" s="198">
        <f>T85</f>
        <v>0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199" t="s">
        <v>78</v>
      </c>
      <c r="AT84" s="200" t="s">
        <v>69</v>
      </c>
      <c r="AU84" s="200" t="s">
        <v>70</v>
      </c>
      <c r="AY84" s="199" t="s">
        <v>124</v>
      </c>
      <c r="BK84" s="201">
        <f>BK85</f>
        <v>0</v>
      </c>
    </row>
    <row r="85" s="12" customFormat="1" ht="22.8" customHeight="1">
      <c r="A85" s="12"/>
      <c r="B85" s="188"/>
      <c r="C85" s="189"/>
      <c r="D85" s="190" t="s">
        <v>69</v>
      </c>
      <c r="E85" s="202" t="s">
        <v>78</v>
      </c>
      <c r="F85" s="202" t="s">
        <v>125</v>
      </c>
      <c r="G85" s="189"/>
      <c r="H85" s="189"/>
      <c r="I85" s="192"/>
      <c r="J85" s="203">
        <f>BK85</f>
        <v>0</v>
      </c>
      <c r="K85" s="189"/>
      <c r="L85" s="194"/>
      <c r="M85" s="195"/>
      <c r="N85" s="196"/>
      <c r="O85" s="196"/>
      <c r="P85" s="197">
        <f>SUM(P86:P99)</f>
        <v>0</v>
      </c>
      <c r="Q85" s="196"/>
      <c r="R85" s="197">
        <f>SUM(R86:R99)</f>
        <v>0</v>
      </c>
      <c r="S85" s="196"/>
      <c r="T85" s="198">
        <f>SUM(T86:T99)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199" t="s">
        <v>78</v>
      </c>
      <c r="AT85" s="200" t="s">
        <v>69</v>
      </c>
      <c r="AU85" s="200" t="s">
        <v>78</v>
      </c>
      <c r="AY85" s="199" t="s">
        <v>124</v>
      </c>
      <c r="BK85" s="201">
        <f>SUM(BK86:BK99)</f>
        <v>0</v>
      </c>
    </row>
    <row r="86" s="2" customFormat="1" ht="14.4" customHeight="1">
      <c r="A86" s="38"/>
      <c r="B86" s="39"/>
      <c r="C86" s="204" t="s">
        <v>78</v>
      </c>
      <c r="D86" s="204" t="s">
        <v>126</v>
      </c>
      <c r="E86" s="205" t="s">
        <v>127</v>
      </c>
      <c r="F86" s="206" t="s">
        <v>128</v>
      </c>
      <c r="G86" s="207" t="s">
        <v>129</v>
      </c>
      <c r="H86" s="208">
        <v>0.70799999999999996</v>
      </c>
      <c r="I86" s="209"/>
      <c r="J86" s="210">
        <f>ROUND(I86*H86,2)</f>
        <v>0</v>
      </c>
      <c r="K86" s="206" t="s">
        <v>130</v>
      </c>
      <c r="L86" s="44"/>
      <c r="M86" s="211" t="s">
        <v>19</v>
      </c>
      <c r="N86" s="212" t="s">
        <v>41</v>
      </c>
      <c r="O86" s="84"/>
      <c r="P86" s="213">
        <f>O86*H86</f>
        <v>0</v>
      </c>
      <c r="Q86" s="213">
        <v>0</v>
      </c>
      <c r="R86" s="213">
        <f>Q86*H86</f>
        <v>0</v>
      </c>
      <c r="S86" s="213">
        <v>0</v>
      </c>
      <c r="T86" s="214">
        <f>S86*H86</f>
        <v>0</v>
      </c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  <c r="AR86" s="215" t="s">
        <v>131</v>
      </c>
      <c r="AT86" s="215" t="s">
        <v>126</v>
      </c>
      <c r="AU86" s="215" t="s">
        <v>80</v>
      </c>
      <c r="AY86" s="17" t="s">
        <v>124</v>
      </c>
      <c r="BE86" s="216">
        <f>IF(N86="základní",J86,0)</f>
        <v>0</v>
      </c>
      <c r="BF86" s="216">
        <f>IF(N86="snížená",J86,0)</f>
        <v>0</v>
      </c>
      <c r="BG86" s="216">
        <f>IF(N86="zákl. přenesená",J86,0)</f>
        <v>0</v>
      </c>
      <c r="BH86" s="216">
        <f>IF(N86="sníž. přenesená",J86,0)</f>
        <v>0</v>
      </c>
      <c r="BI86" s="216">
        <f>IF(N86="nulová",J86,0)</f>
        <v>0</v>
      </c>
      <c r="BJ86" s="17" t="s">
        <v>78</v>
      </c>
      <c r="BK86" s="216">
        <f>ROUND(I86*H86,2)</f>
        <v>0</v>
      </c>
      <c r="BL86" s="17" t="s">
        <v>131</v>
      </c>
      <c r="BM86" s="215" t="s">
        <v>207</v>
      </c>
    </row>
    <row r="87" s="2" customFormat="1">
      <c r="A87" s="38"/>
      <c r="B87" s="39"/>
      <c r="C87" s="40"/>
      <c r="D87" s="217" t="s">
        <v>133</v>
      </c>
      <c r="E87" s="40"/>
      <c r="F87" s="218" t="s">
        <v>134</v>
      </c>
      <c r="G87" s="40"/>
      <c r="H87" s="40"/>
      <c r="I87" s="219"/>
      <c r="J87" s="40"/>
      <c r="K87" s="40"/>
      <c r="L87" s="44"/>
      <c r="M87" s="220"/>
      <c r="N87" s="221"/>
      <c r="O87" s="84"/>
      <c r="P87" s="84"/>
      <c r="Q87" s="84"/>
      <c r="R87" s="84"/>
      <c r="S87" s="84"/>
      <c r="T87" s="85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  <c r="AT87" s="17" t="s">
        <v>133</v>
      </c>
      <c r="AU87" s="17" t="s">
        <v>80</v>
      </c>
    </row>
    <row r="88" s="2" customFormat="1">
      <c r="A88" s="38"/>
      <c r="B88" s="39"/>
      <c r="C88" s="40"/>
      <c r="D88" s="222" t="s">
        <v>135</v>
      </c>
      <c r="E88" s="40"/>
      <c r="F88" s="223" t="s">
        <v>136</v>
      </c>
      <c r="G88" s="40"/>
      <c r="H88" s="40"/>
      <c r="I88" s="219"/>
      <c r="J88" s="40"/>
      <c r="K88" s="40"/>
      <c r="L88" s="44"/>
      <c r="M88" s="220"/>
      <c r="N88" s="221"/>
      <c r="O88" s="84"/>
      <c r="P88" s="84"/>
      <c r="Q88" s="84"/>
      <c r="R88" s="84"/>
      <c r="S88" s="84"/>
      <c r="T88" s="85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  <c r="AT88" s="17" t="s">
        <v>135</v>
      </c>
      <c r="AU88" s="17" t="s">
        <v>80</v>
      </c>
    </row>
    <row r="89" s="13" customFormat="1">
      <c r="A89" s="13"/>
      <c r="B89" s="224"/>
      <c r="C89" s="225"/>
      <c r="D89" s="217" t="s">
        <v>137</v>
      </c>
      <c r="E89" s="226" t="s">
        <v>19</v>
      </c>
      <c r="F89" s="227" t="s">
        <v>208</v>
      </c>
      <c r="G89" s="225"/>
      <c r="H89" s="228">
        <v>0.70799999999999996</v>
      </c>
      <c r="I89" s="229"/>
      <c r="J89" s="225"/>
      <c r="K89" s="225"/>
      <c r="L89" s="230"/>
      <c r="M89" s="231"/>
      <c r="N89" s="232"/>
      <c r="O89" s="232"/>
      <c r="P89" s="232"/>
      <c r="Q89" s="232"/>
      <c r="R89" s="232"/>
      <c r="S89" s="232"/>
      <c r="T89" s="233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T89" s="234" t="s">
        <v>137</v>
      </c>
      <c r="AU89" s="234" t="s">
        <v>80</v>
      </c>
      <c r="AV89" s="13" t="s">
        <v>80</v>
      </c>
      <c r="AW89" s="13" t="s">
        <v>32</v>
      </c>
      <c r="AX89" s="13" t="s">
        <v>78</v>
      </c>
      <c r="AY89" s="234" t="s">
        <v>124</v>
      </c>
    </row>
    <row r="90" s="2" customFormat="1" ht="14.4" customHeight="1">
      <c r="A90" s="38"/>
      <c r="B90" s="39"/>
      <c r="C90" s="204" t="s">
        <v>80</v>
      </c>
      <c r="D90" s="204" t="s">
        <v>126</v>
      </c>
      <c r="E90" s="205" t="s">
        <v>139</v>
      </c>
      <c r="F90" s="206" t="s">
        <v>140</v>
      </c>
      <c r="G90" s="207" t="s">
        <v>129</v>
      </c>
      <c r="H90" s="208">
        <v>0.079000000000000001</v>
      </c>
      <c r="I90" s="209"/>
      <c r="J90" s="210">
        <f>ROUND(I90*H90,2)</f>
        <v>0</v>
      </c>
      <c r="K90" s="206" t="s">
        <v>130</v>
      </c>
      <c r="L90" s="44"/>
      <c r="M90" s="211" t="s">
        <v>19</v>
      </c>
      <c r="N90" s="212" t="s">
        <v>41</v>
      </c>
      <c r="O90" s="84"/>
      <c r="P90" s="213">
        <f>O90*H90</f>
        <v>0</v>
      </c>
      <c r="Q90" s="213">
        <v>0</v>
      </c>
      <c r="R90" s="213">
        <f>Q90*H90</f>
        <v>0</v>
      </c>
      <c r="S90" s="213">
        <v>0</v>
      </c>
      <c r="T90" s="214">
        <f>S90*H90</f>
        <v>0</v>
      </c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R90" s="215" t="s">
        <v>131</v>
      </c>
      <c r="AT90" s="215" t="s">
        <v>126</v>
      </c>
      <c r="AU90" s="215" t="s">
        <v>80</v>
      </c>
      <c r="AY90" s="17" t="s">
        <v>124</v>
      </c>
      <c r="BE90" s="216">
        <f>IF(N90="základní",J90,0)</f>
        <v>0</v>
      </c>
      <c r="BF90" s="216">
        <f>IF(N90="snížená",J90,0)</f>
        <v>0</v>
      </c>
      <c r="BG90" s="216">
        <f>IF(N90="zákl. přenesená",J90,0)</f>
        <v>0</v>
      </c>
      <c r="BH90" s="216">
        <f>IF(N90="sníž. přenesená",J90,0)</f>
        <v>0</v>
      </c>
      <c r="BI90" s="216">
        <f>IF(N90="nulová",J90,0)</f>
        <v>0</v>
      </c>
      <c r="BJ90" s="17" t="s">
        <v>78</v>
      </c>
      <c r="BK90" s="216">
        <f>ROUND(I90*H90,2)</f>
        <v>0</v>
      </c>
      <c r="BL90" s="17" t="s">
        <v>131</v>
      </c>
      <c r="BM90" s="215" t="s">
        <v>209</v>
      </c>
    </row>
    <row r="91" s="2" customFormat="1">
      <c r="A91" s="38"/>
      <c r="B91" s="39"/>
      <c r="C91" s="40"/>
      <c r="D91" s="217" t="s">
        <v>133</v>
      </c>
      <c r="E91" s="40"/>
      <c r="F91" s="218" t="s">
        <v>142</v>
      </c>
      <c r="G91" s="40"/>
      <c r="H91" s="40"/>
      <c r="I91" s="219"/>
      <c r="J91" s="40"/>
      <c r="K91" s="40"/>
      <c r="L91" s="44"/>
      <c r="M91" s="220"/>
      <c r="N91" s="221"/>
      <c r="O91" s="84"/>
      <c r="P91" s="84"/>
      <c r="Q91" s="84"/>
      <c r="R91" s="84"/>
      <c r="S91" s="84"/>
      <c r="T91" s="85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T91" s="17" t="s">
        <v>133</v>
      </c>
      <c r="AU91" s="17" t="s">
        <v>80</v>
      </c>
    </row>
    <row r="92" s="2" customFormat="1">
      <c r="A92" s="38"/>
      <c r="B92" s="39"/>
      <c r="C92" s="40"/>
      <c r="D92" s="222" t="s">
        <v>135</v>
      </c>
      <c r="E92" s="40"/>
      <c r="F92" s="223" t="s">
        <v>143</v>
      </c>
      <c r="G92" s="40"/>
      <c r="H92" s="40"/>
      <c r="I92" s="219"/>
      <c r="J92" s="40"/>
      <c r="K92" s="40"/>
      <c r="L92" s="44"/>
      <c r="M92" s="220"/>
      <c r="N92" s="221"/>
      <c r="O92" s="84"/>
      <c r="P92" s="84"/>
      <c r="Q92" s="84"/>
      <c r="R92" s="84"/>
      <c r="S92" s="84"/>
      <c r="T92" s="85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  <c r="AT92" s="17" t="s">
        <v>135</v>
      </c>
      <c r="AU92" s="17" t="s">
        <v>80</v>
      </c>
    </row>
    <row r="93" s="13" customFormat="1">
      <c r="A93" s="13"/>
      <c r="B93" s="224"/>
      <c r="C93" s="225"/>
      <c r="D93" s="217" t="s">
        <v>137</v>
      </c>
      <c r="E93" s="226" t="s">
        <v>19</v>
      </c>
      <c r="F93" s="227" t="s">
        <v>210</v>
      </c>
      <c r="G93" s="225"/>
      <c r="H93" s="228">
        <v>0.079000000000000001</v>
      </c>
      <c r="I93" s="229"/>
      <c r="J93" s="225"/>
      <c r="K93" s="225"/>
      <c r="L93" s="230"/>
      <c r="M93" s="231"/>
      <c r="N93" s="232"/>
      <c r="O93" s="232"/>
      <c r="P93" s="232"/>
      <c r="Q93" s="232"/>
      <c r="R93" s="232"/>
      <c r="S93" s="232"/>
      <c r="T93" s="233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T93" s="234" t="s">
        <v>137</v>
      </c>
      <c r="AU93" s="234" t="s">
        <v>80</v>
      </c>
      <c r="AV93" s="13" t="s">
        <v>80</v>
      </c>
      <c r="AW93" s="13" t="s">
        <v>32</v>
      </c>
      <c r="AX93" s="13" t="s">
        <v>78</v>
      </c>
      <c r="AY93" s="234" t="s">
        <v>124</v>
      </c>
    </row>
    <row r="94" s="2" customFormat="1" ht="14.4" customHeight="1">
      <c r="A94" s="38"/>
      <c r="B94" s="39"/>
      <c r="C94" s="204" t="s">
        <v>145</v>
      </c>
      <c r="D94" s="204" t="s">
        <v>126</v>
      </c>
      <c r="E94" s="205" t="s">
        <v>146</v>
      </c>
      <c r="F94" s="206" t="s">
        <v>147</v>
      </c>
      <c r="G94" s="207" t="s">
        <v>129</v>
      </c>
      <c r="H94" s="208">
        <v>0.70799999999999996</v>
      </c>
      <c r="I94" s="209"/>
      <c r="J94" s="210">
        <f>ROUND(I94*H94,2)</f>
        <v>0</v>
      </c>
      <c r="K94" s="206" t="s">
        <v>130</v>
      </c>
      <c r="L94" s="44"/>
      <c r="M94" s="211" t="s">
        <v>19</v>
      </c>
      <c r="N94" s="212" t="s">
        <v>41</v>
      </c>
      <c r="O94" s="84"/>
      <c r="P94" s="213">
        <f>O94*H94</f>
        <v>0</v>
      </c>
      <c r="Q94" s="213">
        <v>0</v>
      </c>
      <c r="R94" s="213">
        <f>Q94*H94</f>
        <v>0</v>
      </c>
      <c r="S94" s="213">
        <v>0</v>
      </c>
      <c r="T94" s="214">
        <f>S94*H94</f>
        <v>0</v>
      </c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R94" s="215" t="s">
        <v>131</v>
      </c>
      <c r="AT94" s="215" t="s">
        <v>126</v>
      </c>
      <c r="AU94" s="215" t="s">
        <v>80</v>
      </c>
      <c r="AY94" s="17" t="s">
        <v>124</v>
      </c>
      <c r="BE94" s="216">
        <f>IF(N94="základní",J94,0)</f>
        <v>0</v>
      </c>
      <c r="BF94" s="216">
        <f>IF(N94="snížená",J94,0)</f>
        <v>0</v>
      </c>
      <c r="BG94" s="216">
        <f>IF(N94="zákl. přenesená",J94,0)</f>
        <v>0</v>
      </c>
      <c r="BH94" s="216">
        <f>IF(N94="sníž. přenesená",J94,0)</f>
        <v>0</v>
      </c>
      <c r="BI94" s="216">
        <f>IF(N94="nulová",J94,0)</f>
        <v>0</v>
      </c>
      <c r="BJ94" s="17" t="s">
        <v>78</v>
      </c>
      <c r="BK94" s="216">
        <f>ROUND(I94*H94,2)</f>
        <v>0</v>
      </c>
      <c r="BL94" s="17" t="s">
        <v>131</v>
      </c>
      <c r="BM94" s="215" t="s">
        <v>211</v>
      </c>
    </row>
    <row r="95" s="2" customFormat="1">
      <c r="A95" s="38"/>
      <c r="B95" s="39"/>
      <c r="C95" s="40"/>
      <c r="D95" s="217" t="s">
        <v>133</v>
      </c>
      <c r="E95" s="40"/>
      <c r="F95" s="218" t="s">
        <v>149</v>
      </c>
      <c r="G95" s="40"/>
      <c r="H95" s="40"/>
      <c r="I95" s="219"/>
      <c r="J95" s="40"/>
      <c r="K95" s="40"/>
      <c r="L95" s="44"/>
      <c r="M95" s="220"/>
      <c r="N95" s="221"/>
      <c r="O95" s="84"/>
      <c r="P95" s="84"/>
      <c r="Q95" s="84"/>
      <c r="R95" s="84"/>
      <c r="S95" s="84"/>
      <c r="T95" s="85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T95" s="17" t="s">
        <v>133</v>
      </c>
      <c r="AU95" s="17" t="s">
        <v>80</v>
      </c>
    </row>
    <row r="96" s="2" customFormat="1">
      <c r="A96" s="38"/>
      <c r="B96" s="39"/>
      <c r="C96" s="40"/>
      <c r="D96" s="222" t="s">
        <v>135</v>
      </c>
      <c r="E96" s="40"/>
      <c r="F96" s="223" t="s">
        <v>150</v>
      </c>
      <c r="G96" s="40"/>
      <c r="H96" s="40"/>
      <c r="I96" s="219"/>
      <c r="J96" s="40"/>
      <c r="K96" s="40"/>
      <c r="L96" s="44"/>
      <c r="M96" s="220"/>
      <c r="N96" s="221"/>
      <c r="O96" s="84"/>
      <c r="P96" s="84"/>
      <c r="Q96" s="84"/>
      <c r="R96" s="84"/>
      <c r="S96" s="84"/>
      <c r="T96" s="85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T96" s="17" t="s">
        <v>135</v>
      </c>
      <c r="AU96" s="17" t="s">
        <v>80</v>
      </c>
    </row>
    <row r="97" s="2" customFormat="1" ht="14.4" customHeight="1">
      <c r="A97" s="38"/>
      <c r="B97" s="39"/>
      <c r="C97" s="204" t="s">
        <v>131</v>
      </c>
      <c r="D97" s="204" t="s">
        <v>126</v>
      </c>
      <c r="E97" s="205" t="s">
        <v>151</v>
      </c>
      <c r="F97" s="206" t="s">
        <v>152</v>
      </c>
      <c r="G97" s="207" t="s">
        <v>129</v>
      </c>
      <c r="H97" s="208">
        <v>0.079000000000000001</v>
      </c>
      <c r="I97" s="209"/>
      <c r="J97" s="210">
        <f>ROUND(I97*H97,2)</f>
        <v>0</v>
      </c>
      <c r="K97" s="206" t="s">
        <v>130</v>
      </c>
      <c r="L97" s="44"/>
      <c r="M97" s="211" t="s">
        <v>19</v>
      </c>
      <c r="N97" s="212" t="s">
        <v>41</v>
      </c>
      <c r="O97" s="84"/>
      <c r="P97" s="213">
        <f>O97*H97</f>
        <v>0</v>
      </c>
      <c r="Q97" s="213">
        <v>0</v>
      </c>
      <c r="R97" s="213">
        <f>Q97*H97</f>
        <v>0</v>
      </c>
      <c r="S97" s="213">
        <v>0</v>
      </c>
      <c r="T97" s="214">
        <f>S97*H97</f>
        <v>0</v>
      </c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R97" s="215" t="s">
        <v>131</v>
      </c>
      <c r="AT97" s="215" t="s">
        <v>126</v>
      </c>
      <c r="AU97" s="215" t="s">
        <v>80</v>
      </c>
      <c r="AY97" s="17" t="s">
        <v>124</v>
      </c>
      <c r="BE97" s="216">
        <f>IF(N97="základní",J97,0)</f>
        <v>0</v>
      </c>
      <c r="BF97" s="216">
        <f>IF(N97="snížená",J97,0)</f>
        <v>0</v>
      </c>
      <c r="BG97" s="216">
        <f>IF(N97="zákl. přenesená",J97,0)</f>
        <v>0</v>
      </c>
      <c r="BH97" s="216">
        <f>IF(N97="sníž. přenesená",J97,0)</f>
        <v>0</v>
      </c>
      <c r="BI97" s="216">
        <f>IF(N97="nulová",J97,0)</f>
        <v>0</v>
      </c>
      <c r="BJ97" s="17" t="s">
        <v>78</v>
      </c>
      <c r="BK97" s="216">
        <f>ROUND(I97*H97,2)</f>
        <v>0</v>
      </c>
      <c r="BL97" s="17" t="s">
        <v>131</v>
      </c>
      <c r="BM97" s="215" t="s">
        <v>212</v>
      </c>
    </row>
    <row r="98" s="2" customFormat="1">
      <c r="A98" s="38"/>
      <c r="B98" s="39"/>
      <c r="C98" s="40"/>
      <c r="D98" s="217" t="s">
        <v>133</v>
      </c>
      <c r="E98" s="40"/>
      <c r="F98" s="218" t="s">
        <v>154</v>
      </c>
      <c r="G98" s="40"/>
      <c r="H98" s="40"/>
      <c r="I98" s="219"/>
      <c r="J98" s="40"/>
      <c r="K98" s="40"/>
      <c r="L98" s="44"/>
      <c r="M98" s="220"/>
      <c r="N98" s="221"/>
      <c r="O98" s="84"/>
      <c r="P98" s="84"/>
      <c r="Q98" s="84"/>
      <c r="R98" s="84"/>
      <c r="S98" s="84"/>
      <c r="T98" s="85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T98" s="17" t="s">
        <v>133</v>
      </c>
      <c r="AU98" s="17" t="s">
        <v>80</v>
      </c>
    </row>
    <row r="99" s="2" customFormat="1">
      <c r="A99" s="38"/>
      <c r="B99" s="39"/>
      <c r="C99" s="40"/>
      <c r="D99" s="222" t="s">
        <v>135</v>
      </c>
      <c r="E99" s="40"/>
      <c r="F99" s="223" t="s">
        <v>155</v>
      </c>
      <c r="G99" s="40"/>
      <c r="H99" s="40"/>
      <c r="I99" s="219"/>
      <c r="J99" s="40"/>
      <c r="K99" s="40"/>
      <c r="L99" s="44"/>
      <c r="M99" s="220"/>
      <c r="N99" s="221"/>
      <c r="O99" s="84"/>
      <c r="P99" s="84"/>
      <c r="Q99" s="84"/>
      <c r="R99" s="84"/>
      <c r="S99" s="84"/>
      <c r="T99" s="85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  <c r="AT99" s="17" t="s">
        <v>135</v>
      </c>
      <c r="AU99" s="17" t="s">
        <v>80</v>
      </c>
    </row>
    <row r="100" s="12" customFormat="1" ht="25.92" customHeight="1">
      <c r="A100" s="12"/>
      <c r="B100" s="188"/>
      <c r="C100" s="189"/>
      <c r="D100" s="190" t="s">
        <v>69</v>
      </c>
      <c r="E100" s="191" t="s">
        <v>156</v>
      </c>
      <c r="F100" s="191" t="s">
        <v>157</v>
      </c>
      <c r="G100" s="189"/>
      <c r="H100" s="189"/>
      <c r="I100" s="192"/>
      <c r="J100" s="193">
        <f>BK100</f>
        <v>0</v>
      </c>
      <c r="K100" s="189"/>
      <c r="L100" s="194"/>
      <c r="M100" s="195"/>
      <c r="N100" s="196"/>
      <c r="O100" s="196"/>
      <c r="P100" s="197">
        <f>P101</f>
        <v>0</v>
      </c>
      <c r="Q100" s="196"/>
      <c r="R100" s="197">
        <f>R101</f>
        <v>0</v>
      </c>
      <c r="S100" s="196"/>
      <c r="T100" s="198">
        <f>T101</f>
        <v>0</v>
      </c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R100" s="199" t="s">
        <v>131</v>
      </c>
      <c r="AT100" s="200" t="s">
        <v>69</v>
      </c>
      <c r="AU100" s="200" t="s">
        <v>70</v>
      </c>
      <c r="AY100" s="199" t="s">
        <v>124</v>
      </c>
      <c r="BK100" s="201">
        <f>BK101</f>
        <v>0</v>
      </c>
    </row>
    <row r="101" s="12" customFormat="1" ht="22.8" customHeight="1">
      <c r="A101" s="12"/>
      <c r="B101" s="188"/>
      <c r="C101" s="189"/>
      <c r="D101" s="190" t="s">
        <v>69</v>
      </c>
      <c r="E101" s="202" t="s">
        <v>158</v>
      </c>
      <c r="F101" s="202" t="s">
        <v>159</v>
      </c>
      <c r="G101" s="189"/>
      <c r="H101" s="189"/>
      <c r="I101" s="192"/>
      <c r="J101" s="203">
        <f>BK101</f>
        <v>0</v>
      </c>
      <c r="K101" s="189"/>
      <c r="L101" s="194"/>
      <c r="M101" s="195"/>
      <c r="N101" s="196"/>
      <c r="O101" s="196"/>
      <c r="P101" s="197">
        <f>SUM(P102:P105)</f>
        <v>0</v>
      </c>
      <c r="Q101" s="196"/>
      <c r="R101" s="197">
        <f>SUM(R102:R105)</f>
        <v>0</v>
      </c>
      <c r="S101" s="196"/>
      <c r="T101" s="198">
        <f>SUM(T102:T105)</f>
        <v>0</v>
      </c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R101" s="199" t="s">
        <v>131</v>
      </c>
      <c r="AT101" s="200" t="s">
        <v>69</v>
      </c>
      <c r="AU101" s="200" t="s">
        <v>78</v>
      </c>
      <c r="AY101" s="199" t="s">
        <v>124</v>
      </c>
      <c r="BK101" s="201">
        <f>SUM(BK102:BK105)</f>
        <v>0</v>
      </c>
    </row>
    <row r="102" s="2" customFormat="1" ht="19.8" customHeight="1">
      <c r="A102" s="38"/>
      <c r="B102" s="39"/>
      <c r="C102" s="204" t="s">
        <v>160</v>
      </c>
      <c r="D102" s="204" t="s">
        <v>126</v>
      </c>
      <c r="E102" s="205" t="s">
        <v>161</v>
      </c>
      <c r="F102" s="206" t="s">
        <v>162</v>
      </c>
      <c r="G102" s="207" t="s">
        <v>129</v>
      </c>
      <c r="H102" s="208">
        <v>0.70799999999999996</v>
      </c>
      <c r="I102" s="209"/>
      <c r="J102" s="210">
        <f>ROUND(I102*H102,2)</f>
        <v>0</v>
      </c>
      <c r="K102" s="206" t="s">
        <v>19</v>
      </c>
      <c r="L102" s="44"/>
      <c r="M102" s="211" t="s">
        <v>19</v>
      </c>
      <c r="N102" s="212" t="s">
        <v>41</v>
      </c>
      <c r="O102" s="84"/>
      <c r="P102" s="213">
        <f>O102*H102</f>
        <v>0</v>
      </c>
      <c r="Q102" s="213">
        <v>0</v>
      </c>
      <c r="R102" s="213">
        <f>Q102*H102</f>
        <v>0</v>
      </c>
      <c r="S102" s="213">
        <v>0</v>
      </c>
      <c r="T102" s="214">
        <f>S102*H102</f>
        <v>0</v>
      </c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R102" s="215" t="s">
        <v>163</v>
      </c>
      <c r="AT102" s="215" t="s">
        <v>126</v>
      </c>
      <c r="AU102" s="215" t="s">
        <v>80</v>
      </c>
      <c r="AY102" s="17" t="s">
        <v>124</v>
      </c>
      <c r="BE102" s="216">
        <f>IF(N102="základní",J102,0)</f>
        <v>0</v>
      </c>
      <c r="BF102" s="216">
        <f>IF(N102="snížená",J102,0)</f>
        <v>0</v>
      </c>
      <c r="BG102" s="216">
        <f>IF(N102="zákl. přenesená",J102,0)</f>
        <v>0</v>
      </c>
      <c r="BH102" s="216">
        <f>IF(N102="sníž. přenesená",J102,0)</f>
        <v>0</v>
      </c>
      <c r="BI102" s="216">
        <f>IF(N102="nulová",J102,0)</f>
        <v>0</v>
      </c>
      <c r="BJ102" s="17" t="s">
        <v>78</v>
      </c>
      <c r="BK102" s="216">
        <f>ROUND(I102*H102,2)</f>
        <v>0</v>
      </c>
      <c r="BL102" s="17" t="s">
        <v>163</v>
      </c>
      <c r="BM102" s="215" t="s">
        <v>213</v>
      </c>
    </row>
    <row r="103" s="2" customFormat="1">
      <c r="A103" s="38"/>
      <c r="B103" s="39"/>
      <c r="C103" s="40"/>
      <c r="D103" s="217" t="s">
        <v>133</v>
      </c>
      <c r="E103" s="40"/>
      <c r="F103" s="218" t="s">
        <v>165</v>
      </c>
      <c r="G103" s="40"/>
      <c r="H103" s="40"/>
      <c r="I103" s="219"/>
      <c r="J103" s="40"/>
      <c r="K103" s="40"/>
      <c r="L103" s="44"/>
      <c r="M103" s="220"/>
      <c r="N103" s="221"/>
      <c r="O103" s="84"/>
      <c r="P103" s="84"/>
      <c r="Q103" s="84"/>
      <c r="R103" s="84"/>
      <c r="S103" s="84"/>
      <c r="T103" s="85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  <c r="AT103" s="17" t="s">
        <v>133</v>
      </c>
      <c r="AU103" s="17" t="s">
        <v>80</v>
      </c>
    </row>
    <row r="104" s="2" customFormat="1" ht="19.8" customHeight="1">
      <c r="A104" s="38"/>
      <c r="B104" s="39"/>
      <c r="C104" s="204" t="s">
        <v>166</v>
      </c>
      <c r="D104" s="204" t="s">
        <v>126</v>
      </c>
      <c r="E104" s="205" t="s">
        <v>167</v>
      </c>
      <c r="F104" s="206" t="s">
        <v>168</v>
      </c>
      <c r="G104" s="207" t="s">
        <v>129</v>
      </c>
      <c r="H104" s="208">
        <v>0.079000000000000001</v>
      </c>
      <c r="I104" s="209"/>
      <c r="J104" s="210">
        <f>ROUND(I104*H104,2)</f>
        <v>0</v>
      </c>
      <c r="K104" s="206" t="s">
        <v>19</v>
      </c>
      <c r="L104" s="44"/>
      <c r="M104" s="211" t="s">
        <v>19</v>
      </c>
      <c r="N104" s="212" t="s">
        <v>41</v>
      </c>
      <c r="O104" s="84"/>
      <c r="P104" s="213">
        <f>O104*H104</f>
        <v>0</v>
      </c>
      <c r="Q104" s="213">
        <v>0</v>
      </c>
      <c r="R104" s="213">
        <f>Q104*H104</f>
        <v>0</v>
      </c>
      <c r="S104" s="213">
        <v>0</v>
      </c>
      <c r="T104" s="214">
        <f>S104*H104</f>
        <v>0</v>
      </c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  <c r="AR104" s="215" t="s">
        <v>163</v>
      </c>
      <c r="AT104" s="215" t="s">
        <v>126</v>
      </c>
      <c r="AU104" s="215" t="s">
        <v>80</v>
      </c>
      <c r="AY104" s="17" t="s">
        <v>124</v>
      </c>
      <c r="BE104" s="216">
        <f>IF(N104="základní",J104,0)</f>
        <v>0</v>
      </c>
      <c r="BF104" s="216">
        <f>IF(N104="snížená",J104,0)</f>
        <v>0</v>
      </c>
      <c r="BG104" s="216">
        <f>IF(N104="zákl. přenesená",J104,0)</f>
        <v>0</v>
      </c>
      <c r="BH104" s="216">
        <f>IF(N104="sníž. přenesená",J104,0)</f>
        <v>0</v>
      </c>
      <c r="BI104" s="216">
        <f>IF(N104="nulová",J104,0)</f>
        <v>0</v>
      </c>
      <c r="BJ104" s="17" t="s">
        <v>78</v>
      </c>
      <c r="BK104" s="216">
        <f>ROUND(I104*H104,2)</f>
        <v>0</v>
      </c>
      <c r="BL104" s="17" t="s">
        <v>163</v>
      </c>
      <c r="BM104" s="215" t="s">
        <v>214</v>
      </c>
    </row>
    <row r="105" s="2" customFormat="1">
      <c r="A105" s="38"/>
      <c r="B105" s="39"/>
      <c r="C105" s="40"/>
      <c r="D105" s="217" t="s">
        <v>133</v>
      </c>
      <c r="E105" s="40"/>
      <c r="F105" s="218" t="s">
        <v>170</v>
      </c>
      <c r="G105" s="40"/>
      <c r="H105" s="40"/>
      <c r="I105" s="219"/>
      <c r="J105" s="40"/>
      <c r="K105" s="40"/>
      <c r="L105" s="44"/>
      <c r="M105" s="235"/>
      <c r="N105" s="236"/>
      <c r="O105" s="237"/>
      <c r="P105" s="237"/>
      <c r="Q105" s="237"/>
      <c r="R105" s="237"/>
      <c r="S105" s="237"/>
      <c r="T105" s="2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  <c r="AT105" s="17" t="s">
        <v>133</v>
      </c>
      <c r="AU105" s="17" t="s">
        <v>80</v>
      </c>
    </row>
    <row r="106" s="2" customFormat="1" ht="6.96" customHeight="1">
      <c r="A106" s="38"/>
      <c r="B106" s="59"/>
      <c r="C106" s="60"/>
      <c r="D106" s="60"/>
      <c r="E106" s="60"/>
      <c r="F106" s="60"/>
      <c r="G106" s="60"/>
      <c r="H106" s="60"/>
      <c r="I106" s="60"/>
      <c r="J106" s="60"/>
      <c r="K106" s="60"/>
      <c r="L106" s="44"/>
      <c r="M106" s="38"/>
      <c r="O106" s="38"/>
      <c r="P106" s="38"/>
      <c r="Q106" s="38"/>
      <c r="R106" s="38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</row>
  </sheetData>
  <sheetProtection sheet="1" autoFilter="0" formatColumns="0" formatRows="0" objects="1" scenarios="1" spinCount="100000" saltValue="KDI0hTgKq6ntkWqhHMK5OehJ4Lt7JqcxBDrjUAcYyOfS2fTOYIufq9T+U2xI/zsY9IWxdY4P79zu2bNorYW7hg==" hashValue="hlo9IsTAu0vVKrfpDPDQV5jXTQQFTu5RK7YHUTmVIoPbP+sS5Ts2Oehif54zLgYZ0tVss80ZoeX4Rla1JMuuCg==" algorithmName="SHA-512" password="EB82"/>
  <autoFilter ref="C82:K105"/>
  <mergeCells count="9">
    <mergeCell ref="E7:H7"/>
    <mergeCell ref="E9:H9"/>
    <mergeCell ref="E18:H18"/>
    <mergeCell ref="E27:H27"/>
    <mergeCell ref="E48:H48"/>
    <mergeCell ref="E50:H50"/>
    <mergeCell ref="E73:H73"/>
    <mergeCell ref="E75:H75"/>
    <mergeCell ref="L2:V2"/>
  </mergeCells>
  <hyperlinks>
    <hyperlink ref="F88" r:id="rId1" display="https://podminky.urs.cz/item/CS_URS_2024_01/111103213"/>
    <hyperlink ref="F92" r:id="rId2" display="https://podminky.urs.cz/item/CS_URS_2024_01/111103223"/>
    <hyperlink ref="F96" r:id="rId3" display="https://podminky.urs.cz/item/CS_URS_2024_01/185803106"/>
    <hyperlink ref="F99" r:id="rId4" display="https://podminky.urs.cz/item/CS_URS_2024_01/185803107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5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851563" style="1" customWidth="1"/>
    <col min="2" max="2" width="1.148438" style="1" customWidth="1"/>
    <col min="3" max="3" width="4.421875" style="1" customWidth="1"/>
    <col min="4" max="4" width="4.574219" style="1" customWidth="1"/>
    <col min="5" max="5" width="18.28125" style="1" customWidth="1"/>
    <col min="6" max="6" width="108.0039" style="1" customWidth="1"/>
    <col min="7" max="7" width="8.003906" style="1" customWidth="1"/>
    <col min="8" max="8" width="15.00391" style="1" customWidth="1"/>
    <col min="9" max="9" width="16.85156" style="1" customWidth="1"/>
    <col min="10" max="10" width="23.85156" style="1" customWidth="1"/>
    <col min="11" max="11" width="23.85156" style="1" customWidth="1"/>
    <col min="12" max="12" width="10.00391" style="1" customWidth="1"/>
    <col min="13" max="13" width="11.57422" style="1" hidden="1" customWidth="1"/>
    <col min="14" max="14" width="9.140625" style="1" hidden="1"/>
    <col min="15" max="15" width="15.14063" style="1" hidden="1" customWidth="1"/>
    <col min="16" max="16" width="15.14063" style="1" hidden="1" customWidth="1"/>
    <col min="17" max="17" width="15.14063" style="1" hidden="1" customWidth="1"/>
    <col min="18" max="18" width="15.14063" style="1" hidden="1" customWidth="1"/>
    <col min="19" max="19" width="15.14063" style="1" hidden="1" customWidth="1"/>
    <col min="20" max="20" width="15.14063" style="1" hidden="1" customWidth="1"/>
    <col min="21" max="21" width="17.42188" style="1" hidden="1" customWidth="1"/>
    <col min="22" max="22" width="13.14063" style="1" customWidth="1"/>
    <col min="23" max="23" width="17.42188" style="1" customWidth="1"/>
    <col min="24" max="24" width="13.14063" style="1" customWidth="1"/>
    <col min="25" max="25" width="16.00391" style="1" customWidth="1"/>
    <col min="26" max="26" width="11.71094" style="1" customWidth="1"/>
    <col min="27" max="27" width="16.00391" style="1" customWidth="1"/>
    <col min="28" max="28" width="17.42188" style="1" customWidth="1"/>
    <col min="29" max="29" width="11.71094" style="1" customWidth="1"/>
    <col min="30" max="30" width="16.00391" style="1" customWidth="1"/>
    <col min="31" max="31" width="17.42188" style="1" customWidth="1"/>
    <col min="44" max="44" width="9.140625" style="1" hidden="1"/>
    <col min="45" max="45" width="9.140625" style="1" hidden="1"/>
    <col min="46" max="46" width="9.140625" style="1" hidden="1"/>
    <col min="47" max="47" width="9.140625" style="1" hidden="1"/>
    <col min="48" max="48" width="9.140625" style="1" hidden="1"/>
    <col min="49" max="49" width="9.140625" style="1" hidden="1"/>
    <col min="50" max="50" width="9.140625" style="1" hidden="1"/>
    <col min="51" max="51" width="9.140625" style="1" hidden="1"/>
    <col min="52" max="52" width="9.140625" style="1" hidden="1"/>
    <col min="53" max="53" width="9.140625" style="1" hidden="1"/>
    <col min="54" max="54" width="9.140625" style="1" hidden="1"/>
    <col min="55" max="55" width="9.140625" style="1" hidden="1"/>
    <col min="56" max="56" width="9.140625" style="1" hidden="1"/>
    <col min="57" max="57" width="9.140625" style="1" hidden="1"/>
    <col min="58" max="58" width="9.140625" style="1" hidden="1"/>
    <col min="59" max="59" width="9.140625" style="1" hidden="1"/>
    <col min="60" max="60" width="9.140625" style="1" hidden="1"/>
    <col min="61" max="61" width="9.140625" style="1" hidden="1"/>
    <col min="62" max="62" width="9.140625" style="1" hidden="1"/>
    <col min="63" max="63" width="9.140625" style="1" hidden="1"/>
    <col min="64" max="64" width="9.140625" style="1" hidden="1"/>
    <col min="65" max="65" width="9.140625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97</v>
      </c>
    </row>
    <row r="3" s="1" customFormat="1" ht="6.96" customHeight="1">
      <c r="B3" s="128"/>
      <c r="C3" s="129"/>
      <c r="D3" s="129"/>
      <c r="E3" s="129"/>
      <c r="F3" s="129"/>
      <c r="G3" s="129"/>
      <c r="H3" s="129"/>
      <c r="I3" s="129"/>
      <c r="J3" s="129"/>
      <c r="K3" s="129"/>
      <c r="L3" s="20"/>
      <c r="AT3" s="17" t="s">
        <v>80</v>
      </c>
    </row>
    <row r="4" s="1" customFormat="1" ht="24.96" customHeight="1">
      <c r="B4" s="20"/>
      <c r="D4" s="130" t="s">
        <v>98</v>
      </c>
      <c r="L4" s="20"/>
      <c r="M4" s="131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32" t="s">
        <v>16</v>
      </c>
      <c r="L6" s="20"/>
    </row>
    <row r="7" s="1" customFormat="1" ht="14.4" customHeight="1">
      <c r="B7" s="20"/>
      <c r="E7" s="133" t="str">
        <f>'Rekapitulace stavby'!K6</f>
        <v>Údržba HOZ Pardubicko – část 2</v>
      </c>
      <c r="F7" s="132"/>
      <c r="G7" s="132"/>
      <c r="H7" s="132"/>
      <c r="L7" s="20"/>
    </row>
    <row r="8" s="2" customFormat="1" ht="12" customHeight="1">
      <c r="A8" s="38"/>
      <c r="B8" s="44"/>
      <c r="C8" s="38"/>
      <c r="D8" s="132" t="s">
        <v>99</v>
      </c>
      <c r="E8" s="38"/>
      <c r="F8" s="38"/>
      <c r="G8" s="38"/>
      <c r="H8" s="38"/>
      <c r="I8" s="38"/>
      <c r="J8" s="38"/>
      <c r="K8" s="38"/>
      <c r="L8" s="134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5.6" customHeight="1">
      <c r="A9" s="38"/>
      <c r="B9" s="44"/>
      <c r="C9" s="38"/>
      <c r="D9" s="38"/>
      <c r="E9" s="135" t="s">
        <v>215</v>
      </c>
      <c r="F9" s="38"/>
      <c r="G9" s="38"/>
      <c r="H9" s="38"/>
      <c r="I9" s="38"/>
      <c r="J9" s="38"/>
      <c r="K9" s="38"/>
      <c r="L9" s="134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134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32" t="s">
        <v>18</v>
      </c>
      <c r="E11" s="38"/>
      <c r="F11" s="136" t="s">
        <v>19</v>
      </c>
      <c r="G11" s="38"/>
      <c r="H11" s="38"/>
      <c r="I11" s="132" t="s">
        <v>20</v>
      </c>
      <c r="J11" s="136" t="s">
        <v>19</v>
      </c>
      <c r="K11" s="38"/>
      <c r="L11" s="134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32" t="s">
        <v>21</v>
      </c>
      <c r="E12" s="38"/>
      <c r="F12" s="136" t="s">
        <v>22</v>
      </c>
      <c r="G12" s="38"/>
      <c r="H12" s="38"/>
      <c r="I12" s="132" t="s">
        <v>23</v>
      </c>
      <c r="J12" s="137" t="str">
        <f>'Rekapitulace stavby'!AN8</f>
        <v>27. 2. 2024</v>
      </c>
      <c r="K12" s="38"/>
      <c r="L12" s="134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134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32" t="s">
        <v>25</v>
      </c>
      <c r="E14" s="38"/>
      <c r="F14" s="38"/>
      <c r="G14" s="38"/>
      <c r="H14" s="38"/>
      <c r="I14" s="132" t="s">
        <v>26</v>
      </c>
      <c r="J14" s="136" t="s">
        <v>19</v>
      </c>
      <c r="K14" s="38"/>
      <c r="L14" s="134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36" t="s">
        <v>27</v>
      </c>
      <c r="F15" s="38"/>
      <c r="G15" s="38"/>
      <c r="H15" s="38"/>
      <c r="I15" s="132" t="s">
        <v>28</v>
      </c>
      <c r="J15" s="136" t="s">
        <v>19</v>
      </c>
      <c r="K15" s="38"/>
      <c r="L15" s="134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134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32" t="s">
        <v>29</v>
      </c>
      <c r="E17" s="38"/>
      <c r="F17" s="38"/>
      <c r="G17" s="38"/>
      <c r="H17" s="38"/>
      <c r="I17" s="132" t="s">
        <v>26</v>
      </c>
      <c r="J17" s="33" t="str">
        <f>'Rekapitulace stavby'!AN13</f>
        <v>Vyplň údaj</v>
      </c>
      <c r="K17" s="38"/>
      <c r="L17" s="134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36"/>
      <c r="G18" s="136"/>
      <c r="H18" s="136"/>
      <c r="I18" s="132" t="s">
        <v>28</v>
      </c>
      <c r="J18" s="33" t="str">
        <f>'Rekapitulace stavby'!AN14</f>
        <v>Vyplň údaj</v>
      </c>
      <c r="K18" s="38"/>
      <c r="L18" s="134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134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32" t="s">
        <v>31</v>
      </c>
      <c r="E20" s="38"/>
      <c r="F20" s="38"/>
      <c r="G20" s="38"/>
      <c r="H20" s="38"/>
      <c r="I20" s="132" t="s">
        <v>26</v>
      </c>
      <c r="J20" s="136" t="str">
        <f>IF('Rekapitulace stavby'!AN16="","",'Rekapitulace stavby'!AN16)</f>
        <v/>
      </c>
      <c r="K20" s="38"/>
      <c r="L20" s="134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36" t="str">
        <f>IF('Rekapitulace stavby'!E17="","",'Rekapitulace stavby'!E17)</f>
        <v xml:space="preserve"> </v>
      </c>
      <c r="F21" s="38"/>
      <c r="G21" s="38"/>
      <c r="H21" s="38"/>
      <c r="I21" s="132" t="s">
        <v>28</v>
      </c>
      <c r="J21" s="136" t="str">
        <f>IF('Rekapitulace stavby'!AN17="","",'Rekapitulace stavby'!AN17)</f>
        <v/>
      </c>
      <c r="K21" s="38"/>
      <c r="L21" s="134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134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32" t="s">
        <v>33</v>
      </c>
      <c r="E23" s="38"/>
      <c r="F23" s="38"/>
      <c r="G23" s="38"/>
      <c r="H23" s="38"/>
      <c r="I23" s="132" t="s">
        <v>26</v>
      </c>
      <c r="J23" s="136" t="str">
        <f>IF('Rekapitulace stavby'!AN19="","",'Rekapitulace stavby'!AN19)</f>
        <v/>
      </c>
      <c r="K23" s="38"/>
      <c r="L23" s="134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36" t="str">
        <f>IF('Rekapitulace stavby'!E20="","",'Rekapitulace stavby'!E20)</f>
        <v xml:space="preserve"> </v>
      </c>
      <c r="F24" s="38"/>
      <c r="G24" s="38"/>
      <c r="H24" s="38"/>
      <c r="I24" s="132" t="s">
        <v>28</v>
      </c>
      <c r="J24" s="136" t="str">
        <f>IF('Rekapitulace stavby'!AN20="","",'Rekapitulace stavby'!AN20)</f>
        <v/>
      </c>
      <c r="K24" s="38"/>
      <c r="L24" s="134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134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32" t="s">
        <v>34</v>
      </c>
      <c r="E26" s="38"/>
      <c r="F26" s="38"/>
      <c r="G26" s="38"/>
      <c r="H26" s="38"/>
      <c r="I26" s="38"/>
      <c r="J26" s="38"/>
      <c r="K26" s="38"/>
      <c r="L26" s="134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4.4" customHeight="1">
      <c r="A27" s="138"/>
      <c r="B27" s="139"/>
      <c r="C27" s="138"/>
      <c r="D27" s="138"/>
      <c r="E27" s="140" t="s">
        <v>19</v>
      </c>
      <c r="F27" s="140"/>
      <c r="G27" s="140"/>
      <c r="H27" s="140"/>
      <c r="I27" s="138"/>
      <c r="J27" s="138"/>
      <c r="K27" s="138"/>
      <c r="L27" s="141"/>
      <c r="S27" s="138"/>
      <c r="T27" s="138"/>
      <c r="U27" s="138"/>
      <c r="V27" s="138"/>
      <c r="W27" s="138"/>
      <c r="X27" s="138"/>
      <c r="Y27" s="138"/>
      <c r="Z27" s="138"/>
      <c r="AA27" s="138"/>
      <c r="AB27" s="138"/>
      <c r="AC27" s="138"/>
      <c r="AD27" s="138"/>
      <c r="AE27" s="138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134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2"/>
      <c r="E29" s="142"/>
      <c r="F29" s="142"/>
      <c r="G29" s="142"/>
      <c r="H29" s="142"/>
      <c r="I29" s="142"/>
      <c r="J29" s="142"/>
      <c r="K29" s="142"/>
      <c r="L29" s="134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43" t="s">
        <v>36</v>
      </c>
      <c r="E30" s="38"/>
      <c r="F30" s="38"/>
      <c r="G30" s="38"/>
      <c r="H30" s="38"/>
      <c r="I30" s="38"/>
      <c r="J30" s="144">
        <f>ROUND(J83, 2)</f>
        <v>0</v>
      </c>
      <c r="K30" s="38"/>
      <c r="L30" s="134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2"/>
      <c r="E31" s="142"/>
      <c r="F31" s="142"/>
      <c r="G31" s="142"/>
      <c r="H31" s="142"/>
      <c r="I31" s="142"/>
      <c r="J31" s="142"/>
      <c r="K31" s="142"/>
      <c r="L31" s="134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45" t="s">
        <v>38</v>
      </c>
      <c r="G32" s="38"/>
      <c r="H32" s="38"/>
      <c r="I32" s="145" t="s">
        <v>37</v>
      </c>
      <c r="J32" s="145" t="s">
        <v>39</v>
      </c>
      <c r="K32" s="38"/>
      <c r="L32" s="134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46" t="s">
        <v>40</v>
      </c>
      <c r="E33" s="132" t="s">
        <v>41</v>
      </c>
      <c r="F33" s="147">
        <f>ROUND((SUM(BE83:BE105)),  2)</f>
        <v>0</v>
      </c>
      <c r="G33" s="38"/>
      <c r="H33" s="38"/>
      <c r="I33" s="148">
        <v>0.20999999999999999</v>
      </c>
      <c r="J33" s="147">
        <f>ROUND(((SUM(BE83:BE105))*I33),  2)</f>
        <v>0</v>
      </c>
      <c r="K33" s="38"/>
      <c r="L33" s="134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32" t="s">
        <v>42</v>
      </c>
      <c r="F34" s="147">
        <f>ROUND((SUM(BF83:BF105)),  2)</f>
        <v>0</v>
      </c>
      <c r="G34" s="38"/>
      <c r="H34" s="38"/>
      <c r="I34" s="148">
        <v>0.12</v>
      </c>
      <c r="J34" s="147">
        <f>ROUND(((SUM(BF83:BF105))*I34),  2)</f>
        <v>0</v>
      </c>
      <c r="K34" s="38"/>
      <c r="L34" s="134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32" t="s">
        <v>43</v>
      </c>
      <c r="F35" s="147">
        <f>ROUND((SUM(BG83:BG105)),  2)</f>
        <v>0</v>
      </c>
      <c r="G35" s="38"/>
      <c r="H35" s="38"/>
      <c r="I35" s="148">
        <v>0.20999999999999999</v>
      </c>
      <c r="J35" s="147">
        <f>0</f>
        <v>0</v>
      </c>
      <c r="K35" s="38"/>
      <c r="L35" s="134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32" t="s">
        <v>44</v>
      </c>
      <c r="F36" s="147">
        <f>ROUND((SUM(BH83:BH105)),  2)</f>
        <v>0</v>
      </c>
      <c r="G36" s="38"/>
      <c r="H36" s="38"/>
      <c r="I36" s="148">
        <v>0.12</v>
      </c>
      <c r="J36" s="147">
        <f>0</f>
        <v>0</v>
      </c>
      <c r="K36" s="38"/>
      <c r="L36" s="134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32" t="s">
        <v>45</v>
      </c>
      <c r="F37" s="147">
        <f>ROUND((SUM(BI83:BI105)),  2)</f>
        <v>0</v>
      </c>
      <c r="G37" s="38"/>
      <c r="H37" s="38"/>
      <c r="I37" s="148">
        <v>0</v>
      </c>
      <c r="J37" s="147">
        <f>0</f>
        <v>0</v>
      </c>
      <c r="K37" s="38"/>
      <c r="L37" s="134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134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49"/>
      <c r="D39" s="150" t="s">
        <v>46</v>
      </c>
      <c r="E39" s="151"/>
      <c r="F39" s="151"/>
      <c r="G39" s="152" t="s">
        <v>47</v>
      </c>
      <c r="H39" s="153" t="s">
        <v>48</v>
      </c>
      <c r="I39" s="151"/>
      <c r="J39" s="154">
        <f>SUM(J30:J37)</f>
        <v>0</v>
      </c>
      <c r="K39" s="155"/>
      <c r="L39" s="134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156"/>
      <c r="C40" s="157"/>
      <c r="D40" s="157"/>
      <c r="E40" s="157"/>
      <c r="F40" s="157"/>
      <c r="G40" s="157"/>
      <c r="H40" s="157"/>
      <c r="I40" s="157"/>
      <c r="J40" s="157"/>
      <c r="K40" s="157"/>
      <c r="L40" s="134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4" s="2" customFormat="1" ht="6.96" customHeight="1">
      <c r="A44" s="38"/>
      <c r="B44" s="158"/>
      <c r="C44" s="159"/>
      <c r="D44" s="159"/>
      <c r="E44" s="159"/>
      <c r="F44" s="159"/>
      <c r="G44" s="159"/>
      <c r="H44" s="159"/>
      <c r="I44" s="159"/>
      <c r="J44" s="159"/>
      <c r="K44" s="159"/>
      <c r="L44" s="134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2" customFormat="1" ht="24.96" customHeight="1">
      <c r="A45" s="38"/>
      <c r="B45" s="39"/>
      <c r="C45" s="23" t="s">
        <v>101</v>
      </c>
      <c r="D45" s="40"/>
      <c r="E45" s="40"/>
      <c r="F45" s="40"/>
      <c r="G45" s="40"/>
      <c r="H45" s="40"/>
      <c r="I45" s="40"/>
      <c r="J45" s="40"/>
      <c r="K45" s="40"/>
      <c r="L45" s="134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</row>
    <row r="46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134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12" customHeight="1">
      <c r="A47" s="38"/>
      <c r="B47" s="39"/>
      <c r="C47" s="32" t="s">
        <v>16</v>
      </c>
      <c r="D47" s="40"/>
      <c r="E47" s="40"/>
      <c r="F47" s="40"/>
      <c r="G47" s="40"/>
      <c r="H47" s="40"/>
      <c r="I47" s="40"/>
      <c r="J47" s="40"/>
      <c r="K47" s="40"/>
      <c r="L47" s="134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14.4" customHeight="1">
      <c r="A48" s="38"/>
      <c r="B48" s="39"/>
      <c r="C48" s="40"/>
      <c r="D48" s="40"/>
      <c r="E48" s="160" t="str">
        <f>E7</f>
        <v>Údržba HOZ Pardubicko – část 2</v>
      </c>
      <c r="F48" s="32"/>
      <c r="G48" s="32"/>
      <c r="H48" s="32"/>
      <c r="I48" s="40"/>
      <c r="J48" s="40"/>
      <c r="K48" s="40"/>
      <c r="L48" s="134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99</v>
      </c>
      <c r="D49" s="40"/>
      <c r="E49" s="40"/>
      <c r="F49" s="40"/>
      <c r="G49" s="40"/>
      <c r="H49" s="40"/>
      <c r="I49" s="40"/>
      <c r="J49" s="40"/>
      <c r="K49" s="40"/>
      <c r="L49" s="134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5.6" customHeight="1">
      <c r="A50" s="38"/>
      <c r="B50" s="39"/>
      <c r="C50" s="40"/>
      <c r="D50" s="40"/>
      <c r="E50" s="69" t="str">
        <f>E9</f>
        <v>SO7 - Odpad B</v>
      </c>
      <c r="F50" s="40"/>
      <c r="G50" s="40"/>
      <c r="H50" s="40"/>
      <c r="I50" s="40"/>
      <c r="J50" s="40"/>
      <c r="K50" s="40"/>
      <c r="L50" s="134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2" customFormat="1" ht="6.96" customHeight="1">
      <c r="A51" s="38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134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</row>
    <row r="52" s="2" customFormat="1" ht="12" customHeight="1">
      <c r="A52" s="38"/>
      <c r="B52" s="39"/>
      <c r="C52" s="32" t="s">
        <v>21</v>
      </c>
      <c r="D52" s="40"/>
      <c r="E52" s="40"/>
      <c r="F52" s="27" t="str">
        <f>F12</f>
        <v xml:space="preserve"> </v>
      </c>
      <c r="G52" s="40"/>
      <c r="H52" s="40"/>
      <c r="I52" s="32" t="s">
        <v>23</v>
      </c>
      <c r="J52" s="72" t="str">
        <f>IF(J12="","",J12)</f>
        <v>27. 2. 2024</v>
      </c>
      <c r="K52" s="40"/>
      <c r="L52" s="134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6.96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134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15.6" customHeight="1">
      <c r="A54" s="38"/>
      <c r="B54" s="39"/>
      <c r="C54" s="32" t="s">
        <v>25</v>
      </c>
      <c r="D54" s="40"/>
      <c r="E54" s="40"/>
      <c r="F54" s="27" t="str">
        <f>E15</f>
        <v>SPÚ-OVHS</v>
      </c>
      <c r="G54" s="40"/>
      <c r="H54" s="40"/>
      <c r="I54" s="32" t="s">
        <v>31</v>
      </c>
      <c r="J54" s="36" t="str">
        <f>E21</f>
        <v xml:space="preserve"> </v>
      </c>
      <c r="K54" s="40"/>
      <c r="L54" s="134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15.6" customHeight="1">
      <c r="A55" s="38"/>
      <c r="B55" s="39"/>
      <c r="C55" s="32" t="s">
        <v>29</v>
      </c>
      <c r="D55" s="40"/>
      <c r="E55" s="40"/>
      <c r="F55" s="27" t="str">
        <f>IF(E18="","",E18)</f>
        <v>Vyplň údaj</v>
      </c>
      <c r="G55" s="40"/>
      <c r="H55" s="40"/>
      <c r="I55" s="32" t="s">
        <v>33</v>
      </c>
      <c r="J55" s="36" t="str">
        <f>E24</f>
        <v xml:space="preserve"> </v>
      </c>
      <c r="K55" s="40"/>
      <c r="L55" s="134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0.32" customHeight="1">
      <c r="A56" s="38"/>
      <c r="B56" s="39"/>
      <c r="C56" s="40"/>
      <c r="D56" s="40"/>
      <c r="E56" s="40"/>
      <c r="F56" s="40"/>
      <c r="G56" s="40"/>
      <c r="H56" s="40"/>
      <c r="I56" s="40"/>
      <c r="J56" s="40"/>
      <c r="K56" s="40"/>
      <c r="L56" s="134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29.28" customHeight="1">
      <c r="A57" s="38"/>
      <c r="B57" s="39"/>
      <c r="C57" s="161" t="s">
        <v>102</v>
      </c>
      <c r="D57" s="162"/>
      <c r="E57" s="162"/>
      <c r="F57" s="162"/>
      <c r="G57" s="162"/>
      <c r="H57" s="162"/>
      <c r="I57" s="162"/>
      <c r="J57" s="163" t="s">
        <v>103</v>
      </c>
      <c r="K57" s="162"/>
      <c r="L57" s="134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10.32" customHeight="1">
      <c r="A58" s="38"/>
      <c r="B58" s="39"/>
      <c r="C58" s="40"/>
      <c r="D58" s="40"/>
      <c r="E58" s="40"/>
      <c r="F58" s="40"/>
      <c r="G58" s="40"/>
      <c r="H58" s="40"/>
      <c r="I58" s="40"/>
      <c r="J58" s="40"/>
      <c r="K58" s="40"/>
      <c r="L58" s="134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22.8" customHeight="1">
      <c r="A59" s="38"/>
      <c r="B59" s="39"/>
      <c r="C59" s="164" t="s">
        <v>68</v>
      </c>
      <c r="D59" s="40"/>
      <c r="E59" s="40"/>
      <c r="F59" s="40"/>
      <c r="G59" s="40"/>
      <c r="H59" s="40"/>
      <c r="I59" s="40"/>
      <c r="J59" s="102">
        <f>J83</f>
        <v>0</v>
      </c>
      <c r="K59" s="40"/>
      <c r="L59" s="134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U59" s="17" t="s">
        <v>104</v>
      </c>
    </row>
    <row r="60" s="9" customFormat="1" ht="24.96" customHeight="1">
      <c r="A60" s="9"/>
      <c r="B60" s="165"/>
      <c r="C60" s="166"/>
      <c r="D60" s="167" t="s">
        <v>105</v>
      </c>
      <c r="E60" s="168"/>
      <c r="F60" s="168"/>
      <c r="G60" s="168"/>
      <c r="H60" s="168"/>
      <c r="I60" s="168"/>
      <c r="J60" s="169">
        <f>J84</f>
        <v>0</v>
      </c>
      <c r="K60" s="166"/>
      <c r="L60" s="170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1"/>
      <c r="C61" s="172"/>
      <c r="D61" s="173" t="s">
        <v>106</v>
      </c>
      <c r="E61" s="174"/>
      <c r="F61" s="174"/>
      <c r="G61" s="174"/>
      <c r="H61" s="174"/>
      <c r="I61" s="174"/>
      <c r="J61" s="175">
        <f>J85</f>
        <v>0</v>
      </c>
      <c r="K61" s="172"/>
      <c r="L61" s="176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9" customFormat="1" ht="24.96" customHeight="1">
      <c r="A62" s="9"/>
      <c r="B62" s="165"/>
      <c r="C62" s="166"/>
      <c r="D62" s="167" t="s">
        <v>107</v>
      </c>
      <c r="E62" s="168"/>
      <c r="F62" s="168"/>
      <c r="G62" s="168"/>
      <c r="H62" s="168"/>
      <c r="I62" s="168"/>
      <c r="J62" s="169">
        <f>J100</f>
        <v>0</v>
      </c>
      <c r="K62" s="166"/>
      <c r="L62" s="170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10" customFormat="1" ht="19.92" customHeight="1">
      <c r="A63" s="10"/>
      <c r="B63" s="171"/>
      <c r="C63" s="172"/>
      <c r="D63" s="173" t="s">
        <v>108</v>
      </c>
      <c r="E63" s="174"/>
      <c r="F63" s="174"/>
      <c r="G63" s="174"/>
      <c r="H63" s="174"/>
      <c r="I63" s="174"/>
      <c r="J63" s="175">
        <f>J101</f>
        <v>0</v>
      </c>
      <c r="K63" s="172"/>
      <c r="L63" s="176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2" customFormat="1" ht="21.84" customHeight="1">
      <c r="A64" s="38"/>
      <c r="B64" s="39"/>
      <c r="C64" s="40"/>
      <c r="D64" s="40"/>
      <c r="E64" s="40"/>
      <c r="F64" s="40"/>
      <c r="G64" s="40"/>
      <c r="H64" s="40"/>
      <c r="I64" s="40"/>
      <c r="J64" s="40"/>
      <c r="K64" s="40"/>
      <c r="L64" s="134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</row>
    <row r="65" s="2" customFormat="1" ht="6.96" customHeight="1">
      <c r="A65" s="38"/>
      <c r="B65" s="59"/>
      <c r="C65" s="60"/>
      <c r="D65" s="60"/>
      <c r="E65" s="60"/>
      <c r="F65" s="60"/>
      <c r="G65" s="60"/>
      <c r="H65" s="60"/>
      <c r="I65" s="60"/>
      <c r="J65" s="60"/>
      <c r="K65" s="60"/>
      <c r="L65" s="134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9" s="2" customFormat="1" ht="6.96" customHeight="1">
      <c r="A69" s="38"/>
      <c r="B69" s="61"/>
      <c r="C69" s="62"/>
      <c r="D69" s="62"/>
      <c r="E69" s="62"/>
      <c r="F69" s="62"/>
      <c r="G69" s="62"/>
      <c r="H69" s="62"/>
      <c r="I69" s="62"/>
      <c r="J69" s="62"/>
      <c r="K69" s="62"/>
      <c r="L69" s="134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</row>
    <row r="70" s="2" customFormat="1" ht="24.96" customHeight="1">
      <c r="A70" s="38"/>
      <c r="B70" s="39"/>
      <c r="C70" s="23" t="s">
        <v>109</v>
      </c>
      <c r="D70" s="40"/>
      <c r="E70" s="40"/>
      <c r="F70" s="40"/>
      <c r="G70" s="40"/>
      <c r="H70" s="40"/>
      <c r="I70" s="40"/>
      <c r="J70" s="40"/>
      <c r="K70" s="40"/>
      <c r="L70" s="134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</row>
    <row r="71" s="2" customFormat="1" ht="6.96" customHeight="1">
      <c r="A71" s="38"/>
      <c r="B71" s="39"/>
      <c r="C71" s="40"/>
      <c r="D71" s="40"/>
      <c r="E71" s="40"/>
      <c r="F71" s="40"/>
      <c r="G71" s="40"/>
      <c r="H71" s="40"/>
      <c r="I71" s="40"/>
      <c r="J71" s="40"/>
      <c r="K71" s="40"/>
      <c r="L71" s="134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</row>
    <row r="72" s="2" customFormat="1" ht="12" customHeight="1">
      <c r="A72" s="38"/>
      <c r="B72" s="39"/>
      <c r="C72" s="32" t="s">
        <v>16</v>
      </c>
      <c r="D72" s="40"/>
      <c r="E72" s="40"/>
      <c r="F72" s="40"/>
      <c r="G72" s="40"/>
      <c r="H72" s="40"/>
      <c r="I72" s="40"/>
      <c r="J72" s="40"/>
      <c r="K72" s="40"/>
      <c r="L72" s="134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</row>
    <row r="73" s="2" customFormat="1" ht="14.4" customHeight="1">
      <c r="A73" s="38"/>
      <c r="B73" s="39"/>
      <c r="C73" s="40"/>
      <c r="D73" s="40"/>
      <c r="E73" s="160" t="str">
        <f>E7</f>
        <v>Údržba HOZ Pardubicko – část 2</v>
      </c>
      <c r="F73" s="32"/>
      <c r="G73" s="32"/>
      <c r="H73" s="32"/>
      <c r="I73" s="40"/>
      <c r="J73" s="40"/>
      <c r="K73" s="40"/>
      <c r="L73" s="134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</row>
    <row r="74" s="2" customFormat="1" ht="12" customHeight="1">
      <c r="A74" s="38"/>
      <c r="B74" s="39"/>
      <c r="C74" s="32" t="s">
        <v>99</v>
      </c>
      <c r="D74" s="40"/>
      <c r="E74" s="40"/>
      <c r="F74" s="40"/>
      <c r="G74" s="40"/>
      <c r="H74" s="40"/>
      <c r="I74" s="40"/>
      <c r="J74" s="40"/>
      <c r="K74" s="40"/>
      <c r="L74" s="134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</row>
    <row r="75" s="2" customFormat="1" ht="15.6" customHeight="1">
      <c r="A75" s="38"/>
      <c r="B75" s="39"/>
      <c r="C75" s="40"/>
      <c r="D75" s="40"/>
      <c r="E75" s="69" t="str">
        <f>E9</f>
        <v>SO7 - Odpad B</v>
      </c>
      <c r="F75" s="40"/>
      <c r="G75" s="40"/>
      <c r="H75" s="40"/>
      <c r="I75" s="40"/>
      <c r="J75" s="40"/>
      <c r="K75" s="40"/>
      <c r="L75" s="134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2" customFormat="1" ht="6.96" customHeight="1">
      <c r="A76" s="38"/>
      <c r="B76" s="39"/>
      <c r="C76" s="40"/>
      <c r="D76" s="40"/>
      <c r="E76" s="40"/>
      <c r="F76" s="40"/>
      <c r="G76" s="40"/>
      <c r="H76" s="40"/>
      <c r="I76" s="40"/>
      <c r="J76" s="40"/>
      <c r="K76" s="40"/>
      <c r="L76" s="134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2" customHeight="1">
      <c r="A77" s="38"/>
      <c r="B77" s="39"/>
      <c r="C77" s="32" t="s">
        <v>21</v>
      </c>
      <c r="D77" s="40"/>
      <c r="E77" s="40"/>
      <c r="F77" s="27" t="str">
        <f>F12</f>
        <v xml:space="preserve"> </v>
      </c>
      <c r="G77" s="40"/>
      <c r="H77" s="40"/>
      <c r="I77" s="32" t="s">
        <v>23</v>
      </c>
      <c r="J77" s="72" t="str">
        <f>IF(J12="","",J12)</f>
        <v>27. 2. 2024</v>
      </c>
      <c r="K77" s="40"/>
      <c r="L77" s="134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="2" customFormat="1" ht="6.96" customHeight="1">
      <c r="A78" s="38"/>
      <c r="B78" s="39"/>
      <c r="C78" s="40"/>
      <c r="D78" s="40"/>
      <c r="E78" s="40"/>
      <c r="F78" s="40"/>
      <c r="G78" s="40"/>
      <c r="H78" s="40"/>
      <c r="I78" s="40"/>
      <c r="J78" s="40"/>
      <c r="K78" s="40"/>
      <c r="L78" s="134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="2" customFormat="1" ht="15.6" customHeight="1">
      <c r="A79" s="38"/>
      <c r="B79" s="39"/>
      <c r="C79" s="32" t="s">
        <v>25</v>
      </c>
      <c r="D79" s="40"/>
      <c r="E79" s="40"/>
      <c r="F79" s="27" t="str">
        <f>E15</f>
        <v>SPÚ-OVHS</v>
      </c>
      <c r="G79" s="40"/>
      <c r="H79" s="40"/>
      <c r="I79" s="32" t="s">
        <v>31</v>
      </c>
      <c r="J79" s="36" t="str">
        <f>E21</f>
        <v xml:space="preserve"> </v>
      </c>
      <c r="K79" s="40"/>
      <c r="L79" s="134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0" s="2" customFormat="1" ht="15.6" customHeight="1">
      <c r="A80" s="38"/>
      <c r="B80" s="39"/>
      <c r="C80" s="32" t="s">
        <v>29</v>
      </c>
      <c r="D80" s="40"/>
      <c r="E80" s="40"/>
      <c r="F80" s="27" t="str">
        <f>IF(E18="","",E18)</f>
        <v>Vyplň údaj</v>
      </c>
      <c r="G80" s="40"/>
      <c r="H80" s="40"/>
      <c r="I80" s="32" t="s">
        <v>33</v>
      </c>
      <c r="J80" s="36" t="str">
        <f>E24</f>
        <v xml:space="preserve"> </v>
      </c>
      <c r="K80" s="40"/>
      <c r="L80" s="134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="2" customFormat="1" ht="10.32" customHeight="1">
      <c r="A81" s="38"/>
      <c r="B81" s="39"/>
      <c r="C81" s="40"/>
      <c r="D81" s="40"/>
      <c r="E81" s="40"/>
      <c r="F81" s="40"/>
      <c r="G81" s="40"/>
      <c r="H81" s="40"/>
      <c r="I81" s="40"/>
      <c r="J81" s="40"/>
      <c r="K81" s="40"/>
      <c r="L81" s="134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11" customFormat="1" ht="29.28" customHeight="1">
      <c r="A82" s="177"/>
      <c r="B82" s="178"/>
      <c r="C82" s="179" t="s">
        <v>110</v>
      </c>
      <c r="D82" s="180" t="s">
        <v>55</v>
      </c>
      <c r="E82" s="180" t="s">
        <v>51</v>
      </c>
      <c r="F82" s="180" t="s">
        <v>52</v>
      </c>
      <c r="G82" s="180" t="s">
        <v>111</v>
      </c>
      <c r="H82" s="180" t="s">
        <v>112</v>
      </c>
      <c r="I82" s="180" t="s">
        <v>113</v>
      </c>
      <c r="J82" s="180" t="s">
        <v>103</v>
      </c>
      <c r="K82" s="181" t="s">
        <v>114</v>
      </c>
      <c r="L82" s="182"/>
      <c r="M82" s="92" t="s">
        <v>19</v>
      </c>
      <c r="N82" s="93" t="s">
        <v>40</v>
      </c>
      <c r="O82" s="93" t="s">
        <v>115</v>
      </c>
      <c r="P82" s="93" t="s">
        <v>116</v>
      </c>
      <c r="Q82" s="93" t="s">
        <v>117</v>
      </c>
      <c r="R82" s="93" t="s">
        <v>118</v>
      </c>
      <c r="S82" s="93" t="s">
        <v>119</v>
      </c>
      <c r="T82" s="94" t="s">
        <v>120</v>
      </c>
      <c r="U82" s="177"/>
      <c r="V82" s="177"/>
      <c r="W82" s="177"/>
      <c r="X82" s="177"/>
      <c r="Y82" s="177"/>
      <c r="Z82" s="177"/>
      <c r="AA82" s="177"/>
      <c r="AB82" s="177"/>
      <c r="AC82" s="177"/>
      <c r="AD82" s="177"/>
      <c r="AE82" s="177"/>
    </row>
    <row r="83" s="2" customFormat="1" ht="22.8" customHeight="1">
      <c r="A83" s="38"/>
      <c r="B83" s="39"/>
      <c r="C83" s="99" t="s">
        <v>121</v>
      </c>
      <c r="D83" s="40"/>
      <c r="E83" s="40"/>
      <c r="F83" s="40"/>
      <c r="G83" s="40"/>
      <c r="H83" s="40"/>
      <c r="I83" s="40"/>
      <c r="J83" s="183">
        <f>BK83</f>
        <v>0</v>
      </c>
      <c r="K83" s="40"/>
      <c r="L83" s="44"/>
      <c r="M83" s="95"/>
      <c r="N83" s="184"/>
      <c r="O83" s="96"/>
      <c r="P83" s="185">
        <f>P84+P100</f>
        <v>0</v>
      </c>
      <c r="Q83" s="96"/>
      <c r="R83" s="185">
        <f>R84+R100</f>
        <v>0</v>
      </c>
      <c r="S83" s="96"/>
      <c r="T83" s="186">
        <f>T84+T100</f>
        <v>0</v>
      </c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  <c r="AT83" s="17" t="s">
        <v>69</v>
      </c>
      <c r="AU83" s="17" t="s">
        <v>104</v>
      </c>
      <c r="BK83" s="187">
        <f>BK84+BK100</f>
        <v>0</v>
      </c>
    </row>
    <row r="84" s="12" customFormat="1" ht="25.92" customHeight="1">
      <c r="A84" s="12"/>
      <c r="B84" s="188"/>
      <c r="C84" s="189"/>
      <c r="D84" s="190" t="s">
        <v>69</v>
      </c>
      <c r="E84" s="191" t="s">
        <v>122</v>
      </c>
      <c r="F84" s="191" t="s">
        <v>123</v>
      </c>
      <c r="G84" s="189"/>
      <c r="H84" s="189"/>
      <c r="I84" s="192"/>
      <c r="J84" s="193">
        <f>BK84</f>
        <v>0</v>
      </c>
      <c r="K84" s="189"/>
      <c r="L84" s="194"/>
      <c r="M84" s="195"/>
      <c r="N84" s="196"/>
      <c r="O84" s="196"/>
      <c r="P84" s="197">
        <f>P85</f>
        <v>0</v>
      </c>
      <c r="Q84" s="196"/>
      <c r="R84" s="197">
        <f>R85</f>
        <v>0</v>
      </c>
      <c r="S84" s="196"/>
      <c r="T84" s="198">
        <f>T85</f>
        <v>0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199" t="s">
        <v>78</v>
      </c>
      <c r="AT84" s="200" t="s">
        <v>69</v>
      </c>
      <c r="AU84" s="200" t="s">
        <v>70</v>
      </c>
      <c r="AY84" s="199" t="s">
        <v>124</v>
      </c>
      <c r="BK84" s="201">
        <f>BK85</f>
        <v>0</v>
      </c>
    </row>
    <row r="85" s="12" customFormat="1" ht="22.8" customHeight="1">
      <c r="A85" s="12"/>
      <c r="B85" s="188"/>
      <c r="C85" s="189"/>
      <c r="D85" s="190" t="s">
        <v>69</v>
      </c>
      <c r="E85" s="202" t="s">
        <v>78</v>
      </c>
      <c r="F85" s="202" t="s">
        <v>125</v>
      </c>
      <c r="G85" s="189"/>
      <c r="H85" s="189"/>
      <c r="I85" s="192"/>
      <c r="J85" s="203">
        <f>BK85</f>
        <v>0</v>
      </c>
      <c r="K85" s="189"/>
      <c r="L85" s="194"/>
      <c r="M85" s="195"/>
      <c r="N85" s="196"/>
      <c r="O85" s="196"/>
      <c r="P85" s="197">
        <f>SUM(P86:P99)</f>
        <v>0</v>
      </c>
      <c r="Q85" s="196"/>
      <c r="R85" s="197">
        <f>SUM(R86:R99)</f>
        <v>0</v>
      </c>
      <c r="S85" s="196"/>
      <c r="T85" s="198">
        <f>SUM(T86:T99)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199" t="s">
        <v>78</v>
      </c>
      <c r="AT85" s="200" t="s">
        <v>69</v>
      </c>
      <c r="AU85" s="200" t="s">
        <v>78</v>
      </c>
      <c r="AY85" s="199" t="s">
        <v>124</v>
      </c>
      <c r="BK85" s="201">
        <f>SUM(BK86:BK99)</f>
        <v>0</v>
      </c>
    </row>
    <row r="86" s="2" customFormat="1" ht="14.4" customHeight="1">
      <c r="A86" s="38"/>
      <c r="B86" s="39"/>
      <c r="C86" s="204" t="s">
        <v>78</v>
      </c>
      <c r="D86" s="204" t="s">
        <v>126</v>
      </c>
      <c r="E86" s="205" t="s">
        <v>127</v>
      </c>
      <c r="F86" s="206" t="s">
        <v>128</v>
      </c>
      <c r="G86" s="207" t="s">
        <v>129</v>
      </c>
      <c r="H86" s="208">
        <v>0.184</v>
      </c>
      <c r="I86" s="209"/>
      <c r="J86" s="210">
        <f>ROUND(I86*H86,2)</f>
        <v>0</v>
      </c>
      <c r="K86" s="206" t="s">
        <v>130</v>
      </c>
      <c r="L86" s="44"/>
      <c r="M86" s="211" t="s">
        <v>19</v>
      </c>
      <c r="N86" s="212" t="s">
        <v>41</v>
      </c>
      <c r="O86" s="84"/>
      <c r="P86" s="213">
        <f>O86*H86</f>
        <v>0</v>
      </c>
      <c r="Q86" s="213">
        <v>0</v>
      </c>
      <c r="R86" s="213">
        <f>Q86*H86</f>
        <v>0</v>
      </c>
      <c r="S86" s="213">
        <v>0</v>
      </c>
      <c r="T86" s="214">
        <f>S86*H86</f>
        <v>0</v>
      </c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  <c r="AR86" s="215" t="s">
        <v>131</v>
      </c>
      <c r="AT86" s="215" t="s">
        <v>126</v>
      </c>
      <c r="AU86" s="215" t="s">
        <v>80</v>
      </c>
      <c r="AY86" s="17" t="s">
        <v>124</v>
      </c>
      <c r="BE86" s="216">
        <f>IF(N86="základní",J86,0)</f>
        <v>0</v>
      </c>
      <c r="BF86" s="216">
        <f>IF(N86="snížená",J86,0)</f>
        <v>0</v>
      </c>
      <c r="BG86" s="216">
        <f>IF(N86="zákl. přenesená",J86,0)</f>
        <v>0</v>
      </c>
      <c r="BH86" s="216">
        <f>IF(N86="sníž. přenesená",J86,0)</f>
        <v>0</v>
      </c>
      <c r="BI86" s="216">
        <f>IF(N86="nulová",J86,0)</f>
        <v>0</v>
      </c>
      <c r="BJ86" s="17" t="s">
        <v>78</v>
      </c>
      <c r="BK86" s="216">
        <f>ROUND(I86*H86,2)</f>
        <v>0</v>
      </c>
      <c r="BL86" s="17" t="s">
        <v>131</v>
      </c>
      <c r="BM86" s="215" t="s">
        <v>216</v>
      </c>
    </row>
    <row r="87" s="2" customFormat="1">
      <c r="A87" s="38"/>
      <c r="B87" s="39"/>
      <c r="C87" s="40"/>
      <c r="D87" s="217" t="s">
        <v>133</v>
      </c>
      <c r="E87" s="40"/>
      <c r="F87" s="218" t="s">
        <v>134</v>
      </c>
      <c r="G87" s="40"/>
      <c r="H87" s="40"/>
      <c r="I87" s="219"/>
      <c r="J87" s="40"/>
      <c r="K87" s="40"/>
      <c r="L87" s="44"/>
      <c r="M87" s="220"/>
      <c r="N87" s="221"/>
      <c r="O87" s="84"/>
      <c r="P87" s="84"/>
      <c r="Q87" s="84"/>
      <c r="R87" s="84"/>
      <c r="S87" s="84"/>
      <c r="T87" s="85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  <c r="AT87" s="17" t="s">
        <v>133</v>
      </c>
      <c r="AU87" s="17" t="s">
        <v>80</v>
      </c>
    </row>
    <row r="88" s="2" customFormat="1">
      <c r="A88" s="38"/>
      <c r="B88" s="39"/>
      <c r="C88" s="40"/>
      <c r="D88" s="222" t="s">
        <v>135</v>
      </c>
      <c r="E88" s="40"/>
      <c r="F88" s="223" t="s">
        <v>136</v>
      </c>
      <c r="G88" s="40"/>
      <c r="H88" s="40"/>
      <c r="I88" s="219"/>
      <c r="J88" s="40"/>
      <c r="K88" s="40"/>
      <c r="L88" s="44"/>
      <c r="M88" s="220"/>
      <c r="N88" s="221"/>
      <c r="O88" s="84"/>
      <c r="P88" s="84"/>
      <c r="Q88" s="84"/>
      <c r="R88" s="84"/>
      <c r="S88" s="84"/>
      <c r="T88" s="85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  <c r="AT88" s="17" t="s">
        <v>135</v>
      </c>
      <c r="AU88" s="17" t="s">
        <v>80</v>
      </c>
    </row>
    <row r="89" s="13" customFormat="1">
      <c r="A89" s="13"/>
      <c r="B89" s="224"/>
      <c r="C89" s="225"/>
      <c r="D89" s="217" t="s">
        <v>137</v>
      </c>
      <c r="E89" s="226" t="s">
        <v>19</v>
      </c>
      <c r="F89" s="227" t="s">
        <v>217</v>
      </c>
      <c r="G89" s="225"/>
      <c r="H89" s="228">
        <v>0.184</v>
      </c>
      <c r="I89" s="229"/>
      <c r="J89" s="225"/>
      <c r="K89" s="225"/>
      <c r="L89" s="230"/>
      <c r="M89" s="231"/>
      <c r="N89" s="232"/>
      <c r="O89" s="232"/>
      <c r="P89" s="232"/>
      <c r="Q89" s="232"/>
      <c r="R89" s="232"/>
      <c r="S89" s="232"/>
      <c r="T89" s="233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T89" s="234" t="s">
        <v>137</v>
      </c>
      <c r="AU89" s="234" t="s">
        <v>80</v>
      </c>
      <c r="AV89" s="13" t="s">
        <v>80</v>
      </c>
      <c r="AW89" s="13" t="s">
        <v>32</v>
      </c>
      <c r="AX89" s="13" t="s">
        <v>78</v>
      </c>
      <c r="AY89" s="234" t="s">
        <v>124</v>
      </c>
    </row>
    <row r="90" s="2" customFormat="1" ht="14.4" customHeight="1">
      <c r="A90" s="38"/>
      <c r="B90" s="39"/>
      <c r="C90" s="204" t="s">
        <v>80</v>
      </c>
      <c r="D90" s="204" t="s">
        <v>126</v>
      </c>
      <c r="E90" s="205" t="s">
        <v>139</v>
      </c>
      <c r="F90" s="206" t="s">
        <v>140</v>
      </c>
      <c r="G90" s="207" t="s">
        <v>129</v>
      </c>
      <c r="H90" s="208">
        <v>0.02</v>
      </c>
      <c r="I90" s="209"/>
      <c r="J90" s="210">
        <f>ROUND(I90*H90,2)</f>
        <v>0</v>
      </c>
      <c r="K90" s="206" t="s">
        <v>130</v>
      </c>
      <c r="L90" s="44"/>
      <c r="M90" s="211" t="s">
        <v>19</v>
      </c>
      <c r="N90" s="212" t="s">
        <v>41</v>
      </c>
      <c r="O90" s="84"/>
      <c r="P90" s="213">
        <f>O90*H90</f>
        <v>0</v>
      </c>
      <c r="Q90" s="213">
        <v>0</v>
      </c>
      <c r="R90" s="213">
        <f>Q90*H90</f>
        <v>0</v>
      </c>
      <c r="S90" s="213">
        <v>0</v>
      </c>
      <c r="T90" s="214">
        <f>S90*H90</f>
        <v>0</v>
      </c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R90" s="215" t="s">
        <v>131</v>
      </c>
      <c r="AT90" s="215" t="s">
        <v>126</v>
      </c>
      <c r="AU90" s="215" t="s">
        <v>80</v>
      </c>
      <c r="AY90" s="17" t="s">
        <v>124</v>
      </c>
      <c r="BE90" s="216">
        <f>IF(N90="základní",J90,0)</f>
        <v>0</v>
      </c>
      <c r="BF90" s="216">
        <f>IF(N90="snížená",J90,0)</f>
        <v>0</v>
      </c>
      <c r="BG90" s="216">
        <f>IF(N90="zákl. přenesená",J90,0)</f>
        <v>0</v>
      </c>
      <c r="BH90" s="216">
        <f>IF(N90="sníž. přenesená",J90,0)</f>
        <v>0</v>
      </c>
      <c r="BI90" s="216">
        <f>IF(N90="nulová",J90,0)</f>
        <v>0</v>
      </c>
      <c r="BJ90" s="17" t="s">
        <v>78</v>
      </c>
      <c r="BK90" s="216">
        <f>ROUND(I90*H90,2)</f>
        <v>0</v>
      </c>
      <c r="BL90" s="17" t="s">
        <v>131</v>
      </c>
      <c r="BM90" s="215" t="s">
        <v>218</v>
      </c>
    </row>
    <row r="91" s="2" customFormat="1">
      <c r="A91" s="38"/>
      <c r="B91" s="39"/>
      <c r="C91" s="40"/>
      <c r="D91" s="217" t="s">
        <v>133</v>
      </c>
      <c r="E91" s="40"/>
      <c r="F91" s="218" t="s">
        <v>142</v>
      </c>
      <c r="G91" s="40"/>
      <c r="H91" s="40"/>
      <c r="I91" s="219"/>
      <c r="J91" s="40"/>
      <c r="K91" s="40"/>
      <c r="L91" s="44"/>
      <c r="M91" s="220"/>
      <c r="N91" s="221"/>
      <c r="O91" s="84"/>
      <c r="P91" s="84"/>
      <c r="Q91" s="84"/>
      <c r="R91" s="84"/>
      <c r="S91" s="84"/>
      <c r="T91" s="85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T91" s="17" t="s">
        <v>133</v>
      </c>
      <c r="AU91" s="17" t="s">
        <v>80</v>
      </c>
    </row>
    <row r="92" s="2" customFormat="1">
      <c r="A92" s="38"/>
      <c r="B92" s="39"/>
      <c r="C92" s="40"/>
      <c r="D92" s="222" t="s">
        <v>135</v>
      </c>
      <c r="E92" s="40"/>
      <c r="F92" s="223" t="s">
        <v>143</v>
      </c>
      <c r="G92" s="40"/>
      <c r="H92" s="40"/>
      <c r="I92" s="219"/>
      <c r="J92" s="40"/>
      <c r="K92" s="40"/>
      <c r="L92" s="44"/>
      <c r="M92" s="220"/>
      <c r="N92" s="221"/>
      <c r="O92" s="84"/>
      <c r="P92" s="84"/>
      <c r="Q92" s="84"/>
      <c r="R92" s="84"/>
      <c r="S92" s="84"/>
      <c r="T92" s="85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  <c r="AT92" s="17" t="s">
        <v>135</v>
      </c>
      <c r="AU92" s="17" t="s">
        <v>80</v>
      </c>
    </row>
    <row r="93" s="13" customFormat="1">
      <c r="A93" s="13"/>
      <c r="B93" s="224"/>
      <c r="C93" s="225"/>
      <c r="D93" s="217" t="s">
        <v>137</v>
      </c>
      <c r="E93" s="226" t="s">
        <v>19</v>
      </c>
      <c r="F93" s="227" t="s">
        <v>219</v>
      </c>
      <c r="G93" s="225"/>
      <c r="H93" s="228">
        <v>0.02</v>
      </c>
      <c r="I93" s="229"/>
      <c r="J93" s="225"/>
      <c r="K93" s="225"/>
      <c r="L93" s="230"/>
      <c r="M93" s="231"/>
      <c r="N93" s="232"/>
      <c r="O93" s="232"/>
      <c r="P93" s="232"/>
      <c r="Q93" s="232"/>
      <c r="R93" s="232"/>
      <c r="S93" s="232"/>
      <c r="T93" s="233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T93" s="234" t="s">
        <v>137</v>
      </c>
      <c r="AU93" s="234" t="s">
        <v>80</v>
      </c>
      <c r="AV93" s="13" t="s">
        <v>80</v>
      </c>
      <c r="AW93" s="13" t="s">
        <v>32</v>
      </c>
      <c r="AX93" s="13" t="s">
        <v>78</v>
      </c>
      <c r="AY93" s="234" t="s">
        <v>124</v>
      </c>
    </row>
    <row r="94" s="2" customFormat="1" ht="14.4" customHeight="1">
      <c r="A94" s="38"/>
      <c r="B94" s="39"/>
      <c r="C94" s="204" t="s">
        <v>145</v>
      </c>
      <c r="D94" s="204" t="s">
        <v>126</v>
      </c>
      <c r="E94" s="205" t="s">
        <v>146</v>
      </c>
      <c r="F94" s="206" t="s">
        <v>147</v>
      </c>
      <c r="G94" s="207" t="s">
        <v>129</v>
      </c>
      <c r="H94" s="208">
        <v>0.184</v>
      </c>
      <c r="I94" s="209"/>
      <c r="J94" s="210">
        <f>ROUND(I94*H94,2)</f>
        <v>0</v>
      </c>
      <c r="K94" s="206" t="s">
        <v>130</v>
      </c>
      <c r="L94" s="44"/>
      <c r="M94" s="211" t="s">
        <v>19</v>
      </c>
      <c r="N94" s="212" t="s">
        <v>41</v>
      </c>
      <c r="O94" s="84"/>
      <c r="P94" s="213">
        <f>O94*H94</f>
        <v>0</v>
      </c>
      <c r="Q94" s="213">
        <v>0</v>
      </c>
      <c r="R94" s="213">
        <f>Q94*H94</f>
        <v>0</v>
      </c>
      <c r="S94" s="213">
        <v>0</v>
      </c>
      <c r="T94" s="214">
        <f>S94*H94</f>
        <v>0</v>
      </c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R94" s="215" t="s">
        <v>131</v>
      </c>
      <c r="AT94" s="215" t="s">
        <v>126</v>
      </c>
      <c r="AU94" s="215" t="s">
        <v>80</v>
      </c>
      <c r="AY94" s="17" t="s">
        <v>124</v>
      </c>
      <c r="BE94" s="216">
        <f>IF(N94="základní",J94,0)</f>
        <v>0</v>
      </c>
      <c r="BF94" s="216">
        <f>IF(N94="snížená",J94,0)</f>
        <v>0</v>
      </c>
      <c r="BG94" s="216">
        <f>IF(N94="zákl. přenesená",J94,0)</f>
        <v>0</v>
      </c>
      <c r="BH94" s="216">
        <f>IF(N94="sníž. přenesená",J94,0)</f>
        <v>0</v>
      </c>
      <c r="BI94" s="216">
        <f>IF(N94="nulová",J94,0)</f>
        <v>0</v>
      </c>
      <c r="BJ94" s="17" t="s">
        <v>78</v>
      </c>
      <c r="BK94" s="216">
        <f>ROUND(I94*H94,2)</f>
        <v>0</v>
      </c>
      <c r="BL94" s="17" t="s">
        <v>131</v>
      </c>
      <c r="BM94" s="215" t="s">
        <v>220</v>
      </c>
    </row>
    <row r="95" s="2" customFormat="1">
      <c r="A95" s="38"/>
      <c r="B95" s="39"/>
      <c r="C95" s="40"/>
      <c r="D95" s="217" t="s">
        <v>133</v>
      </c>
      <c r="E95" s="40"/>
      <c r="F95" s="218" t="s">
        <v>149</v>
      </c>
      <c r="G95" s="40"/>
      <c r="H95" s="40"/>
      <c r="I95" s="219"/>
      <c r="J95" s="40"/>
      <c r="K95" s="40"/>
      <c r="L95" s="44"/>
      <c r="M95" s="220"/>
      <c r="N95" s="221"/>
      <c r="O95" s="84"/>
      <c r="P95" s="84"/>
      <c r="Q95" s="84"/>
      <c r="R95" s="84"/>
      <c r="S95" s="84"/>
      <c r="T95" s="85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T95" s="17" t="s">
        <v>133</v>
      </c>
      <c r="AU95" s="17" t="s">
        <v>80</v>
      </c>
    </row>
    <row r="96" s="2" customFormat="1">
      <c r="A96" s="38"/>
      <c r="B96" s="39"/>
      <c r="C96" s="40"/>
      <c r="D96" s="222" t="s">
        <v>135</v>
      </c>
      <c r="E96" s="40"/>
      <c r="F96" s="223" t="s">
        <v>150</v>
      </c>
      <c r="G96" s="40"/>
      <c r="H96" s="40"/>
      <c r="I96" s="219"/>
      <c r="J96" s="40"/>
      <c r="K96" s="40"/>
      <c r="L96" s="44"/>
      <c r="M96" s="220"/>
      <c r="N96" s="221"/>
      <c r="O96" s="84"/>
      <c r="P96" s="84"/>
      <c r="Q96" s="84"/>
      <c r="R96" s="84"/>
      <c r="S96" s="84"/>
      <c r="T96" s="85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T96" s="17" t="s">
        <v>135</v>
      </c>
      <c r="AU96" s="17" t="s">
        <v>80</v>
      </c>
    </row>
    <row r="97" s="2" customFormat="1" ht="14.4" customHeight="1">
      <c r="A97" s="38"/>
      <c r="B97" s="39"/>
      <c r="C97" s="204" t="s">
        <v>131</v>
      </c>
      <c r="D97" s="204" t="s">
        <v>126</v>
      </c>
      <c r="E97" s="205" t="s">
        <v>151</v>
      </c>
      <c r="F97" s="206" t="s">
        <v>152</v>
      </c>
      <c r="G97" s="207" t="s">
        <v>129</v>
      </c>
      <c r="H97" s="208">
        <v>0.02</v>
      </c>
      <c r="I97" s="209"/>
      <c r="J97" s="210">
        <f>ROUND(I97*H97,2)</f>
        <v>0</v>
      </c>
      <c r="K97" s="206" t="s">
        <v>130</v>
      </c>
      <c r="L97" s="44"/>
      <c r="M97" s="211" t="s">
        <v>19</v>
      </c>
      <c r="N97" s="212" t="s">
        <v>41</v>
      </c>
      <c r="O97" s="84"/>
      <c r="P97" s="213">
        <f>O97*H97</f>
        <v>0</v>
      </c>
      <c r="Q97" s="213">
        <v>0</v>
      </c>
      <c r="R97" s="213">
        <f>Q97*H97</f>
        <v>0</v>
      </c>
      <c r="S97" s="213">
        <v>0</v>
      </c>
      <c r="T97" s="214">
        <f>S97*H97</f>
        <v>0</v>
      </c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R97" s="215" t="s">
        <v>131</v>
      </c>
      <c r="AT97" s="215" t="s">
        <v>126</v>
      </c>
      <c r="AU97" s="215" t="s">
        <v>80</v>
      </c>
      <c r="AY97" s="17" t="s">
        <v>124</v>
      </c>
      <c r="BE97" s="216">
        <f>IF(N97="základní",J97,0)</f>
        <v>0</v>
      </c>
      <c r="BF97" s="216">
        <f>IF(N97="snížená",J97,0)</f>
        <v>0</v>
      </c>
      <c r="BG97" s="216">
        <f>IF(N97="zákl. přenesená",J97,0)</f>
        <v>0</v>
      </c>
      <c r="BH97" s="216">
        <f>IF(N97="sníž. přenesená",J97,0)</f>
        <v>0</v>
      </c>
      <c r="BI97" s="216">
        <f>IF(N97="nulová",J97,0)</f>
        <v>0</v>
      </c>
      <c r="BJ97" s="17" t="s">
        <v>78</v>
      </c>
      <c r="BK97" s="216">
        <f>ROUND(I97*H97,2)</f>
        <v>0</v>
      </c>
      <c r="BL97" s="17" t="s">
        <v>131</v>
      </c>
      <c r="BM97" s="215" t="s">
        <v>221</v>
      </c>
    </row>
    <row r="98" s="2" customFormat="1">
      <c r="A98" s="38"/>
      <c r="B98" s="39"/>
      <c r="C98" s="40"/>
      <c r="D98" s="217" t="s">
        <v>133</v>
      </c>
      <c r="E98" s="40"/>
      <c r="F98" s="218" t="s">
        <v>154</v>
      </c>
      <c r="G98" s="40"/>
      <c r="H98" s="40"/>
      <c r="I98" s="219"/>
      <c r="J98" s="40"/>
      <c r="K98" s="40"/>
      <c r="L98" s="44"/>
      <c r="M98" s="220"/>
      <c r="N98" s="221"/>
      <c r="O98" s="84"/>
      <c r="P98" s="84"/>
      <c r="Q98" s="84"/>
      <c r="R98" s="84"/>
      <c r="S98" s="84"/>
      <c r="T98" s="85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T98" s="17" t="s">
        <v>133</v>
      </c>
      <c r="AU98" s="17" t="s">
        <v>80</v>
      </c>
    </row>
    <row r="99" s="2" customFormat="1">
      <c r="A99" s="38"/>
      <c r="B99" s="39"/>
      <c r="C99" s="40"/>
      <c r="D99" s="222" t="s">
        <v>135</v>
      </c>
      <c r="E99" s="40"/>
      <c r="F99" s="223" t="s">
        <v>155</v>
      </c>
      <c r="G99" s="40"/>
      <c r="H99" s="40"/>
      <c r="I99" s="219"/>
      <c r="J99" s="40"/>
      <c r="K99" s="40"/>
      <c r="L99" s="44"/>
      <c r="M99" s="220"/>
      <c r="N99" s="221"/>
      <c r="O99" s="84"/>
      <c r="P99" s="84"/>
      <c r="Q99" s="84"/>
      <c r="R99" s="84"/>
      <c r="S99" s="84"/>
      <c r="T99" s="85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  <c r="AT99" s="17" t="s">
        <v>135</v>
      </c>
      <c r="AU99" s="17" t="s">
        <v>80</v>
      </c>
    </row>
    <row r="100" s="12" customFormat="1" ht="25.92" customHeight="1">
      <c r="A100" s="12"/>
      <c r="B100" s="188"/>
      <c r="C100" s="189"/>
      <c r="D100" s="190" t="s">
        <v>69</v>
      </c>
      <c r="E100" s="191" t="s">
        <v>156</v>
      </c>
      <c r="F100" s="191" t="s">
        <v>157</v>
      </c>
      <c r="G100" s="189"/>
      <c r="H100" s="189"/>
      <c r="I100" s="192"/>
      <c r="J100" s="193">
        <f>BK100</f>
        <v>0</v>
      </c>
      <c r="K100" s="189"/>
      <c r="L100" s="194"/>
      <c r="M100" s="195"/>
      <c r="N100" s="196"/>
      <c r="O100" s="196"/>
      <c r="P100" s="197">
        <f>P101</f>
        <v>0</v>
      </c>
      <c r="Q100" s="196"/>
      <c r="R100" s="197">
        <f>R101</f>
        <v>0</v>
      </c>
      <c r="S100" s="196"/>
      <c r="T100" s="198">
        <f>T101</f>
        <v>0</v>
      </c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R100" s="199" t="s">
        <v>131</v>
      </c>
      <c r="AT100" s="200" t="s">
        <v>69</v>
      </c>
      <c r="AU100" s="200" t="s">
        <v>70</v>
      </c>
      <c r="AY100" s="199" t="s">
        <v>124</v>
      </c>
      <c r="BK100" s="201">
        <f>BK101</f>
        <v>0</v>
      </c>
    </row>
    <row r="101" s="12" customFormat="1" ht="22.8" customHeight="1">
      <c r="A101" s="12"/>
      <c r="B101" s="188"/>
      <c r="C101" s="189"/>
      <c r="D101" s="190" t="s">
        <v>69</v>
      </c>
      <c r="E101" s="202" t="s">
        <v>158</v>
      </c>
      <c r="F101" s="202" t="s">
        <v>159</v>
      </c>
      <c r="G101" s="189"/>
      <c r="H101" s="189"/>
      <c r="I101" s="192"/>
      <c r="J101" s="203">
        <f>BK101</f>
        <v>0</v>
      </c>
      <c r="K101" s="189"/>
      <c r="L101" s="194"/>
      <c r="M101" s="195"/>
      <c r="N101" s="196"/>
      <c r="O101" s="196"/>
      <c r="P101" s="197">
        <f>SUM(P102:P105)</f>
        <v>0</v>
      </c>
      <c r="Q101" s="196"/>
      <c r="R101" s="197">
        <f>SUM(R102:R105)</f>
        <v>0</v>
      </c>
      <c r="S101" s="196"/>
      <c r="T101" s="198">
        <f>SUM(T102:T105)</f>
        <v>0</v>
      </c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R101" s="199" t="s">
        <v>131</v>
      </c>
      <c r="AT101" s="200" t="s">
        <v>69</v>
      </c>
      <c r="AU101" s="200" t="s">
        <v>78</v>
      </c>
      <c r="AY101" s="199" t="s">
        <v>124</v>
      </c>
      <c r="BK101" s="201">
        <f>SUM(BK102:BK105)</f>
        <v>0</v>
      </c>
    </row>
    <row r="102" s="2" customFormat="1" ht="19.8" customHeight="1">
      <c r="A102" s="38"/>
      <c r="B102" s="39"/>
      <c r="C102" s="204" t="s">
        <v>160</v>
      </c>
      <c r="D102" s="204" t="s">
        <v>126</v>
      </c>
      <c r="E102" s="205" t="s">
        <v>161</v>
      </c>
      <c r="F102" s="206" t="s">
        <v>162</v>
      </c>
      <c r="G102" s="207" t="s">
        <v>129</v>
      </c>
      <c r="H102" s="208">
        <v>0.184</v>
      </c>
      <c r="I102" s="209"/>
      <c r="J102" s="210">
        <f>ROUND(I102*H102,2)</f>
        <v>0</v>
      </c>
      <c r="K102" s="206" t="s">
        <v>19</v>
      </c>
      <c r="L102" s="44"/>
      <c r="M102" s="211" t="s">
        <v>19</v>
      </c>
      <c r="N102" s="212" t="s">
        <v>41</v>
      </c>
      <c r="O102" s="84"/>
      <c r="P102" s="213">
        <f>O102*H102</f>
        <v>0</v>
      </c>
      <c r="Q102" s="213">
        <v>0</v>
      </c>
      <c r="R102" s="213">
        <f>Q102*H102</f>
        <v>0</v>
      </c>
      <c r="S102" s="213">
        <v>0</v>
      </c>
      <c r="T102" s="214">
        <f>S102*H102</f>
        <v>0</v>
      </c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R102" s="215" t="s">
        <v>163</v>
      </c>
      <c r="AT102" s="215" t="s">
        <v>126</v>
      </c>
      <c r="AU102" s="215" t="s">
        <v>80</v>
      </c>
      <c r="AY102" s="17" t="s">
        <v>124</v>
      </c>
      <c r="BE102" s="216">
        <f>IF(N102="základní",J102,0)</f>
        <v>0</v>
      </c>
      <c r="BF102" s="216">
        <f>IF(N102="snížená",J102,0)</f>
        <v>0</v>
      </c>
      <c r="BG102" s="216">
        <f>IF(N102="zákl. přenesená",J102,0)</f>
        <v>0</v>
      </c>
      <c r="BH102" s="216">
        <f>IF(N102="sníž. přenesená",J102,0)</f>
        <v>0</v>
      </c>
      <c r="BI102" s="216">
        <f>IF(N102="nulová",J102,0)</f>
        <v>0</v>
      </c>
      <c r="BJ102" s="17" t="s">
        <v>78</v>
      </c>
      <c r="BK102" s="216">
        <f>ROUND(I102*H102,2)</f>
        <v>0</v>
      </c>
      <c r="BL102" s="17" t="s">
        <v>163</v>
      </c>
      <c r="BM102" s="215" t="s">
        <v>222</v>
      </c>
    </row>
    <row r="103" s="2" customFormat="1">
      <c r="A103" s="38"/>
      <c r="B103" s="39"/>
      <c r="C103" s="40"/>
      <c r="D103" s="217" t="s">
        <v>133</v>
      </c>
      <c r="E103" s="40"/>
      <c r="F103" s="218" t="s">
        <v>165</v>
      </c>
      <c r="G103" s="40"/>
      <c r="H103" s="40"/>
      <c r="I103" s="219"/>
      <c r="J103" s="40"/>
      <c r="K103" s="40"/>
      <c r="L103" s="44"/>
      <c r="M103" s="220"/>
      <c r="N103" s="221"/>
      <c r="O103" s="84"/>
      <c r="P103" s="84"/>
      <c r="Q103" s="84"/>
      <c r="R103" s="84"/>
      <c r="S103" s="84"/>
      <c r="T103" s="85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  <c r="AT103" s="17" t="s">
        <v>133</v>
      </c>
      <c r="AU103" s="17" t="s">
        <v>80</v>
      </c>
    </row>
    <row r="104" s="2" customFormat="1" ht="19.8" customHeight="1">
      <c r="A104" s="38"/>
      <c r="B104" s="39"/>
      <c r="C104" s="204" t="s">
        <v>166</v>
      </c>
      <c r="D104" s="204" t="s">
        <v>126</v>
      </c>
      <c r="E104" s="205" t="s">
        <v>167</v>
      </c>
      <c r="F104" s="206" t="s">
        <v>168</v>
      </c>
      <c r="G104" s="207" t="s">
        <v>129</v>
      </c>
      <c r="H104" s="208">
        <v>0.02</v>
      </c>
      <c r="I104" s="209"/>
      <c r="J104" s="210">
        <f>ROUND(I104*H104,2)</f>
        <v>0</v>
      </c>
      <c r="K104" s="206" t="s">
        <v>19</v>
      </c>
      <c r="L104" s="44"/>
      <c r="M104" s="211" t="s">
        <v>19</v>
      </c>
      <c r="N104" s="212" t="s">
        <v>41</v>
      </c>
      <c r="O104" s="84"/>
      <c r="P104" s="213">
        <f>O104*H104</f>
        <v>0</v>
      </c>
      <c r="Q104" s="213">
        <v>0</v>
      </c>
      <c r="R104" s="213">
        <f>Q104*H104</f>
        <v>0</v>
      </c>
      <c r="S104" s="213">
        <v>0</v>
      </c>
      <c r="T104" s="214">
        <f>S104*H104</f>
        <v>0</v>
      </c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  <c r="AR104" s="215" t="s">
        <v>163</v>
      </c>
      <c r="AT104" s="215" t="s">
        <v>126</v>
      </c>
      <c r="AU104" s="215" t="s">
        <v>80</v>
      </c>
      <c r="AY104" s="17" t="s">
        <v>124</v>
      </c>
      <c r="BE104" s="216">
        <f>IF(N104="základní",J104,0)</f>
        <v>0</v>
      </c>
      <c r="BF104" s="216">
        <f>IF(N104="snížená",J104,0)</f>
        <v>0</v>
      </c>
      <c r="BG104" s="216">
        <f>IF(N104="zákl. přenesená",J104,0)</f>
        <v>0</v>
      </c>
      <c r="BH104" s="216">
        <f>IF(N104="sníž. přenesená",J104,0)</f>
        <v>0</v>
      </c>
      <c r="BI104" s="216">
        <f>IF(N104="nulová",J104,0)</f>
        <v>0</v>
      </c>
      <c r="BJ104" s="17" t="s">
        <v>78</v>
      </c>
      <c r="BK104" s="216">
        <f>ROUND(I104*H104,2)</f>
        <v>0</v>
      </c>
      <c r="BL104" s="17" t="s">
        <v>163</v>
      </c>
      <c r="BM104" s="215" t="s">
        <v>223</v>
      </c>
    </row>
    <row r="105" s="2" customFormat="1">
      <c r="A105" s="38"/>
      <c r="B105" s="39"/>
      <c r="C105" s="40"/>
      <c r="D105" s="217" t="s">
        <v>133</v>
      </c>
      <c r="E105" s="40"/>
      <c r="F105" s="218" t="s">
        <v>170</v>
      </c>
      <c r="G105" s="40"/>
      <c r="H105" s="40"/>
      <c r="I105" s="219"/>
      <c r="J105" s="40"/>
      <c r="K105" s="40"/>
      <c r="L105" s="44"/>
      <c r="M105" s="235"/>
      <c r="N105" s="236"/>
      <c r="O105" s="237"/>
      <c r="P105" s="237"/>
      <c r="Q105" s="237"/>
      <c r="R105" s="237"/>
      <c r="S105" s="237"/>
      <c r="T105" s="2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  <c r="AT105" s="17" t="s">
        <v>133</v>
      </c>
      <c r="AU105" s="17" t="s">
        <v>80</v>
      </c>
    </row>
    <row r="106" s="2" customFormat="1" ht="6.96" customHeight="1">
      <c r="A106" s="38"/>
      <c r="B106" s="59"/>
      <c r="C106" s="60"/>
      <c r="D106" s="60"/>
      <c r="E106" s="60"/>
      <c r="F106" s="60"/>
      <c r="G106" s="60"/>
      <c r="H106" s="60"/>
      <c r="I106" s="60"/>
      <c r="J106" s="60"/>
      <c r="K106" s="60"/>
      <c r="L106" s="44"/>
      <c r="M106" s="38"/>
      <c r="O106" s="38"/>
      <c r="P106" s="38"/>
      <c r="Q106" s="38"/>
      <c r="R106" s="38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</row>
  </sheetData>
  <sheetProtection sheet="1" autoFilter="0" formatColumns="0" formatRows="0" objects="1" scenarios="1" spinCount="100000" saltValue="+Sf27cLh0jNZYuRAWvM0Deli7ATInFMftu4isK3Egr6Vy62MJg8tYa/KTwoKRnxutFJ8QCJhRcF0hpQ2gRYC9Q==" hashValue="8C2MlYxfyyY26gE0++vFK9V6PKmy4SsshNolyJPxhRFYNOG+814u96RYCMf6vf4FXTrPRdz10cgQVDHDSAHGHw==" algorithmName="SHA-512" password="EB82"/>
  <autoFilter ref="C82:K105"/>
  <mergeCells count="9">
    <mergeCell ref="E7:H7"/>
    <mergeCell ref="E9:H9"/>
    <mergeCell ref="E18:H18"/>
    <mergeCell ref="E27:H27"/>
    <mergeCell ref="E48:H48"/>
    <mergeCell ref="E50:H50"/>
    <mergeCell ref="E73:H73"/>
    <mergeCell ref="E75:H75"/>
    <mergeCell ref="L2:V2"/>
  </mergeCells>
  <hyperlinks>
    <hyperlink ref="F88" r:id="rId1" display="https://podminky.urs.cz/item/CS_URS_2024_01/111103213"/>
    <hyperlink ref="F92" r:id="rId2" display="https://podminky.urs.cz/item/CS_URS_2024_01/111103223"/>
    <hyperlink ref="F96" r:id="rId3" display="https://podminky.urs.cz/item/CS_URS_2024_01/185803106"/>
    <hyperlink ref="F99" r:id="rId4" display="https://podminky.urs.cz/item/CS_URS_2024_01/185803107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5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 topLeftCell="A58"/>
  </sheetViews>
  <sheetFormatPr defaultRowHeight="13.5"/>
  <cols>
    <col min="1" max="1" width="8.28125" style="239" customWidth="1"/>
    <col min="2" max="2" width="1.710938" style="239" customWidth="1"/>
    <col min="3" max="4" width="5.003906" style="239" customWidth="1"/>
    <col min="5" max="5" width="11.71094" style="239" customWidth="1"/>
    <col min="6" max="6" width="9.140625" style="239" customWidth="1"/>
    <col min="7" max="7" width="5.003906" style="239" customWidth="1"/>
    <col min="8" max="8" width="77.85156" style="239" customWidth="1"/>
    <col min="9" max="10" width="20.00391" style="239" customWidth="1"/>
    <col min="11" max="11" width="1.710938" style="239" customWidth="1"/>
  </cols>
  <sheetData>
    <row r="1" s="1" customFormat="1" ht="37.5" customHeight="1"/>
    <row r="2" s="1" customFormat="1" ht="7.5" customHeight="1">
      <c r="B2" s="240"/>
      <c r="C2" s="241"/>
      <c r="D2" s="241"/>
      <c r="E2" s="241"/>
      <c r="F2" s="241"/>
      <c r="G2" s="241"/>
      <c r="H2" s="241"/>
      <c r="I2" s="241"/>
      <c r="J2" s="241"/>
      <c r="K2" s="242"/>
    </row>
    <row r="3" s="14" customFormat="1" ht="45" customHeight="1">
      <c r="B3" s="243"/>
      <c r="C3" s="244" t="s">
        <v>224</v>
      </c>
      <c r="D3" s="244"/>
      <c r="E3" s="244"/>
      <c r="F3" s="244"/>
      <c r="G3" s="244"/>
      <c r="H3" s="244"/>
      <c r="I3" s="244"/>
      <c r="J3" s="244"/>
      <c r="K3" s="245"/>
    </row>
    <row r="4" s="1" customFormat="1" ht="25.5" customHeight="1">
      <c r="B4" s="246"/>
      <c r="C4" s="247" t="s">
        <v>225</v>
      </c>
      <c r="D4" s="247"/>
      <c r="E4" s="247"/>
      <c r="F4" s="247"/>
      <c r="G4" s="247"/>
      <c r="H4" s="247"/>
      <c r="I4" s="247"/>
      <c r="J4" s="247"/>
      <c r="K4" s="248"/>
    </row>
    <row r="5" s="1" customFormat="1" ht="5.25" customHeight="1">
      <c r="B5" s="246"/>
      <c r="C5" s="249"/>
      <c r="D5" s="249"/>
      <c r="E5" s="249"/>
      <c r="F5" s="249"/>
      <c r="G5" s="249"/>
      <c r="H5" s="249"/>
      <c r="I5" s="249"/>
      <c r="J5" s="249"/>
      <c r="K5" s="248"/>
    </row>
    <row r="6" s="1" customFormat="1" ht="15" customHeight="1">
      <c r="B6" s="246"/>
      <c r="C6" s="250" t="s">
        <v>226</v>
      </c>
      <c r="D6" s="250"/>
      <c r="E6" s="250"/>
      <c r="F6" s="250"/>
      <c r="G6" s="250"/>
      <c r="H6" s="250"/>
      <c r="I6" s="250"/>
      <c r="J6" s="250"/>
      <c r="K6" s="248"/>
    </row>
    <row r="7" s="1" customFormat="1" ht="15" customHeight="1">
      <c r="B7" s="251"/>
      <c r="C7" s="250" t="s">
        <v>227</v>
      </c>
      <c r="D7" s="250"/>
      <c r="E7" s="250"/>
      <c r="F7" s="250"/>
      <c r="G7" s="250"/>
      <c r="H7" s="250"/>
      <c r="I7" s="250"/>
      <c r="J7" s="250"/>
      <c r="K7" s="248"/>
    </row>
    <row r="8" s="1" customFormat="1" ht="12.75" customHeight="1">
      <c r="B8" s="251"/>
      <c r="C8" s="250"/>
      <c r="D8" s="250"/>
      <c r="E8" s="250"/>
      <c r="F8" s="250"/>
      <c r="G8" s="250"/>
      <c r="H8" s="250"/>
      <c r="I8" s="250"/>
      <c r="J8" s="250"/>
      <c r="K8" s="248"/>
    </row>
    <row r="9" s="1" customFormat="1" ht="15" customHeight="1">
      <c r="B9" s="251"/>
      <c r="C9" s="250" t="s">
        <v>228</v>
      </c>
      <c r="D9" s="250"/>
      <c r="E9" s="250"/>
      <c r="F9" s="250"/>
      <c r="G9" s="250"/>
      <c r="H9" s="250"/>
      <c r="I9" s="250"/>
      <c r="J9" s="250"/>
      <c r="K9" s="248"/>
    </row>
    <row r="10" s="1" customFormat="1" ht="15" customHeight="1">
      <c r="B10" s="251"/>
      <c r="C10" s="250"/>
      <c r="D10" s="250" t="s">
        <v>229</v>
      </c>
      <c r="E10" s="250"/>
      <c r="F10" s="250"/>
      <c r="G10" s="250"/>
      <c r="H10" s="250"/>
      <c r="I10" s="250"/>
      <c r="J10" s="250"/>
      <c r="K10" s="248"/>
    </row>
    <row r="11" s="1" customFormat="1" ht="15" customHeight="1">
      <c r="B11" s="251"/>
      <c r="C11" s="252"/>
      <c r="D11" s="250" t="s">
        <v>230</v>
      </c>
      <c r="E11" s="250"/>
      <c r="F11" s="250"/>
      <c r="G11" s="250"/>
      <c r="H11" s="250"/>
      <c r="I11" s="250"/>
      <c r="J11" s="250"/>
      <c r="K11" s="248"/>
    </row>
    <row r="12" s="1" customFormat="1" ht="15" customHeight="1">
      <c r="B12" s="251"/>
      <c r="C12" s="252"/>
      <c r="D12" s="250"/>
      <c r="E12" s="250"/>
      <c r="F12" s="250"/>
      <c r="G12" s="250"/>
      <c r="H12" s="250"/>
      <c r="I12" s="250"/>
      <c r="J12" s="250"/>
      <c r="K12" s="248"/>
    </row>
    <row r="13" s="1" customFormat="1" ht="15" customHeight="1">
      <c r="B13" s="251"/>
      <c r="C13" s="252"/>
      <c r="D13" s="253" t="s">
        <v>231</v>
      </c>
      <c r="E13" s="250"/>
      <c r="F13" s="250"/>
      <c r="G13" s="250"/>
      <c r="H13" s="250"/>
      <c r="I13" s="250"/>
      <c r="J13" s="250"/>
      <c r="K13" s="248"/>
    </row>
    <row r="14" s="1" customFormat="1" ht="12.75" customHeight="1">
      <c r="B14" s="251"/>
      <c r="C14" s="252"/>
      <c r="D14" s="252"/>
      <c r="E14" s="252"/>
      <c r="F14" s="252"/>
      <c r="G14" s="252"/>
      <c r="H14" s="252"/>
      <c r="I14" s="252"/>
      <c r="J14" s="252"/>
      <c r="K14" s="248"/>
    </row>
    <row r="15" s="1" customFormat="1" ht="15" customHeight="1">
      <c r="B15" s="251"/>
      <c r="C15" s="252"/>
      <c r="D15" s="250" t="s">
        <v>232</v>
      </c>
      <c r="E15" s="250"/>
      <c r="F15" s="250"/>
      <c r="G15" s="250"/>
      <c r="H15" s="250"/>
      <c r="I15" s="250"/>
      <c r="J15" s="250"/>
      <c r="K15" s="248"/>
    </row>
    <row r="16" s="1" customFormat="1" ht="15" customHeight="1">
      <c r="B16" s="251"/>
      <c r="C16" s="252"/>
      <c r="D16" s="250" t="s">
        <v>233</v>
      </c>
      <c r="E16" s="250"/>
      <c r="F16" s="250"/>
      <c r="G16" s="250"/>
      <c r="H16" s="250"/>
      <c r="I16" s="250"/>
      <c r="J16" s="250"/>
      <c r="K16" s="248"/>
    </row>
    <row r="17" s="1" customFormat="1" ht="15" customHeight="1">
      <c r="B17" s="251"/>
      <c r="C17" s="252"/>
      <c r="D17" s="250" t="s">
        <v>234</v>
      </c>
      <c r="E17" s="250"/>
      <c r="F17" s="250"/>
      <c r="G17" s="250"/>
      <c r="H17" s="250"/>
      <c r="I17" s="250"/>
      <c r="J17" s="250"/>
      <c r="K17" s="248"/>
    </row>
    <row r="18" s="1" customFormat="1" ht="15" customHeight="1">
      <c r="B18" s="251"/>
      <c r="C18" s="252"/>
      <c r="D18" s="252"/>
      <c r="E18" s="254" t="s">
        <v>77</v>
      </c>
      <c r="F18" s="250" t="s">
        <v>235</v>
      </c>
      <c r="G18" s="250"/>
      <c r="H18" s="250"/>
      <c r="I18" s="250"/>
      <c r="J18" s="250"/>
      <c r="K18" s="248"/>
    </row>
    <row r="19" s="1" customFormat="1" ht="15" customHeight="1">
      <c r="B19" s="251"/>
      <c r="C19" s="252"/>
      <c r="D19" s="252"/>
      <c r="E19" s="254" t="s">
        <v>236</v>
      </c>
      <c r="F19" s="250" t="s">
        <v>237</v>
      </c>
      <c r="G19" s="250"/>
      <c r="H19" s="250"/>
      <c r="I19" s="250"/>
      <c r="J19" s="250"/>
      <c r="K19" s="248"/>
    </row>
    <row r="20" s="1" customFormat="1" ht="15" customHeight="1">
      <c r="B20" s="251"/>
      <c r="C20" s="252"/>
      <c r="D20" s="252"/>
      <c r="E20" s="254" t="s">
        <v>238</v>
      </c>
      <c r="F20" s="250" t="s">
        <v>239</v>
      </c>
      <c r="G20" s="250"/>
      <c r="H20" s="250"/>
      <c r="I20" s="250"/>
      <c r="J20" s="250"/>
      <c r="K20" s="248"/>
    </row>
    <row r="21" s="1" customFormat="1" ht="15" customHeight="1">
      <c r="B21" s="251"/>
      <c r="C21" s="252"/>
      <c r="D21" s="252"/>
      <c r="E21" s="254" t="s">
        <v>240</v>
      </c>
      <c r="F21" s="250" t="s">
        <v>241</v>
      </c>
      <c r="G21" s="250"/>
      <c r="H21" s="250"/>
      <c r="I21" s="250"/>
      <c r="J21" s="250"/>
      <c r="K21" s="248"/>
    </row>
    <row r="22" s="1" customFormat="1" ht="15" customHeight="1">
      <c r="B22" s="251"/>
      <c r="C22" s="252"/>
      <c r="D22" s="252"/>
      <c r="E22" s="254" t="s">
        <v>242</v>
      </c>
      <c r="F22" s="250" t="s">
        <v>243</v>
      </c>
      <c r="G22" s="250"/>
      <c r="H22" s="250"/>
      <c r="I22" s="250"/>
      <c r="J22" s="250"/>
      <c r="K22" s="248"/>
    </row>
    <row r="23" s="1" customFormat="1" ht="15" customHeight="1">
      <c r="B23" s="251"/>
      <c r="C23" s="252"/>
      <c r="D23" s="252"/>
      <c r="E23" s="254" t="s">
        <v>244</v>
      </c>
      <c r="F23" s="250" t="s">
        <v>245</v>
      </c>
      <c r="G23" s="250"/>
      <c r="H23" s="250"/>
      <c r="I23" s="250"/>
      <c r="J23" s="250"/>
      <c r="K23" s="248"/>
    </row>
    <row r="24" s="1" customFormat="1" ht="12.75" customHeight="1">
      <c r="B24" s="251"/>
      <c r="C24" s="252"/>
      <c r="D24" s="252"/>
      <c r="E24" s="252"/>
      <c r="F24" s="252"/>
      <c r="G24" s="252"/>
      <c r="H24" s="252"/>
      <c r="I24" s="252"/>
      <c r="J24" s="252"/>
      <c r="K24" s="248"/>
    </row>
    <row r="25" s="1" customFormat="1" ht="15" customHeight="1">
      <c r="B25" s="251"/>
      <c r="C25" s="250" t="s">
        <v>246</v>
      </c>
      <c r="D25" s="250"/>
      <c r="E25" s="250"/>
      <c r="F25" s="250"/>
      <c r="G25" s="250"/>
      <c r="H25" s="250"/>
      <c r="I25" s="250"/>
      <c r="J25" s="250"/>
      <c r="K25" s="248"/>
    </row>
    <row r="26" s="1" customFormat="1" ht="15" customHeight="1">
      <c r="B26" s="251"/>
      <c r="C26" s="250" t="s">
        <v>247</v>
      </c>
      <c r="D26" s="250"/>
      <c r="E26" s="250"/>
      <c r="F26" s="250"/>
      <c r="G26" s="250"/>
      <c r="H26" s="250"/>
      <c r="I26" s="250"/>
      <c r="J26" s="250"/>
      <c r="K26" s="248"/>
    </row>
    <row r="27" s="1" customFormat="1" ht="15" customHeight="1">
      <c r="B27" s="251"/>
      <c r="C27" s="250"/>
      <c r="D27" s="250" t="s">
        <v>248</v>
      </c>
      <c r="E27" s="250"/>
      <c r="F27" s="250"/>
      <c r="G27" s="250"/>
      <c r="H27" s="250"/>
      <c r="I27" s="250"/>
      <c r="J27" s="250"/>
      <c r="K27" s="248"/>
    </row>
    <row r="28" s="1" customFormat="1" ht="15" customHeight="1">
      <c r="B28" s="251"/>
      <c r="C28" s="252"/>
      <c r="D28" s="250" t="s">
        <v>249</v>
      </c>
      <c r="E28" s="250"/>
      <c r="F28" s="250"/>
      <c r="G28" s="250"/>
      <c r="H28" s="250"/>
      <c r="I28" s="250"/>
      <c r="J28" s="250"/>
      <c r="K28" s="248"/>
    </row>
    <row r="29" s="1" customFormat="1" ht="12.75" customHeight="1">
      <c r="B29" s="251"/>
      <c r="C29" s="252"/>
      <c r="D29" s="252"/>
      <c r="E29" s="252"/>
      <c r="F29" s="252"/>
      <c r="G29" s="252"/>
      <c r="H29" s="252"/>
      <c r="I29" s="252"/>
      <c r="J29" s="252"/>
      <c r="K29" s="248"/>
    </row>
    <row r="30" s="1" customFormat="1" ht="15" customHeight="1">
      <c r="B30" s="251"/>
      <c r="C30" s="252"/>
      <c r="D30" s="250" t="s">
        <v>250</v>
      </c>
      <c r="E30" s="250"/>
      <c r="F30" s="250"/>
      <c r="G30" s="250"/>
      <c r="H30" s="250"/>
      <c r="I30" s="250"/>
      <c r="J30" s="250"/>
      <c r="K30" s="248"/>
    </row>
    <row r="31" s="1" customFormat="1" ht="15" customHeight="1">
      <c r="B31" s="251"/>
      <c r="C31" s="252"/>
      <c r="D31" s="250" t="s">
        <v>251</v>
      </c>
      <c r="E31" s="250"/>
      <c r="F31" s="250"/>
      <c r="G31" s="250"/>
      <c r="H31" s="250"/>
      <c r="I31" s="250"/>
      <c r="J31" s="250"/>
      <c r="K31" s="248"/>
    </row>
    <row r="32" s="1" customFormat="1" ht="12.75" customHeight="1">
      <c r="B32" s="251"/>
      <c r="C32" s="252"/>
      <c r="D32" s="252"/>
      <c r="E32" s="252"/>
      <c r="F32" s="252"/>
      <c r="G32" s="252"/>
      <c r="H32" s="252"/>
      <c r="I32" s="252"/>
      <c r="J32" s="252"/>
      <c r="K32" s="248"/>
    </row>
    <row r="33" s="1" customFormat="1" ht="15" customHeight="1">
      <c r="B33" s="251"/>
      <c r="C33" s="252"/>
      <c r="D33" s="250" t="s">
        <v>252</v>
      </c>
      <c r="E33" s="250"/>
      <c r="F33" s="250"/>
      <c r="G33" s="250"/>
      <c r="H33" s="250"/>
      <c r="I33" s="250"/>
      <c r="J33" s="250"/>
      <c r="K33" s="248"/>
    </row>
    <row r="34" s="1" customFormat="1" ht="15" customHeight="1">
      <c r="B34" s="251"/>
      <c r="C34" s="252"/>
      <c r="D34" s="250" t="s">
        <v>253</v>
      </c>
      <c r="E34" s="250"/>
      <c r="F34" s="250"/>
      <c r="G34" s="250"/>
      <c r="H34" s="250"/>
      <c r="I34" s="250"/>
      <c r="J34" s="250"/>
      <c r="K34" s="248"/>
    </row>
    <row r="35" s="1" customFormat="1" ht="15" customHeight="1">
      <c r="B35" s="251"/>
      <c r="C35" s="252"/>
      <c r="D35" s="250" t="s">
        <v>254</v>
      </c>
      <c r="E35" s="250"/>
      <c r="F35" s="250"/>
      <c r="G35" s="250"/>
      <c r="H35" s="250"/>
      <c r="I35" s="250"/>
      <c r="J35" s="250"/>
      <c r="K35" s="248"/>
    </row>
    <row r="36" s="1" customFormat="1" ht="15" customHeight="1">
      <c r="B36" s="251"/>
      <c r="C36" s="252"/>
      <c r="D36" s="250"/>
      <c r="E36" s="253" t="s">
        <v>110</v>
      </c>
      <c r="F36" s="250"/>
      <c r="G36" s="250" t="s">
        <v>255</v>
      </c>
      <c r="H36" s="250"/>
      <c r="I36" s="250"/>
      <c r="J36" s="250"/>
      <c r="K36" s="248"/>
    </row>
    <row r="37" s="1" customFormat="1" ht="30.75" customHeight="1">
      <c r="B37" s="251"/>
      <c r="C37" s="252"/>
      <c r="D37" s="250"/>
      <c r="E37" s="253" t="s">
        <v>256</v>
      </c>
      <c r="F37" s="250"/>
      <c r="G37" s="250" t="s">
        <v>257</v>
      </c>
      <c r="H37" s="250"/>
      <c r="I37" s="250"/>
      <c r="J37" s="250"/>
      <c r="K37" s="248"/>
    </row>
    <row r="38" s="1" customFormat="1" ht="15" customHeight="1">
      <c r="B38" s="251"/>
      <c r="C38" s="252"/>
      <c r="D38" s="250"/>
      <c r="E38" s="253" t="s">
        <v>51</v>
      </c>
      <c r="F38" s="250"/>
      <c r="G38" s="250" t="s">
        <v>258</v>
      </c>
      <c r="H38" s="250"/>
      <c r="I38" s="250"/>
      <c r="J38" s="250"/>
      <c r="K38" s="248"/>
    </row>
    <row r="39" s="1" customFormat="1" ht="15" customHeight="1">
      <c r="B39" s="251"/>
      <c r="C39" s="252"/>
      <c r="D39" s="250"/>
      <c r="E39" s="253" t="s">
        <v>52</v>
      </c>
      <c r="F39" s="250"/>
      <c r="G39" s="250" t="s">
        <v>259</v>
      </c>
      <c r="H39" s="250"/>
      <c r="I39" s="250"/>
      <c r="J39" s="250"/>
      <c r="K39" s="248"/>
    </row>
    <row r="40" s="1" customFormat="1" ht="15" customHeight="1">
      <c r="B40" s="251"/>
      <c r="C40" s="252"/>
      <c r="D40" s="250"/>
      <c r="E40" s="253" t="s">
        <v>111</v>
      </c>
      <c r="F40" s="250"/>
      <c r="G40" s="250" t="s">
        <v>260</v>
      </c>
      <c r="H40" s="250"/>
      <c r="I40" s="250"/>
      <c r="J40" s="250"/>
      <c r="K40" s="248"/>
    </row>
    <row r="41" s="1" customFormat="1" ht="15" customHeight="1">
      <c r="B41" s="251"/>
      <c r="C41" s="252"/>
      <c r="D41" s="250"/>
      <c r="E41" s="253" t="s">
        <v>112</v>
      </c>
      <c r="F41" s="250"/>
      <c r="G41" s="250" t="s">
        <v>261</v>
      </c>
      <c r="H41" s="250"/>
      <c r="I41" s="250"/>
      <c r="J41" s="250"/>
      <c r="K41" s="248"/>
    </row>
    <row r="42" s="1" customFormat="1" ht="15" customHeight="1">
      <c r="B42" s="251"/>
      <c r="C42" s="252"/>
      <c r="D42" s="250"/>
      <c r="E42" s="253" t="s">
        <v>262</v>
      </c>
      <c r="F42" s="250"/>
      <c r="G42" s="250" t="s">
        <v>263</v>
      </c>
      <c r="H42" s="250"/>
      <c r="I42" s="250"/>
      <c r="J42" s="250"/>
      <c r="K42" s="248"/>
    </row>
    <row r="43" s="1" customFormat="1" ht="15" customHeight="1">
      <c r="B43" s="251"/>
      <c r="C43" s="252"/>
      <c r="D43" s="250"/>
      <c r="E43" s="253"/>
      <c r="F43" s="250"/>
      <c r="G43" s="250" t="s">
        <v>264</v>
      </c>
      <c r="H43" s="250"/>
      <c r="I43" s="250"/>
      <c r="J43" s="250"/>
      <c r="K43" s="248"/>
    </row>
    <row r="44" s="1" customFormat="1" ht="15" customHeight="1">
      <c r="B44" s="251"/>
      <c r="C44" s="252"/>
      <c r="D44" s="250"/>
      <c r="E44" s="253" t="s">
        <v>265</v>
      </c>
      <c r="F44" s="250"/>
      <c r="G44" s="250" t="s">
        <v>266</v>
      </c>
      <c r="H44" s="250"/>
      <c r="I44" s="250"/>
      <c r="J44" s="250"/>
      <c r="K44" s="248"/>
    </row>
    <row r="45" s="1" customFormat="1" ht="15" customHeight="1">
      <c r="B45" s="251"/>
      <c r="C45" s="252"/>
      <c r="D45" s="250"/>
      <c r="E45" s="253" t="s">
        <v>114</v>
      </c>
      <c r="F45" s="250"/>
      <c r="G45" s="250" t="s">
        <v>267</v>
      </c>
      <c r="H45" s="250"/>
      <c r="I45" s="250"/>
      <c r="J45" s="250"/>
      <c r="K45" s="248"/>
    </row>
    <row r="46" s="1" customFormat="1" ht="12.75" customHeight="1">
      <c r="B46" s="251"/>
      <c r="C46" s="252"/>
      <c r="D46" s="250"/>
      <c r="E46" s="250"/>
      <c r="F46" s="250"/>
      <c r="G46" s="250"/>
      <c r="H46" s="250"/>
      <c r="I46" s="250"/>
      <c r="J46" s="250"/>
      <c r="K46" s="248"/>
    </row>
    <row r="47" s="1" customFormat="1" ht="15" customHeight="1">
      <c r="B47" s="251"/>
      <c r="C47" s="252"/>
      <c r="D47" s="250" t="s">
        <v>268</v>
      </c>
      <c r="E47" s="250"/>
      <c r="F47" s="250"/>
      <c r="G47" s="250"/>
      <c r="H47" s="250"/>
      <c r="I47" s="250"/>
      <c r="J47" s="250"/>
      <c r="K47" s="248"/>
    </row>
    <row r="48" s="1" customFormat="1" ht="15" customHeight="1">
      <c r="B48" s="251"/>
      <c r="C48" s="252"/>
      <c r="D48" s="252"/>
      <c r="E48" s="250" t="s">
        <v>269</v>
      </c>
      <c r="F48" s="250"/>
      <c r="G48" s="250"/>
      <c r="H48" s="250"/>
      <c r="I48" s="250"/>
      <c r="J48" s="250"/>
      <c r="K48" s="248"/>
    </row>
    <row r="49" s="1" customFormat="1" ht="15" customHeight="1">
      <c r="B49" s="251"/>
      <c r="C49" s="252"/>
      <c r="D49" s="252"/>
      <c r="E49" s="250" t="s">
        <v>270</v>
      </c>
      <c r="F49" s="250"/>
      <c r="G49" s="250"/>
      <c r="H49" s="250"/>
      <c r="I49" s="250"/>
      <c r="J49" s="250"/>
      <c r="K49" s="248"/>
    </row>
    <row r="50" s="1" customFormat="1" ht="15" customHeight="1">
      <c r="B50" s="251"/>
      <c r="C50" s="252"/>
      <c r="D50" s="252"/>
      <c r="E50" s="250" t="s">
        <v>271</v>
      </c>
      <c r="F50" s="250"/>
      <c r="G50" s="250"/>
      <c r="H50" s="250"/>
      <c r="I50" s="250"/>
      <c r="J50" s="250"/>
      <c r="K50" s="248"/>
    </row>
    <row r="51" s="1" customFormat="1" ht="15" customHeight="1">
      <c r="B51" s="251"/>
      <c r="C51" s="252"/>
      <c r="D51" s="250" t="s">
        <v>272</v>
      </c>
      <c r="E51" s="250"/>
      <c r="F51" s="250"/>
      <c r="G51" s="250"/>
      <c r="H51" s="250"/>
      <c r="I51" s="250"/>
      <c r="J51" s="250"/>
      <c r="K51" s="248"/>
    </row>
    <row r="52" s="1" customFormat="1" ht="25.5" customHeight="1">
      <c r="B52" s="246"/>
      <c r="C52" s="247" t="s">
        <v>273</v>
      </c>
      <c r="D52" s="247"/>
      <c r="E52" s="247"/>
      <c r="F52" s="247"/>
      <c r="G52" s="247"/>
      <c r="H52" s="247"/>
      <c r="I52" s="247"/>
      <c r="J52" s="247"/>
      <c r="K52" s="248"/>
    </row>
    <row r="53" s="1" customFormat="1" ht="5.25" customHeight="1">
      <c r="B53" s="246"/>
      <c r="C53" s="249"/>
      <c r="D53" s="249"/>
      <c r="E53" s="249"/>
      <c r="F53" s="249"/>
      <c r="G53" s="249"/>
      <c r="H53" s="249"/>
      <c r="I53" s="249"/>
      <c r="J53" s="249"/>
      <c r="K53" s="248"/>
    </row>
    <row r="54" s="1" customFormat="1" ht="15" customHeight="1">
      <c r="B54" s="246"/>
      <c r="C54" s="250" t="s">
        <v>274</v>
      </c>
      <c r="D54" s="250"/>
      <c r="E54" s="250"/>
      <c r="F54" s="250"/>
      <c r="G54" s="250"/>
      <c r="H54" s="250"/>
      <c r="I54" s="250"/>
      <c r="J54" s="250"/>
      <c r="K54" s="248"/>
    </row>
    <row r="55" s="1" customFormat="1" ht="15" customHeight="1">
      <c r="B55" s="246"/>
      <c r="C55" s="250" t="s">
        <v>275</v>
      </c>
      <c r="D55" s="250"/>
      <c r="E55" s="250"/>
      <c r="F55" s="250"/>
      <c r="G55" s="250"/>
      <c r="H55" s="250"/>
      <c r="I55" s="250"/>
      <c r="J55" s="250"/>
      <c r="K55" s="248"/>
    </row>
    <row r="56" s="1" customFormat="1" ht="12.75" customHeight="1">
      <c r="B56" s="246"/>
      <c r="C56" s="250"/>
      <c r="D56" s="250"/>
      <c r="E56" s="250"/>
      <c r="F56" s="250"/>
      <c r="G56" s="250"/>
      <c r="H56" s="250"/>
      <c r="I56" s="250"/>
      <c r="J56" s="250"/>
      <c r="K56" s="248"/>
    </row>
    <row r="57" s="1" customFormat="1" ht="15" customHeight="1">
      <c r="B57" s="246"/>
      <c r="C57" s="250" t="s">
        <v>276</v>
      </c>
      <c r="D57" s="250"/>
      <c r="E57" s="250"/>
      <c r="F57" s="250"/>
      <c r="G57" s="250"/>
      <c r="H57" s="250"/>
      <c r="I57" s="250"/>
      <c r="J57" s="250"/>
      <c r="K57" s="248"/>
    </row>
    <row r="58" s="1" customFormat="1" ht="15" customHeight="1">
      <c r="B58" s="246"/>
      <c r="C58" s="252"/>
      <c r="D58" s="250" t="s">
        <v>277</v>
      </c>
      <c r="E58" s="250"/>
      <c r="F58" s="250"/>
      <c r="G58" s="250"/>
      <c r="H58" s="250"/>
      <c r="I58" s="250"/>
      <c r="J58" s="250"/>
      <c r="K58" s="248"/>
    </row>
    <row r="59" s="1" customFormat="1" ht="15" customHeight="1">
      <c r="B59" s="246"/>
      <c r="C59" s="252"/>
      <c r="D59" s="250" t="s">
        <v>278</v>
      </c>
      <c r="E59" s="250"/>
      <c r="F59" s="250"/>
      <c r="G59" s="250"/>
      <c r="H59" s="250"/>
      <c r="I59" s="250"/>
      <c r="J59" s="250"/>
      <c r="K59" s="248"/>
    </row>
    <row r="60" s="1" customFormat="1" ht="15" customHeight="1">
      <c r="B60" s="246"/>
      <c r="C60" s="252"/>
      <c r="D60" s="250" t="s">
        <v>279</v>
      </c>
      <c r="E60" s="250"/>
      <c r="F60" s="250"/>
      <c r="G60" s="250"/>
      <c r="H60" s="250"/>
      <c r="I60" s="250"/>
      <c r="J60" s="250"/>
      <c r="K60" s="248"/>
    </row>
    <row r="61" s="1" customFormat="1" ht="15" customHeight="1">
      <c r="B61" s="246"/>
      <c r="C61" s="252"/>
      <c r="D61" s="250" t="s">
        <v>280</v>
      </c>
      <c r="E61" s="250"/>
      <c r="F61" s="250"/>
      <c r="G61" s="250"/>
      <c r="H61" s="250"/>
      <c r="I61" s="250"/>
      <c r="J61" s="250"/>
      <c r="K61" s="248"/>
    </row>
    <row r="62" s="1" customFormat="1" ht="15" customHeight="1">
      <c r="B62" s="246"/>
      <c r="C62" s="252"/>
      <c r="D62" s="255" t="s">
        <v>281</v>
      </c>
      <c r="E62" s="255"/>
      <c r="F62" s="255"/>
      <c r="G62" s="255"/>
      <c r="H62" s="255"/>
      <c r="I62" s="255"/>
      <c r="J62" s="255"/>
      <c r="K62" s="248"/>
    </row>
    <row r="63" s="1" customFormat="1" ht="15" customHeight="1">
      <c r="B63" s="246"/>
      <c r="C63" s="252"/>
      <c r="D63" s="250" t="s">
        <v>282</v>
      </c>
      <c r="E63" s="250"/>
      <c r="F63" s="250"/>
      <c r="G63" s="250"/>
      <c r="H63" s="250"/>
      <c r="I63" s="250"/>
      <c r="J63" s="250"/>
      <c r="K63" s="248"/>
    </row>
    <row r="64" s="1" customFormat="1" ht="12.75" customHeight="1">
      <c r="B64" s="246"/>
      <c r="C64" s="252"/>
      <c r="D64" s="252"/>
      <c r="E64" s="256"/>
      <c r="F64" s="252"/>
      <c r="G64" s="252"/>
      <c r="H64" s="252"/>
      <c r="I64" s="252"/>
      <c r="J64" s="252"/>
      <c r="K64" s="248"/>
    </row>
    <row r="65" s="1" customFormat="1" ht="15" customHeight="1">
      <c r="B65" s="246"/>
      <c r="C65" s="252"/>
      <c r="D65" s="250" t="s">
        <v>283</v>
      </c>
      <c r="E65" s="250"/>
      <c r="F65" s="250"/>
      <c r="G65" s="250"/>
      <c r="H65" s="250"/>
      <c r="I65" s="250"/>
      <c r="J65" s="250"/>
      <c r="K65" s="248"/>
    </row>
    <row r="66" s="1" customFormat="1" ht="15" customHeight="1">
      <c r="B66" s="246"/>
      <c r="C66" s="252"/>
      <c r="D66" s="255" t="s">
        <v>284</v>
      </c>
      <c r="E66" s="255"/>
      <c r="F66" s="255"/>
      <c r="G66" s="255"/>
      <c r="H66" s="255"/>
      <c r="I66" s="255"/>
      <c r="J66" s="255"/>
      <c r="K66" s="248"/>
    </row>
    <row r="67" s="1" customFormat="1" ht="15" customHeight="1">
      <c r="B67" s="246"/>
      <c r="C67" s="252"/>
      <c r="D67" s="250" t="s">
        <v>285</v>
      </c>
      <c r="E67" s="250"/>
      <c r="F67" s="250"/>
      <c r="G67" s="250"/>
      <c r="H67" s="250"/>
      <c r="I67" s="250"/>
      <c r="J67" s="250"/>
      <c r="K67" s="248"/>
    </row>
    <row r="68" s="1" customFormat="1" ht="15" customHeight="1">
      <c r="B68" s="246"/>
      <c r="C68" s="252"/>
      <c r="D68" s="250" t="s">
        <v>286</v>
      </c>
      <c r="E68" s="250"/>
      <c r="F68" s="250"/>
      <c r="G68" s="250"/>
      <c r="H68" s="250"/>
      <c r="I68" s="250"/>
      <c r="J68" s="250"/>
      <c r="K68" s="248"/>
    </row>
    <row r="69" s="1" customFormat="1" ht="15" customHeight="1">
      <c r="B69" s="246"/>
      <c r="C69" s="252"/>
      <c r="D69" s="250" t="s">
        <v>287</v>
      </c>
      <c r="E69" s="250"/>
      <c r="F69" s="250"/>
      <c r="G69" s="250"/>
      <c r="H69" s="250"/>
      <c r="I69" s="250"/>
      <c r="J69" s="250"/>
      <c r="K69" s="248"/>
    </row>
    <row r="70" s="1" customFormat="1" ht="15" customHeight="1">
      <c r="B70" s="246"/>
      <c r="C70" s="252"/>
      <c r="D70" s="250" t="s">
        <v>288</v>
      </c>
      <c r="E70" s="250"/>
      <c r="F70" s="250"/>
      <c r="G70" s="250"/>
      <c r="H70" s="250"/>
      <c r="I70" s="250"/>
      <c r="J70" s="250"/>
      <c r="K70" s="248"/>
    </row>
    <row r="71" s="1" customFormat="1" ht="12.75" customHeight="1">
      <c r="B71" s="257"/>
      <c r="C71" s="258"/>
      <c r="D71" s="258"/>
      <c r="E71" s="258"/>
      <c r="F71" s="258"/>
      <c r="G71" s="258"/>
      <c r="H71" s="258"/>
      <c r="I71" s="258"/>
      <c r="J71" s="258"/>
      <c r="K71" s="259"/>
    </row>
    <row r="72" s="1" customFormat="1" ht="18.75" customHeight="1">
      <c r="B72" s="260"/>
      <c r="C72" s="260"/>
      <c r="D72" s="260"/>
      <c r="E72" s="260"/>
      <c r="F72" s="260"/>
      <c r="G72" s="260"/>
      <c r="H72" s="260"/>
      <c r="I72" s="260"/>
      <c r="J72" s="260"/>
      <c r="K72" s="261"/>
    </row>
    <row r="73" s="1" customFormat="1" ht="18.75" customHeight="1">
      <c r="B73" s="261"/>
      <c r="C73" s="261"/>
      <c r="D73" s="261"/>
      <c r="E73" s="261"/>
      <c r="F73" s="261"/>
      <c r="G73" s="261"/>
      <c r="H73" s="261"/>
      <c r="I73" s="261"/>
      <c r="J73" s="261"/>
      <c r="K73" s="261"/>
    </row>
    <row r="74" s="1" customFormat="1" ht="7.5" customHeight="1">
      <c r="B74" s="262"/>
      <c r="C74" s="263"/>
      <c r="D74" s="263"/>
      <c r="E74" s="263"/>
      <c r="F74" s="263"/>
      <c r="G74" s="263"/>
      <c r="H74" s="263"/>
      <c r="I74" s="263"/>
      <c r="J74" s="263"/>
      <c r="K74" s="264"/>
    </row>
    <row r="75" s="1" customFormat="1" ht="45" customHeight="1">
      <c r="B75" s="265"/>
      <c r="C75" s="266" t="s">
        <v>289</v>
      </c>
      <c r="D75" s="266"/>
      <c r="E75" s="266"/>
      <c r="F75" s="266"/>
      <c r="G75" s="266"/>
      <c r="H75" s="266"/>
      <c r="I75" s="266"/>
      <c r="J75" s="266"/>
      <c r="K75" s="267"/>
    </row>
    <row r="76" s="1" customFormat="1" ht="17.25" customHeight="1">
      <c r="B76" s="265"/>
      <c r="C76" s="268" t="s">
        <v>290</v>
      </c>
      <c r="D76" s="268"/>
      <c r="E76" s="268"/>
      <c r="F76" s="268" t="s">
        <v>291</v>
      </c>
      <c r="G76" s="269"/>
      <c r="H76" s="268" t="s">
        <v>52</v>
      </c>
      <c r="I76" s="268" t="s">
        <v>55</v>
      </c>
      <c r="J76" s="268" t="s">
        <v>292</v>
      </c>
      <c r="K76" s="267"/>
    </row>
    <row r="77" s="1" customFormat="1" ht="17.25" customHeight="1">
      <c r="B77" s="265"/>
      <c r="C77" s="270" t="s">
        <v>293</v>
      </c>
      <c r="D77" s="270"/>
      <c r="E77" s="270"/>
      <c r="F77" s="271" t="s">
        <v>294</v>
      </c>
      <c r="G77" s="272"/>
      <c r="H77" s="270"/>
      <c r="I77" s="270"/>
      <c r="J77" s="270" t="s">
        <v>295</v>
      </c>
      <c r="K77" s="267"/>
    </row>
    <row r="78" s="1" customFormat="1" ht="5.25" customHeight="1">
      <c r="B78" s="265"/>
      <c r="C78" s="273"/>
      <c r="D78" s="273"/>
      <c r="E78" s="273"/>
      <c r="F78" s="273"/>
      <c r="G78" s="274"/>
      <c r="H78" s="273"/>
      <c r="I78" s="273"/>
      <c r="J78" s="273"/>
      <c r="K78" s="267"/>
    </row>
    <row r="79" s="1" customFormat="1" ht="15" customHeight="1">
      <c r="B79" s="265"/>
      <c r="C79" s="253" t="s">
        <v>51</v>
      </c>
      <c r="D79" s="275"/>
      <c r="E79" s="275"/>
      <c r="F79" s="276" t="s">
        <v>296</v>
      </c>
      <c r="G79" s="277"/>
      <c r="H79" s="253" t="s">
        <v>297</v>
      </c>
      <c r="I79" s="253" t="s">
        <v>298</v>
      </c>
      <c r="J79" s="253">
        <v>20</v>
      </c>
      <c r="K79" s="267"/>
    </row>
    <row r="80" s="1" customFormat="1" ht="15" customHeight="1">
      <c r="B80" s="265"/>
      <c r="C80" s="253" t="s">
        <v>299</v>
      </c>
      <c r="D80" s="253"/>
      <c r="E80" s="253"/>
      <c r="F80" s="276" t="s">
        <v>296</v>
      </c>
      <c r="G80" s="277"/>
      <c r="H80" s="253" t="s">
        <v>300</v>
      </c>
      <c r="I80" s="253" t="s">
        <v>298</v>
      </c>
      <c r="J80" s="253">
        <v>120</v>
      </c>
      <c r="K80" s="267"/>
    </row>
    <row r="81" s="1" customFormat="1" ht="15" customHeight="1">
      <c r="B81" s="278"/>
      <c r="C81" s="253" t="s">
        <v>301</v>
      </c>
      <c r="D81" s="253"/>
      <c r="E81" s="253"/>
      <c r="F81" s="276" t="s">
        <v>302</v>
      </c>
      <c r="G81" s="277"/>
      <c r="H81" s="253" t="s">
        <v>303</v>
      </c>
      <c r="I81" s="253" t="s">
        <v>298</v>
      </c>
      <c r="J81" s="253">
        <v>50</v>
      </c>
      <c r="K81" s="267"/>
    </row>
    <row r="82" s="1" customFormat="1" ht="15" customHeight="1">
      <c r="B82" s="278"/>
      <c r="C82" s="253" t="s">
        <v>304</v>
      </c>
      <c r="D82" s="253"/>
      <c r="E82" s="253"/>
      <c r="F82" s="276" t="s">
        <v>296</v>
      </c>
      <c r="G82" s="277"/>
      <c r="H82" s="253" t="s">
        <v>305</v>
      </c>
      <c r="I82" s="253" t="s">
        <v>306</v>
      </c>
      <c r="J82" s="253"/>
      <c r="K82" s="267"/>
    </row>
    <row r="83" s="1" customFormat="1" ht="15" customHeight="1">
      <c r="B83" s="278"/>
      <c r="C83" s="279" t="s">
        <v>307</v>
      </c>
      <c r="D83" s="279"/>
      <c r="E83" s="279"/>
      <c r="F83" s="280" t="s">
        <v>302</v>
      </c>
      <c r="G83" s="279"/>
      <c r="H83" s="279" t="s">
        <v>308</v>
      </c>
      <c r="I83" s="279" t="s">
        <v>298</v>
      </c>
      <c r="J83" s="279">
        <v>15</v>
      </c>
      <c r="K83" s="267"/>
    </row>
    <row r="84" s="1" customFormat="1" ht="15" customHeight="1">
      <c r="B84" s="278"/>
      <c r="C84" s="279" t="s">
        <v>309</v>
      </c>
      <c r="D84" s="279"/>
      <c r="E84" s="279"/>
      <c r="F84" s="280" t="s">
        <v>302</v>
      </c>
      <c r="G84" s="279"/>
      <c r="H84" s="279" t="s">
        <v>310</v>
      </c>
      <c r="I84" s="279" t="s">
        <v>298</v>
      </c>
      <c r="J84" s="279">
        <v>15</v>
      </c>
      <c r="K84" s="267"/>
    </row>
    <row r="85" s="1" customFormat="1" ht="15" customHeight="1">
      <c r="B85" s="278"/>
      <c r="C85" s="279" t="s">
        <v>311</v>
      </c>
      <c r="D85" s="279"/>
      <c r="E85" s="279"/>
      <c r="F85" s="280" t="s">
        <v>302</v>
      </c>
      <c r="G85" s="279"/>
      <c r="H85" s="279" t="s">
        <v>312</v>
      </c>
      <c r="I85" s="279" t="s">
        <v>298</v>
      </c>
      <c r="J85" s="279">
        <v>20</v>
      </c>
      <c r="K85" s="267"/>
    </row>
    <row r="86" s="1" customFormat="1" ht="15" customHeight="1">
      <c r="B86" s="278"/>
      <c r="C86" s="279" t="s">
        <v>313</v>
      </c>
      <c r="D86" s="279"/>
      <c r="E86" s="279"/>
      <c r="F86" s="280" t="s">
        <v>302</v>
      </c>
      <c r="G86" s="279"/>
      <c r="H86" s="279" t="s">
        <v>314</v>
      </c>
      <c r="I86" s="279" t="s">
        <v>298</v>
      </c>
      <c r="J86" s="279">
        <v>20</v>
      </c>
      <c r="K86" s="267"/>
    </row>
    <row r="87" s="1" customFormat="1" ht="15" customHeight="1">
      <c r="B87" s="278"/>
      <c r="C87" s="253" t="s">
        <v>315</v>
      </c>
      <c r="D87" s="253"/>
      <c r="E87" s="253"/>
      <c r="F87" s="276" t="s">
        <v>302</v>
      </c>
      <c r="G87" s="277"/>
      <c r="H87" s="253" t="s">
        <v>316</v>
      </c>
      <c r="I87" s="253" t="s">
        <v>298</v>
      </c>
      <c r="J87" s="253">
        <v>50</v>
      </c>
      <c r="K87" s="267"/>
    </row>
    <row r="88" s="1" customFormat="1" ht="15" customHeight="1">
      <c r="B88" s="278"/>
      <c r="C88" s="253" t="s">
        <v>317</v>
      </c>
      <c r="D88" s="253"/>
      <c r="E88" s="253"/>
      <c r="F88" s="276" t="s">
        <v>302</v>
      </c>
      <c r="G88" s="277"/>
      <c r="H88" s="253" t="s">
        <v>318</v>
      </c>
      <c r="I88" s="253" t="s">
        <v>298</v>
      </c>
      <c r="J88" s="253">
        <v>20</v>
      </c>
      <c r="K88" s="267"/>
    </row>
    <row r="89" s="1" customFormat="1" ht="15" customHeight="1">
      <c r="B89" s="278"/>
      <c r="C89" s="253" t="s">
        <v>319</v>
      </c>
      <c r="D89" s="253"/>
      <c r="E89" s="253"/>
      <c r="F89" s="276" t="s">
        <v>302</v>
      </c>
      <c r="G89" s="277"/>
      <c r="H89" s="253" t="s">
        <v>320</v>
      </c>
      <c r="I89" s="253" t="s">
        <v>298</v>
      </c>
      <c r="J89" s="253">
        <v>20</v>
      </c>
      <c r="K89" s="267"/>
    </row>
    <row r="90" s="1" customFormat="1" ht="15" customHeight="1">
      <c r="B90" s="278"/>
      <c r="C90" s="253" t="s">
        <v>321</v>
      </c>
      <c r="D90" s="253"/>
      <c r="E90" s="253"/>
      <c r="F90" s="276" t="s">
        <v>302</v>
      </c>
      <c r="G90" s="277"/>
      <c r="H90" s="253" t="s">
        <v>322</v>
      </c>
      <c r="I90" s="253" t="s">
        <v>298</v>
      </c>
      <c r="J90" s="253">
        <v>50</v>
      </c>
      <c r="K90" s="267"/>
    </row>
    <row r="91" s="1" customFormat="1" ht="15" customHeight="1">
      <c r="B91" s="278"/>
      <c r="C91" s="253" t="s">
        <v>323</v>
      </c>
      <c r="D91" s="253"/>
      <c r="E91" s="253"/>
      <c r="F91" s="276" t="s">
        <v>302</v>
      </c>
      <c r="G91" s="277"/>
      <c r="H91" s="253" t="s">
        <v>323</v>
      </c>
      <c r="I91" s="253" t="s">
        <v>298</v>
      </c>
      <c r="J91" s="253">
        <v>50</v>
      </c>
      <c r="K91" s="267"/>
    </row>
    <row r="92" s="1" customFormat="1" ht="15" customHeight="1">
      <c r="B92" s="278"/>
      <c r="C92" s="253" t="s">
        <v>324</v>
      </c>
      <c r="D92" s="253"/>
      <c r="E92" s="253"/>
      <c r="F92" s="276" t="s">
        <v>302</v>
      </c>
      <c r="G92" s="277"/>
      <c r="H92" s="253" t="s">
        <v>325</v>
      </c>
      <c r="I92" s="253" t="s">
        <v>298</v>
      </c>
      <c r="J92" s="253">
        <v>255</v>
      </c>
      <c r="K92" s="267"/>
    </row>
    <row r="93" s="1" customFormat="1" ht="15" customHeight="1">
      <c r="B93" s="278"/>
      <c r="C93" s="253" t="s">
        <v>326</v>
      </c>
      <c r="D93" s="253"/>
      <c r="E93" s="253"/>
      <c r="F93" s="276" t="s">
        <v>296</v>
      </c>
      <c r="G93" s="277"/>
      <c r="H93" s="253" t="s">
        <v>327</v>
      </c>
      <c r="I93" s="253" t="s">
        <v>328</v>
      </c>
      <c r="J93" s="253"/>
      <c r="K93" s="267"/>
    </row>
    <row r="94" s="1" customFormat="1" ht="15" customHeight="1">
      <c r="B94" s="278"/>
      <c r="C94" s="253" t="s">
        <v>329</v>
      </c>
      <c r="D94" s="253"/>
      <c r="E94" s="253"/>
      <c r="F94" s="276" t="s">
        <v>296</v>
      </c>
      <c r="G94" s="277"/>
      <c r="H94" s="253" t="s">
        <v>330</v>
      </c>
      <c r="I94" s="253" t="s">
        <v>331</v>
      </c>
      <c r="J94" s="253"/>
      <c r="K94" s="267"/>
    </row>
    <row r="95" s="1" customFormat="1" ht="15" customHeight="1">
      <c r="B95" s="278"/>
      <c r="C95" s="253" t="s">
        <v>332</v>
      </c>
      <c r="D95" s="253"/>
      <c r="E95" s="253"/>
      <c r="F95" s="276" t="s">
        <v>296</v>
      </c>
      <c r="G95" s="277"/>
      <c r="H95" s="253" t="s">
        <v>332</v>
      </c>
      <c r="I95" s="253" t="s">
        <v>331</v>
      </c>
      <c r="J95" s="253"/>
      <c r="K95" s="267"/>
    </row>
    <row r="96" s="1" customFormat="1" ht="15" customHeight="1">
      <c r="B96" s="278"/>
      <c r="C96" s="253" t="s">
        <v>36</v>
      </c>
      <c r="D96" s="253"/>
      <c r="E96" s="253"/>
      <c r="F96" s="276" t="s">
        <v>296</v>
      </c>
      <c r="G96" s="277"/>
      <c r="H96" s="253" t="s">
        <v>333</v>
      </c>
      <c r="I96" s="253" t="s">
        <v>331</v>
      </c>
      <c r="J96" s="253"/>
      <c r="K96" s="267"/>
    </row>
    <row r="97" s="1" customFormat="1" ht="15" customHeight="1">
      <c r="B97" s="278"/>
      <c r="C97" s="253" t="s">
        <v>46</v>
      </c>
      <c r="D97" s="253"/>
      <c r="E97" s="253"/>
      <c r="F97" s="276" t="s">
        <v>296</v>
      </c>
      <c r="G97" s="277"/>
      <c r="H97" s="253" t="s">
        <v>334</v>
      </c>
      <c r="I97" s="253" t="s">
        <v>331</v>
      </c>
      <c r="J97" s="253"/>
      <c r="K97" s="267"/>
    </row>
    <row r="98" s="1" customFormat="1" ht="15" customHeight="1">
      <c r="B98" s="281"/>
      <c r="C98" s="282"/>
      <c r="D98" s="282"/>
      <c r="E98" s="282"/>
      <c r="F98" s="282"/>
      <c r="G98" s="282"/>
      <c r="H98" s="282"/>
      <c r="I98" s="282"/>
      <c r="J98" s="282"/>
      <c r="K98" s="283"/>
    </row>
    <row r="99" s="1" customFormat="1" ht="18.75" customHeight="1">
      <c r="B99" s="284"/>
      <c r="C99" s="285"/>
      <c r="D99" s="285"/>
      <c r="E99" s="285"/>
      <c r="F99" s="285"/>
      <c r="G99" s="285"/>
      <c r="H99" s="285"/>
      <c r="I99" s="285"/>
      <c r="J99" s="285"/>
      <c r="K99" s="284"/>
    </row>
    <row r="100" s="1" customFormat="1" ht="18.75" customHeight="1">
      <c r="B100" s="261"/>
      <c r="C100" s="261"/>
      <c r="D100" s="261"/>
      <c r="E100" s="261"/>
      <c r="F100" s="261"/>
      <c r="G100" s="261"/>
      <c r="H100" s="261"/>
      <c r="I100" s="261"/>
      <c r="J100" s="261"/>
      <c r="K100" s="261"/>
    </row>
    <row r="101" s="1" customFormat="1" ht="7.5" customHeight="1">
      <c r="B101" s="262"/>
      <c r="C101" s="263"/>
      <c r="D101" s="263"/>
      <c r="E101" s="263"/>
      <c r="F101" s="263"/>
      <c r="G101" s="263"/>
      <c r="H101" s="263"/>
      <c r="I101" s="263"/>
      <c r="J101" s="263"/>
      <c r="K101" s="264"/>
    </row>
    <row r="102" s="1" customFormat="1" ht="45" customHeight="1">
      <c r="B102" s="265"/>
      <c r="C102" s="266" t="s">
        <v>335</v>
      </c>
      <c r="D102" s="266"/>
      <c r="E102" s="266"/>
      <c r="F102" s="266"/>
      <c r="G102" s="266"/>
      <c r="H102" s="266"/>
      <c r="I102" s="266"/>
      <c r="J102" s="266"/>
      <c r="K102" s="267"/>
    </row>
    <row r="103" s="1" customFormat="1" ht="17.25" customHeight="1">
      <c r="B103" s="265"/>
      <c r="C103" s="268" t="s">
        <v>290</v>
      </c>
      <c r="D103" s="268"/>
      <c r="E103" s="268"/>
      <c r="F103" s="268" t="s">
        <v>291</v>
      </c>
      <c r="G103" s="269"/>
      <c r="H103" s="268" t="s">
        <v>52</v>
      </c>
      <c r="I103" s="268" t="s">
        <v>55</v>
      </c>
      <c r="J103" s="268" t="s">
        <v>292</v>
      </c>
      <c r="K103" s="267"/>
    </row>
    <row r="104" s="1" customFormat="1" ht="17.25" customHeight="1">
      <c r="B104" s="265"/>
      <c r="C104" s="270" t="s">
        <v>293</v>
      </c>
      <c r="D104" s="270"/>
      <c r="E104" s="270"/>
      <c r="F104" s="271" t="s">
        <v>294</v>
      </c>
      <c r="G104" s="272"/>
      <c r="H104" s="270"/>
      <c r="I104" s="270"/>
      <c r="J104" s="270" t="s">
        <v>295</v>
      </c>
      <c r="K104" s="267"/>
    </row>
    <row r="105" s="1" customFormat="1" ht="5.25" customHeight="1">
      <c r="B105" s="265"/>
      <c r="C105" s="268"/>
      <c r="D105" s="268"/>
      <c r="E105" s="268"/>
      <c r="F105" s="268"/>
      <c r="G105" s="286"/>
      <c r="H105" s="268"/>
      <c r="I105" s="268"/>
      <c r="J105" s="268"/>
      <c r="K105" s="267"/>
    </row>
    <row r="106" s="1" customFormat="1" ht="15" customHeight="1">
      <c r="B106" s="265"/>
      <c r="C106" s="253" t="s">
        <v>51</v>
      </c>
      <c r="D106" s="275"/>
      <c r="E106" s="275"/>
      <c r="F106" s="276" t="s">
        <v>296</v>
      </c>
      <c r="G106" s="253"/>
      <c r="H106" s="253" t="s">
        <v>336</v>
      </c>
      <c r="I106" s="253" t="s">
        <v>298</v>
      </c>
      <c r="J106" s="253">
        <v>20</v>
      </c>
      <c r="K106" s="267"/>
    </row>
    <row r="107" s="1" customFormat="1" ht="15" customHeight="1">
      <c r="B107" s="265"/>
      <c r="C107" s="253" t="s">
        <v>299</v>
      </c>
      <c r="D107" s="253"/>
      <c r="E107" s="253"/>
      <c r="F107" s="276" t="s">
        <v>296</v>
      </c>
      <c r="G107" s="253"/>
      <c r="H107" s="253" t="s">
        <v>336</v>
      </c>
      <c r="I107" s="253" t="s">
        <v>298</v>
      </c>
      <c r="J107" s="253">
        <v>120</v>
      </c>
      <c r="K107" s="267"/>
    </row>
    <row r="108" s="1" customFormat="1" ht="15" customHeight="1">
      <c r="B108" s="278"/>
      <c r="C108" s="253" t="s">
        <v>301</v>
      </c>
      <c r="D108" s="253"/>
      <c r="E108" s="253"/>
      <c r="F108" s="276" t="s">
        <v>302</v>
      </c>
      <c r="G108" s="253"/>
      <c r="H108" s="253" t="s">
        <v>336</v>
      </c>
      <c r="I108" s="253" t="s">
        <v>298</v>
      </c>
      <c r="J108" s="253">
        <v>50</v>
      </c>
      <c r="K108" s="267"/>
    </row>
    <row r="109" s="1" customFormat="1" ht="15" customHeight="1">
      <c r="B109" s="278"/>
      <c r="C109" s="253" t="s">
        <v>304</v>
      </c>
      <c r="D109" s="253"/>
      <c r="E109" s="253"/>
      <c r="F109" s="276" t="s">
        <v>296</v>
      </c>
      <c r="G109" s="253"/>
      <c r="H109" s="253" t="s">
        <v>336</v>
      </c>
      <c r="I109" s="253" t="s">
        <v>306</v>
      </c>
      <c r="J109" s="253"/>
      <c r="K109" s="267"/>
    </row>
    <row r="110" s="1" customFormat="1" ht="15" customHeight="1">
      <c r="B110" s="278"/>
      <c r="C110" s="253" t="s">
        <v>315</v>
      </c>
      <c r="D110" s="253"/>
      <c r="E110" s="253"/>
      <c r="F110" s="276" t="s">
        <v>302</v>
      </c>
      <c r="G110" s="253"/>
      <c r="H110" s="253" t="s">
        <v>336</v>
      </c>
      <c r="I110" s="253" t="s">
        <v>298</v>
      </c>
      <c r="J110" s="253">
        <v>50</v>
      </c>
      <c r="K110" s="267"/>
    </row>
    <row r="111" s="1" customFormat="1" ht="15" customHeight="1">
      <c r="B111" s="278"/>
      <c r="C111" s="253" t="s">
        <v>323</v>
      </c>
      <c r="D111" s="253"/>
      <c r="E111" s="253"/>
      <c r="F111" s="276" t="s">
        <v>302</v>
      </c>
      <c r="G111" s="253"/>
      <c r="H111" s="253" t="s">
        <v>336</v>
      </c>
      <c r="I111" s="253" t="s">
        <v>298</v>
      </c>
      <c r="J111" s="253">
        <v>50</v>
      </c>
      <c r="K111" s="267"/>
    </row>
    <row r="112" s="1" customFormat="1" ht="15" customHeight="1">
      <c r="B112" s="278"/>
      <c r="C112" s="253" t="s">
        <v>321</v>
      </c>
      <c r="D112" s="253"/>
      <c r="E112" s="253"/>
      <c r="F112" s="276" t="s">
        <v>302</v>
      </c>
      <c r="G112" s="253"/>
      <c r="H112" s="253" t="s">
        <v>336</v>
      </c>
      <c r="I112" s="253" t="s">
        <v>298</v>
      </c>
      <c r="J112" s="253">
        <v>50</v>
      </c>
      <c r="K112" s="267"/>
    </row>
    <row r="113" s="1" customFormat="1" ht="15" customHeight="1">
      <c r="B113" s="278"/>
      <c r="C113" s="253" t="s">
        <v>51</v>
      </c>
      <c r="D113" s="253"/>
      <c r="E113" s="253"/>
      <c r="F113" s="276" t="s">
        <v>296</v>
      </c>
      <c r="G113" s="253"/>
      <c r="H113" s="253" t="s">
        <v>337</v>
      </c>
      <c r="I113" s="253" t="s">
        <v>298</v>
      </c>
      <c r="J113" s="253">
        <v>20</v>
      </c>
      <c r="K113" s="267"/>
    </row>
    <row r="114" s="1" customFormat="1" ht="15" customHeight="1">
      <c r="B114" s="278"/>
      <c r="C114" s="253" t="s">
        <v>338</v>
      </c>
      <c r="D114" s="253"/>
      <c r="E114" s="253"/>
      <c r="F114" s="276" t="s">
        <v>296</v>
      </c>
      <c r="G114" s="253"/>
      <c r="H114" s="253" t="s">
        <v>339</v>
      </c>
      <c r="I114" s="253" t="s">
        <v>298</v>
      </c>
      <c r="J114" s="253">
        <v>120</v>
      </c>
      <c r="K114" s="267"/>
    </row>
    <row r="115" s="1" customFormat="1" ht="15" customHeight="1">
      <c r="B115" s="278"/>
      <c r="C115" s="253" t="s">
        <v>36</v>
      </c>
      <c r="D115" s="253"/>
      <c r="E115" s="253"/>
      <c r="F115" s="276" t="s">
        <v>296</v>
      </c>
      <c r="G115" s="253"/>
      <c r="H115" s="253" t="s">
        <v>340</v>
      </c>
      <c r="I115" s="253" t="s">
        <v>331</v>
      </c>
      <c r="J115" s="253"/>
      <c r="K115" s="267"/>
    </row>
    <row r="116" s="1" customFormat="1" ht="15" customHeight="1">
      <c r="B116" s="278"/>
      <c r="C116" s="253" t="s">
        <v>46</v>
      </c>
      <c r="D116" s="253"/>
      <c r="E116" s="253"/>
      <c r="F116" s="276" t="s">
        <v>296</v>
      </c>
      <c r="G116" s="253"/>
      <c r="H116" s="253" t="s">
        <v>341</v>
      </c>
      <c r="I116" s="253" t="s">
        <v>331</v>
      </c>
      <c r="J116" s="253"/>
      <c r="K116" s="267"/>
    </row>
    <row r="117" s="1" customFormat="1" ht="15" customHeight="1">
      <c r="B117" s="278"/>
      <c r="C117" s="253" t="s">
        <v>55</v>
      </c>
      <c r="D117" s="253"/>
      <c r="E117" s="253"/>
      <c r="F117" s="276" t="s">
        <v>296</v>
      </c>
      <c r="G117" s="253"/>
      <c r="H117" s="253" t="s">
        <v>342</v>
      </c>
      <c r="I117" s="253" t="s">
        <v>343</v>
      </c>
      <c r="J117" s="253"/>
      <c r="K117" s="267"/>
    </row>
    <row r="118" s="1" customFormat="1" ht="15" customHeight="1">
      <c r="B118" s="281"/>
      <c r="C118" s="287"/>
      <c r="D118" s="287"/>
      <c r="E118" s="287"/>
      <c r="F118" s="287"/>
      <c r="G118" s="287"/>
      <c r="H118" s="287"/>
      <c r="I118" s="287"/>
      <c r="J118" s="287"/>
      <c r="K118" s="283"/>
    </row>
    <row r="119" s="1" customFormat="1" ht="18.75" customHeight="1">
      <c r="B119" s="288"/>
      <c r="C119" s="289"/>
      <c r="D119" s="289"/>
      <c r="E119" s="289"/>
      <c r="F119" s="290"/>
      <c r="G119" s="289"/>
      <c r="H119" s="289"/>
      <c r="I119" s="289"/>
      <c r="J119" s="289"/>
      <c r="K119" s="288"/>
    </row>
    <row r="120" s="1" customFormat="1" ht="18.75" customHeight="1">
      <c r="B120" s="261"/>
      <c r="C120" s="261"/>
      <c r="D120" s="261"/>
      <c r="E120" s="261"/>
      <c r="F120" s="261"/>
      <c r="G120" s="261"/>
      <c r="H120" s="261"/>
      <c r="I120" s="261"/>
      <c r="J120" s="261"/>
      <c r="K120" s="261"/>
    </row>
    <row r="121" s="1" customFormat="1" ht="7.5" customHeight="1">
      <c r="B121" s="291"/>
      <c r="C121" s="292"/>
      <c r="D121" s="292"/>
      <c r="E121" s="292"/>
      <c r="F121" s="292"/>
      <c r="G121" s="292"/>
      <c r="H121" s="292"/>
      <c r="I121" s="292"/>
      <c r="J121" s="292"/>
      <c r="K121" s="293"/>
    </row>
    <row r="122" s="1" customFormat="1" ht="45" customHeight="1">
      <c r="B122" s="294"/>
      <c r="C122" s="244" t="s">
        <v>344</v>
      </c>
      <c r="D122" s="244"/>
      <c r="E122" s="244"/>
      <c r="F122" s="244"/>
      <c r="G122" s="244"/>
      <c r="H122" s="244"/>
      <c r="I122" s="244"/>
      <c r="J122" s="244"/>
      <c r="K122" s="295"/>
    </row>
    <row r="123" s="1" customFormat="1" ht="17.25" customHeight="1">
      <c r="B123" s="296"/>
      <c r="C123" s="268" t="s">
        <v>290</v>
      </c>
      <c r="D123" s="268"/>
      <c r="E123" s="268"/>
      <c r="F123" s="268" t="s">
        <v>291</v>
      </c>
      <c r="G123" s="269"/>
      <c r="H123" s="268" t="s">
        <v>52</v>
      </c>
      <c r="I123" s="268" t="s">
        <v>55</v>
      </c>
      <c r="J123" s="268" t="s">
        <v>292</v>
      </c>
      <c r="K123" s="297"/>
    </row>
    <row r="124" s="1" customFormat="1" ht="17.25" customHeight="1">
      <c r="B124" s="296"/>
      <c r="C124" s="270" t="s">
        <v>293</v>
      </c>
      <c r="D124" s="270"/>
      <c r="E124" s="270"/>
      <c r="F124" s="271" t="s">
        <v>294</v>
      </c>
      <c r="G124" s="272"/>
      <c r="H124" s="270"/>
      <c r="I124" s="270"/>
      <c r="J124" s="270" t="s">
        <v>295</v>
      </c>
      <c r="K124" s="297"/>
    </row>
    <row r="125" s="1" customFormat="1" ht="5.25" customHeight="1">
      <c r="B125" s="298"/>
      <c r="C125" s="273"/>
      <c r="D125" s="273"/>
      <c r="E125" s="273"/>
      <c r="F125" s="273"/>
      <c r="G125" s="299"/>
      <c r="H125" s="273"/>
      <c r="I125" s="273"/>
      <c r="J125" s="273"/>
      <c r="K125" s="300"/>
    </row>
    <row r="126" s="1" customFormat="1" ht="15" customHeight="1">
      <c r="B126" s="298"/>
      <c r="C126" s="253" t="s">
        <v>299</v>
      </c>
      <c r="D126" s="275"/>
      <c r="E126" s="275"/>
      <c r="F126" s="276" t="s">
        <v>296</v>
      </c>
      <c r="G126" s="253"/>
      <c r="H126" s="253" t="s">
        <v>336</v>
      </c>
      <c r="I126" s="253" t="s">
        <v>298</v>
      </c>
      <c r="J126" s="253">
        <v>120</v>
      </c>
      <c r="K126" s="301"/>
    </row>
    <row r="127" s="1" customFormat="1" ht="15" customHeight="1">
      <c r="B127" s="298"/>
      <c r="C127" s="253" t="s">
        <v>345</v>
      </c>
      <c r="D127" s="253"/>
      <c r="E127" s="253"/>
      <c r="F127" s="276" t="s">
        <v>296</v>
      </c>
      <c r="G127" s="253"/>
      <c r="H127" s="253" t="s">
        <v>346</v>
      </c>
      <c r="I127" s="253" t="s">
        <v>298</v>
      </c>
      <c r="J127" s="253" t="s">
        <v>347</v>
      </c>
      <c r="K127" s="301"/>
    </row>
    <row r="128" s="1" customFormat="1" ht="15" customHeight="1">
      <c r="B128" s="298"/>
      <c r="C128" s="253" t="s">
        <v>244</v>
      </c>
      <c r="D128" s="253"/>
      <c r="E128" s="253"/>
      <c r="F128" s="276" t="s">
        <v>296</v>
      </c>
      <c r="G128" s="253"/>
      <c r="H128" s="253" t="s">
        <v>348</v>
      </c>
      <c r="I128" s="253" t="s">
        <v>298</v>
      </c>
      <c r="J128" s="253" t="s">
        <v>347</v>
      </c>
      <c r="K128" s="301"/>
    </row>
    <row r="129" s="1" customFormat="1" ht="15" customHeight="1">
      <c r="B129" s="298"/>
      <c r="C129" s="253" t="s">
        <v>307</v>
      </c>
      <c r="D129" s="253"/>
      <c r="E129" s="253"/>
      <c r="F129" s="276" t="s">
        <v>302</v>
      </c>
      <c r="G129" s="253"/>
      <c r="H129" s="253" t="s">
        <v>308</v>
      </c>
      <c r="I129" s="253" t="s">
        <v>298</v>
      </c>
      <c r="J129" s="253">
        <v>15</v>
      </c>
      <c r="K129" s="301"/>
    </row>
    <row r="130" s="1" customFormat="1" ht="15" customHeight="1">
      <c r="B130" s="298"/>
      <c r="C130" s="279" t="s">
        <v>309</v>
      </c>
      <c r="D130" s="279"/>
      <c r="E130" s="279"/>
      <c r="F130" s="280" t="s">
        <v>302</v>
      </c>
      <c r="G130" s="279"/>
      <c r="H130" s="279" t="s">
        <v>310</v>
      </c>
      <c r="I130" s="279" t="s">
        <v>298</v>
      </c>
      <c r="J130" s="279">
        <v>15</v>
      </c>
      <c r="K130" s="301"/>
    </row>
    <row r="131" s="1" customFormat="1" ht="15" customHeight="1">
      <c r="B131" s="298"/>
      <c r="C131" s="279" t="s">
        <v>311</v>
      </c>
      <c r="D131" s="279"/>
      <c r="E131" s="279"/>
      <c r="F131" s="280" t="s">
        <v>302</v>
      </c>
      <c r="G131" s="279"/>
      <c r="H131" s="279" t="s">
        <v>312</v>
      </c>
      <c r="I131" s="279" t="s">
        <v>298</v>
      </c>
      <c r="J131" s="279">
        <v>20</v>
      </c>
      <c r="K131" s="301"/>
    </row>
    <row r="132" s="1" customFormat="1" ht="15" customHeight="1">
      <c r="B132" s="298"/>
      <c r="C132" s="279" t="s">
        <v>313</v>
      </c>
      <c r="D132" s="279"/>
      <c r="E132" s="279"/>
      <c r="F132" s="280" t="s">
        <v>302</v>
      </c>
      <c r="G132" s="279"/>
      <c r="H132" s="279" t="s">
        <v>314</v>
      </c>
      <c r="I132" s="279" t="s">
        <v>298</v>
      </c>
      <c r="J132" s="279">
        <v>20</v>
      </c>
      <c r="K132" s="301"/>
    </row>
    <row r="133" s="1" customFormat="1" ht="15" customHeight="1">
      <c r="B133" s="298"/>
      <c r="C133" s="253" t="s">
        <v>301</v>
      </c>
      <c r="D133" s="253"/>
      <c r="E133" s="253"/>
      <c r="F133" s="276" t="s">
        <v>302</v>
      </c>
      <c r="G133" s="253"/>
      <c r="H133" s="253" t="s">
        <v>336</v>
      </c>
      <c r="I133" s="253" t="s">
        <v>298</v>
      </c>
      <c r="J133" s="253">
        <v>50</v>
      </c>
      <c r="K133" s="301"/>
    </row>
    <row r="134" s="1" customFormat="1" ht="15" customHeight="1">
      <c r="B134" s="298"/>
      <c r="C134" s="253" t="s">
        <v>315</v>
      </c>
      <c r="D134" s="253"/>
      <c r="E134" s="253"/>
      <c r="F134" s="276" t="s">
        <v>302</v>
      </c>
      <c r="G134" s="253"/>
      <c r="H134" s="253" t="s">
        <v>336</v>
      </c>
      <c r="I134" s="253" t="s">
        <v>298</v>
      </c>
      <c r="J134" s="253">
        <v>50</v>
      </c>
      <c r="K134" s="301"/>
    </row>
    <row r="135" s="1" customFormat="1" ht="15" customHeight="1">
      <c r="B135" s="298"/>
      <c r="C135" s="253" t="s">
        <v>321</v>
      </c>
      <c r="D135" s="253"/>
      <c r="E135" s="253"/>
      <c r="F135" s="276" t="s">
        <v>302</v>
      </c>
      <c r="G135" s="253"/>
      <c r="H135" s="253" t="s">
        <v>336</v>
      </c>
      <c r="I135" s="253" t="s">
        <v>298</v>
      </c>
      <c r="J135" s="253">
        <v>50</v>
      </c>
      <c r="K135" s="301"/>
    </row>
    <row r="136" s="1" customFormat="1" ht="15" customHeight="1">
      <c r="B136" s="298"/>
      <c r="C136" s="253" t="s">
        <v>323</v>
      </c>
      <c r="D136" s="253"/>
      <c r="E136" s="253"/>
      <c r="F136" s="276" t="s">
        <v>302</v>
      </c>
      <c r="G136" s="253"/>
      <c r="H136" s="253" t="s">
        <v>336</v>
      </c>
      <c r="I136" s="253" t="s">
        <v>298</v>
      </c>
      <c r="J136" s="253">
        <v>50</v>
      </c>
      <c r="K136" s="301"/>
    </row>
    <row r="137" s="1" customFormat="1" ht="15" customHeight="1">
      <c r="B137" s="298"/>
      <c r="C137" s="253" t="s">
        <v>324</v>
      </c>
      <c r="D137" s="253"/>
      <c r="E137" s="253"/>
      <c r="F137" s="276" t="s">
        <v>302</v>
      </c>
      <c r="G137" s="253"/>
      <c r="H137" s="253" t="s">
        <v>349</v>
      </c>
      <c r="I137" s="253" t="s">
        <v>298</v>
      </c>
      <c r="J137" s="253">
        <v>255</v>
      </c>
      <c r="K137" s="301"/>
    </row>
    <row r="138" s="1" customFormat="1" ht="15" customHeight="1">
      <c r="B138" s="298"/>
      <c r="C138" s="253" t="s">
        <v>326</v>
      </c>
      <c r="D138" s="253"/>
      <c r="E138" s="253"/>
      <c r="F138" s="276" t="s">
        <v>296</v>
      </c>
      <c r="G138" s="253"/>
      <c r="H138" s="253" t="s">
        <v>350</v>
      </c>
      <c r="I138" s="253" t="s">
        <v>328</v>
      </c>
      <c r="J138" s="253"/>
      <c r="K138" s="301"/>
    </row>
    <row r="139" s="1" customFormat="1" ht="15" customHeight="1">
      <c r="B139" s="298"/>
      <c r="C139" s="253" t="s">
        <v>329</v>
      </c>
      <c r="D139" s="253"/>
      <c r="E139" s="253"/>
      <c r="F139" s="276" t="s">
        <v>296</v>
      </c>
      <c r="G139" s="253"/>
      <c r="H139" s="253" t="s">
        <v>351</v>
      </c>
      <c r="I139" s="253" t="s">
        <v>331</v>
      </c>
      <c r="J139" s="253"/>
      <c r="K139" s="301"/>
    </row>
    <row r="140" s="1" customFormat="1" ht="15" customHeight="1">
      <c r="B140" s="298"/>
      <c r="C140" s="253" t="s">
        <v>332</v>
      </c>
      <c r="D140" s="253"/>
      <c r="E140" s="253"/>
      <c r="F140" s="276" t="s">
        <v>296</v>
      </c>
      <c r="G140" s="253"/>
      <c r="H140" s="253" t="s">
        <v>332</v>
      </c>
      <c r="I140" s="253" t="s">
        <v>331</v>
      </c>
      <c r="J140" s="253"/>
      <c r="K140" s="301"/>
    </row>
    <row r="141" s="1" customFormat="1" ht="15" customHeight="1">
      <c r="B141" s="298"/>
      <c r="C141" s="253" t="s">
        <v>36</v>
      </c>
      <c r="D141" s="253"/>
      <c r="E141" s="253"/>
      <c r="F141" s="276" t="s">
        <v>296</v>
      </c>
      <c r="G141" s="253"/>
      <c r="H141" s="253" t="s">
        <v>352</v>
      </c>
      <c r="I141" s="253" t="s">
        <v>331</v>
      </c>
      <c r="J141" s="253"/>
      <c r="K141" s="301"/>
    </row>
    <row r="142" s="1" customFormat="1" ht="15" customHeight="1">
      <c r="B142" s="298"/>
      <c r="C142" s="253" t="s">
        <v>353</v>
      </c>
      <c r="D142" s="253"/>
      <c r="E142" s="253"/>
      <c r="F142" s="276" t="s">
        <v>296</v>
      </c>
      <c r="G142" s="253"/>
      <c r="H142" s="253" t="s">
        <v>354</v>
      </c>
      <c r="I142" s="253" t="s">
        <v>331</v>
      </c>
      <c r="J142" s="253"/>
      <c r="K142" s="301"/>
    </row>
    <row r="143" s="1" customFormat="1" ht="15" customHeight="1">
      <c r="B143" s="302"/>
      <c r="C143" s="303"/>
      <c r="D143" s="303"/>
      <c r="E143" s="303"/>
      <c r="F143" s="303"/>
      <c r="G143" s="303"/>
      <c r="H143" s="303"/>
      <c r="I143" s="303"/>
      <c r="J143" s="303"/>
      <c r="K143" s="304"/>
    </row>
    <row r="144" s="1" customFormat="1" ht="18.75" customHeight="1">
      <c r="B144" s="289"/>
      <c r="C144" s="289"/>
      <c r="D144" s="289"/>
      <c r="E144" s="289"/>
      <c r="F144" s="290"/>
      <c r="G144" s="289"/>
      <c r="H144" s="289"/>
      <c r="I144" s="289"/>
      <c r="J144" s="289"/>
      <c r="K144" s="289"/>
    </row>
    <row r="145" s="1" customFormat="1" ht="18.75" customHeight="1">
      <c r="B145" s="261"/>
      <c r="C145" s="261"/>
      <c r="D145" s="261"/>
      <c r="E145" s="261"/>
      <c r="F145" s="261"/>
      <c r="G145" s="261"/>
      <c r="H145" s="261"/>
      <c r="I145" s="261"/>
      <c r="J145" s="261"/>
      <c r="K145" s="261"/>
    </row>
    <row r="146" s="1" customFormat="1" ht="7.5" customHeight="1">
      <c r="B146" s="262"/>
      <c r="C146" s="263"/>
      <c r="D146" s="263"/>
      <c r="E146" s="263"/>
      <c r="F146" s="263"/>
      <c r="G146" s="263"/>
      <c r="H146" s="263"/>
      <c r="I146" s="263"/>
      <c r="J146" s="263"/>
      <c r="K146" s="264"/>
    </row>
    <row r="147" s="1" customFormat="1" ht="45" customHeight="1">
      <c r="B147" s="265"/>
      <c r="C147" s="266" t="s">
        <v>355</v>
      </c>
      <c r="D147" s="266"/>
      <c r="E147" s="266"/>
      <c r="F147" s="266"/>
      <c r="G147" s="266"/>
      <c r="H147" s="266"/>
      <c r="I147" s="266"/>
      <c r="J147" s="266"/>
      <c r="K147" s="267"/>
    </row>
    <row r="148" s="1" customFormat="1" ht="17.25" customHeight="1">
      <c r="B148" s="265"/>
      <c r="C148" s="268" t="s">
        <v>290</v>
      </c>
      <c r="D148" s="268"/>
      <c r="E148" s="268"/>
      <c r="F148" s="268" t="s">
        <v>291</v>
      </c>
      <c r="G148" s="269"/>
      <c r="H148" s="268" t="s">
        <v>52</v>
      </c>
      <c r="I148" s="268" t="s">
        <v>55</v>
      </c>
      <c r="J148" s="268" t="s">
        <v>292</v>
      </c>
      <c r="K148" s="267"/>
    </row>
    <row r="149" s="1" customFormat="1" ht="17.25" customHeight="1">
      <c r="B149" s="265"/>
      <c r="C149" s="270" t="s">
        <v>293</v>
      </c>
      <c r="D149" s="270"/>
      <c r="E149" s="270"/>
      <c r="F149" s="271" t="s">
        <v>294</v>
      </c>
      <c r="G149" s="272"/>
      <c r="H149" s="270"/>
      <c r="I149" s="270"/>
      <c r="J149" s="270" t="s">
        <v>295</v>
      </c>
      <c r="K149" s="267"/>
    </row>
    <row r="150" s="1" customFormat="1" ht="5.25" customHeight="1">
      <c r="B150" s="278"/>
      <c r="C150" s="273"/>
      <c r="D150" s="273"/>
      <c r="E150" s="273"/>
      <c r="F150" s="273"/>
      <c r="G150" s="274"/>
      <c r="H150" s="273"/>
      <c r="I150" s="273"/>
      <c r="J150" s="273"/>
      <c r="K150" s="301"/>
    </row>
    <row r="151" s="1" customFormat="1" ht="15" customHeight="1">
      <c r="B151" s="278"/>
      <c r="C151" s="305" t="s">
        <v>299</v>
      </c>
      <c r="D151" s="253"/>
      <c r="E151" s="253"/>
      <c r="F151" s="306" t="s">
        <v>296</v>
      </c>
      <c r="G151" s="253"/>
      <c r="H151" s="305" t="s">
        <v>336</v>
      </c>
      <c r="I151" s="305" t="s">
        <v>298</v>
      </c>
      <c r="J151" s="305">
        <v>120</v>
      </c>
      <c r="K151" s="301"/>
    </row>
    <row r="152" s="1" customFormat="1" ht="15" customHeight="1">
      <c r="B152" s="278"/>
      <c r="C152" s="305" t="s">
        <v>345</v>
      </c>
      <c r="D152" s="253"/>
      <c r="E152" s="253"/>
      <c r="F152" s="306" t="s">
        <v>296</v>
      </c>
      <c r="G152" s="253"/>
      <c r="H152" s="305" t="s">
        <v>356</v>
      </c>
      <c r="I152" s="305" t="s">
        <v>298</v>
      </c>
      <c r="J152" s="305" t="s">
        <v>347</v>
      </c>
      <c r="K152" s="301"/>
    </row>
    <row r="153" s="1" customFormat="1" ht="15" customHeight="1">
      <c r="B153" s="278"/>
      <c r="C153" s="305" t="s">
        <v>244</v>
      </c>
      <c r="D153" s="253"/>
      <c r="E153" s="253"/>
      <c r="F153" s="306" t="s">
        <v>296</v>
      </c>
      <c r="G153" s="253"/>
      <c r="H153" s="305" t="s">
        <v>357</v>
      </c>
      <c r="I153" s="305" t="s">
        <v>298</v>
      </c>
      <c r="J153" s="305" t="s">
        <v>347</v>
      </c>
      <c r="K153" s="301"/>
    </row>
    <row r="154" s="1" customFormat="1" ht="15" customHeight="1">
      <c r="B154" s="278"/>
      <c r="C154" s="305" t="s">
        <v>301</v>
      </c>
      <c r="D154" s="253"/>
      <c r="E154" s="253"/>
      <c r="F154" s="306" t="s">
        <v>302</v>
      </c>
      <c r="G154" s="253"/>
      <c r="H154" s="305" t="s">
        <v>336</v>
      </c>
      <c r="I154" s="305" t="s">
        <v>298</v>
      </c>
      <c r="J154" s="305">
        <v>50</v>
      </c>
      <c r="K154" s="301"/>
    </row>
    <row r="155" s="1" customFormat="1" ht="15" customHeight="1">
      <c r="B155" s="278"/>
      <c r="C155" s="305" t="s">
        <v>304</v>
      </c>
      <c r="D155" s="253"/>
      <c r="E155" s="253"/>
      <c r="F155" s="306" t="s">
        <v>296</v>
      </c>
      <c r="G155" s="253"/>
      <c r="H155" s="305" t="s">
        <v>336</v>
      </c>
      <c r="I155" s="305" t="s">
        <v>306</v>
      </c>
      <c r="J155" s="305"/>
      <c r="K155" s="301"/>
    </row>
    <row r="156" s="1" customFormat="1" ht="15" customHeight="1">
      <c r="B156" s="278"/>
      <c r="C156" s="305" t="s">
        <v>315</v>
      </c>
      <c r="D156" s="253"/>
      <c r="E156" s="253"/>
      <c r="F156" s="306" t="s">
        <v>302</v>
      </c>
      <c r="G156" s="253"/>
      <c r="H156" s="305" t="s">
        <v>336</v>
      </c>
      <c r="I156" s="305" t="s">
        <v>298</v>
      </c>
      <c r="J156" s="305">
        <v>50</v>
      </c>
      <c r="K156" s="301"/>
    </row>
    <row r="157" s="1" customFormat="1" ht="15" customHeight="1">
      <c r="B157" s="278"/>
      <c r="C157" s="305" t="s">
        <v>323</v>
      </c>
      <c r="D157" s="253"/>
      <c r="E157" s="253"/>
      <c r="F157" s="306" t="s">
        <v>302</v>
      </c>
      <c r="G157" s="253"/>
      <c r="H157" s="305" t="s">
        <v>336</v>
      </c>
      <c r="I157" s="305" t="s">
        <v>298</v>
      </c>
      <c r="J157" s="305">
        <v>50</v>
      </c>
      <c r="K157" s="301"/>
    </row>
    <row r="158" s="1" customFormat="1" ht="15" customHeight="1">
      <c r="B158" s="278"/>
      <c r="C158" s="305" t="s">
        <v>321</v>
      </c>
      <c r="D158" s="253"/>
      <c r="E158" s="253"/>
      <c r="F158" s="306" t="s">
        <v>302</v>
      </c>
      <c r="G158" s="253"/>
      <c r="H158" s="305" t="s">
        <v>336</v>
      </c>
      <c r="I158" s="305" t="s">
        <v>298</v>
      </c>
      <c r="J158" s="305">
        <v>50</v>
      </c>
      <c r="K158" s="301"/>
    </row>
    <row r="159" s="1" customFormat="1" ht="15" customHeight="1">
      <c r="B159" s="278"/>
      <c r="C159" s="305" t="s">
        <v>102</v>
      </c>
      <c r="D159" s="253"/>
      <c r="E159" s="253"/>
      <c r="F159" s="306" t="s">
        <v>296</v>
      </c>
      <c r="G159" s="253"/>
      <c r="H159" s="305" t="s">
        <v>358</v>
      </c>
      <c r="I159" s="305" t="s">
        <v>298</v>
      </c>
      <c r="J159" s="305" t="s">
        <v>359</v>
      </c>
      <c r="K159" s="301"/>
    </row>
    <row r="160" s="1" customFormat="1" ht="15" customHeight="1">
      <c r="B160" s="278"/>
      <c r="C160" s="305" t="s">
        <v>360</v>
      </c>
      <c r="D160" s="253"/>
      <c r="E160" s="253"/>
      <c r="F160" s="306" t="s">
        <v>296</v>
      </c>
      <c r="G160" s="253"/>
      <c r="H160" s="305" t="s">
        <v>361</v>
      </c>
      <c r="I160" s="305" t="s">
        <v>331</v>
      </c>
      <c r="J160" s="305"/>
      <c r="K160" s="301"/>
    </row>
    <row r="161" s="1" customFormat="1" ht="15" customHeight="1">
      <c r="B161" s="307"/>
      <c r="C161" s="287"/>
      <c r="D161" s="287"/>
      <c r="E161" s="287"/>
      <c r="F161" s="287"/>
      <c r="G161" s="287"/>
      <c r="H161" s="287"/>
      <c r="I161" s="287"/>
      <c r="J161" s="287"/>
      <c r="K161" s="308"/>
    </row>
    <row r="162" s="1" customFormat="1" ht="18.75" customHeight="1">
      <c r="B162" s="289"/>
      <c r="C162" s="299"/>
      <c r="D162" s="299"/>
      <c r="E162" s="299"/>
      <c r="F162" s="309"/>
      <c r="G162" s="299"/>
      <c r="H162" s="299"/>
      <c r="I162" s="299"/>
      <c r="J162" s="299"/>
      <c r="K162" s="289"/>
    </row>
    <row r="163" s="1" customFormat="1" ht="18.75" customHeight="1">
      <c r="B163" s="261"/>
      <c r="C163" s="261"/>
      <c r="D163" s="261"/>
      <c r="E163" s="261"/>
      <c r="F163" s="261"/>
      <c r="G163" s="261"/>
      <c r="H163" s="261"/>
      <c r="I163" s="261"/>
      <c r="J163" s="261"/>
      <c r="K163" s="261"/>
    </row>
    <row r="164" s="1" customFormat="1" ht="7.5" customHeight="1">
      <c r="B164" s="240"/>
      <c r="C164" s="241"/>
      <c r="D164" s="241"/>
      <c r="E164" s="241"/>
      <c r="F164" s="241"/>
      <c r="G164" s="241"/>
      <c r="H164" s="241"/>
      <c r="I164" s="241"/>
      <c r="J164" s="241"/>
      <c r="K164" s="242"/>
    </row>
    <row r="165" s="1" customFormat="1" ht="45" customHeight="1">
      <c r="B165" s="243"/>
      <c r="C165" s="244" t="s">
        <v>362</v>
      </c>
      <c r="D165" s="244"/>
      <c r="E165" s="244"/>
      <c r="F165" s="244"/>
      <c r="G165" s="244"/>
      <c r="H165" s="244"/>
      <c r="I165" s="244"/>
      <c r="J165" s="244"/>
      <c r="K165" s="245"/>
    </row>
    <row r="166" s="1" customFormat="1" ht="17.25" customHeight="1">
      <c r="B166" s="243"/>
      <c r="C166" s="268" t="s">
        <v>290</v>
      </c>
      <c r="D166" s="268"/>
      <c r="E166" s="268"/>
      <c r="F166" s="268" t="s">
        <v>291</v>
      </c>
      <c r="G166" s="310"/>
      <c r="H166" s="311" t="s">
        <v>52</v>
      </c>
      <c r="I166" s="311" t="s">
        <v>55</v>
      </c>
      <c r="J166" s="268" t="s">
        <v>292</v>
      </c>
      <c r="K166" s="245"/>
    </row>
    <row r="167" s="1" customFormat="1" ht="17.25" customHeight="1">
      <c r="B167" s="246"/>
      <c r="C167" s="270" t="s">
        <v>293</v>
      </c>
      <c r="D167" s="270"/>
      <c r="E167" s="270"/>
      <c r="F167" s="271" t="s">
        <v>294</v>
      </c>
      <c r="G167" s="312"/>
      <c r="H167" s="313"/>
      <c r="I167" s="313"/>
      <c r="J167" s="270" t="s">
        <v>295</v>
      </c>
      <c r="K167" s="248"/>
    </row>
    <row r="168" s="1" customFormat="1" ht="5.25" customHeight="1">
      <c r="B168" s="278"/>
      <c r="C168" s="273"/>
      <c r="D168" s="273"/>
      <c r="E168" s="273"/>
      <c r="F168" s="273"/>
      <c r="G168" s="274"/>
      <c r="H168" s="273"/>
      <c r="I168" s="273"/>
      <c r="J168" s="273"/>
      <c r="K168" s="301"/>
    </row>
    <row r="169" s="1" customFormat="1" ht="15" customHeight="1">
      <c r="B169" s="278"/>
      <c r="C169" s="253" t="s">
        <v>299</v>
      </c>
      <c r="D169" s="253"/>
      <c r="E169" s="253"/>
      <c r="F169" s="276" t="s">
        <v>296</v>
      </c>
      <c r="G169" s="253"/>
      <c r="H169" s="253" t="s">
        <v>336</v>
      </c>
      <c r="I169" s="253" t="s">
        <v>298</v>
      </c>
      <c r="J169" s="253">
        <v>120</v>
      </c>
      <c r="K169" s="301"/>
    </row>
    <row r="170" s="1" customFormat="1" ht="15" customHeight="1">
      <c r="B170" s="278"/>
      <c r="C170" s="253" t="s">
        <v>345</v>
      </c>
      <c r="D170" s="253"/>
      <c r="E170" s="253"/>
      <c r="F170" s="276" t="s">
        <v>296</v>
      </c>
      <c r="G170" s="253"/>
      <c r="H170" s="253" t="s">
        <v>346</v>
      </c>
      <c r="I170" s="253" t="s">
        <v>298</v>
      </c>
      <c r="J170" s="253" t="s">
        <v>347</v>
      </c>
      <c r="K170" s="301"/>
    </row>
    <row r="171" s="1" customFormat="1" ht="15" customHeight="1">
      <c r="B171" s="278"/>
      <c r="C171" s="253" t="s">
        <v>244</v>
      </c>
      <c r="D171" s="253"/>
      <c r="E171" s="253"/>
      <c r="F171" s="276" t="s">
        <v>296</v>
      </c>
      <c r="G171" s="253"/>
      <c r="H171" s="253" t="s">
        <v>363</v>
      </c>
      <c r="I171" s="253" t="s">
        <v>298</v>
      </c>
      <c r="J171" s="253" t="s">
        <v>347</v>
      </c>
      <c r="K171" s="301"/>
    </row>
    <row r="172" s="1" customFormat="1" ht="15" customHeight="1">
      <c r="B172" s="278"/>
      <c r="C172" s="253" t="s">
        <v>301</v>
      </c>
      <c r="D172" s="253"/>
      <c r="E172" s="253"/>
      <c r="F172" s="276" t="s">
        <v>302</v>
      </c>
      <c r="G172" s="253"/>
      <c r="H172" s="253" t="s">
        <v>363</v>
      </c>
      <c r="I172" s="253" t="s">
        <v>298</v>
      </c>
      <c r="J172" s="253">
        <v>50</v>
      </c>
      <c r="K172" s="301"/>
    </row>
    <row r="173" s="1" customFormat="1" ht="15" customHeight="1">
      <c r="B173" s="278"/>
      <c r="C173" s="253" t="s">
        <v>304</v>
      </c>
      <c r="D173" s="253"/>
      <c r="E173" s="253"/>
      <c r="F173" s="276" t="s">
        <v>296</v>
      </c>
      <c r="G173" s="253"/>
      <c r="H173" s="253" t="s">
        <v>363</v>
      </c>
      <c r="I173" s="253" t="s">
        <v>306</v>
      </c>
      <c r="J173" s="253"/>
      <c r="K173" s="301"/>
    </row>
    <row r="174" s="1" customFormat="1" ht="15" customHeight="1">
      <c r="B174" s="278"/>
      <c r="C174" s="253" t="s">
        <v>315</v>
      </c>
      <c r="D174" s="253"/>
      <c r="E174" s="253"/>
      <c r="F174" s="276" t="s">
        <v>302</v>
      </c>
      <c r="G174" s="253"/>
      <c r="H174" s="253" t="s">
        <v>363</v>
      </c>
      <c r="I174" s="253" t="s">
        <v>298</v>
      </c>
      <c r="J174" s="253">
        <v>50</v>
      </c>
      <c r="K174" s="301"/>
    </row>
    <row r="175" s="1" customFormat="1" ht="15" customHeight="1">
      <c r="B175" s="278"/>
      <c r="C175" s="253" t="s">
        <v>323</v>
      </c>
      <c r="D175" s="253"/>
      <c r="E175" s="253"/>
      <c r="F175" s="276" t="s">
        <v>302</v>
      </c>
      <c r="G175" s="253"/>
      <c r="H175" s="253" t="s">
        <v>363</v>
      </c>
      <c r="I175" s="253" t="s">
        <v>298</v>
      </c>
      <c r="J175" s="253">
        <v>50</v>
      </c>
      <c r="K175" s="301"/>
    </row>
    <row r="176" s="1" customFormat="1" ht="15" customHeight="1">
      <c r="B176" s="278"/>
      <c r="C176" s="253" t="s">
        <v>321</v>
      </c>
      <c r="D176" s="253"/>
      <c r="E176" s="253"/>
      <c r="F176" s="276" t="s">
        <v>302</v>
      </c>
      <c r="G176" s="253"/>
      <c r="H176" s="253" t="s">
        <v>363</v>
      </c>
      <c r="I176" s="253" t="s">
        <v>298</v>
      </c>
      <c r="J176" s="253">
        <v>50</v>
      </c>
      <c r="K176" s="301"/>
    </row>
    <row r="177" s="1" customFormat="1" ht="15" customHeight="1">
      <c r="B177" s="278"/>
      <c r="C177" s="253" t="s">
        <v>110</v>
      </c>
      <c r="D177" s="253"/>
      <c r="E177" s="253"/>
      <c r="F177" s="276" t="s">
        <v>296</v>
      </c>
      <c r="G177" s="253"/>
      <c r="H177" s="253" t="s">
        <v>364</v>
      </c>
      <c r="I177" s="253" t="s">
        <v>365</v>
      </c>
      <c r="J177" s="253"/>
      <c r="K177" s="301"/>
    </row>
    <row r="178" s="1" customFormat="1" ht="15" customHeight="1">
      <c r="B178" s="278"/>
      <c r="C178" s="253" t="s">
        <v>55</v>
      </c>
      <c r="D178" s="253"/>
      <c r="E178" s="253"/>
      <c r="F178" s="276" t="s">
        <v>296</v>
      </c>
      <c r="G178" s="253"/>
      <c r="H178" s="253" t="s">
        <v>366</v>
      </c>
      <c r="I178" s="253" t="s">
        <v>367</v>
      </c>
      <c r="J178" s="253">
        <v>1</v>
      </c>
      <c r="K178" s="301"/>
    </row>
    <row r="179" s="1" customFormat="1" ht="15" customHeight="1">
      <c r="B179" s="278"/>
      <c r="C179" s="253" t="s">
        <v>51</v>
      </c>
      <c r="D179" s="253"/>
      <c r="E179" s="253"/>
      <c r="F179" s="276" t="s">
        <v>296</v>
      </c>
      <c r="G179" s="253"/>
      <c r="H179" s="253" t="s">
        <v>368</v>
      </c>
      <c r="I179" s="253" t="s">
        <v>298</v>
      </c>
      <c r="J179" s="253">
        <v>20</v>
      </c>
      <c r="K179" s="301"/>
    </row>
    <row r="180" s="1" customFormat="1" ht="15" customHeight="1">
      <c r="B180" s="278"/>
      <c r="C180" s="253" t="s">
        <v>52</v>
      </c>
      <c r="D180" s="253"/>
      <c r="E180" s="253"/>
      <c r="F180" s="276" t="s">
        <v>296</v>
      </c>
      <c r="G180" s="253"/>
      <c r="H180" s="253" t="s">
        <v>369</v>
      </c>
      <c r="I180" s="253" t="s">
        <v>298</v>
      </c>
      <c r="J180" s="253">
        <v>255</v>
      </c>
      <c r="K180" s="301"/>
    </row>
    <row r="181" s="1" customFormat="1" ht="15" customHeight="1">
      <c r="B181" s="278"/>
      <c r="C181" s="253" t="s">
        <v>111</v>
      </c>
      <c r="D181" s="253"/>
      <c r="E181" s="253"/>
      <c r="F181" s="276" t="s">
        <v>296</v>
      </c>
      <c r="G181" s="253"/>
      <c r="H181" s="253" t="s">
        <v>260</v>
      </c>
      <c r="I181" s="253" t="s">
        <v>298</v>
      </c>
      <c r="J181" s="253">
        <v>10</v>
      </c>
      <c r="K181" s="301"/>
    </row>
    <row r="182" s="1" customFormat="1" ht="15" customHeight="1">
      <c r="B182" s="278"/>
      <c r="C182" s="253" t="s">
        <v>112</v>
      </c>
      <c r="D182" s="253"/>
      <c r="E182" s="253"/>
      <c r="F182" s="276" t="s">
        <v>296</v>
      </c>
      <c r="G182" s="253"/>
      <c r="H182" s="253" t="s">
        <v>370</v>
      </c>
      <c r="I182" s="253" t="s">
        <v>331</v>
      </c>
      <c r="J182" s="253"/>
      <c r="K182" s="301"/>
    </row>
    <row r="183" s="1" customFormat="1" ht="15" customHeight="1">
      <c r="B183" s="278"/>
      <c r="C183" s="253" t="s">
        <v>371</v>
      </c>
      <c r="D183" s="253"/>
      <c r="E183" s="253"/>
      <c r="F183" s="276" t="s">
        <v>296</v>
      </c>
      <c r="G183" s="253"/>
      <c r="H183" s="253" t="s">
        <v>372</v>
      </c>
      <c r="I183" s="253" t="s">
        <v>331</v>
      </c>
      <c r="J183" s="253"/>
      <c r="K183" s="301"/>
    </row>
    <row r="184" s="1" customFormat="1" ht="15" customHeight="1">
      <c r="B184" s="278"/>
      <c r="C184" s="253" t="s">
        <v>360</v>
      </c>
      <c r="D184" s="253"/>
      <c r="E184" s="253"/>
      <c r="F184" s="276" t="s">
        <v>296</v>
      </c>
      <c r="G184" s="253"/>
      <c r="H184" s="253" t="s">
        <v>373</v>
      </c>
      <c r="I184" s="253" t="s">
        <v>331</v>
      </c>
      <c r="J184" s="253"/>
      <c r="K184" s="301"/>
    </row>
    <row r="185" s="1" customFormat="1" ht="15" customHeight="1">
      <c r="B185" s="278"/>
      <c r="C185" s="253" t="s">
        <v>114</v>
      </c>
      <c r="D185" s="253"/>
      <c r="E185" s="253"/>
      <c r="F185" s="276" t="s">
        <v>302</v>
      </c>
      <c r="G185" s="253"/>
      <c r="H185" s="253" t="s">
        <v>374</v>
      </c>
      <c r="I185" s="253" t="s">
        <v>298</v>
      </c>
      <c r="J185" s="253">
        <v>50</v>
      </c>
      <c r="K185" s="301"/>
    </row>
    <row r="186" s="1" customFormat="1" ht="15" customHeight="1">
      <c r="B186" s="278"/>
      <c r="C186" s="253" t="s">
        <v>375</v>
      </c>
      <c r="D186" s="253"/>
      <c r="E186" s="253"/>
      <c r="F186" s="276" t="s">
        <v>302</v>
      </c>
      <c r="G186" s="253"/>
      <c r="H186" s="253" t="s">
        <v>376</v>
      </c>
      <c r="I186" s="253" t="s">
        <v>377</v>
      </c>
      <c r="J186" s="253"/>
      <c r="K186" s="301"/>
    </row>
    <row r="187" s="1" customFormat="1" ht="15" customHeight="1">
      <c r="B187" s="278"/>
      <c r="C187" s="253" t="s">
        <v>378</v>
      </c>
      <c r="D187" s="253"/>
      <c r="E187" s="253"/>
      <c r="F187" s="276" t="s">
        <v>302</v>
      </c>
      <c r="G187" s="253"/>
      <c r="H187" s="253" t="s">
        <v>379</v>
      </c>
      <c r="I187" s="253" t="s">
        <v>377</v>
      </c>
      <c r="J187" s="253"/>
      <c r="K187" s="301"/>
    </row>
    <row r="188" s="1" customFormat="1" ht="15" customHeight="1">
      <c r="B188" s="278"/>
      <c r="C188" s="253" t="s">
        <v>380</v>
      </c>
      <c r="D188" s="253"/>
      <c r="E188" s="253"/>
      <c r="F188" s="276" t="s">
        <v>302</v>
      </c>
      <c r="G188" s="253"/>
      <c r="H188" s="253" t="s">
        <v>381</v>
      </c>
      <c r="I188" s="253" t="s">
        <v>377</v>
      </c>
      <c r="J188" s="253"/>
      <c r="K188" s="301"/>
    </row>
    <row r="189" s="1" customFormat="1" ht="15" customHeight="1">
      <c r="B189" s="278"/>
      <c r="C189" s="314" t="s">
        <v>382</v>
      </c>
      <c r="D189" s="253"/>
      <c r="E189" s="253"/>
      <c r="F189" s="276" t="s">
        <v>302</v>
      </c>
      <c r="G189" s="253"/>
      <c r="H189" s="253" t="s">
        <v>383</v>
      </c>
      <c r="I189" s="253" t="s">
        <v>384</v>
      </c>
      <c r="J189" s="315" t="s">
        <v>385</v>
      </c>
      <c r="K189" s="301"/>
    </row>
    <row r="190" s="15" customFormat="1" ht="15" customHeight="1">
      <c r="B190" s="316"/>
      <c r="C190" s="317" t="s">
        <v>386</v>
      </c>
      <c r="D190" s="318"/>
      <c r="E190" s="318"/>
      <c r="F190" s="319" t="s">
        <v>302</v>
      </c>
      <c r="G190" s="318"/>
      <c r="H190" s="318" t="s">
        <v>387</v>
      </c>
      <c r="I190" s="318" t="s">
        <v>384</v>
      </c>
      <c r="J190" s="320" t="s">
        <v>385</v>
      </c>
      <c r="K190" s="321"/>
    </row>
    <row r="191" s="1" customFormat="1" ht="15" customHeight="1">
      <c r="B191" s="278"/>
      <c r="C191" s="314" t="s">
        <v>40</v>
      </c>
      <c r="D191" s="253"/>
      <c r="E191" s="253"/>
      <c r="F191" s="276" t="s">
        <v>296</v>
      </c>
      <c r="G191" s="253"/>
      <c r="H191" s="250" t="s">
        <v>388</v>
      </c>
      <c r="I191" s="253" t="s">
        <v>389</v>
      </c>
      <c r="J191" s="253"/>
      <c r="K191" s="301"/>
    </row>
    <row r="192" s="1" customFormat="1" ht="15" customHeight="1">
      <c r="B192" s="278"/>
      <c r="C192" s="314" t="s">
        <v>390</v>
      </c>
      <c r="D192" s="253"/>
      <c r="E192" s="253"/>
      <c r="F192" s="276" t="s">
        <v>296</v>
      </c>
      <c r="G192" s="253"/>
      <c r="H192" s="253" t="s">
        <v>391</v>
      </c>
      <c r="I192" s="253" t="s">
        <v>331</v>
      </c>
      <c r="J192" s="253"/>
      <c r="K192" s="301"/>
    </row>
    <row r="193" s="1" customFormat="1" ht="15" customHeight="1">
      <c r="B193" s="278"/>
      <c r="C193" s="314" t="s">
        <v>392</v>
      </c>
      <c r="D193" s="253"/>
      <c r="E193" s="253"/>
      <c r="F193" s="276" t="s">
        <v>296</v>
      </c>
      <c r="G193" s="253"/>
      <c r="H193" s="253" t="s">
        <v>393</v>
      </c>
      <c r="I193" s="253" t="s">
        <v>331</v>
      </c>
      <c r="J193" s="253"/>
      <c r="K193" s="301"/>
    </row>
    <row r="194" s="1" customFormat="1" ht="15" customHeight="1">
      <c r="B194" s="278"/>
      <c r="C194" s="314" t="s">
        <v>394</v>
      </c>
      <c r="D194" s="253"/>
      <c r="E194" s="253"/>
      <c r="F194" s="276" t="s">
        <v>302</v>
      </c>
      <c r="G194" s="253"/>
      <c r="H194" s="253" t="s">
        <v>395</v>
      </c>
      <c r="I194" s="253" t="s">
        <v>331</v>
      </c>
      <c r="J194" s="253"/>
      <c r="K194" s="301"/>
    </row>
    <row r="195" s="1" customFormat="1" ht="15" customHeight="1">
      <c r="B195" s="307"/>
      <c r="C195" s="322"/>
      <c r="D195" s="287"/>
      <c r="E195" s="287"/>
      <c r="F195" s="287"/>
      <c r="G195" s="287"/>
      <c r="H195" s="287"/>
      <c r="I195" s="287"/>
      <c r="J195" s="287"/>
      <c r="K195" s="308"/>
    </row>
    <row r="196" s="1" customFormat="1" ht="18.75" customHeight="1">
      <c r="B196" s="289"/>
      <c r="C196" s="299"/>
      <c r="D196" s="299"/>
      <c r="E196" s="299"/>
      <c r="F196" s="309"/>
      <c r="G196" s="299"/>
      <c r="H196" s="299"/>
      <c r="I196" s="299"/>
      <c r="J196" s="299"/>
      <c r="K196" s="289"/>
    </row>
    <row r="197" s="1" customFormat="1" ht="18.75" customHeight="1">
      <c r="B197" s="289"/>
      <c r="C197" s="299"/>
      <c r="D197" s="299"/>
      <c r="E197" s="299"/>
      <c r="F197" s="309"/>
      <c r="G197" s="299"/>
      <c r="H197" s="299"/>
      <c r="I197" s="299"/>
      <c r="J197" s="299"/>
      <c r="K197" s="289"/>
    </row>
    <row r="198" s="1" customFormat="1" ht="18.75" customHeight="1">
      <c r="B198" s="261"/>
      <c r="C198" s="261"/>
      <c r="D198" s="261"/>
      <c r="E198" s="261"/>
      <c r="F198" s="261"/>
      <c r="G198" s="261"/>
      <c r="H198" s="261"/>
      <c r="I198" s="261"/>
      <c r="J198" s="261"/>
      <c r="K198" s="261"/>
    </row>
    <row r="199" s="1" customFormat="1">
      <c r="B199" s="240"/>
      <c r="C199" s="241"/>
      <c r="D199" s="241"/>
      <c r="E199" s="241"/>
      <c r="F199" s="241"/>
      <c r="G199" s="241"/>
      <c r="H199" s="241"/>
      <c r="I199" s="241"/>
      <c r="J199" s="241"/>
      <c r="K199" s="242"/>
    </row>
    <row r="200" s="1" customFormat="1" ht="21">
      <c r="B200" s="243"/>
      <c r="C200" s="244" t="s">
        <v>396</v>
      </c>
      <c r="D200" s="244"/>
      <c r="E200" s="244"/>
      <c r="F200" s="244"/>
      <c r="G200" s="244"/>
      <c r="H200" s="244"/>
      <c r="I200" s="244"/>
      <c r="J200" s="244"/>
      <c r="K200" s="245"/>
    </row>
    <row r="201" s="1" customFormat="1" ht="25.5" customHeight="1">
      <c r="B201" s="243"/>
      <c r="C201" s="323" t="s">
        <v>397</v>
      </c>
      <c r="D201" s="323"/>
      <c r="E201" s="323"/>
      <c r="F201" s="323" t="s">
        <v>398</v>
      </c>
      <c r="G201" s="324"/>
      <c r="H201" s="323" t="s">
        <v>399</v>
      </c>
      <c r="I201" s="323"/>
      <c r="J201" s="323"/>
      <c r="K201" s="245"/>
    </row>
    <row r="202" s="1" customFormat="1" ht="5.25" customHeight="1">
      <c r="B202" s="278"/>
      <c r="C202" s="273"/>
      <c r="D202" s="273"/>
      <c r="E202" s="273"/>
      <c r="F202" s="273"/>
      <c r="G202" s="299"/>
      <c r="H202" s="273"/>
      <c r="I202" s="273"/>
      <c r="J202" s="273"/>
      <c r="K202" s="301"/>
    </row>
    <row r="203" s="1" customFormat="1" ht="15" customHeight="1">
      <c r="B203" s="278"/>
      <c r="C203" s="253" t="s">
        <v>389</v>
      </c>
      <c r="D203" s="253"/>
      <c r="E203" s="253"/>
      <c r="F203" s="276" t="s">
        <v>41</v>
      </c>
      <c r="G203" s="253"/>
      <c r="H203" s="253" t="s">
        <v>400</v>
      </c>
      <c r="I203" s="253"/>
      <c r="J203" s="253"/>
      <c r="K203" s="301"/>
    </row>
    <row r="204" s="1" customFormat="1" ht="15" customHeight="1">
      <c r="B204" s="278"/>
      <c r="C204" s="253"/>
      <c r="D204" s="253"/>
      <c r="E204" s="253"/>
      <c r="F204" s="276" t="s">
        <v>42</v>
      </c>
      <c r="G204" s="253"/>
      <c r="H204" s="253" t="s">
        <v>401</v>
      </c>
      <c r="I204" s="253"/>
      <c r="J204" s="253"/>
      <c r="K204" s="301"/>
    </row>
    <row r="205" s="1" customFormat="1" ht="15" customHeight="1">
      <c r="B205" s="278"/>
      <c r="C205" s="253"/>
      <c r="D205" s="253"/>
      <c r="E205" s="253"/>
      <c r="F205" s="276" t="s">
        <v>45</v>
      </c>
      <c r="G205" s="253"/>
      <c r="H205" s="253" t="s">
        <v>402</v>
      </c>
      <c r="I205" s="253"/>
      <c r="J205" s="253"/>
      <c r="K205" s="301"/>
    </row>
    <row r="206" s="1" customFormat="1" ht="15" customHeight="1">
      <c r="B206" s="278"/>
      <c r="C206" s="253"/>
      <c r="D206" s="253"/>
      <c r="E206" s="253"/>
      <c r="F206" s="276" t="s">
        <v>43</v>
      </c>
      <c r="G206" s="253"/>
      <c r="H206" s="253" t="s">
        <v>403</v>
      </c>
      <c r="I206" s="253"/>
      <c r="J206" s="253"/>
      <c r="K206" s="301"/>
    </row>
    <row r="207" s="1" customFormat="1" ht="15" customHeight="1">
      <c r="B207" s="278"/>
      <c r="C207" s="253"/>
      <c r="D207" s="253"/>
      <c r="E207" s="253"/>
      <c r="F207" s="276" t="s">
        <v>44</v>
      </c>
      <c r="G207" s="253"/>
      <c r="H207" s="253" t="s">
        <v>404</v>
      </c>
      <c r="I207" s="253"/>
      <c r="J207" s="253"/>
      <c r="K207" s="301"/>
    </row>
    <row r="208" s="1" customFormat="1" ht="15" customHeight="1">
      <c r="B208" s="278"/>
      <c r="C208" s="253"/>
      <c r="D208" s="253"/>
      <c r="E208" s="253"/>
      <c r="F208" s="276"/>
      <c r="G208" s="253"/>
      <c r="H208" s="253"/>
      <c r="I208" s="253"/>
      <c r="J208" s="253"/>
      <c r="K208" s="301"/>
    </row>
    <row r="209" s="1" customFormat="1" ht="15" customHeight="1">
      <c r="B209" s="278"/>
      <c r="C209" s="253" t="s">
        <v>343</v>
      </c>
      <c r="D209" s="253"/>
      <c r="E209" s="253"/>
      <c r="F209" s="276" t="s">
        <v>77</v>
      </c>
      <c r="G209" s="253"/>
      <c r="H209" s="253" t="s">
        <v>405</v>
      </c>
      <c r="I209" s="253"/>
      <c r="J209" s="253"/>
      <c r="K209" s="301"/>
    </row>
    <row r="210" s="1" customFormat="1" ht="15" customHeight="1">
      <c r="B210" s="278"/>
      <c r="C210" s="253"/>
      <c r="D210" s="253"/>
      <c r="E210" s="253"/>
      <c r="F210" s="276" t="s">
        <v>238</v>
      </c>
      <c r="G210" s="253"/>
      <c r="H210" s="253" t="s">
        <v>239</v>
      </c>
      <c r="I210" s="253"/>
      <c r="J210" s="253"/>
      <c r="K210" s="301"/>
    </row>
    <row r="211" s="1" customFormat="1" ht="15" customHeight="1">
      <c r="B211" s="278"/>
      <c r="C211" s="253"/>
      <c r="D211" s="253"/>
      <c r="E211" s="253"/>
      <c r="F211" s="276" t="s">
        <v>236</v>
      </c>
      <c r="G211" s="253"/>
      <c r="H211" s="253" t="s">
        <v>406</v>
      </c>
      <c r="I211" s="253"/>
      <c r="J211" s="253"/>
      <c r="K211" s="301"/>
    </row>
    <row r="212" s="1" customFormat="1" ht="15" customHeight="1">
      <c r="B212" s="325"/>
      <c r="C212" s="253"/>
      <c r="D212" s="253"/>
      <c r="E212" s="253"/>
      <c r="F212" s="276" t="s">
        <v>240</v>
      </c>
      <c r="G212" s="314"/>
      <c r="H212" s="305" t="s">
        <v>241</v>
      </c>
      <c r="I212" s="305"/>
      <c r="J212" s="305"/>
      <c r="K212" s="326"/>
    </row>
    <row r="213" s="1" customFormat="1" ht="15" customHeight="1">
      <c r="B213" s="325"/>
      <c r="C213" s="253"/>
      <c r="D213" s="253"/>
      <c r="E213" s="253"/>
      <c r="F213" s="276" t="s">
        <v>242</v>
      </c>
      <c r="G213" s="314"/>
      <c r="H213" s="305" t="s">
        <v>407</v>
      </c>
      <c r="I213" s="305"/>
      <c r="J213" s="305"/>
      <c r="K213" s="326"/>
    </row>
    <row r="214" s="1" customFormat="1" ht="15" customHeight="1">
      <c r="B214" s="325"/>
      <c r="C214" s="253"/>
      <c r="D214" s="253"/>
      <c r="E214" s="253"/>
      <c r="F214" s="276"/>
      <c r="G214" s="314"/>
      <c r="H214" s="305"/>
      <c r="I214" s="305"/>
      <c r="J214" s="305"/>
      <c r="K214" s="326"/>
    </row>
    <row r="215" s="1" customFormat="1" ht="15" customHeight="1">
      <c r="B215" s="325"/>
      <c r="C215" s="253" t="s">
        <v>367</v>
      </c>
      <c r="D215" s="253"/>
      <c r="E215" s="253"/>
      <c r="F215" s="276">
        <v>1</v>
      </c>
      <c r="G215" s="314"/>
      <c r="H215" s="305" t="s">
        <v>408</v>
      </c>
      <c r="I215" s="305"/>
      <c r="J215" s="305"/>
      <c r="K215" s="326"/>
    </row>
    <row r="216" s="1" customFormat="1" ht="15" customHeight="1">
      <c r="B216" s="325"/>
      <c r="C216" s="253"/>
      <c r="D216" s="253"/>
      <c r="E216" s="253"/>
      <c r="F216" s="276">
        <v>2</v>
      </c>
      <c r="G216" s="314"/>
      <c r="H216" s="305" t="s">
        <v>409</v>
      </c>
      <c r="I216" s="305"/>
      <c r="J216" s="305"/>
      <c r="K216" s="326"/>
    </row>
    <row r="217" s="1" customFormat="1" ht="15" customHeight="1">
      <c r="B217" s="325"/>
      <c r="C217" s="253"/>
      <c r="D217" s="253"/>
      <c r="E217" s="253"/>
      <c r="F217" s="276">
        <v>3</v>
      </c>
      <c r="G217" s="314"/>
      <c r="H217" s="305" t="s">
        <v>410</v>
      </c>
      <c r="I217" s="305"/>
      <c r="J217" s="305"/>
      <c r="K217" s="326"/>
    </row>
    <row r="218" s="1" customFormat="1" ht="15" customHeight="1">
      <c r="B218" s="325"/>
      <c r="C218" s="253"/>
      <c r="D218" s="253"/>
      <c r="E218" s="253"/>
      <c r="F218" s="276">
        <v>4</v>
      </c>
      <c r="G218" s="314"/>
      <c r="H218" s="305" t="s">
        <v>411</v>
      </c>
      <c r="I218" s="305"/>
      <c r="J218" s="305"/>
      <c r="K218" s="326"/>
    </row>
    <row r="219" s="1" customFormat="1" ht="12.75" customHeight="1">
      <c r="B219" s="327"/>
      <c r="C219" s="328"/>
      <c r="D219" s="328"/>
      <c r="E219" s="328"/>
      <c r="F219" s="328"/>
      <c r="G219" s="328"/>
      <c r="H219" s="328"/>
      <c r="I219" s="328"/>
      <c r="J219" s="328"/>
      <c r="K219" s="329"/>
    </row>
  </sheetData>
  <sheetProtection autoFilter="0" deleteColumns="0" deleteRows="0" formatCells="0" formatColumns="0" formatRows="0" insertColumns="0" insertHyperlinks="0" insertRows="0" pivotTables="0" sort="0"/>
  <mergeCells count="77"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D47:J47"/>
    <mergeCell ref="E48:J48"/>
    <mergeCell ref="E49:J49"/>
    <mergeCell ref="E50:J50"/>
    <mergeCell ref="D51:J51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102:J102"/>
    <mergeCell ref="C122:J122"/>
    <mergeCell ref="C147:J147"/>
    <mergeCell ref="C165:J165"/>
    <mergeCell ref="C200:J200"/>
    <mergeCell ref="H201:J201"/>
    <mergeCell ref="H203:J203"/>
    <mergeCell ref="H204:J204"/>
    <mergeCell ref="H205:J205"/>
    <mergeCell ref="H206:J206"/>
    <mergeCell ref="H207:J207"/>
    <mergeCell ref="H209:J209"/>
    <mergeCell ref="H211:J211"/>
    <mergeCell ref="H215:J215"/>
    <mergeCell ref="H217:J217"/>
    <mergeCell ref="H218:J218"/>
    <mergeCell ref="H216:J216"/>
    <mergeCell ref="H213:J213"/>
    <mergeCell ref="H212:J212"/>
    <mergeCell ref="H210:J210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Kubant Josef Ing.</dc:creator>
  <cp:lastModifiedBy>Kubant Josef Ing.</cp:lastModifiedBy>
  <dcterms:created xsi:type="dcterms:W3CDTF">2024-03-18T13:40:57Z</dcterms:created>
  <dcterms:modified xsi:type="dcterms:W3CDTF">2024-03-18T13:41:06Z</dcterms:modified>
</cp:coreProperties>
</file>