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 - HOZ J.Lhota-kanál R" sheetId="2" r:id="rId2"/>
    <sheet name="SO 2 - HOZ Liblice kanál A" sheetId="3" r:id="rId3"/>
    <sheet name="Pokyny pro vyplnění" sheetId="4" r:id="rId4"/>
  </sheets>
  <definedNames>
    <definedName name="_xlnm.Print_Area" localSheetId="0">'Rekapitulace stavby'!$D$4:$AO$36,'Rekapitulace stavby'!$C$42:$AQ$57</definedName>
    <definedName name="_xlnm._FilterDatabase" localSheetId="1" hidden="1">'SO 1 - HOZ J.Lhota-kanál R'!$C$84:$L$142</definedName>
    <definedName name="_xlnm.Print_Area" localSheetId="1">'SO 1 - HOZ J.Lhota-kanál R'!$C$4:$K$41,'SO 1 - HOZ J.Lhota-kanál R'!$C$47:$K$66,'SO 1 - HOZ J.Lhota-kanál R'!$C$72:$L$142</definedName>
    <definedName name="_xlnm._FilterDatabase" localSheetId="2" hidden="1">'SO 2 - HOZ Liblice kanál A'!$C$84:$L$136</definedName>
    <definedName name="_xlnm.Print_Area" localSheetId="2">'SO 2 - HOZ Liblice kanál A'!$C$4:$K$41,'SO 2 - HOZ Liblice kanál A'!$C$47:$K$66,'SO 2 - HOZ Liblice kanál A'!$C$72:$L$136</definedName>
    <definedName name="_xlnm.Print_Area" localSheetId="3">'Pokyny pro vyplnění'!$B$2:$K$71,'Pokyny pro vyplnění'!$B$74:$K$118,'Pokyny pro vyplnění'!$B$121:$K$161,'Pokyny pro vyplnění'!$B$164:$K$219</definedName>
    <definedName name="_xlnm.Print_Titles" localSheetId="0">'Rekapitulace stavby'!$52:$52</definedName>
    <definedName name="_xlnm.Print_Titles" localSheetId="1">'SO 1 - HOZ J.Lhota-kanál R'!$84:$84</definedName>
    <definedName name="_xlnm.Print_Titles" localSheetId="2">'SO 2 - HOZ Liblice kanál A'!$84:$84</definedName>
  </definedNames>
  <calcPr fullCalcOnLoad="1"/>
</workbook>
</file>

<file path=xl/sharedStrings.xml><?xml version="1.0" encoding="utf-8"?>
<sst xmlns="http://schemas.openxmlformats.org/spreadsheetml/2006/main" count="1712" uniqueCount="426">
  <si>
    <t>Export Komplet</t>
  </si>
  <si>
    <t>VZ</t>
  </si>
  <si>
    <t>2.0</t>
  </si>
  <si>
    <t>ZAMOK</t>
  </si>
  <si>
    <t>False</t>
  </si>
  <si>
    <t>True</t>
  </si>
  <si>
    <t>{07117e32-3080-4934-a3a5-25cc8f1d208f}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</si>
  <si>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</si>
  <si>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</si>
  <si>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</si>
  <si>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</si>
  <si>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</si>
  <si>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</si>
  <si>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</si>
  <si>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</si>
  <si>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002/2024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</si>
  <si>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</si>
  <si>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</si>
  <si>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Údržba HOZ Kolínsko</t>
  </si>
  <si>
    <t>KSO:</t>
  </si>
  <si>
    <t/>
  </si>
  <si>
    <t>CC-CZ:</t>
  </si>
  <si>
    <t>Místo:</t>
  </si>
  <si>
    <t>okres Kolín</t>
  </si>
  <si>
    <t>Datum:</t>
  </si>
  <si>
    <t>18. 1. 2024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</si>
  <si>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</si>
  <si>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</si>
  <si>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</si>
  <si>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</si>
  <si>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</si>
  <si>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</si>
  <si>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</si>
  <si>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Zpracovatel:</t>
  </si>
  <si>
    <t>Bc. Roman Vachek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</si>
  <si>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</si>
  <si>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</si>
  <si>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</si>
  <si>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</si>
  <si>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</si>
  <si>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</si>
  <si>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</si>
  <si>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</si>
  <si>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</si>
  <si>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</si>
  <si>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</si>
  <si>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</si>
  <si>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</si>
  <si>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</si>
  <si>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</si>
  <si>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</si>
  <si>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</si>
  <si>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</si>
  <si>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</si>
  <si>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</si>
  <si>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</si>
  <si>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</si>
  <si>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</si>
  <si>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</si>
  <si>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</si>
  <si>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</si>
  <si>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</si>
  <si>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</si>
  <si>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</si>
  <si>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</si>
  <si>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</si>
  <si>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</si>
  <si>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</si>
  <si>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</si>
  <si>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</si>
  <si>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</si>
  <si>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</si>
  <si>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</si>
  <si>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</si>
  <si>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</si>
  <si>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</si>
  <si>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</si>
  <si>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</si>
  <si>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 1</t>
  </si>
  <si>
    <t>HOZ J.Lhota-kanál R</t>
  </si>
  <si>
    <t>STA</t>
  </si>
  <si>
    <t>1</t>
  </si>
  <si>
    <t>{6d07cb18-01e4-434c-9043-c3fa4ee6e486}</t>
  </si>
  <si>
    <t>2</t>
  </si>
  <si>
    <t>SO 2</t>
  </si>
  <si>
    <t>HOZ Liblice kanál A</t>
  </si>
  <si>
    <t>{253b4617-502b-4f63-b05d-d7c69008292b}</t>
  </si>
  <si>
    <t>KRYCÍ LIST SOUPISU PRACÍ</t>
  </si>
  <si>
    <t>Objekt:</t>
  </si>
  <si>
    <t>SO 1 - HOZ J.Lhota-kanál R</t>
  </si>
  <si>
    <t>Volárna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</si>
  <si>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</si>
  <si>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</si>
  <si>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</si>
  <si>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</si>
  <si>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</si>
  <si>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</si>
  <si>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</si>
  <si>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-1</t>
  </si>
  <si>
    <t>HSV - Práce a dodávky HSV</t>
  </si>
  <si>
    <t xml:space="preserve">    1 - Zemní práce</t>
  </si>
  <si>
    <t>N00 - Nepojmenované práce</t>
  </si>
  <si>
    <t xml:space="preserve">    N01 - Nepojmenovaný díl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</si>
  <si>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</si>
  <si>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</si>
  <si>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</si>
  <si>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</si>
  <si>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</si>
  <si>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</si>
  <si>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</si>
  <si>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</si>
  <si>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</si>
  <si>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</si>
  <si>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</si>
  <si>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</si>
  <si>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</si>
  <si>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</si>
  <si>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</si>
  <si>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</si>
  <si>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</si>
  <si>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</si>
  <si>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</si>
  <si>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</si>
  <si>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</si>
  <si>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</si>
  <si>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111103212</t>
  </si>
  <si>
    <t>Kosení ve vegetačním období divokého porostu středně hustého</t>
  </si>
  <si>
    <t>ha</t>
  </si>
  <si>
    <t>CS ÚRS 2024 01</t>
  </si>
  <si>
    <t>4</t>
  </si>
  <si>
    <t>-551915444</t>
  </si>
  <si>
    <t>PP</t>
  </si>
  <si>
    <t>Kosení travin a vodních rostlin ve vegetačním období divokého porostu středně hustého</t>
  </si>
  <si>
    <t>Online PSC</t>
  </si>
  <si>
    <t>https://podminky.urs.cz/item/CS_URS_2024_01/111103212</t>
  </si>
  <si>
    <t>VV</t>
  </si>
  <si>
    <t>((250*2,5)*2)/10000</t>
  </si>
  <si>
    <t>((300*2,5)*2)/10000</t>
  </si>
  <si>
    <t>((200*2,5))/10000</t>
  </si>
  <si>
    <t>Součet</t>
  </si>
  <si>
    <t>111103222</t>
  </si>
  <si>
    <t>Kosení ve vegetačním období vodního rostlinstva na břehu středně hustého</t>
  </si>
  <si>
    <t>1900854648</t>
  </si>
  <si>
    <t>Kosení travin a vodních rostlin ve vegetačním období vodního rostlinstva na břehu středně hustého</t>
  </si>
  <si>
    <t>https://podminky.urs.cz/item/CS_URS_2024_01/111103222</t>
  </si>
  <si>
    <t>((280*2,5)*2)/10000</t>
  </si>
  <si>
    <t>((120*2,5)*2)/10000</t>
  </si>
  <si>
    <t>7</t>
  </si>
  <si>
    <t>111203201</t>
  </si>
  <si>
    <t>Odstranění křovin a stromů s ponecháním kořenů z plochy do 1000 m2</t>
  </si>
  <si>
    <t>m2</t>
  </si>
  <si>
    <t>1489708418</t>
  </si>
  <si>
    <t>Odstranění křovin a stromů s ponecháním kořenů průměru kmene do 100 mm, při jakémkoliv sklonu terénu mimo LTM, při celkové ploše do 1 000 m2</t>
  </si>
  <si>
    <t>https://podminky.urs.cz/item/CS_URS_2024_01/111203201</t>
  </si>
  <si>
    <t>3*3</t>
  </si>
  <si>
    <t>3*4</t>
  </si>
  <si>
    <t>4*4</t>
  </si>
  <si>
    <t>185803106</t>
  </si>
  <si>
    <t>Shrabání pokoseného divokého porostu s odvozem do 20 km</t>
  </si>
  <si>
    <t>-353860821</t>
  </si>
  <si>
    <t>Shrabání pokoseného porostu a organických naplavenin s odvozem do 20 km divokého porostu</t>
  </si>
  <si>
    <t>https://podminky.urs.cz/item/CS_URS_2024_01/185803106</t>
  </si>
  <si>
    <t>3</t>
  </si>
  <si>
    <t>185803107</t>
  </si>
  <si>
    <t>Shrabání pokoseného vodního rostlinstva z břehu i z vody s odvozem do 20 km</t>
  </si>
  <si>
    <t>-678324689</t>
  </si>
  <si>
    <t>Shrabání pokoseného porostu a organických naplavenin s odvozem do 20 km vodního rostlinstva z břehu i z vody</t>
  </si>
  <si>
    <t>https://podminky.urs.cz/item/CS_URS_2024_01/185803107</t>
  </si>
  <si>
    <t>N00</t>
  </si>
  <si>
    <t>Nepojmenované práce</t>
  </si>
  <si>
    <t>N01</t>
  </si>
  <si>
    <t>Nepojmenovaný díl</t>
  </si>
  <si>
    <t>8</t>
  </si>
  <si>
    <t>R-001</t>
  </si>
  <si>
    <t xml:space="preserve">Ekologická likvidace veškeré neupotřeb. dřev. hmoty - z křovin a stromů D kmene do 100 mm - v souladu se zákonem o odpadech č. 541/2020 Sb.v platném znění   </t>
  </si>
  <si>
    <t>512</t>
  </si>
  <si>
    <t>-504182862</t>
  </si>
  <si>
    <t xml:space="preserve">Ekologická likvidace veškeré neupotřeb. dřev. hmoty - z křovin a stromů D kmene do 100 mm - v souladu se zákonem o odpadech č.541/2020 Sb.v platném znění </t>
  </si>
  <si>
    <t>P</t>
  </si>
  <si>
    <t>Poznámka k položce:
likvidace dřevní hmoty, použije se v případě když nelze pálit (např. štěpkováním, drcením, pálením na místě k tomu určeném a pod)</t>
  </si>
  <si>
    <t>9</t>
  </si>
  <si>
    <t>R-027</t>
  </si>
  <si>
    <t>Odstranění napadaných stromů, větví stromů a keřů do D 200 mm v profilu HOZ, včetně ekologické likvidace v souladu se zákonem o odpadech č. 541/2020 Sb. v platném znění</t>
  </si>
  <si>
    <t>1190968879</t>
  </si>
  <si>
    <t>Poznámka k položce:
položka zahrnuje vytažení stromu Ø do 200 mm a keřů na vrchní hranu HOZ, kmen, větve stromu a keře budou zlikvidovány (např. štěpkováním, drcením, pálením na místě k tomu určeném a pod)</t>
  </si>
  <si>
    <t>4*5</t>
  </si>
  <si>
    <t>2*8</t>
  </si>
  <si>
    <t>2*2</t>
  </si>
  <si>
    <t>3*6</t>
  </si>
  <si>
    <t>10</t>
  </si>
  <si>
    <t>R-028</t>
  </si>
  <si>
    <t>Odstranění napadaných stromů, větví stromů a keřů nad D 200 mm v profilu HOZ, včetně ekologické likvidace v souladu se zákonem o odpadech č. 541/2020 Sb. v platném znění</t>
  </si>
  <si>
    <t>-74390537</t>
  </si>
  <si>
    <t>Poznámka k položce:
oložka zahrnuje vytažení stromu Ø nad 200 mm a keřů na vrchní hranu HOZ, kmen, větve stromu a keře budou zlikvidovány (např. štěpkováním, drcením, pálením na místě k tomu určeném a pod)</t>
  </si>
  <si>
    <t>2*4</t>
  </si>
  <si>
    <t>2*3</t>
  </si>
  <si>
    <t>6</t>
  </si>
  <si>
    <t>R-032</t>
  </si>
  <si>
    <t xml:space="preserve">Ekologická likvidace divokého porostu - v souladu se zákonem  o odpadech č. 541/2020 Sb.v platném znění     </t>
  </si>
  <si>
    <t>-1896051461</t>
  </si>
  <si>
    <t>Ekologická likvidace divokého porostu - v souladu se zákonem o odpadech č. 541/2020 Sb.v platném znění</t>
  </si>
  <si>
    <t>Poznámka k položce:
porost bude zlikvidován např. uložením na skládce TKO, odvozem na bioplynovou stanici, uložením na polní hnijiště apod., položka neřeší vodorovné přemístění porostu</t>
  </si>
  <si>
    <t>5</t>
  </si>
  <si>
    <t>R-033</t>
  </si>
  <si>
    <t xml:space="preserve">Ekologická likvidace vodního porostu - v souladu se zákonem  o odpadech č. 541/2020 Sb.v platném znění   </t>
  </si>
  <si>
    <t>1488694964</t>
  </si>
  <si>
    <t>Ekologická likvidace vodního porostu - v souladu se zákonem o odpadech č. 541/2020 Sb.v platném znění</t>
  </si>
  <si>
    <t>SO 2 - HOZ Liblice kanál A</t>
  </si>
  <si>
    <t>Liblice u Českého Brodu</t>
  </si>
  <si>
    <t>111103213</t>
  </si>
  <si>
    <t>Kosení ve vegetačním období divokého porostu hustého</t>
  </si>
  <si>
    <t>-690751157</t>
  </si>
  <si>
    <t>Kosení travin a vodních rostlin ve vegetačním období divokého porostu hustého</t>
  </si>
  <si>
    <t>https://podminky.urs.cz/item/CS_URS_2024_01/111103213</t>
  </si>
  <si>
    <t>(192*3,5)/10000</t>
  </si>
  <si>
    <t>1853702986</t>
  </si>
  <si>
    <t>1*1</t>
  </si>
  <si>
    <t>1*2</t>
  </si>
  <si>
    <t>988048038</t>
  </si>
  <si>
    <t>185803108</t>
  </si>
  <si>
    <t>Shrabání organických naplavenin z břehových ploch s odvozem do 20 km</t>
  </si>
  <si>
    <t>1116816959</t>
  </si>
  <si>
    <t>Shrabání pokoseného porostu a organických naplavenin s odvozem do 20 km organických naplavenin</t>
  </si>
  <si>
    <t>https://podminky.urs.cz/item/CS_URS_2024_01/185803108</t>
  </si>
  <si>
    <t>(1,5*192)/10000</t>
  </si>
  <si>
    <t>-1173021501</t>
  </si>
  <si>
    <t>-264064338</t>
  </si>
  <si>
    <t>3*8</t>
  </si>
  <si>
    <t>1327388809</t>
  </si>
  <si>
    <t>R-034</t>
  </si>
  <si>
    <t xml:space="preserve">Ekologická likvidace organických naplavenin - v souladu se zákonem  o odpadech č. 541/2020 Sb.v platném znění  </t>
  </si>
  <si>
    <t>-1720004137</t>
  </si>
  <si>
    <t xml:space="preserve">Ekologická likvidace organických naplavenin - v souladu se zákonem o odpadech č. 541/2020 Sb.v platném znění </t>
  </si>
  <si>
    <t>R-063</t>
  </si>
  <si>
    <t>Vysbírání směsného a komunálního odpadu z profilu HOZ a z rozprostřeného sedimentu vč. odvozu a ekologické likvidace v souladu se zákonem o odpadech č. 541/2020 Sb., v platném znění</t>
  </si>
  <si>
    <t>-228437136</t>
  </si>
  <si>
    <t>Poznámka k položce:
položka zahrnuje náklady na vysbírání odpadu ručně, s naložením na dopravní prostředek, odvozem a ekologickou likvidací v souladu se zákonem o odpadech č. 541/2020 Sb., v platném znění</t>
  </si>
  <si>
    <t>30*8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</si>
  <si>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</si>
  <si>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</si>
  <si>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</si>
  <si>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</si>
  <si>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</si>
  <si>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</si>
  <si>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</si>
  <si>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</si>
  <si>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</si>
  <si>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</si>
  <si>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</si>
  <si>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</si>
  <si>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</si>
  <si>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</si>
  <si>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</si>
  <si>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</si>
  <si>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</si>
  <si>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</si>
  <si>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</si>
  <si>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</si>
  <si>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</si>
  <si>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</si>
  <si>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</si>
  <si>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</si>
  <si>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</si>
  <si>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</si>
  <si>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</si>
  <si>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</si>
  <si>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</si>
  <si>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</si>
  <si>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</si>
  <si>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</si>
  <si>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</si>
  <si>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výměr, FIG - rozpad figur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</si>
  <si>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</si>
  <si>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</si>
  <si>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</si>
  <si>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</si>
  <si>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</si>
  <si>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</si>
  <si>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</si>
  <si>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</si>
  <si>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</si>
  <si>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</si>
  <si>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</si>
  <si>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</si>
  <si>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</si>
  <si>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</si>
  <si>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</si>
  <si>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</si>
  <si>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</si>
  <si>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</si>
  <si>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</si>
  <si>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</si>
  <si>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</si>
  <si>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</si>
  <si>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</si>
  <si>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</si>
  <si>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</si>
  <si>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</si>
  <si>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</si>
  <si>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</si>
  <si>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</si>
  <si>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</si>
  <si>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</si>
  <si>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</si>
  <si>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</si>
  <si>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</si>
  <si>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</si>
  <si>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</si>
  <si>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</si>
  <si>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</si>
  <si>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</si>
  <si>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</si>
  <si>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</si>
  <si>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</si>
  <si>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</si>
  <si>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</si>
  <si>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</si>
  <si>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</si>
  <si>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</si>
  <si>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</si>
  <si>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</si>
  <si>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</si>
  <si>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</si>
  <si>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</si>
  <si>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</si>
  <si>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</si>
  <si>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</si>
  <si>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</si>
  <si>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</si>
  <si>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</si>
  <si>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</si>
  <si>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</si>
  <si>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</si>
  <si>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</si>
  <si>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</si>
  <si>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</si>
  <si>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</si>
  <si>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</si>
  <si>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</si>
  <si>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</si>
  <si>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</si>
  <si>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</si>
  <si>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</si>
  <si>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</si>
  <si>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</si>
  <si>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</si>
  <si>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</si>
  <si>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</si>
  <si>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</si>
  <si>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</si>
  <si>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</si>
  <si>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</si>
  <si>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</si>
  <si>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</si>
  <si>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</si>
  <si>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</si>
  <si>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</si>
  <si>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</si>
  <si>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</si>
  <si>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</si>
  <si>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</si>
  <si>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</si>
  <si>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</si>
  <si>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</si>
  <si>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</si>
  <si>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</si>
  <si>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</si>
  <si>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</si>
  <si>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</si>
  <si>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</si>
  <si>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</si>
  <si>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</si>
  <si>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</si>
  <si>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</si>
  <si>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</si>
  <si>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</si>
  <si>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</si>
  <si>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</si>
  <si>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</si>
  <si>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</si>
  <si>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</si>
  <si>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</si>
  <si>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</si>
  <si>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</si>
  <si>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</si>
  <si>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</si>
  <si>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</si>
  <si>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</si>
  <si>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</si>
  <si>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</si>
  <si>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</si>
  <si>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</si>
  <si>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</si>
  <si>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</si>
  <si>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</si>
  <si>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</si>
  <si>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</si>
  <si>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</si>
  <si>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</si>
  <si>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</si>
  <si>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fig</t>
  </si>
  <si>
    <t>Rozpad figur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</si>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</sst>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7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5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/>
      <protection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6" fillId="0" borderId="14" xfId="0" applyNumberFormat="1" applyFont="1" applyBorder="1" applyAlignment="1" applyProtection="1">
      <alignment horizontal="right" vertical="center"/>
      <protection/>
    </xf>
    <xf numFmtId="4" fontId="16" fillId="0" borderId="0" xfId="0" applyNumberFormat="1" applyFont="1" applyBorder="1" applyAlignment="1" applyProtection="1">
      <alignment horizontal="righ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2" fillId="0" borderId="12" xfId="0" applyNumberFormat="1" applyFont="1" applyBorder="1" applyAlignment="1" applyProtection="1">
      <alignment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4" fontId="23" fillId="0" borderId="0" xfId="0" applyNumberFormat="1" applyFont="1" applyBorder="1" applyAlignment="1" applyProtection="1">
      <alignment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 applyProtection="1">
      <alignment horizontal="left" vertical="center"/>
      <protection/>
    </xf>
    <xf numFmtId="0" fontId="35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2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8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40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1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2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3" fillId="0" borderId="0" xfId="0" applyFont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40" fillId="0" borderId="28" xfId="0" applyFont="1" applyBorder="1" applyAlignment="1">
      <alignment horizontal="center" vertical="center"/>
    </xf>
    <xf numFmtId="0" fontId="43" fillId="0" borderId="28" xfId="0" applyFont="1" applyBorder="1" applyAlignment="1">
      <alignment horizontal="left" vertical="center"/>
    </xf>
    <xf numFmtId="0" fontId="44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41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2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3" fillId="0" borderId="26" xfId="0" applyFont="1" applyBorder="1" applyAlignment="1">
      <alignment horizontal="left" vertical="center" wrapText="1"/>
    </xf>
    <xf numFmtId="0" fontId="43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27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/>
    </xf>
    <xf numFmtId="0" fontId="41" fillId="0" borderId="29" xfId="0" applyFont="1" applyBorder="1" applyAlignment="1">
      <alignment horizontal="left" vertical="center" wrapText="1"/>
    </xf>
    <xf numFmtId="0" fontId="41" fillId="0" borderId="28" xfId="0" applyFont="1" applyBorder="1" applyAlignment="1">
      <alignment horizontal="left" vertical="center" wrapText="1"/>
    </xf>
    <xf numFmtId="0" fontId="41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41" fillId="0" borderId="29" xfId="0" applyFont="1" applyBorder="1" applyAlignment="1">
      <alignment horizontal="left" vertical="center"/>
    </xf>
    <xf numFmtId="0" fontId="41" fillId="0" borderId="30" xfId="0" applyFont="1" applyBorder="1" applyAlignment="1">
      <alignment horizontal="left" vertical="center"/>
    </xf>
    <xf numFmtId="0" fontId="41" fillId="0" borderId="0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0" fillId="0" borderId="0" xfId="0" applyFont="1" applyBorder="1" applyAlignment="1">
      <alignment vertical="center"/>
    </xf>
    <xf numFmtId="0" fontId="43" fillId="0" borderId="28" xfId="0" applyFont="1" applyBorder="1" applyAlignment="1">
      <alignment vertical="center"/>
    </xf>
    <xf numFmtId="0" fontId="40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41" fillId="0" borderId="2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49" fontId="0" fillId="0" borderId="0" xfId="0" applyNumberFormat="1" applyFont="1" applyBorder="1" applyAlignment="1" applyProtection="1">
      <alignment horizontal="left" vertical="center"/>
      <protection/>
    </xf>
    <xf numFmtId="0" fontId="41" fillId="0" borderId="27" xfId="0" applyFont="1" applyBorder="1" applyAlignment="1" applyProtection="1">
      <alignment horizontal="left" vertical="center"/>
      <protection/>
    </xf>
    <xf numFmtId="0" fontId="0" fillId="0" borderId="28" xfId="0" applyBorder="1" applyAlignment="1">
      <alignment vertical="top"/>
    </xf>
    <xf numFmtId="0" fontId="40" fillId="0" borderId="28" xfId="0" applyFont="1" applyBorder="1" applyAlignment="1">
      <alignment horizontal="left"/>
    </xf>
    <xf numFmtId="0" fontId="43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2" TargetMode="External" /><Relationship Id="rId2" Type="http://schemas.openxmlformats.org/officeDocument/2006/relationships/hyperlink" Target="https://podminky.urs.cz/item/CS_URS_2024_01/111103222" TargetMode="External" /><Relationship Id="rId3" Type="http://schemas.openxmlformats.org/officeDocument/2006/relationships/hyperlink" Target="https://podminky.urs.cz/item/CS_URS_2024_01/111203201" TargetMode="External" /><Relationship Id="rId4" Type="http://schemas.openxmlformats.org/officeDocument/2006/relationships/hyperlink" Target="https://podminky.urs.cz/item/CS_URS_2024_01/185803106" TargetMode="External" /><Relationship Id="rId5" Type="http://schemas.openxmlformats.org/officeDocument/2006/relationships/hyperlink" Target="https://podminky.urs.cz/item/CS_URS_2024_01/185803107" TargetMode="External" /><Relationship Id="rId6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4_01/111103213" TargetMode="External" /><Relationship Id="rId2" Type="http://schemas.openxmlformats.org/officeDocument/2006/relationships/hyperlink" Target="https://podminky.urs.cz/item/CS_URS_2024_01/111203201" TargetMode="External" /><Relationship Id="rId3" Type="http://schemas.openxmlformats.org/officeDocument/2006/relationships/hyperlink" Target="https://podminky.urs.cz/item/CS_URS_2024_01/185803106" TargetMode="External" /><Relationship Id="rId4" Type="http://schemas.openxmlformats.org/officeDocument/2006/relationships/hyperlink" Target="https://podminky.urs.cz/item/CS_URS_2024_01/185803108" TargetMode="External" /><Relationship Id="rId5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9" width="27.7109375" style="1" hidden="1" customWidth="1"/>
    <col min="50" max="51" width="23.140625" style="1" hidden="1" customWidth="1"/>
    <col min="52" max="53" width="26.7109375" style="1" hidden="1" customWidth="1"/>
    <col min="54" max="54" width="23.140625" style="1" hidden="1" customWidth="1"/>
    <col min="55" max="55" width="20.57421875" style="1" hidden="1" customWidth="1"/>
    <col min="56" max="56" width="26.7109375" style="1" hidden="1" customWidth="1"/>
    <col min="57" max="57" width="23.140625" style="1" hidden="1" customWidth="1"/>
    <col min="58" max="58" width="20.57421875" style="1" hidden="1" customWidth="1"/>
    <col min="59" max="59" width="71.140625" style="1" customWidth="1"/>
    <col min="71" max="91" width="9.1406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20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21</v>
      </c>
      <c r="AL7" s="23"/>
      <c r="AM7" s="23"/>
      <c r="AN7" s="28" t="s">
        <v>20</v>
      </c>
      <c r="AO7" s="23"/>
      <c r="AP7" s="23"/>
      <c r="AQ7" s="23"/>
      <c r="AR7" s="21"/>
      <c r="BG7" s="32"/>
      <c r="BS7" s="18" t="s">
        <v>7</v>
      </c>
    </row>
    <row r="8" spans="2:71" s="1" customFormat="1" ht="12" customHeight="1">
      <c r="B8" s="22"/>
      <c r="C8" s="23"/>
      <c r="D8" s="33" t="s">
        <v>22</v>
      </c>
      <c r="E8" s="23"/>
      <c r="F8" s="23"/>
      <c r="G8" s="23"/>
      <c r="H8" s="23"/>
      <c r="I8" s="23"/>
      <c r="J8" s="23"/>
      <c r="K8" s="28" t="s">
        <v>23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24</v>
      </c>
      <c r="AL8" s="23"/>
      <c r="AM8" s="23"/>
      <c r="AN8" s="34" t="s">
        <v>25</v>
      </c>
      <c r="AO8" s="23"/>
      <c r="AP8" s="23"/>
      <c r="AQ8" s="23"/>
      <c r="AR8" s="21"/>
      <c r="BG8" s="32"/>
      <c r="BS8" s="18" t="s">
        <v>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pans="2:71" s="1" customFormat="1" ht="12" customHeight="1">
      <c r="B10" s="22"/>
      <c r="C10" s="23"/>
      <c r="D10" s="33" t="s">
        <v>26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27</v>
      </c>
      <c r="AL10" s="23"/>
      <c r="AM10" s="23"/>
      <c r="AN10" s="28" t="s">
        <v>20</v>
      </c>
      <c r="AO10" s="23"/>
      <c r="AP10" s="23"/>
      <c r="AQ10" s="23"/>
      <c r="AR10" s="21"/>
      <c r="BG10" s="32"/>
      <c r="BS10" s="18" t="s">
        <v>7</v>
      </c>
    </row>
    <row r="11" spans="2:71" s="1" customFormat="1" ht="18.45" customHeight="1">
      <c r="B11" s="22"/>
      <c r="C11" s="23"/>
      <c r="D11" s="23"/>
      <c r="E11" s="28" t="s">
        <v>28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29</v>
      </c>
      <c r="AL11" s="23"/>
      <c r="AM11" s="23"/>
      <c r="AN11" s="28" t="s">
        <v>20</v>
      </c>
      <c r="AO11" s="23"/>
      <c r="AP11" s="23"/>
      <c r="AQ11" s="23"/>
      <c r="AR11" s="21"/>
      <c r="BG11" s="32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pans="2:71" s="1" customFormat="1" ht="12" customHeight="1">
      <c r="B13" s="22"/>
      <c r="C13" s="23"/>
      <c r="D13" s="33" t="s">
        <v>30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27</v>
      </c>
      <c r="AL13" s="23"/>
      <c r="AM13" s="23"/>
      <c r="AN13" s="35" t="s">
        <v>31</v>
      </c>
      <c r="AO13" s="23"/>
      <c r="AP13" s="23"/>
      <c r="AQ13" s="23"/>
      <c r="AR13" s="21"/>
      <c r="BG13" s="32"/>
      <c r="BS13" s="18" t="s">
        <v>7</v>
      </c>
    </row>
    <row r="14" spans="2:71" ht="12">
      <c r="B14" s="22"/>
      <c r="C14" s="23"/>
      <c r="D14" s="23"/>
      <c r="E14" s="35" t="s">
        <v>31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29</v>
      </c>
      <c r="AL14" s="23"/>
      <c r="AM14" s="23"/>
      <c r="AN14" s="35" t="s">
        <v>31</v>
      </c>
      <c r="AO14" s="23"/>
      <c r="AP14" s="23"/>
      <c r="AQ14" s="23"/>
      <c r="AR14" s="21"/>
      <c r="BG14" s="32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s="1" customFormat="1" ht="12" customHeight="1">
      <c r="B16" s="22"/>
      <c r="C16" s="23"/>
      <c r="D16" s="33" t="s">
        <v>32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27</v>
      </c>
      <c r="AL16" s="23"/>
      <c r="AM16" s="23"/>
      <c r="AN16" s="28" t="s">
        <v>20</v>
      </c>
      <c r="AO16" s="23"/>
      <c r="AP16" s="23"/>
      <c r="AQ16" s="23"/>
      <c r="AR16" s="21"/>
      <c r="BG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28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29</v>
      </c>
      <c r="AL17" s="23"/>
      <c r="AM17" s="23"/>
      <c r="AN17" s="28" t="s">
        <v>20</v>
      </c>
      <c r="AO17" s="23"/>
      <c r="AP17" s="23"/>
      <c r="AQ17" s="23"/>
      <c r="AR17" s="21"/>
      <c r="BG17" s="32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27</v>
      </c>
      <c r="AL19" s="23"/>
      <c r="AM19" s="23"/>
      <c r="AN19" s="28" t="s">
        <v>20</v>
      </c>
      <c r="AO19" s="23"/>
      <c r="AP19" s="23"/>
      <c r="AQ19" s="23"/>
      <c r="AR19" s="21"/>
      <c r="BG19" s="32"/>
      <c r="BS19" s="18" t="s">
        <v>7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29</v>
      </c>
      <c r="AL20" s="23"/>
      <c r="AM20" s="23"/>
      <c r="AN20" s="28" t="s">
        <v>20</v>
      </c>
      <c r="AO20" s="23"/>
      <c r="AP20" s="23"/>
      <c r="AQ20" s="23"/>
      <c r="AR20" s="21"/>
      <c r="BG20" s="32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s="1" customFormat="1" ht="48" customHeight="1">
      <c r="B23" s="22"/>
      <c r="C23" s="23"/>
      <c r="D23" s="23"/>
      <c r="E23" s="37" t="s">
        <v>36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pans="1:59" s="2" customFormat="1" ht="25.9" customHeight="1">
      <c r="A26" s="39"/>
      <c r="B26" s="40"/>
      <c r="C26" s="41"/>
      <c r="D26" s="42" t="s">
        <v>37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1:59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1:59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38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39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40</v>
      </c>
      <c r="AL28" s="46"/>
      <c r="AM28" s="46"/>
      <c r="AN28" s="46"/>
      <c r="AO28" s="46"/>
      <c r="AP28" s="41"/>
      <c r="AQ28" s="41"/>
      <c r="AR28" s="45"/>
      <c r="BG28" s="32"/>
    </row>
    <row r="29" spans="1:59" s="3" customFormat="1" ht="14.4" customHeight="1">
      <c r="A29" s="3"/>
      <c r="B29" s="47"/>
      <c r="C29" s="48"/>
      <c r="D29" s="33" t="s">
        <v>41</v>
      </c>
      <c r="E29" s="48"/>
      <c r="F29" s="33" t="s">
        <v>42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ROUND(AX54,2)</f>
        <v>0</v>
      </c>
      <c r="AL29" s="48"/>
      <c r="AM29" s="48"/>
      <c r="AN29" s="48"/>
      <c r="AO29" s="48"/>
      <c r="AP29" s="48"/>
      <c r="AQ29" s="48"/>
      <c r="AR29" s="51"/>
      <c r="BG29" s="52"/>
    </row>
    <row r="30" spans="1:59" s="3" customFormat="1" ht="14.4" customHeight="1">
      <c r="A30" s="3"/>
      <c r="B30" s="47"/>
      <c r="C30" s="48"/>
      <c r="D30" s="48"/>
      <c r="E30" s="48"/>
      <c r="F30" s="33" t="s">
        <v>43</v>
      </c>
      <c r="G30" s="48"/>
      <c r="H30" s="48"/>
      <c r="I30" s="48"/>
      <c r="J30" s="48"/>
      <c r="K30" s="48"/>
      <c r="L30" s="49">
        <v>0.12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ROUND(AY54,2)</f>
        <v>0</v>
      </c>
      <c r="AL30" s="48"/>
      <c r="AM30" s="48"/>
      <c r="AN30" s="48"/>
      <c r="AO30" s="48"/>
      <c r="AP30" s="48"/>
      <c r="AQ30" s="48"/>
      <c r="AR30" s="51"/>
      <c r="BG30" s="52"/>
    </row>
    <row r="31" spans="1:59" s="3" customFormat="1" ht="14.4" customHeight="1" hidden="1">
      <c r="A31" s="3"/>
      <c r="B31" s="47"/>
      <c r="C31" s="48"/>
      <c r="D31" s="48"/>
      <c r="E31" s="48"/>
      <c r="F31" s="33" t="s">
        <v>44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spans="1:59" s="3" customFormat="1" ht="14.4" customHeight="1" hidden="1">
      <c r="A32" s="3"/>
      <c r="B32" s="47"/>
      <c r="C32" s="48"/>
      <c r="D32" s="48"/>
      <c r="E32" s="48"/>
      <c r="F32" s="33" t="s">
        <v>45</v>
      </c>
      <c r="G32" s="48"/>
      <c r="H32" s="48"/>
      <c r="I32" s="48"/>
      <c r="J32" s="48"/>
      <c r="K32" s="48"/>
      <c r="L32" s="49">
        <v>0.12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spans="1:59" s="3" customFormat="1" ht="14.4" customHeight="1" hidden="1">
      <c r="A33" s="3"/>
      <c r="B33" s="47"/>
      <c r="C33" s="48"/>
      <c r="D33" s="48"/>
      <c r="E33" s="48"/>
      <c r="F33" s="33" t="s">
        <v>46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3"/>
    </row>
    <row r="34" spans="1:59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9"/>
    </row>
    <row r="35" spans="1:59" s="2" customFormat="1" ht="25.9" customHeight="1">
      <c r="A35" s="39"/>
      <c r="B35" s="40"/>
      <c r="C35" s="53"/>
      <c r="D35" s="54" t="s">
        <v>47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48</v>
      </c>
      <c r="U35" s="55"/>
      <c r="V35" s="55"/>
      <c r="W35" s="55"/>
      <c r="X35" s="57" t="s">
        <v>49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pans="1:59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pans="1:59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G37" s="39"/>
    </row>
    <row r="41" spans="1:59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G41" s="39"/>
    </row>
    <row r="42" spans="1:59" s="2" customFormat="1" ht="24.95" customHeight="1">
      <c r="A42" s="39"/>
      <c r="B42" s="40"/>
      <c r="C42" s="24" t="s">
        <v>50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G42" s="39"/>
    </row>
    <row r="43" spans="1:59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G43" s="39"/>
    </row>
    <row r="44" spans="1:59" s="4" customFormat="1" ht="12" customHeight="1">
      <c r="A44" s="4"/>
      <c r="B44" s="64"/>
      <c r="C44" s="33" t="s">
        <v>14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002/2024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G44" s="4"/>
    </row>
    <row r="45" spans="1:59" s="5" customFormat="1" ht="36.95" customHeight="1">
      <c r="A45" s="5"/>
      <c r="B45" s="67"/>
      <c r="C45" s="68" t="s">
        <v>17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Údržba HOZ Kolínsko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G45" s="5"/>
    </row>
    <row r="46" spans="1:59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G46" s="39"/>
    </row>
    <row r="47" spans="1:59" s="2" customFormat="1" ht="12" customHeight="1">
      <c r="A47" s="39"/>
      <c r="B47" s="40"/>
      <c r="C47" s="33" t="s">
        <v>22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>okres Kolín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24</v>
      </c>
      <c r="AJ47" s="41"/>
      <c r="AK47" s="41"/>
      <c r="AL47" s="41"/>
      <c r="AM47" s="73" t="str">
        <f>IF(AN8="","",AN8)</f>
        <v>18. 1. 2024</v>
      </c>
      <c r="AN47" s="73"/>
      <c r="AO47" s="41"/>
      <c r="AP47" s="41"/>
      <c r="AQ47" s="41"/>
      <c r="AR47" s="45"/>
      <c r="BG47" s="39"/>
    </row>
    <row r="48" spans="1:59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G48" s="39"/>
    </row>
    <row r="49" spans="1:59" s="2" customFormat="1" ht="15.6" customHeight="1">
      <c r="A49" s="39"/>
      <c r="B49" s="40"/>
      <c r="C49" s="33" t="s">
        <v>26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 xml:space="preserve"> 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32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51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7"/>
      <c r="BE49" s="77"/>
      <c r="BF49" s="78"/>
      <c r="BG49" s="39"/>
    </row>
    <row r="50" spans="1:59" s="2" customFormat="1" ht="15.6" customHeight="1">
      <c r="A50" s="39"/>
      <c r="B50" s="40"/>
      <c r="C50" s="33" t="s">
        <v>30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>Bc. Roman Vachek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1"/>
      <c r="BE50" s="81"/>
      <c r="BF50" s="82"/>
      <c r="BG50" s="39"/>
    </row>
    <row r="51" spans="1:59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6"/>
      <c r="BG51" s="39"/>
    </row>
    <row r="52" spans="1:59" s="2" customFormat="1" ht="29.25" customHeight="1">
      <c r="A52" s="39"/>
      <c r="B52" s="40"/>
      <c r="C52" s="87" t="s">
        <v>52</v>
      </c>
      <c r="D52" s="88"/>
      <c r="E52" s="88"/>
      <c r="F52" s="88"/>
      <c r="G52" s="88"/>
      <c r="H52" s="89"/>
      <c r="I52" s="90" t="s">
        <v>53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54</v>
      </c>
      <c r="AH52" s="88"/>
      <c r="AI52" s="88"/>
      <c r="AJ52" s="88"/>
      <c r="AK52" s="88"/>
      <c r="AL52" s="88"/>
      <c r="AM52" s="88"/>
      <c r="AN52" s="90" t="s">
        <v>55</v>
      </c>
      <c r="AO52" s="88"/>
      <c r="AP52" s="88"/>
      <c r="AQ52" s="92" t="s">
        <v>56</v>
      </c>
      <c r="AR52" s="45"/>
      <c r="AS52" s="93" t="s">
        <v>57</v>
      </c>
      <c r="AT52" s="94" t="s">
        <v>58</v>
      </c>
      <c r="AU52" s="94" t="s">
        <v>59</v>
      </c>
      <c r="AV52" s="94" t="s">
        <v>60</v>
      </c>
      <c r="AW52" s="94" t="s">
        <v>61</v>
      </c>
      <c r="AX52" s="94" t="s">
        <v>62</v>
      </c>
      <c r="AY52" s="94" t="s">
        <v>63</v>
      </c>
      <c r="AZ52" s="94" t="s">
        <v>64</v>
      </c>
      <c r="BA52" s="94" t="s">
        <v>65</v>
      </c>
      <c r="BB52" s="94" t="s">
        <v>66</v>
      </c>
      <c r="BC52" s="94" t="s">
        <v>67</v>
      </c>
      <c r="BD52" s="94" t="s">
        <v>68</v>
      </c>
      <c r="BE52" s="94" t="s">
        <v>69</v>
      </c>
      <c r="BF52" s="95" t="s">
        <v>70</v>
      </c>
      <c r="BG52" s="39"/>
    </row>
    <row r="53" spans="1:59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8"/>
      <c r="BG53" s="39"/>
    </row>
    <row r="54" spans="1:90" s="6" customFormat="1" ht="32.4" customHeight="1">
      <c r="A54" s="6"/>
      <c r="B54" s="99"/>
      <c r="C54" s="100" t="s">
        <v>71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ROUND(SUM(AG55:AG56),2)</f>
        <v>0</v>
      </c>
      <c r="AH54" s="102"/>
      <c r="AI54" s="102"/>
      <c r="AJ54" s="102"/>
      <c r="AK54" s="102"/>
      <c r="AL54" s="102"/>
      <c r="AM54" s="102"/>
      <c r="AN54" s="103">
        <f>SUM(AG54,AV54)</f>
        <v>0</v>
      </c>
      <c r="AO54" s="103"/>
      <c r="AP54" s="103"/>
      <c r="AQ54" s="104" t="s">
        <v>20</v>
      </c>
      <c r="AR54" s="105"/>
      <c r="AS54" s="106">
        <f>ROUND(SUM(AS55:AS56),2)</f>
        <v>0</v>
      </c>
      <c r="AT54" s="107">
        <f>ROUND(SUM(AT55:AT56),2)</f>
        <v>0</v>
      </c>
      <c r="AU54" s="108">
        <f>ROUND(SUM(AU55:AU56),2)</f>
        <v>0</v>
      </c>
      <c r="AV54" s="108">
        <f>ROUND(SUM(AX54:AY54),2)</f>
        <v>0</v>
      </c>
      <c r="AW54" s="109">
        <f>ROUND(SUM(AW55:AW56),5)</f>
        <v>0</v>
      </c>
      <c r="AX54" s="108">
        <f>ROUND(BB54*L29,2)</f>
        <v>0</v>
      </c>
      <c r="AY54" s="108">
        <f>ROUND(BC54*L30,2)</f>
        <v>0</v>
      </c>
      <c r="AZ54" s="108">
        <f>ROUND(BD54*L29,2)</f>
        <v>0</v>
      </c>
      <c r="BA54" s="108">
        <f>ROUND(BE54*L30,2)</f>
        <v>0</v>
      </c>
      <c r="BB54" s="108">
        <f>ROUND(SUM(BB55:BB56),2)</f>
        <v>0</v>
      </c>
      <c r="BC54" s="108">
        <f>ROUND(SUM(BC55:BC56),2)</f>
        <v>0</v>
      </c>
      <c r="BD54" s="108">
        <f>ROUND(SUM(BD55:BD56),2)</f>
        <v>0</v>
      </c>
      <c r="BE54" s="108">
        <f>ROUND(SUM(BE55:BE56),2)</f>
        <v>0</v>
      </c>
      <c r="BF54" s="110">
        <f>ROUND(SUM(BF55:BF56),2)</f>
        <v>0</v>
      </c>
      <c r="BG54" s="6"/>
      <c r="BS54" s="111" t="s">
        <v>72</v>
      </c>
      <c r="BT54" s="111" t="s">
        <v>73</v>
      </c>
      <c r="BU54" s="112" t="s">
        <v>74</v>
      </c>
      <c r="BV54" s="111" t="s">
        <v>75</v>
      </c>
      <c r="BW54" s="111" t="s">
        <v>6</v>
      </c>
      <c r="BX54" s="111" t="s">
        <v>76</v>
      </c>
      <c r="CL54" s="111" t="s">
        <v>20</v>
      </c>
    </row>
    <row r="55" spans="1:91" s="7" customFormat="1" ht="14.4" customHeight="1">
      <c r="A55" s="113" t="s">
        <v>77</v>
      </c>
      <c r="B55" s="114"/>
      <c r="C55" s="115"/>
      <c r="D55" s="116" t="s">
        <v>78</v>
      </c>
      <c r="E55" s="116"/>
      <c r="F55" s="116"/>
      <c r="G55" s="116"/>
      <c r="H55" s="116"/>
      <c r="I55" s="117"/>
      <c r="J55" s="116" t="s">
        <v>79</v>
      </c>
      <c r="K55" s="116"/>
      <c r="L55" s="116"/>
      <c r="M55" s="116"/>
      <c r="N55" s="116"/>
      <c r="O55" s="116"/>
      <c r="P55" s="116"/>
      <c r="Q55" s="116"/>
      <c r="R55" s="116"/>
      <c r="S55" s="116"/>
      <c r="T55" s="116"/>
      <c r="U55" s="116"/>
      <c r="V55" s="116"/>
      <c r="W55" s="116"/>
      <c r="X55" s="116"/>
      <c r="Y55" s="116"/>
      <c r="Z55" s="116"/>
      <c r="AA55" s="116"/>
      <c r="AB55" s="116"/>
      <c r="AC55" s="116"/>
      <c r="AD55" s="116"/>
      <c r="AE55" s="116"/>
      <c r="AF55" s="116"/>
      <c r="AG55" s="118">
        <f>'SO 1 - HOZ J.Lhota-kanál R'!K32</f>
        <v>0</v>
      </c>
      <c r="AH55" s="117"/>
      <c r="AI55" s="117"/>
      <c r="AJ55" s="117"/>
      <c r="AK55" s="117"/>
      <c r="AL55" s="117"/>
      <c r="AM55" s="117"/>
      <c r="AN55" s="118">
        <f>SUM(AG55,AV55)</f>
        <v>0</v>
      </c>
      <c r="AO55" s="117"/>
      <c r="AP55" s="117"/>
      <c r="AQ55" s="119" t="s">
        <v>80</v>
      </c>
      <c r="AR55" s="120"/>
      <c r="AS55" s="121">
        <f>'SO 1 - HOZ J.Lhota-kanál R'!K30</f>
        <v>0</v>
      </c>
      <c r="AT55" s="122">
        <f>'SO 1 - HOZ J.Lhota-kanál R'!K31</f>
        <v>0</v>
      </c>
      <c r="AU55" s="122">
        <v>0</v>
      </c>
      <c r="AV55" s="122">
        <f>ROUND(SUM(AX55:AY55),2)</f>
        <v>0</v>
      </c>
      <c r="AW55" s="123">
        <f>'SO 1 - HOZ J.Lhota-kanál R'!T85</f>
        <v>0</v>
      </c>
      <c r="AX55" s="122">
        <f>'SO 1 - HOZ J.Lhota-kanál R'!K35</f>
        <v>0</v>
      </c>
      <c r="AY55" s="122">
        <f>'SO 1 - HOZ J.Lhota-kanál R'!K36</f>
        <v>0</v>
      </c>
      <c r="AZ55" s="122">
        <f>'SO 1 - HOZ J.Lhota-kanál R'!K37</f>
        <v>0</v>
      </c>
      <c r="BA55" s="122">
        <f>'SO 1 - HOZ J.Lhota-kanál R'!K38</f>
        <v>0</v>
      </c>
      <c r="BB55" s="122">
        <f>'SO 1 - HOZ J.Lhota-kanál R'!F35</f>
        <v>0</v>
      </c>
      <c r="BC55" s="122">
        <f>'SO 1 - HOZ J.Lhota-kanál R'!F36</f>
        <v>0</v>
      </c>
      <c r="BD55" s="122">
        <f>'SO 1 - HOZ J.Lhota-kanál R'!F37</f>
        <v>0</v>
      </c>
      <c r="BE55" s="122">
        <f>'SO 1 - HOZ J.Lhota-kanál R'!F38</f>
        <v>0</v>
      </c>
      <c r="BF55" s="124">
        <f>'SO 1 - HOZ J.Lhota-kanál R'!F39</f>
        <v>0</v>
      </c>
      <c r="BG55" s="7"/>
      <c r="BT55" s="125" t="s">
        <v>81</v>
      </c>
      <c r="BV55" s="125" t="s">
        <v>75</v>
      </c>
      <c r="BW55" s="125" t="s">
        <v>82</v>
      </c>
      <c r="BX55" s="125" t="s">
        <v>6</v>
      </c>
      <c r="CL55" s="125" t="s">
        <v>20</v>
      </c>
      <c r="CM55" s="125" t="s">
        <v>83</v>
      </c>
    </row>
    <row r="56" spans="1:91" s="7" customFormat="1" ht="14.4" customHeight="1">
      <c r="A56" s="113" t="s">
        <v>77</v>
      </c>
      <c r="B56" s="114"/>
      <c r="C56" s="115"/>
      <c r="D56" s="116" t="s">
        <v>84</v>
      </c>
      <c r="E56" s="116"/>
      <c r="F56" s="116"/>
      <c r="G56" s="116"/>
      <c r="H56" s="116"/>
      <c r="I56" s="117"/>
      <c r="J56" s="116" t="s">
        <v>85</v>
      </c>
      <c r="K56" s="116"/>
      <c r="L56" s="116"/>
      <c r="M56" s="116"/>
      <c r="N56" s="116"/>
      <c r="O56" s="116"/>
      <c r="P56" s="116"/>
      <c r="Q56" s="116"/>
      <c r="R56" s="116"/>
      <c r="S56" s="116"/>
      <c r="T56" s="116"/>
      <c r="U56" s="116"/>
      <c r="V56" s="116"/>
      <c r="W56" s="116"/>
      <c r="X56" s="116"/>
      <c r="Y56" s="116"/>
      <c r="Z56" s="116"/>
      <c r="AA56" s="116"/>
      <c r="AB56" s="116"/>
      <c r="AC56" s="116"/>
      <c r="AD56" s="116"/>
      <c r="AE56" s="116"/>
      <c r="AF56" s="116"/>
      <c r="AG56" s="118">
        <f>'SO 2 - HOZ Liblice kanál A'!K32</f>
        <v>0</v>
      </c>
      <c r="AH56" s="117"/>
      <c r="AI56" s="117"/>
      <c r="AJ56" s="117"/>
      <c r="AK56" s="117"/>
      <c r="AL56" s="117"/>
      <c r="AM56" s="117"/>
      <c r="AN56" s="118">
        <f>SUM(AG56,AV56)</f>
        <v>0</v>
      </c>
      <c r="AO56" s="117"/>
      <c r="AP56" s="117"/>
      <c r="AQ56" s="119" t="s">
        <v>80</v>
      </c>
      <c r="AR56" s="120"/>
      <c r="AS56" s="126">
        <f>'SO 2 - HOZ Liblice kanál A'!K30</f>
        <v>0</v>
      </c>
      <c r="AT56" s="127">
        <f>'SO 2 - HOZ Liblice kanál A'!K31</f>
        <v>0</v>
      </c>
      <c r="AU56" s="127">
        <v>0</v>
      </c>
      <c r="AV56" s="127">
        <f>ROUND(SUM(AX56:AY56),2)</f>
        <v>0</v>
      </c>
      <c r="AW56" s="128">
        <f>'SO 2 - HOZ Liblice kanál A'!T85</f>
        <v>0</v>
      </c>
      <c r="AX56" s="127">
        <f>'SO 2 - HOZ Liblice kanál A'!K35</f>
        <v>0</v>
      </c>
      <c r="AY56" s="127">
        <f>'SO 2 - HOZ Liblice kanál A'!K36</f>
        <v>0</v>
      </c>
      <c r="AZ56" s="127">
        <f>'SO 2 - HOZ Liblice kanál A'!K37</f>
        <v>0</v>
      </c>
      <c r="BA56" s="127">
        <f>'SO 2 - HOZ Liblice kanál A'!K38</f>
        <v>0</v>
      </c>
      <c r="BB56" s="127">
        <f>'SO 2 - HOZ Liblice kanál A'!F35</f>
        <v>0</v>
      </c>
      <c r="BC56" s="127">
        <f>'SO 2 - HOZ Liblice kanál A'!F36</f>
        <v>0</v>
      </c>
      <c r="BD56" s="127">
        <f>'SO 2 - HOZ Liblice kanál A'!F37</f>
        <v>0</v>
      </c>
      <c r="BE56" s="127">
        <f>'SO 2 - HOZ Liblice kanál A'!F38</f>
        <v>0</v>
      </c>
      <c r="BF56" s="129">
        <f>'SO 2 - HOZ Liblice kanál A'!F39</f>
        <v>0</v>
      </c>
      <c r="BG56" s="7"/>
      <c r="BT56" s="125" t="s">
        <v>81</v>
      </c>
      <c r="BV56" s="125" t="s">
        <v>75</v>
      </c>
      <c r="BW56" s="125" t="s">
        <v>86</v>
      </c>
      <c r="BX56" s="125" t="s">
        <v>6</v>
      </c>
      <c r="CL56" s="125" t="s">
        <v>20</v>
      </c>
      <c r="CM56" s="125" t="s">
        <v>83</v>
      </c>
    </row>
    <row r="57" spans="1:59" s="2" customFormat="1" ht="30" customHeight="1">
      <c r="A57" s="39"/>
      <c r="B57" s="40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</row>
    <row r="58" spans="1:59" s="2" customFormat="1" ht="6.95" customHeight="1">
      <c r="A58" s="39"/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45"/>
      <c r="AS58" s="39"/>
      <c r="AT58" s="39"/>
      <c r="AU58" s="39"/>
      <c r="AV58" s="39"/>
      <c r="AW58" s="39"/>
      <c r="AX58" s="39"/>
      <c r="AY58" s="39"/>
      <c r="AZ58" s="39"/>
      <c r="BA58" s="39"/>
      <c r="BB58" s="39"/>
      <c r="BC58" s="39"/>
      <c r="BD58" s="39"/>
      <c r="BE58" s="39"/>
      <c r="BF58" s="39"/>
      <c r="BG58" s="39"/>
    </row>
  </sheetData>
  <sheetProtection password="CC35" sheet="1" objects="1" scenarios="1" formatColumns="0" formatRows="0"/>
  <mergeCells count="46">
    <mergeCell ref="BG5:BG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N56:AP56"/>
    <mergeCell ref="AG56:AM56"/>
    <mergeCell ref="D56:H56"/>
    <mergeCell ref="J56:AF56"/>
    <mergeCell ref="AG54:AM54"/>
    <mergeCell ref="AN54:AP54"/>
    <mergeCell ref="AR2:BG2"/>
  </mergeCells>
  <hyperlinks>
    <hyperlink ref="A55" location="'SO 1 - HOZ J.Lhota-kanál R'!C2" display="/"/>
    <hyperlink ref="A56" location="'SO 2 - HOZ Liblice kanál A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3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82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21"/>
      <c r="AT3" s="18" t="s">
        <v>83</v>
      </c>
    </row>
    <row r="4" spans="2:46" s="1" customFormat="1" ht="24.95" customHeight="1">
      <c r="B4" s="21"/>
      <c r="D4" s="132" t="s">
        <v>87</v>
      </c>
      <c r="M4" s="21"/>
      <c r="N4" s="13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34" t="s">
        <v>17</v>
      </c>
      <c r="M6" s="21"/>
    </row>
    <row r="7" spans="2:13" s="1" customFormat="1" ht="14.4" customHeight="1">
      <c r="B7" s="21"/>
      <c r="E7" s="135" t="str">
        <f>'Rekapitulace stavby'!K6</f>
        <v>Údržba HOZ Kolínsko</v>
      </c>
      <c r="F7" s="134"/>
      <c r="G7" s="134"/>
      <c r="H7" s="134"/>
      <c r="M7" s="21"/>
    </row>
    <row r="8" spans="1:31" s="2" customFormat="1" ht="12" customHeight="1">
      <c r="A8" s="39"/>
      <c r="B8" s="45"/>
      <c r="C8" s="39"/>
      <c r="D8" s="134" t="s">
        <v>88</v>
      </c>
      <c r="E8" s="39"/>
      <c r="F8" s="39"/>
      <c r="G8" s="39"/>
      <c r="H8" s="39"/>
      <c r="I8" s="39"/>
      <c r="J8" s="39"/>
      <c r="K8" s="39"/>
      <c r="L8" s="39"/>
      <c r="M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7" t="s">
        <v>89</v>
      </c>
      <c r="F9" s="39"/>
      <c r="G9" s="39"/>
      <c r="H9" s="39"/>
      <c r="I9" s="39"/>
      <c r="J9" s="39"/>
      <c r="K9" s="39"/>
      <c r="L9" s="39"/>
      <c r="M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19</v>
      </c>
      <c r="E11" s="39"/>
      <c r="F11" s="138" t="s">
        <v>20</v>
      </c>
      <c r="G11" s="39"/>
      <c r="H11" s="39"/>
      <c r="I11" s="134" t="s">
        <v>21</v>
      </c>
      <c r="J11" s="138" t="s">
        <v>20</v>
      </c>
      <c r="K11" s="39"/>
      <c r="L11" s="39"/>
      <c r="M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90</v>
      </c>
      <c r="G12" s="39"/>
      <c r="H12" s="39"/>
      <c r="I12" s="134" t="s">
        <v>24</v>
      </c>
      <c r="J12" s="139" t="str">
        <f>'Rekapitulace stavby'!AN8</f>
        <v>18. 1. 2024</v>
      </c>
      <c r="K12" s="39"/>
      <c r="L12" s="39"/>
      <c r="M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26</v>
      </c>
      <c r="E14" s="39"/>
      <c r="F14" s="39"/>
      <c r="G14" s="39"/>
      <c r="H14" s="39"/>
      <c r="I14" s="134" t="s">
        <v>27</v>
      </c>
      <c r="J14" s="138" t="str">
        <f>IF('Rekapitulace stavby'!AN10="","",'Rekapitulace stavby'!AN10)</f>
        <v/>
      </c>
      <c r="K14" s="39"/>
      <c r="L14" s="39"/>
      <c r="M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tr">
        <f>IF('Rekapitulace stavby'!E11="","",'Rekapitulace stavby'!E11)</f>
        <v xml:space="preserve"> </v>
      </c>
      <c r="F15" s="39"/>
      <c r="G15" s="39"/>
      <c r="H15" s="39"/>
      <c r="I15" s="134" t="s">
        <v>29</v>
      </c>
      <c r="J15" s="138" t="str">
        <f>IF('Rekapitulace stavby'!AN11="","",'Rekapitulace stavby'!AN11)</f>
        <v/>
      </c>
      <c r="K15" s="39"/>
      <c r="L15" s="39"/>
      <c r="M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30</v>
      </c>
      <c r="E17" s="39"/>
      <c r="F17" s="39"/>
      <c r="G17" s="39"/>
      <c r="H17" s="39"/>
      <c r="I17" s="134" t="s">
        <v>27</v>
      </c>
      <c r="J17" s="34" t="str">
        <f>'Rekapitulace stavby'!AN13</f>
        <v>Vyplň údaj</v>
      </c>
      <c r="K17" s="39"/>
      <c r="L17" s="39"/>
      <c r="M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29</v>
      </c>
      <c r="J18" s="34" t="str">
        <f>'Rekapitulace stavby'!AN14</f>
        <v>Vyplň údaj</v>
      </c>
      <c r="K18" s="39"/>
      <c r="L18" s="39"/>
      <c r="M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32</v>
      </c>
      <c r="E20" s="39"/>
      <c r="F20" s="39"/>
      <c r="G20" s="39"/>
      <c r="H20" s="39"/>
      <c r="I20" s="134" t="s">
        <v>27</v>
      </c>
      <c r="J20" s="138" t="str">
        <f>IF('Rekapitulace stavby'!AN16="","",'Rekapitulace stavby'!AN16)</f>
        <v/>
      </c>
      <c r="K20" s="39"/>
      <c r="L20" s="39"/>
      <c r="M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tr">
        <f>IF('Rekapitulace stavby'!E17="","",'Rekapitulace stavby'!E17)</f>
        <v xml:space="preserve"> </v>
      </c>
      <c r="F21" s="39"/>
      <c r="G21" s="39"/>
      <c r="H21" s="39"/>
      <c r="I21" s="134" t="s">
        <v>29</v>
      </c>
      <c r="J21" s="138" t="str">
        <f>IF('Rekapitulace stavby'!AN17="","",'Rekapitulace stavby'!AN17)</f>
        <v/>
      </c>
      <c r="K21" s="39"/>
      <c r="L21" s="39"/>
      <c r="M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33</v>
      </c>
      <c r="E23" s="39"/>
      <c r="F23" s="39"/>
      <c r="G23" s="39"/>
      <c r="H23" s="39"/>
      <c r="I23" s="134" t="s">
        <v>27</v>
      </c>
      <c r="J23" s="138" t="s">
        <v>20</v>
      </c>
      <c r="K23" s="39"/>
      <c r="L23" s="39"/>
      <c r="M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34</v>
      </c>
      <c r="F24" s="39"/>
      <c r="G24" s="39"/>
      <c r="H24" s="39"/>
      <c r="I24" s="134" t="s">
        <v>29</v>
      </c>
      <c r="J24" s="138" t="s">
        <v>20</v>
      </c>
      <c r="K24" s="39"/>
      <c r="L24" s="39"/>
      <c r="M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35</v>
      </c>
      <c r="E26" s="39"/>
      <c r="F26" s="39"/>
      <c r="G26" s="39"/>
      <c r="H26" s="39"/>
      <c r="I26" s="39"/>
      <c r="J26" s="39"/>
      <c r="K26" s="39"/>
      <c r="L26" s="39"/>
      <c r="M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0"/>
      <c r="M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44"/>
      <c r="M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34" t="s">
        <v>91</v>
      </c>
      <c r="F30" s="39"/>
      <c r="G30" s="39"/>
      <c r="H30" s="39"/>
      <c r="I30" s="39"/>
      <c r="J30" s="39"/>
      <c r="K30" s="145">
        <f>I61</f>
        <v>0</v>
      </c>
      <c r="L30" s="39"/>
      <c r="M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34" t="s">
        <v>92</v>
      </c>
      <c r="F31" s="39"/>
      <c r="G31" s="39"/>
      <c r="H31" s="39"/>
      <c r="I31" s="39"/>
      <c r="J31" s="39"/>
      <c r="K31" s="145">
        <f>J61</f>
        <v>0</v>
      </c>
      <c r="L31" s="39"/>
      <c r="M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46" t="s">
        <v>37</v>
      </c>
      <c r="E32" s="39"/>
      <c r="F32" s="39"/>
      <c r="G32" s="39"/>
      <c r="H32" s="39"/>
      <c r="I32" s="39"/>
      <c r="J32" s="39"/>
      <c r="K32" s="147">
        <f>ROUND(K85,2)</f>
        <v>0</v>
      </c>
      <c r="L32" s="39"/>
      <c r="M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44"/>
      <c r="E33" s="144"/>
      <c r="F33" s="144"/>
      <c r="G33" s="144"/>
      <c r="H33" s="144"/>
      <c r="I33" s="144"/>
      <c r="J33" s="144"/>
      <c r="K33" s="144"/>
      <c r="L33" s="144"/>
      <c r="M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48" t="s">
        <v>39</v>
      </c>
      <c r="G34" s="39"/>
      <c r="H34" s="39"/>
      <c r="I34" s="148" t="s">
        <v>38</v>
      </c>
      <c r="J34" s="39"/>
      <c r="K34" s="148" t="s">
        <v>40</v>
      </c>
      <c r="L34" s="39"/>
      <c r="M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49" t="s">
        <v>41</v>
      </c>
      <c r="E35" s="134" t="s">
        <v>42</v>
      </c>
      <c r="F35" s="145">
        <f>ROUND((SUM(BE85:BE142)),2)</f>
        <v>0</v>
      </c>
      <c r="G35" s="39"/>
      <c r="H35" s="39"/>
      <c r="I35" s="150">
        <v>0.21</v>
      </c>
      <c r="J35" s="39"/>
      <c r="K35" s="145">
        <f>ROUND(((SUM(BE85:BE142))*I35),2)</f>
        <v>0</v>
      </c>
      <c r="L35" s="39"/>
      <c r="M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43</v>
      </c>
      <c r="F36" s="145">
        <f>ROUND((SUM(BF85:BF142)),2)</f>
        <v>0</v>
      </c>
      <c r="G36" s="39"/>
      <c r="H36" s="39"/>
      <c r="I36" s="150">
        <v>0.12</v>
      </c>
      <c r="J36" s="39"/>
      <c r="K36" s="145">
        <f>ROUND(((SUM(BF85:BF142))*I36),2)</f>
        <v>0</v>
      </c>
      <c r="L36" s="39"/>
      <c r="M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44</v>
      </c>
      <c r="F37" s="145">
        <f>ROUND((SUM(BG85:BG142)),2)</f>
        <v>0</v>
      </c>
      <c r="G37" s="39"/>
      <c r="H37" s="39"/>
      <c r="I37" s="150">
        <v>0.21</v>
      </c>
      <c r="J37" s="39"/>
      <c r="K37" s="145">
        <f>0</f>
        <v>0</v>
      </c>
      <c r="L37" s="39"/>
      <c r="M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34" t="s">
        <v>45</v>
      </c>
      <c r="F38" s="145">
        <f>ROUND((SUM(BH85:BH142)),2)</f>
        <v>0</v>
      </c>
      <c r="G38" s="39"/>
      <c r="H38" s="39"/>
      <c r="I38" s="150">
        <v>0.12</v>
      </c>
      <c r="J38" s="39"/>
      <c r="K38" s="145">
        <f>0</f>
        <v>0</v>
      </c>
      <c r="L38" s="39"/>
      <c r="M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34" t="s">
        <v>46</v>
      </c>
      <c r="F39" s="145">
        <f>ROUND((SUM(BI85:BI142)),2)</f>
        <v>0</v>
      </c>
      <c r="G39" s="39"/>
      <c r="H39" s="39"/>
      <c r="I39" s="150">
        <v>0</v>
      </c>
      <c r="J39" s="39"/>
      <c r="K39" s="145">
        <f>0</f>
        <v>0</v>
      </c>
      <c r="L39" s="39"/>
      <c r="M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1"/>
      <c r="D41" s="152" t="s">
        <v>47</v>
      </c>
      <c r="E41" s="153"/>
      <c r="F41" s="153"/>
      <c r="G41" s="154" t="s">
        <v>48</v>
      </c>
      <c r="H41" s="155" t="s">
        <v>49</v>
      </c>
      <c r="I41" s="153"/>
      <c r="J41" s="153"/>
      <c r="K41" s="156">
        <f>SUM(K32:K39)</f>
        <v>0</v>
      </c>
      <c r="L41" s="157"/>
      <c r="M41" s="1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3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93</v>
      </c>
      <c r="D47" s="41"/>
      <c r="E47" s="41"/>
      <c r="F47" s="41"/>
      <c r="G47" s="41"/>
      <c r="H47" s="41"/>
      <c r="I47" s="41"/>
      <c r="J47" s="41"/>
      <c r="K47" s="41"/>
      <c r="L47" s="41"/>
      <c r="M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4" customHeight="1">
      <c r="A50" s="39"/>
      <c r="B50" s="40"/>
      <c r="C50" s="41"/>
      <c r="D50" s="41"/>
      <c r="E50" s="162" t="str">
        <f>E7</f>
        <v>Údržba HOZ Kolínsko</v>
      </c>
      <c r="F50" s="33"/>
      <c r="G50" s="33"/>
      <c r="H50" s="33"/>
      <c r="I50" s="41"/>
      <c r="J50" s="41"/>
      <c r="K50" s="41"/>
      <c r="L50" s="41"/>
      <c r="M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88</v>
      </c>
      <c r="D51" s="41"/>
      <c r="E51" s="41"/>
      <c r="F51" s="41"/>
      <c r="G51" s="41"/>
      <c r="H51" s="41"/>
      <c r="I51" s="41"/>
      <c r="J51" s="41"/>
      <c r="K51" s="41"/>
      <c r="L51" s="41"/>
      <c r="M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5.6" customHeight="1">
      <c r="A52" s="39"/>
      <c r="B52" s="40"/>
      <c r="C52" s="41"/>
      <c r="D52" s="41"/>
      <c r="E52" s="70" t="str">
        <f>E9</f>
        <v>SO 1 - HOZ J.Lhota-kanál R</v>
      </c>
      <c r="F52" s="41"/>
      <c r="G52" s="41"/>
      <c r="H52" s="41"/>
      <c r="I52" s="41"/>
      <c r="J52" s="41"/>
      <c r="K52" s="41"/>
      <c r="L52" s="41"/>
      <c r="M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22</v>
      </c>
      <c r="D54" s="41"/>
      <c r="E54" s="41"/>
      <c r="F54" s="28" t="str">
        <f>F12</f>
        <v>Volárna</v>
      </c>
      <c r="G54" s="41"/>
      <c r="H54" s="41"/>
      <c r="I54" s="33" t="s">
        <v>24</v>
      </c>
      <c r="J54" s="73" t="str">
        <f>IF(J12="","",J12)</f>
        <v>18. 1. 2024</v>
      </c>
      <c r="K54" s="41"/>
      <c r="L54" s="41"/>
      <c r="M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6" customHeight="1">
      <c r="A56" s="39"/>
      <c r="B56" s="40"/>
      <c r="C56" s="33" t="s">
        <v>26</v>
      </c>
      <c r="D56" s="41"/>
      <c r="E56" s="41"/>
      <c r="F56" s="28" t="str">
        <f>E15</f>
        <v xml:space="preserve"> </v>
      </c>
      <c r="G56" s="41"/>
      <c r="H56" s="41"/>
      <c r="I56" s="33" t="s">
        <v>32</v>
      </c>
      <c r="J56" s="37" t="str">
        <f>E21</f>
        <v xml:space="preserve"> </v>
      </c>
      <c r="K56" s="41"/>
      <c r="L56" s="41"/>
      <c r="M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5.6" customHeight="1">
      <c r="A57" s="39"/>
      <c r="B57" s="40"/>
      <c r="C57" s="33" t="s">
        <v>30</v>
      </c>
      <c r="D57" s="41"/>
      <c r="E57" s="41"/>
      <c r="F57" s="28" t="str">
        <f>IF(E18="","",E18)</f>
        <v>Vyplň údaj</v>
      </c>
      <c r="G57" s="41"/>
      <c r="H57" s="41"/>
      <c r="I57" s="33" t="s">
        <v>33</v>
      </c>
      <c r="J57" s="37" t="str">
        <f>E24</f>
        <v>Bc. Roman Vachek</v>
      </c>
      <c r="K57" s="41"/>
      <c r="L57" s="41"/>
      <c r="M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63" t="s">
        <v>94</v>
      </c>
      <c r="D59" s="164"/>
      <c r="E59" s="164"/>
      <c r="F59" s="164"/>
      <c r="G59" s="164"/>
      <c r="H59" s="164"/>
      <c r="I59" s="165" t="s">
        <v>95</v>
      </c>
      <c r="J59" s="165" t="s">
        <v>96</v>
      </c>
      <c r="K59" s="165" t="s">
        <v>97</v>
      </c>
      <c r="L59" s="164"/>
      <c r="M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3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66" t="s">
        <v>71</v>
      </c>
      <c r="D61" s="41"/>
      <c r="E61" s="41"/>
      <c r="F61" s="41"/>
      <c r="G61" s="41"/>
      <c r="H61" s="41"/>
      <c r="I61" s="103">
        <f>Q85</f>
        <v>0</v>
      </c>
      <c r="J61" s="103">
        <f>R85</f>
        <v>0</v>
      </c>
      <c r="K61" s="103">
        <f>K85</f>
        <v>0</v>
      </c>
      <c r="L61" s="41"/>
      <c r="M61" s="13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98</v>
      </c>
    </row>
    <row r="62" spans="1:31" s="9" customFormat="1" ht="24.95" customHeight="1">
      <c r="A62" s="9"/>
      <c r="B62" s="167"/>
      <c r="C62" s="168"/>
      <c r="D62" s="169" t="s">
        <v>99</v>
      </c>
      <c r="E62" s="170"/>
      <c r="F62" s="170"/>
      <c r="G62" s="170"/>
      <c r="H62" s="170"/>
      <c r="I62" s="171">
        <f>Q86</f>
        <v>0</v>
      </c>
      <c r="J62" s="171">
        <f>R86</f>
        <v>0</v>
      </c>
      <c r="K62" s="171">
        <f>K86</f>
        <v>0</v>
      </c>
      <c r="L62" s="168"/>
      <c r="M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7">
        <f>Q87</f>
        <v>0</v>
      </c>
      <c r="J63" s="177">
        <f>R87</f>
        <v>0</v>
      </c>
      <c r="K63" s="177">
        <f>K87</f>
        <v>0</v>
      </c>
      <c r="L63" s="174"/>
      <c r="M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101</v>
      </c>
      <c r="E64" s="170"/>
      <c r="F64" s="170"/>
      <c r="G64" s="170"/>
      <c r="H64" s="170"/>
      <c r="I64" s="171">
        <f>Q118</f>
        <v>0</v>
      </c>
      <c r="J64" s="171">
        <f>R118</f>
        <v>0</v>
      </c>
      <c r="K64" s="171">
        <f>K118</f>
        <v>0</v>
      </c>
      <c r="L64" s="168"/>
      <c r="M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7">
        <f>Q119</f>
        <v>0</v>
      </c>
      <c r="J65" s="177">
        <f>R119</f>
        <v>0</v>
      </c>
      <c r="K65" s="177">
        <f>K119</f>
        <v>0</v>
      </c>
      <c r="L65" s="174"/>
      <c r="M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103</v>
      </c>
      <c r="D72" s="41"/>
      <c r="E72" s="41"/>
      <c r="F72" s="41"/>
      <c r="G72" s="41"/>
      <c r="H72" s="41"/>
      <c r="I72" s="41"/>
      <c r="J72" s="41"/>
      <c r="K72" s="41"/>
      <c r="L72" s="41"/>
      <c r="M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17</v>
      </c>
      <c r="D74" s="41"/>
      <c r="E74" s="41"/>
      <c r="F74" s="41"/>
      <c r="G74" s="41"/>
      <c r="H74" s="41"/>
      <c r="I74" s="41"/>
      <c r="J74" s="41"/>
      <c r="K74" s="41"/>
      <c r="L74" s="41"/>
      <c r="M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4" customHeight="1">
      <c r="A75" s="39"/>
      <c r="B75" s="40"/>
      <c r="C75" s="41"/>
      <c r="D75" s="41"/>
      <c r="E75" s="162" t="str">
        <f>E7</f>
        <v>Údržba HOZ Kolínsko</v>
      </c>
      <c r="F75" s="33"/>
      <c r="G75" s="33"/>
      <c r="H75" s="33"/>
      <c r="I75" s="41"/>
      <c r="J75" s="41"/>
      <c r="K75" s="41"/>
      <c r="L75" s="41"/>
      <c r="M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88</v>
      </c>
      <c r="D76" s="41"/>
      <c r="E76" s="41"/>
      <c r="F76" s="41"/>
      <c r="G76" s="41"/>
      <c r="H76" s="41"/>
      <c r="I76" s="41"/>
      <c r="J76" s="41"/>
      <c r="K76" s="41"/>
      <c r="L76" s="41"/>
      <c r="M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6" customHeight="1">
      <c r="A77" s="39"/>
      <c r="B77" s="40"/>
      <c r="C77" s="41"/>
      <c r="D77" s="41"/>
      <c r="E77" s="70" t="str">
        <f>E9</f>
        <v>SO 1 - HOZ J.Lhota-kanál R</v>
      </c>
      <c r="F77" s="41"/>
      <c r="G77" s="41"/>
      <c r="H77" s="41"/>
      <c r="I77" s="41"/>
      <c r="J77" s="41"/>
      <c r="K77" s="41"/>
      <c r="L77" s="41"/>
      <c r="M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22</v>
      </c>
      <c r="D79" s="41"/>
      <c r="E79" s="41"/>
      <c r="F79" s="28" t="str">
        <f>F12</f>
        <v>Volárna</v>
      </c>
      <c r="G79" s="41"/>
      <c r="H79" s="41"/>
      <c r="I79" s="33" t="s">
        <v>24</v>
      </c>
      <c r="J79" s="73" t="str">
        <f>IF(J12="","",J12)</f>
        <v>18. 1. 2024</v>
      </c>
      <c r="K79" s="41"/>
      <c r="L79" s="41"/>
      <c r="M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33" t="s">
        <v>26</v>
      </c>
      <c r="D81" s="41"/>
      <c r="E81" s="41"/>
      <c r="F81" s="28" t="str">
        <f>E15</f>
        <v xml:space="preserve"> </v>
      </c>
      <c r="G81" s="41"/>
      <c r="H81" s="41"/>
      <c r="I81" s="33" t="s">
        <v>32</v>
      </c>
      <c r="J81" s="37" t="str">
        <f>E21</f>
        <v xml:space="preserve"> </v>
      </c>
      <c r="K81" s="41"/>
      <c r="L81" s="41"/>
      <c r="M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6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>Bc. Roman Vachek</v>
      </c>
      <c r="K82" s="41"/>
      <c r="L82" s="41"/>
      <c r="M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9"/>
      <c r="B84" s="180"/>
      <c r="C84" s="181" t="s">
        <v>104</v>
      </c>
      <c r="D84" s="182" t="s">
        <v>56</v>
      </c>
      <c r="E84" s="182" t="s">
        <v>52</v>
      </c>
      <c r="F84" s="182" t="s">
        <v>53</v>
      </c>
      <c r="G84" s="182" t="s">
        <v>105</v>
      </c>
      <c r="H84" s="182" t="s">
        <v>106</v>
      </c>
      <c r="I84" s="182" t="s">
        <v>107</v>
      </c>
      <c r="J84" s="182" t="s">
        <v>108</v>
      </c>
      <c r="K84" s="182" t="s">
        <v>97</v>
      </c>
      <c r="L84" s="183" t="s">
        <v>109</v>
      </c>
      <c r="M84" s="184"/>
      <c r="N84" s="93" t="s">
        <v>20</v>
      </c>
      <c r="O84" s="94" t="s">
        <v>41</v>
      </c>
      <c r="P84" s="94" t="s">
        <v>110</v>
      </c>
      <c r="Q84" s="94" t="s">
        <v>111</v>
      </c>
      <c r="R84" s="94" t="s">
        <v>112</v>
      </c>
      <c r="S84" s="94" t="s">
        <v>113</v>
      </c>
      <c r="T84" s="94" t="s">
        <v>114</v>
      </c>
      <c r="U84" s="94" t="s">
        <v>115</v>
      </c>
      <c r="V84" s="94" t="s">
        <v>116</v>
      </c>
      <c r="W84" s="94" t="s">
        <v>117</v>
      </c>
      <c r="X84" s="95" t="s">
        <v>118</v>
      </c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39"/>
      <c r="B85" s="40"/>
      <c r="C85" s="100" t="s">
        <v>119</v>
      </c>
      <c r="D85" s="41"/>
      <c r="E85" s="41"/>
      <c r="F85" s="41"/>
      <c r="G85" s="41"/>
      <c r="H85" s="41"/>
      <c r="I85" s="41"/>
      <c r="J85" s="41"/>
      <c r="K85" s="185">
        <f>BK85</f>
        <v>0</v>
      </c>
      <c r="L85" s="41"/>
      <c r="M85" s="45"/>
      <c r="N85" s="96"/>
      <c r="O85" s="186"/>
      <c r="P85" s="97"/>
      <c r="Q85" s="187">
        <f>Q86+Q118</f>
        <v>0</v>
      </c>
      <c r="R85" s="187">
        <f>R86+R118</f>
        <v>0</v>
      </c>
      <c r="S85" s="97"/>
      <c r="T85" s="188">
        <f>T86+T118</f>
        <v>0</v>
      </c>
      <c r="U85" s="97"/>
      <c r="V85" s="188">
        <f>V86+V118</f>
        <v>0</v>
      </c>
      <c r="W85" s="97"/>
      <c r="X85" s="189">
        <f>X86+X118</f>
        <v>0</v>
      </c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98</v>
      </c>
      <c r="BK85" s="190">
        <f>BK86+BK118</f>
        <v>0</v>
      </c>
    </row>
    <row r="86" spans="1:63" s="12" customFormat="1" ht="25.9" customHeight="1">
      <c r="A86" s="12"/>
      <c r="B86" s="191"/>
      <c r="C86" s="192"/>
      <c r="D86" s="193" t="s">
        <v>72</v>
      </c>
      <c r="E86" s="194" t="s">
        <v>120</v>
      </c>
      <c r="F86" s="194" t="s">
        <v>121</v>
      </c>
      <c r="G86" s="192"/>
      <c r="H86" s="192"/>
      <c r="I86" s="195"/>
      <c r="J86" s="195"/>
      <c r="K86" s="196">
        <f>BK86</f>
        <v>0</v>
      </c>
      <c r="L86" s="192"/>
      <c r="M86" s="197"/>
      <c r="N86" s="198"/>
      <c r="O86" s="199"/>
      <c r="P86" s="199"/>
      <c r="Q86" s="200">
        <f>Q87</f>
        <v>0</v>
      </c>
      <c r="R86" s="200">
        <f>R87</f>
        <v>0</v>
      </c>
      <c r="S86" s="199"/>
      <c r="T86" s="201">
        <f>T87</f>
        <v>0</v>
      </c>
      <c r="U86" s="199"/>
      <c r="V86" s="201">
        <f>V87</f>
        <v>0</v>
      </c>
      <c r="W86" s="199"/>
      <c r="X86" s="202">
        <f>X87</f>
        <v>0</v>
      </c>
      <c r="Y86" s="12"/>
      <c r="Z86" s="12"/>
      <c r="AA86" s="12"/>
      <c r="AB86" s="12"/>
      <c r="AC86" s="12"/>
      <c r="AD86" s="12"/>
      <c r="AE86" s="12"/>
      <c r="AR86" s="203" t="s">
        <v>81</v>
      </c>
      <c r="AT86" s="204" t="s">
        <v>72</v>
      </c>
      <c r="AU86" s="204" t="s">
        <v>73</v>
      </c>
      <c r="AY86" s="203" t="s">
        <v>122</v>
      </c>
      <c r="BK86" s="205">
        <f>BK87</f>
        <v>0</v>
      </c>
    </row>
    <row r="87" spans="1:63" s="12" customFormat="1" ht="22.8" customHeight="1">
      <c r="A87" s="12"/>
      <c r="B87" s="191"/>
      <c r="C87" s="192"/>
      <c r="D87" s="193" t="s">
        <v>72</v>
      </c>
      <c r="E87" s="206" t="s">
        <v>81</v>
      </c>
      <c r="F87" s="206" t="s">
        <v>123</v>
      </c>
      <c r="G87" s="192"/>
      <c r="H87" s="192"/>
      <c r="I87" s="195"/>
      <c r="J87" s="195"/>
      <c r="K87" s="207">
        <f>BK87</f>
        <v>0</v>
      </c>
      <c r="L87" s="192"/>
      <c r="M87" s="197"/>
      <c r="N87" s="198"/>
      <c r="O87" s="199"/>
      <c r="P87" s="199"/>
      <c r="Q87" s="200">
        <f>SUM(Q88:Q117)</f>
        <v>0</v>
      </c>
      <c r="R87" s="200">
        <f>SUM(R88:R117)</f>
        <v>0</v>
      </c>
      <c r="S87" s="199"/>
      <c r="T87" s="201">
        <f>SUM(T88:T117)</f>
        <v>0</v>
      </c>
      <c r="U87" s="199"/>
      <c r="V87" s="201">
        <f>SUM(V88:V117)</f>
        <v>0</v>
      </c>
      <c r="W87" s="199"/>
      <c r="X87" s="202">
        <f>SUM(X88:X117)</f>
        <v>0</v>
      </c>
      <c r="Y87" s="12"/>
      <c r="Z87" s="12"/>
      <c r="AA87" s="12"/>
      <c r="AB87" s="12"/>
      <c r="AC87" s="12"/>
      <c r="AD87" s="12"/>
      <c r="AE87" s="12"/>
      <c r="AR87" s="203" t="s">
        <v>81</v>
      </c>
      <c r="AT87" s="204" t="s">
        <v>72</v>
      </c>
      <c r="AU87" s="204" t="s">
        <v>81</v>
      </c>
      <c r="AY87" s="203" t="s">
        <v>122</v>
      </c>
      <c r="BK87" s="205">
        <f>SUM(BK88:BK117)</f>
        <v>0</v>
      </c>
    </row>
    <row r="88" spans="1:65" s="2" customFormat="1" ht="22.2" customHeight="1">
      <c r="A88" s="39"/>
      <c r="B88" s="40"/>
      <c r="C88" s="208" t="s">
        <v>83</v>
      </c>
      <c r="D88" s="208" t="s">
        <v>124</v>
      </c>
      <c r="E88" s="209" t="s">
        <v>125</v>
      </c>
      <c r="F88" s="210" t="s">
        <v>126</v>
      </c>
      <c r="G88" s="211" t="s">
        <v>127</v>
      </c>
      <c r="H88" s="212">
        <v>0.325</v>
      </c>
      <c r="I88" s="213"/>
      <c r="J88" s="213"/>
      <c r="K88" s="214">
        <f>ROUND(P88*H88,2)</f>
        <v>0</v>
      </c>
      <c r="L88" s="210" t="s">
        <v>128</v>
      </c>
      <c r="M88" s="45"/>
      <c r="N88" s="215" t="s">
        <v>20</v>
      </c>
      <c r="O88" s="216" t="s">
        <v>42</v>
      </c>
      <c r="P88" s="217">
        <f>I88+J88</f>
        <v>0</v>
      </c>
      <c r="Q88" s="217">
        <f>ROUND(I88*H88,2)</f>
        <v>0</v>
      </c>
      <c r="R88" s="217">
        <f>ROUND(J88*H88,2)</f>
        <v>0</v>
      </c>
      <c r="S88" s="85"/>
      <c r="T88" s="218">
        <f>S88*H88</f>
        <v>0</v>
      </c>
      <c r="U88" s="218">
        <v>0</v>
      </c>
      <c r="V88" s="218">
        <f>U88*H88</f>
        <v>0</v>
      </c>
      <c r="W88" s="218">
        <v>0</v>
      </c>
      <c r="X88" s="219">
        <f>W88*H88</f>
        <v>0</v>
      </c>
      <c r="Y88" s="39"/>
      <c r="Z88" s="39"/>
      <c r="AA88" s="39"/>
      <c r="AB88" s="39"/>
      <c r="AC88" s="39"/>
      <c r="AD88" s="39"/>
      <c r="AE88" s="39"/>
      <c r="AR88" s="220" t="s">
        <v>129</v>
      </c>
      <c r="AT88" s="220" t="s">
        <v>124</v>
      </c>
      <c r="AU88" s="220" t="s">
        <v>83</v>
      </c>
      <c r="AY88" s="18" t="s">
        <v>122</v>
      </c>
      <c r="BE88" s="221">
        <f>IF(O88="základní",K88,0)</f>
        <v>0</v>
      </c>
      <c r="BF88" s="221">
        <f>IF(O88="snížená",K88,0)</f>
        <v>0</v>
      </c>
      <c r="BG88" s="221">
        <f>IF(O88="zákl. přenesená",K88,0)</f>
        <v>0</v>
      </c>
      <c r="BH88" s="221">
        <f>IF(O88="sníž. přenesená",K88,0)</f>
        <v>0</v>
      </c>
      <c r="BI88" s="221">
        <f>IF(O88="nulová",K88,0)</f>
        <v>0</v>
      </c>
      <c r="BJ88" s="18" t="s">
        <v>81</v>
      </c>
      <c r="BK88" s="221">
        <f>ROUND(P88*H88,2)</f>
        <v>0</v>
      </c>
      <c r="BL88" s="18" t="s">
        <v>129</v>
      </c>
      <c r="BM88" s="220" t="s">
        <v>130</v>
      </c>
    </row>
    <row r="89" spans="1:47" s="2" customFormat="1" ht="12">
      <c r="A89" s="39"/>
      <c r="B89" s="40"/>
      <c r="C89" s="41"/>
      <c r="D89" s="222" t="s">
        <v>131</v>
      </c>
      <c r="E89" s="41"/>
      <c r="F89" s="223" t="s">
        <v>132</v>
      </c>
      <c r="G89" s="41"/>
      <c r="H89" s="41"/>
      <c r="I89" s="224"/>
      <c r="J89" s="224"/>
      <c r="K89" s="41"/>
      <c r="L89" s="41"/>
      <c r="M89" s="45"/>
      <c r="N89" s="225"/>
      <c r="O89" s="226"/>
      <c r="P89" s="85"/>
      <c r="Q89" s="85"/>
      <c r="R89" s="85"/>
      <c r="S89" s="85"/>
      <c r="T89" s="85"/>
      <c r="U89" s="85"/>
      <c r="V89" s="85"/>
      <c r="W89" s="85"/>
      <c r="X89" s="86"/>
      <c r="Y89" s="39"/>
      <c r="Z89" s="39"/>
      <c r="AA89" s="39"/>
      <c r="AB89" s="39"/>
      <c r="AC89" s="39"/>
      <c r="AD89" s="39"/>
      <c r="AE89" s="39"/>
      <c r="AT89" s="18" t="s">
        <v>131</v>
      </c>
      <c r="AU89" s="18" t="s">
        <v>83</v>
      </c>
    </row>
    <row r="90" spans="1:47" s="2" customFormat="1" ht="12">
      <c r="A90" s="39"/>
      <c r="B90" s="40"/>
      <c r="C90" s="41"/>
      <c r="D90" s="227" t="s">
        <v>133</v>
      </c>
      <c r="E90" s="41"/>
      <c r="F90" s="228" t="s">
        <v>134</v>
      </c>
      <c r="G90" s="41"/>
      <c r="H90" s="41"/>
      <c r="I90" s="224"/>
      <c r="J90" s="224"/>
      <c r="K90" s="41"/>
      <c r="L90" s="41"/>
      <c r="M90" s="45"/>
      <c r="N90" s="225"/>
      <c r="O90" s="226"/>
      <c r="P90" s="85"/>
      <c r="Q90" s="85"/>
      <c r="R90" s="85"/>
      <c r="S90" s="85"/>
      <c r="T90" s="85"/>
      <c r="U90" s="85"/>
      <c r="V90" s="85"/>
      <c r="W90" s="85"/>
      <c r="X90" s="86"/>
      <c r="Y90" s="39"/>
      <c r="Z90" s="39"/>
      <c r="AA90" s="39"/>
      <c r="AB90" s="39"/>
      <c r="AC90" s="39"/>
      <c r="AD90" s="39"/>
      <c r="AE90" s="39"/>
      <c r="AT90" s="18" t="s">
        <v>133</v>
      </c>
      <c r="AU90" s="18" t="s">
        <v>83</v>
      </c>
    </row>
    <row r="91" spans="1:51" s="13" customFormat="1" ht="12">
      <c r="A91" s="13"/>
      <c r="B91" s="229"/>
      <c r="C91" s="230"/>
      <c r="D91" s="222" t="s">
        <v>135</v>
      </c>
      <c r="E91" s="231" t="s">
        <v>20</v>
      </c>
      <c r="F91" s="232" t="s">
        <v>136</v>
      </c>
      <c r="G91" s="230"/>
      <c r="H91" s="233">
        <v>0.125</v>
      </c>
      <c r="I91" s="234"/>
      <c r="J91" s="234"/>
      <c r="K91" s="230"/>
      <c r="L91" s="230"/>
      <c r="M91" s="235"/>
      <c r="N91" s="236"/>
      <c r="O91" s="237"/>
      <c r="P91" s="237"/>
      <c r="Q91" s="237"/>
      <c r="R91" s="237"/>
      <c r="S91" s="237"/>
      <c r="T91" s="237"/>
      <c r="U91" s="237"/>
      <c r="V91" s="237"/>
      <c r="W91" s="237"/>
      <c r="X91" s="238"/>
      <c r="Y91" s="13"/>
      <c r="Z91" s="13"/>
      <c r="AA91" s="13"/>
      <c r="AB91" s="13"/>
      <c r="AC91" s="13"/>
      <c r="AD91" s="13"/>
      <c r="AE91" s="13"/>
      <c r="AT91" s="239" t="s">
        <v>135</v>
      </c>
      <c r="AU91" s="239" t="s">
        <v>83</v>
      </c>
      <c r="AV91" s="13" t="s">
        <v>83</v>
      </c>
      <c r="AW91" s="13" t="s">
        <v>5</v>
      </c>
      <c r="AX91" s="13" t="s">
        <v>73</v>
      </c>
      <c r="AY91" s="239" t="s">
        <v>122</v>
      </c>
    </row>
    <row r="92" spans="1:51" s="13" customFormat="1" ht="12">
      <c r="A92" s="13"/>
      <c r="B92" s="229"/>
      <c r="C92" s="230"/>
      <c r="D92" s="222" t="s">
        <v>135</v>
      </c>
      <c r="E92" s="231" t="s">
        <v>20</v>
      </c>
      <c r="F92" s="232" t="s">
        <v>137</v>
      </c>
      <c r="G92" s="230"/>
      <c r="H92" s="233">
        <v>0.15</v>
      </c>
      <c r="I92" s="234"/>
      <c r="J92" s="234"/>
      <c r="K92" s="230"/>
      <c r="L92" s="230"/>
      <c r="M92" s="235"/>
      <c r="N92" s="236"/>
      <c r="O92" s="237"/>
      <c r="P92" s="237"/>
      <c r="Q92" s="237"/>
      <c r="R92" s="237"/>
      <c r="S92" s="237"/>
      <c r="T92" s="237"/>
      <c r="U92" s="237"/>
      <c r="V92" s="237"/>
      <c r="W92" s="237"/>
      <c r="X92" s="238"/>
      <c r="Y92" s="13"/>
      <c r="Z92" s="13"/>
      <c r="AA92" s="13"/>
      <c r="AB92" s="13"/>
      <c r="AC92" s="13"/>
      <c r="AD92" s="13"/>
      <c r="AE92" s="13"/>
      <c r="AT92" s="239" t="s">
        <v>135</v>
      </c>
      <c r="AU92" s="239" t="s">
        <v>83</v>
      </c>
      <c r="AV92" s="13" t="s">
        <v>83</v>
      </c>
      <c r="AW92" s="13" t="s">
        <v>5</v>
      </c>
      <c r="AX92" s="13" t="s">
        <v>73</v>
      </c>
      <c r="AY92" s="239" t="s">
        <v>122</v>
      </c>
    </row>
    <row r="93" spans="1:51" s="13" customFormat="1" ht="12">
      <c r="A93" s="13"/>
      <c r="B93" s="229"/>
      <c r="C93" s="230"/>
      <c r="D93" s="222" t="s">
        <v>135</v>
      </c>
      <c r="E93" s="231" t="s">
        <v>20</v>
      </c>
      <c r="F93" s="232" t="s">
        <v>138</v>
      </c>
      <c r="G93" s="230"/>
      <c r="H93" s="233">
        <v>0.05</v>
      </c>
      <c r="I93" s="234"/>
      <c r="J93" s="234"/>
      <c r="K93" s="230"/>
      <c r="L93" s="230"/>
      <c r="M93" s="235"/>
      <c r="N93" s="236"/>
      <c r="O93" s="237"/>
      <c r="P93" s="237"/>
      <c r="Q93" s="237"/>
      <c r="R93" s="237"/>
      <c r="S93" s="237"/>
      <c r="T93" s="237"/>
      <c r="U93" s="237"/>
      <c r="V93" s="237"/>
      <c r="W93" s="237"/>
      <c r="X93" s="238"/>
      <c r="Y93" s="13"/>
      <c r="Z93" s="13"/>
      <c r="AA93" s="13"/>
      <c r="AB93" s="13"/>
      <c r="AC93" s="13"/>
      <c r="AD93" s="13"/>
      <c r="AE93" s="13"/>
      <c r="AT93" s="239" t="s">
        <v>135</v>
      </c>
      <c r="AU93" s="239" t="s">
        <v>83</v>
      </c>
      <c r="AV93" s="13" t="s">
        <v>83</v>
      </c>
      <c r="AW93" s="13" t="s">
        <v>5</v>
      </c>
      <c r="AX93" s="13" t="s">
        <v>73</v>
      </c>
      <c r="AY93" s="239" t="s">
        <v>122</v>
      </c>
    </row>
    <row r="94" spans="1:51" s="14" customFormat="1" ht="12">
      <c r="A94" s="14"/>
      <c r="B94" s="240"/>
      <c r="C94" s="241"/>
      <c r="D94" s="222" t="s">
        <v>135</v>
      </c>
      <c r="E94" s="242" t="s">
        <v>20</v>
      </c>
      <c r="F94" s="243" t="s">
        <v>139</v>
      </c>
      <c r="G94" s="241"/>
      <c r="H94" s="244">
        <v>0.325</v>
      </c>
      <c r="I94" s="245"/>
      <c r="J94" s="245"/>
      <c r="K94" s="241"/>
      <c r="L94" s="241"/>
      <c r="M94" s="246"/>
      <c r="N94" s="247"/>
      <c r="O94" s="248"/>
      <c r="P94" s="248"/>
      <c r="Q94" s="248"/>
      <c r="R94" s="248"/>
      <c r="S94" s="248"/>
      <c r="T94" s="248"/>
      <c r="U94" s="248"/>
      <c r="V94" s="248"/>
      <c r="W94" s="248"/>
      <c r="X94" s="249"/>
      <c r="Y94" s="14"/>
      <c r="Z94" s="14"/>
      <c r="AA94" s="14"/>
      <c r="AB94" s="14"/>
      <c r="AC94" s="14"/>
      <c r="AD94" s="14"/>
      <c r="AE94" s="14"/>
      <c r="AT94" s="250" t="s">
        <v>135</v>
      </c>
      <c r="AU94" s="250" t="s">
        <v>83</v>
      </c>
      <c r="AV94" s="14" t="s">
        <v>129</v>
      </c>
      <c r="AW94" s="14" t="s">
        <v>5</v>
      </c>
      <c r="AX94" s="14" t="s">
        <v>81</v>
      </c>
      <c r="AY94" s="250" t="s">
        <v>122</v>
      </c>
    </row>
    <row r="95" spans="1:65" s="2" customFormat="1" ht="22.2" customHeight="1">
      <c r="A95" s="39"/>
      <c r="B95" s="40"/>
      <c r="C95" s="208" t="s">
        <v>81</v>
      </c>
      <c r="D95" s="208" t="s">
        <v>124</v>
      </c>
      <c r="E95" s="209" t="s">
        <v>140</v>
      </c>
      <c r="F95" s="210" t="s">
        <v>141</v>
      </c>
      <c r="G95" s="211" t="s">
        <v>127</v>
      </c>
      <c r="H95" s="212">
        <v>0.2</v>
      </c>
      <c r="I95" s="213"/>
      <c r="J95" s="213"/>
      <c r="K95" s="214">
        <f>ROUND(P95*H95,2)</f>
        <v>0</v>
      </c>
      <c r="L95" s="210" t="s">
        <v>128</v>
      </c>
      <c r="M95" s="45"/>
      <c r="N95" s="215" t="s">
        <v>20</v>
      </c>
      <c r="O95" s="216" t="s">
        <v>42</v>
      </c>
      <c r="P95" s="217">
        <f>I95+J95</f>
        <v>0</v>
      </c>
      <c r="Q95" s="217">
        <f>ROUND(I95*H95,2)</f>
        <v>0</v>
      </c>
      <c r="R95" s="217">
        <f>ROUND(J95*H95,2)</f>
        <v>0</v>
      </c>
      <c r="S95" s="85"/>
      <c r="T95" s="218">
        <f>S95*H95</f>
        <v>0</v>
      </c>
      <c r="U95" s="218">
        <v>0</v>
      </c>
      <c r="V95" s="218">
        <f>U95*H95</f>
        <v>0</v>
      </c>
      <c r="W95" s="218">
        <v>0</v>
      </c>
      <c r="X95" s="219">
        <f>W95*H95</f>
        <v>0</v>
      </c>
      <c r="Y95" s="39"/>
      <c r="Z95" s="39"/>
      <c r="AA95" s="39"/>
      <c r="AB95" s="39"/>
      <c r="AC95" s="39"/>
      <c r="AD95" s="39"/>
      <c r="AE95" s="39"/>
      <c r="AR95" s="220" t="s">
        <v>129</v>
      </c>
      <c r="AT95" s="220" t="s">
        <v>124</v>
      </c>
      <c r="AU95" s="220" t="s">
        <v>83</v>
      </c>
      <c r="AY95" s="18" t="s">
        <v>122</v>
      </c>
      <c r="BE95" s="221">
        <f>IF(O95="základní",K95,0)</f>
        <v>0</v>
      </c>
      <c r="BF95" s="221">
        <f>IF(O95="snížená",K95,0)</f>
        <v>0</v>
      </c>
      <c r="BG95" s="221">
        <f>IF(O95="zákl. přenesená",K95,0)</f>
        <v>0</v>
      </c>
      <c r="BH95" s="221">
        <f>IF(O95="sníž. přenesená",K95,0)</f>
        <v>0</v>
      </c>
      <c r="BI95" s="221">
        <f>IF(O95="nulová",K95,0)</f>
        <v>0</v>
      </c>
      <c r="BJ95" s="18" t="s">
        <v>81</v>
      </c>
      <c r="BK95" s="221">
        <f>ROUND(P95*H95,2)</f>
        <v>0</v>
      </c>
      <c r="BL95" s="18" t="s">
        <v>129</v>
      </c>
      <c r="BM95" s="220" t="s">
        <v>142</v>
      </c>
    </row>
    <row r="96" spans="1:47" s="2" customFormat="1" ht="12">
      <c r="A96" s="39"/>
      <c r="B96" s="40"/>
      <c r="C96" s="41"/>
      <c r="D96" s="222" t="s">
        <v>131</v>
      </c>
      <c r="E96" s="41"/>
      <c r="F96" s="223" t="s">
        <v>143</v>
      </c>
      <c r="G96" s="41"/>
      <c r="H96" s="41"/>
      <c r="I96" s="224"/>
      <c r="J96" s="224"/>
      <c r="K96" s="41"/>
      <c r="L96" s="41"/>
      <c r="M96" s="45"/>
      <c r="N96" s="225"/>
      <c r="O96" s="226"/>
      <c r="P96" s="85"/>
      <c r="Q96" s="85"/>
      <c r="R96" s="85"/>
      <c r="S96" s="85"/>
      <c r="T96" s="85"/>
      <c r="U96" s="85"/>
      <c r="V96" s="85"/>
      <c r="W96" s="85"/>
      <c r="X96" s="86"/>
      <c r="Y96" s="39"/>
      <c r="Z96" s="39"/>
      <c r="AA96" s="39"/>
      <c r="AB96" s="39"/>
      <c r="AC96" s="39"/>
      <c r="AD96" s="39"/>
      <c r="AE96" s="39"/>
      <c r="AT96" s="18" t="s">
        <v>131</v>
      </c>
      <c r="AU96" s="18" t="s">
        <v>83</v>
      </c>
    </row>
    <row r="97" spans="1:47" s="2" customFormat="1" ht="12">
      <c r="A97" s="39"/>
      <c r="B97" s="40"/>
      <c r="C97" s="41"/>
      <c r="D97" s="227" t="s">
        <v>133</v>
      </c>
      <c r="E97" s="41"/>
      <c r="F97" s="228" t="s">
        <v>144</v>
      </c>
      <c r="G97" s="41"/>
      <c r="H97" s="41"/>
      <c r="I97" s="224"/>
      <c r="J97" s="224"/>
      <c r="K97" s="41"/>
      <c r="L97" s="41"/>
      <c r="M97" s="45"/>
      <c r="N97" s="225"/>
      <c r="O97" s="226"/>
      <c r="P97" s="85"/>
      <c r="Q97" s="85"/>
      <c r="R97" s="85"/>
      <c r="S97" s="85"/>
      <c r="T97" s="85"/>
      <c r="U97" s="85"/>
      <c r="V97" s="85"/>
      <c r="W97" s="85"/>
      <c r="X97" s="86"/>
      <c r="Y97" s="39"/>
      <c r="Z97" s="39"/>
      <c r="AA97" s="39"/>
      <c r="AB97" s="39"/>
      <c r="AC97" s="39"/>
      <c r="AD97" s="39"/>
      <c r="AE97" s="39"/>
      <c r="AT97" s="18" t="s">
        <v>133</v>
      </c>
      <c r="AU97" s="18" t="s">
        <v>83</v>
      </c>
    </row>
    <row r="98" spans="1:51" s="13" customFormat="1" ht="12">
      <c r="A98" s="13"/>
      <c r="B98" s="229"/>
      <c r="C98" s="230"/>
      <c r="D98" s="222" t="s">
        <v>135</v>
      </c>
      <c r="E98" s="231" t="s">
        <v>20</v>
      </c>
      <c r="F98" s="232" t="s">
        <v>145</v>
      </c>
      <c r="G98" s="230"/>
      <c r="H98" s="233">
        <v>0.14</v>
      </c>
      <c r="I98" s="234"/>
      <c r="J98" s="234"/>
      <c r="K98" s="230"/>
      <c r="L98" s="230"/>
      <c r="M98" s="235"/>
      <c r="N98" s="236"/>
      <c r="O98" s="237"/>
      <c r="P98" s="237"/>
      <c r="Q98" s="237"/>
      <c r="R98" s="237"/>
      <c r="S98" s="237"/>
      <c r="T98" s="237"/>
      <c r="U98" s="237"/>
      <c r="V98" s="237"/>
      <c r="W98" s="237"/>
      <c r="X98" s="238"/>
      <c r="Y98" s="13"/>
      <c r="Z98" s="13"/>
      <c r="AA98" s="13"/>
      <c r="AB98" s="13"/>
      <c r="AC98" s="13"/>
      <c r="AD98" s="13"/>
      <c r="AE98" s="13"/>
      <c r="AT98" s="239" t="s">
        <v>135</v>
      </c>
      <c r="AU98" s="239" t="s">
        <v>83</v>
      </c>
      <c r="AV98" s="13" t="s">
        <v>83</v>
      </c>
      <c r="AW98" s="13" t="s">
        <v>5</v>
      </c>
      <c r="AX98" s="13" t="s">
        <v>73</v>
      </c>
      <c r="AY98" s="239" t="s">
        <v>122</v>
      </c>
    </row>
    <row r="99" spans="1:51" s="13" customFormat="1" ht="12">
      <c r="A99" s="13"/>
      <c r="B99" s="229"/>
      <c r="C99" s="230"/>
      <c r="D99" s="222" t="s">
        <v>135</v>
      </c>
      <c r="E99" s="231" t="s">
        <v>20</v>
      </c>
      <c r="F99" s="232" t="s">
        <v>146</v>
      </c>
      <c r="G99" s="230"/>
      <c r="H99" s="233">
        <v>0.06</v>
      </c>
      <c r="I99" s="234"/>
      <c r="J99" s="234"/>
      <c r="K99" s="230"/>
      <c r="L99" s="230"/>
      <c r="M99" s="235"/>
      <c r="N99" s="236"/>
      <c r="O99" s="237"/>
      <c r="P99" s="237"/>
      <c r="Q99" s="237"/>
      <c r="R99" s="237"/>
      <c r="S99" s="237"/>
      <c r="T99" s="237"/>
      <c r="U99" s="237"/>
      <c r="V99" s="237"/>
      <c r="W99" s="237"/>
      <c r="X99" s="238"/>
      <c r="Y99" s="13"/>
      <c r="Z99" s="13"/>
      <c r="AA99" s="13"/>
      <c r="AB99" s="13"/>
      <c r="AC99" s="13"/>
      <c r="AD99" s="13"/>
      <c r="AE99" s="13"/>
      <c r="AT99" s="239" t="s">
        <v>135</v>
      </c>
      <c r="AU99" s="239" t="s">
        <v>83</v>
      </c>
      <c r="AV99" s="13" t="s">
        <v>83</v>
      </c>
      <c r="AW99" s="13" t="s">
        <v>5</v>
      </c>
      <c r="AX99" s="13" t="s">
        <v>73</v>
      </c>
      <c r="AY99" s="239" t="s">
        <v>122</v>
      </c>
    </row>
    <row r="100" spans="1:51" s="14" customFormat="1" ht="12">
      <c r="A100" s="14"/>
      <c r="B100" s="240"/>
      <c r="C100" s="241"/>
      <c r="D100" s="222" t="s">
        <v>135</v>
      </c>
      <c r="E100" s="242" t="s">
        <v>20</v>
      </c>
      <c r="F100" s="243" t="s">
        <v>139</v>
      </c>
      <c r="G100" s="241"/>
      <c r="H100" s="244">
        <v>0.2</v>
      </c>
      <c r="I100" s="245"/>
      <c r="J100" s="245"/>
      <c r="K100" s="241"/>
      <c r="L100" s="241"/>
      <c r="M100" s="246"/>
      <c r="N100" s="247"/>
      <c r="O100" s="248"/>
      <c r="P100" s="248"/>
      <c r="Q100" s="248"/>
      <c r="R100" s="248"/>
      <c r="S100" s="248"/>
      <c r="T100" s="248"/>
      <c r="U100" s="248"/>
      <c r="V100" s="248"/>
      <c r="W100" s="248"/>
      <c r="X100" s="249"/>
      <c r="Y100" s="14"/>
      <c r="Z100" s="14"/>
      <c r="AA100" s="14"/>
      <c r="AB100" s="14"/>
      <c r="AC100" s="14"/>
      <c r="AD100" s="14"/>
      <c r="AE100" s="14"/>
      <c r="AT100" s="250" t="s">
        <v>135</v>
      </c>
      <c r="AU100" s="250" t="s">
        <v>83</v>
      </c>
      <c r="AV100" s="14" t="s">
        <v>129</v>
      </c>
      <c r="AW100" s="14" t="s">
        <v>5</v>
      </c>
      <c r="AX100" s="14" t="s">
        <v>81</v>
      </c>
      <c r="AY100" s="250" t="s">
        <v>122</v>
      </c>
    </row>
    <row r="101" spans="1:65" s="2" customFormat="1" ht="22.2" customHeight="1">
      <c r="A101" s="39"/>
      <c r="B101" s="40"/>
      <c r="C101" s="208" t="s">
        <v>147</v>
      </c>
      <c r="D101" s="208" t="s">
        <v>124</v>
      </c>
      <c r="E101" s="209" t="s">
        <v>148</v>
      </c>
      <c r="F101" s="210" t="s">
        <v>149</v>
      </c>
      <c r="G101" s="211" t="s">
        <v>150</v>
      </c>
      <c r="H101" s="212">
        <v>83</v>
      </c>
      <c r="I101" s="213"/>
      <c r="J101" s="213"/>
      <c r="K101" s="214">
        <f>ROUND(P101*H101,2)</f>
        <v>0</v>
      </c>
      <c r="L101" s="210" t="s">
        <v>128</v>
      </c>
      <c r="M101" s="45"/>
      <c r="N101" s="215" t="s">
        <v>20</v>
      </c>
      <c r="O101" s="216" t="s">
        <v>42</v>
      </c>
      <c r="P101" s="217">
        <f>I101+J101</f>
        <v>0</v>
      </c>
      <c r="Q101" s="217">
        <f>ROUND(I101*H101,2)</f>
        <v>0</v>
      </c>
      <c r="R101" s="217">
        <f>ROUND(J101*H101,2)</f>
        <v>0</v>
      </c>
      <c r="S101" s="85"/>
      <c r="T101" s="218">
        <f>S101*H101</f>
        <v>0</v>
      </c>
      <c r="U101" s="218">
        <v>0</v>
      </c>
      <c r="V101" s="218">
        <f>U101*H101</f>
        <v>0</v>
      </c>
      <c r="W101" s="218">
        <v>0</v>
      </c>
      <c r="X101" s="219">
        <f>W101*H101</f>
        <v>0</v>
      </c>
      <c r="Y101" s="39"/>
      <c r="Z101" s="39"/>
      <c r="AA101" s="39"/>
      <c r="AB101" s="39"/>
      <c r="AC101" s="39"/>
      <c r="AD101" s="39"/>
      <c r="AE101" s="39"/>
      <c r="AR101" s="220" t="s">
        <v>129</v>
      </c>
      <c r="AT101" s="220" t="s">
        <v>124</v>
      </c>
      <c r="AU101" s="220" t="s">
        <v>83</v>
      </c>
      <c r="AY101" s="18" t="s">
        <v>122</v>
      </c>
      <c r="BE101" s="221">
        <f>IF(O101="základní",K101,0)</f>
        <v>0</v>
      </c>
      <c r="BF101" s="221">
        <f>IF(O101="snížená",K101,0)</f>
        <v>0</v>
      </c>
      <c r="BG101" s="221">
        <f>IF(O101="zákl. přenesená",K101,0)</f>
        <v>0</v>
      </c>
      <c r="BH101" s="221">
        <f>IF(O101="sníž. přenesená",K101,0)</f>
        <v>0</v>
      </c>
      <c r="BI101" s="221">
        <f>IF(O101="nulová",K101,0)</f>
        <v>0</v>
      </c>
      <c r="BJ101" s="18" t="s">
        <v>81</v>
      </c>
      <c r="BK101" s="221">
        <f>ROUND(P101*H101,2)</f>
        <v>0</v>
      </c>
      <c r="BL101" s="18" t="s">
        <v>129</v>
      </c>
      <c r="BM101" s="220" t="s">
        <v>151</v>
      </c>
    </row>
    <row r="102" spans="1:47" s="2" customFormat="1" ht="12">
      <c r="A102" s="39"/>
      <c r="B102" s="40"/>
      <c r="C102" s="41"/>
      <c r="D102" s="222" t="s">
        <v>131</v>
      </c>
      <c r="E102" s="41"/>
      <c r="F102" s="223" t="s">
        <v>152</v>
      </c>
      <c r="G102" s="41"/>
      <c r="H102" s="41"/>
      <c r="I102" s="224"/>
      <c r="J102" s="224"/>
      <c r="K102" s="41"/>
      <c r="L102" s="41"/>
      <c r="M102" s="45"/>
      <c r="N102" s="225"/>
      <c r="O102" s="226"/>
      <c r="P102" s="85"/>
      <c r="Q102" s="85"/>
      <c r="R102" s="85"/>
      <c r="S102" s="85"/>
      <c r="T102" s="85"/>
      <c r="U102" s="85"/>
      <c r="V102" s="85"/>
      <c r="W102" s="85"/>
      <c r="X102" s="86"/>
      <c r="Y102" s="39"/>
      <c r="Z102" s="39"/>
      <c r="AA102" s="39"/>
      <c r="AB102" s="39"/>
      <c r="AC102" s="39"/>
      <c r="AD102" s="39"/>
      <c r="AE102" s="39"/>
      <c r="AT102" s="18" t="s">
        <v>131</v>
      </c>
      <c r="AU102" s="18" t="s">
        <v>83</v>
      </c>
    </row>
    <row r="103" spans="1:47" s="2" customFormat="1" ht="12">
      <c r="A103" s="39"/>
      <c r="B103" s="40"/>
      <c r="C103" s="41"/>
      <c r="D103" s="227" t="s">
        <v>133</v>
      </c>
      <c r="E103" s="41"/>
      <c r="F103" s="228" t="s">
        <v>153</v>
      </c>
      <c r="G103" s="41"/>
      <c r="H103" s="41"/>
      <c r="I103" s="224"/>
      <c r="J103" s="224"/>
      <c r="K103" s="41"/>
      <c r="L103" s="41"/>
      <c r="M103" s="45"/>
      <c r="N103" s="225"/>
      <c r="O103" s="226"/>
      <c r="P103" s="85"/>
      <c r="Q103" s="85"/>
      <c r="R103" s="85"/>
      <c r="S103" s="85"/>
      <c r="T103" s="85"/>
      <c r="U103" s="85"/>
      <c r="V103" s="85"/>
      <c r="W103" s="85"/>
      <c r="X103" s="86"/>
      <c r="Y103" s="39"/>
      <c r="Z103" s="39"/>
      <c r="AA103" s="39"/>
      <c r="AB103" s="39"/>
      <c r="AC103" s="39"/>
      <c r="AD103" s="39"/>
      <c r="AE103" s="39"/>
      <c r="AT103" s="18" t="s">
        <v>133</v>
      </c>
      <c r="AU103" s="18" t="s">
        <v>83</v>
      </c>
    </row>
    <row r="104" spans="1:51" s="13" customFormat="1" ht="12">
      <c r="A104" s="13"/>
      <c r="B104" s="229"/>
      <c r="C104" s="230"/>
      <c r="D104" s="222" t="s">
        <v>135</v>
      </c>
      <c r="E104" s="231" t="s">
        <v>20</v>
      </c>
      <c r="F104" s="232" t="s">
        <v>154</v>
      </c>
      <c r="G104" s="230"/>
      <c r="H104" s="233">
        <v>9</v>
      </c>
      <c r="I104" s="234"/>
      <c r="J104" s="234"/>
      <c r="K104" s="230"/>
      <c r="L104" s="230"/>
      <c r="M104" s="235"/>
      <c r="N104" s="236"/>
      <c r="O104" s="237"/>
      <c r="P104" s="237"/>
      <c r="Q104" s="237"/>
      <c r="R104" s="237"/>
      <c r="S104" s="237"/>
      <c r="T104" s="237"/>
      <c r="U104" s="237"/>
      <c r="V104" s="237"/>
      <c r="W104" s="237"/>
      <c r="X104" s="238"/>
      <c r="Y104" s="13"/>
      <c r="Z104" s="13"/>
      <c r="AA104" s="13"/>
      <c r="AB104" s="13"/>
      <c r="AC104" s="13"/>
      <c r="AD104" s="13"/>
      <c r="AE104" s="13"/>
      <c r="AT104" s="239" t="s">
        <v>135</v>
      </c>
      <c r="AU104" s="239" t="s">
        <v>83</v>
      </c>
      <c r="AV104" s="13" t="s">
        <v>83</v>
      </c>
      <c r="AW104" s="13" t="s">
        <v>5</v>
      </c>
      <c r="AX104" s="13" t="s">
        <v>73</v>
      </c>
      <c r="AY104" s="239" t="s">
        <v>122</v>
      </c>
    </row>
    <row r="105" spans="1:51" s="13" customFormat="1" ht="12">
      <c r="A105" s="13"/>
      <c r="B105" s="229"/>
      <c r="C105" s="230"/>
      <c r="D105" s="222" t="s">
        <v>135</v>
      </c>
      <c r="E105" s="231" t="s">
        <v>20</v>
      </c>
      <c r="F105" s="232" t="s">
        <v>155</v>
      </c>
      <c r="G105" s="230"/>
      <c r="H105" s="233">
        <v>12</v>
      </c>
      <c r="I105" s="234"/>
      <c r="J105" s="234"/>
      <c r="K105" s="230"/>
      <c r="L105" s="230"/>
      <c r="M105" s="235"/>
      <c r="N105" s="236"/>
      <c r="O105" s="237"/>
      <c r="P105" s="237"/>
      <c r="Q105" s="237"/>
      <c r="R105" s="237"/>
      <c r="S105" s="237"/>
      <c r="T105" s="237"/>
      <c r="U105" s="237"/>
      <c r="V105" s="237"/>
      <c r="W105" s="237"/>
      <c r="X105" s="238"/>
      <c r="Y105" s="13"/>
      <c r="Z105" s="13"/>
      <c r="AA105" s="13"/>
      <c r="AB105" s="13"/>
      <c r="AC105" s="13"/>
      <c r="AD105" s="13"/>
      <c r="AE105" s="13"/>
      <c r="AT105" s="239" t="s">
        <v>135</v>
      </c>
      <c r="AU105" s="239" t="s">
        <v>83</v>
      </c>
      <c r="AV105" s="13" t="s">
        <v>83</v>
      </c>
      <c r="AW105" s="13" t="s">
        <v>5</v>
      </c>
      <c r="AX105" s="13" t="s">
        <v>73</v>
      </c>
      <c r="AY105" s="239" t="s">
        <v>122</v>
      </c>
    </row>
    <row r="106" spans="1:51" s="13" customFormat="1" ht="12">
      <c r="A106" s="13"/>
      <c r="B106" s="229"/>
      <c r="C106" s="230"/>
      <c r="D106" s="222" t="s">
        <v>135</v>
      </c>
      <c r="E106" s="231" t="s">
        <v>20</v>
      </c>
      <c r="F106" s="232" t="s">
        <v>154</v>
      </c>
      <c r="G106" s="230"/>
      <c r="H106" s="233">
        <v>9</v>
      </c>
      <c r="I106" s="234"/>
      <c r="J106" s="234"/>
      <c r="K106" s="230"/>
      <c r="L106" s="230"/>
      <c r="M106" s="235"/>
      <c r="N106" s="236"/>
      <c r="O106" s="237"/>
      <c r="P106" s="237"/>
      <c r="Q106" s="237"/>
      <c r="R106" s="237"/>
      <c r="S106" s="237"/>
      <c r="T106" s="237"/>
      <c r="U106" s="237"/>
      <c r="V106" s="237"/>
      <c r="W106" s="237"/>
      <c r="X106" s="238"/>
      <c r="Y106" s="13"/>
      <c r="Z106" s="13"/>
      <c r="AA106" s="13"/>
      <c r="AB106" s="13"/>
      <c r="AC106" s="13"/>
      <c r="AD106" s="13"/>
      <c r="AE106" s="13"/>
      <c r="AT106" s="239" t="s">
        <v>135</v>
      </c>
      <c r="AU106" s="239" t="s">
        <v>83</v>
      </c>
      <c r="AV106" s="13" t="s">
        <v>83</v>
      </c>
      <c r="AW106" s="13" t="s">
        <v>5</v>
      </c>
      <c r="AX106" s="13" t="s">
        <v>73</v>
      </c>
      <c r="AY106" s="239" t="s">
        <v>122</v>
      </c>
    </row>
    <row r="107" spans="1:51" s="13" customFormat="1" ht="12">
      <c r="A107" s="13"/>
      <c r="B107" s="229"/>
      <c r="C107" s="230"/>
      <c r="D107" s="222" t="s">
        <v>135</v>
      </c>
      <c r="E107" s="231" t="s">
        <v>20</v>
      </c>
      <c r="F107" s="232" t="s">
        <v>156</v>
      </c>
      <c r="G107" s="230"/>
      <c r="H107" s="233">
        <v>16</v>
      </c>
      <c r="I107" s="234"/>
      <c r="J107" s="234"/>
      <c r="K107" s="230"/>
      <c r="L107" s="230"/>
      <c r="M107" s="235"/>
      <c r="N107" s="236"/>
      <c r="O107" s="237"/>
      <c r="P107" s="237"/>
      <c r="Q107" s="237"/>
      <c r="R107" s="237"/>
      <c r="S107" s="237"/>
      <c r="T107" s="237"/>
      <c r="U107" s="237"/>
      <c r="V107" s="237"/>
      <c r="W107" s="237"/>
      <c r="X107" s="238"/>
      <c r="Y107" s="13"/>
      <c r="Z107" s="13"/>
      <c r="AA107" s="13"/>
      <c r="AB107" s="13"/>
      <c r="AC107" s="13"/>
      <c r="AD107" s="13"/>
      <c r="AE107" s="13"/>
      <c r="AT107" s="239" t="s">
        <v>135</v>
      </c>
      <c r="AU107" s="239" t="s">
        <v>83</v>
      </c>
      <c r="AV107" s="13" t="s">
        <v>83</v>
      </c>
      <c r="AW107" s="13" t="s">
        <v>5</v>
      </c>
      <c r="AX107" s="13" t="s">
        <v>73</v>
      </c>
      <c r="AY107" s="239" t="s">
        <v>122</v>
      </c>
    </row>
    <row r="108" spans="1:51" s="13" customFormat="1" ht="12">
      <c r="A108" s="13"/>
      <c r="B108" s="229"/>
      <c r="C108" s="230"/>
      <c r="D108" s="222" t="s">
        <v>135</v>
      </c>
      <c r="E108" s="231" t="s">
        <v>20</v>
      </c>
      <c r="F108" s="232" t="s">
        <v>155</v>
      </c>
      <c r="G108" s="230"/>
      <c r="H108" s="233">
        <v>12</v>
      </c>
      <c r="I108" s="234"/>
      <c r="J108" s="234"/>
      <c r="K108" s="230"/>
      <c r="L108" s="230"/>
      <c r="M108" s="235"/>
      <c r="N108" s="236"/>
      <c r="O108" s="237"/>
      <c r="P108" s="237"/>
      <c r="Q108" s="237"/>
      <c r="R108" s="237"/>
      <c r="S108" s="237"/>
      <c r="T108" s="237"/>
      <c r="U108" s="237"/>
      <c r="V108" s="237"/>
      <c r="W108" s="237"/>
      <c r="X108" s="238"/>
      <c r="Y108" s="13"/>
      <c r="Z108" s="13"/>
      <c r="AA108" s="13"/>
      <c r="AB108" s="13"/>
      <c r="AC108" s="13"/>
      <c r="AD108" s="13"/>
      <c r="AE108" s="13"/>
      <c r="AT108" s="239" t="s">
        <v>135</v>
      </c>
      <c r="AU108" s="239" t="s">
        <v>83</v>
      </c>
      <c r="AV108" s="13" t="s">
        <v>83</v>
      </c>
      <c r="AW108" s="13" t="s">
        <v>5</v>
      </c>
      <c r="AX108" s="13" t="s">
        <v>73</v>
      </c>
      <c r="AY108" s="239" t="s">
        <v>122</v>
      </c>
    </row>
    <row r="109" spans="1:51" s="13" customFormat="1" ht="12">
      <c r="A109" s="13"/>
      <c r="B109" s="229"/>
      <c r="C109" s="230"/>
      <c r="D109" s="222" t="s">
        <v>135</v>
      </c>
      <c r="E109" s="231" t="s">
        <v>20</v>
      </c>
      <c r="F109" s="232" t="s">
        <v>156</v>
      </c>
      <c r="G109" s="230"/>
      <c r="H109" s="233">
        <v>16</v>
      </c>
      <c r="I109" s="234"/>
      <c r="J109" s="234"/>
      <c r="K109" s="230"/>
      <c r="L109" s="230"/>
      <c r="M109" s="235"/>
      <c r="N109" s="236"/>
      <c r="O109" s="237"/>
      <c r="P109" s="237"/>
      <c r="Q109" s="237"/>
      <c r="R109" s="237"/>
      <c r="S109" s="237"/>
      <c r="T109" s="237"/>
      <c r="U109" s="237"/>
      <c r="V109" s="237"/>
      <c r="W109" s="237"/>
      <c r="X109" s="238"/>
      <c r="Y109" s="13"/>
      <c r="Z109" s="13"/>
      <c r="AA109" s="13"/>
      <c r="AB109" s="13"/>
      <c r="AC109" s="13"/>
      <c r="AD109" s="13"/>
      <c r="AE109" s="13"/>
      <c r="AT109" s="239" t="s">
        <v>135</v>
      </c>
      <c r="AU109" s="239" t="s">
        <v>83</v>
      </c>
      <c r="AV109" s="13" t="s">
        <v>83</v>
      </c>
      <c r="AW109" s="13" t="s">
        <v>5</v>
      </c>
      <c r="AX109" s="13" t="s">
        <v>73</v>
      </c>
      <c r="AY109" s="239" t="s">
        <v>122</v>
      </c>
    </row>
    <row r="110" spans="1:51" s="13" customFormat="1" ht="12">
      <c r="A110" s="13"/>
      <c r="B110" s="229"/>
      <c r="C110" s="230"/>
      <c r="D110" s="222" t="s">
        <v>135</v>
      </c>
      <c r="E110" s="231" t="s">
        <v>20</v>
      </c>
      <c r="F110" s="232" t="s">
        <v>154</v>
      </c>
      <c r="G110" s="230"/>
      <c r="H110" s="233">
        <v>9</v>
      </c>
      <c r="I110" s="234"/>
      <c r="J110" s="234"/>
      <c r="K110" s="230"/>
      <c r="L110" s="230"/>
      <c r="M110" s="235"/>
      <c r="N110" s="236"/>
      <c r="O110" s="237"/>
      <c r="P110" s="237"/>
      <c r="Q110" s="237"/>
      <c r="R110" s="237"/>
      <c r="S110" s="237"/>
      <c r="T110" s="237"/>
      <c r="U110" s="237"/>
      <c r="V110" s="237"/>
      <c r="W110" s="237"/>
      <c r="X110" s="238"/>
      <c r="Y110" s="13"/>
      <c r="Z110" s="13"/>
      <c r="AA110" s="13"/>
      <c r="AB110" s="13"/>
      <c r="AC110" s="13"/>
      <c r="AD110" s="13"/>
      <c r="AE110" s="13"/>
      <c r="AT110" s="239" t="s">
        <v>135</v>
      </c>
      <c r="AU110" s="239" t="s">
        <v>83</v>
      </c>
      <c r="AV110" s="13" t="s">
        <v>83</v>
      </c>
      <c r="AW110" s="13" t="s">
        <v>5</v>
      </c>
      <c r="AX110" s="13" t="s">
        <v>73</v>
      </c>
      <c r="AY110" s="239" t="s">
        <v>122</v>
      </c>
    </row>
    <row r="111" spans="1:51" s="14" customFormat="1" ht="12">
      <c r="A111" s="14"/>
      <c r="B111" s="240"/>
      <c r="C111" s="241"/>
      <c r="D111" s="222" t="s">
        <v>135</v>
      </c>
      <c r="E111" s="242" t="s">
        <v>20</v>
      </c>
      <c r="F111" s="243" t="s">
        <v>139</v>
      </c>
      <c r="G111" s="241"/>
      <c r="H111" s="244">
        <v>83</v>
      </c>
      <c r="I111" s="245"/>
      <c r="J111" s="245"/>
      <c r="K111" s="241"/>
      <c r="L111" s="241"/>
      <c r="M111" s="246"/>
      <c r="N111" s="247"/>
      <c r="O111" s="248"/>
      <c r="P111" s="248"/>
      <c r="Q111" s="248"/>
      <c r="R111" s="248"/>
      <c r="S111" s="248"/>
      <c r="T111" s="248"/>
      <c r="U111" s="248"/>
      <c r="V111" s="248"/>
      <c r="W111" s="248"/>
      <c r="X111" s="249"/>
      <c r="Y111" s="14"/>
      <c r="Z111" s="14"/>
      <c r="AA111" s="14"/>
      <c r="AB111" s="14"/>
      <c r="AC111" s="14"/>
      <c r="AD111" s="14"/>
      <c r="AE111" s="14"/>
      <c r="AT111" s="250" t="s">
        <v>135</v>
      </c>
      <c r="AU111" s="250" t="s">
        <v>83</v>
      </c>
      <c r="AV111" s="14" t="s">
        <v>129</v>
      </c>
      <c r="AW111" s="14" t="s">
        <v>5</v>
      </c>
      <c r="AX111" s="14" t="s">
        <v>81</v>
      </c>
      <c r="AY111" s="250" t="s">
        <v>122</v>
      </c>
    </row>
    <row r="112" spans="1:65" s="2" customFormat="1" ht="22.2" customHeight="1">
      <c r="A112" s="39"/>
      <c r="B112" s="40"/>
      <c r="C112" s="208" t="s">
        <v>129</v>
      </c>
      <c r="D112" s="208" t="s">
        <v>124</v>
      </c>
      <c r="E112" s="209" t="s">
        <v>157</v>
      </c>
      <c r="F112" s="210" t="s">
        <v>158</v>
      </c>
      <c r="G112" s="211" t="s">
        <v>127</v>
      </c>
      <c r="H112" s="212">
        <v>0.325</v>
      </c>
      <c r="I112" s="213"/>
      <c r="J112" s="213"/>
      <c r="K112" s="214">
        <f>ROUND(P112*H112,2)</f>
        <v>0</v>
      </c>
      <c r="L112" s="210" t="s">
        <v>128</v>
      </c>
      <c r="M112" s="45"/>
      <c r="N112" s="215" t="s">
        <v>20</v>
      </c>
      <c r="O112" s="216" t="s">
        <v>42</v>
      </c>
      <c r="P112" s="217">
        <f>I112+J112</f>
        <v>0</v>
      </c>
      <c r="Q112" s="217">
        <f>ROUND(I112*H112,2)</f>
        <v>0</v>
      </c>
      <c r="R112" s="217">
        <f>ROUND(J112*H112,2)</f>
        <v>0</v>
      </c>
      <c r="S112" s="85"/>
      <c r="T112" s="218">
        <f>S112*H112</f>
        <v>0</v>
      </c>
      <c r="U112" s="218">
        <v>0</v>
      </c>
      <c r="V112" s="218">
        <f>U112*H112</f>
        <v>0</v>
      </c>
      <c r="W112" s="218">
        <v>0</v>
      </c>
      <c r="X112" s="219">
        <f>W112*H112</f>
        <v>0</v>
      </c>
      <c r="Y112" s="39"/>
      <c r="Z112" s="39"/>
      <c r="AA112" s="39"/>
      <c r="AB112" s="39"/>
      <c r="AC112" s="39"/>
      <c r="AD112" s="39"/>
      <c r="AE112" s="39"/>
      <c r="AR112" s="220" t="s">
        <v>129</v>
      </c>
      <c r="AT112" s="220" t="s">
        <v>124</v>
      </c>
      <c r="AU112" s="220" t="s">
        <v>83</v>
      </c>
      <c r="AY112" s="18" t="s">
        <v>122</v>
      </c>
      <c r="BE112" s="221">
        <f>IF(O112="základní",K112,0)</f>
        <v>0</v>
      </c>
      <c r="BF112" s="221">
        <f>IF(O112="snížená",K112,0)</f>
        <v>0</v>
      </c>
      <c r="BG112" s="221">
        <f>IF(O112="zákl. přenesená",K112,0)</f>
        <v>0</v>
      </c>
      <c r="BH112" s="221">
        <f>IF(O112="sníž. přenesená",K112,0)</f>
        <v>0</v>
      </c>
      <c r="BI112" s="221">
        <f>IF(O112="nulová",K112,0)</f>
        <v>0</v>
      </c>
      <c r="BJ112" s="18" t="s">
        <v>81</v>
      </c>
      <c r="BK112" s="221">
        <f>ROUND(P112*H112,2)</f>
        <v>0</v>
      </c>
      <c r="BL112" s="18" t="s">
        <v>129</v>
      </c>
      <c r="BM112" s="220" t="s">
        <v>159</v>
      </c>
    </row>
    <row r="113" spans="1:47" s="2" customFormat="1" ht="12">
      <c r="A113" s="39"/>
      <c r="B113" s="40"/>
      <c r="C113" s="41"/>
      <c r="D113" s="222" t="s">
        <v>131</v>
      </c>
      <c r="E113" s="41"/>
      <c r="F113" s="223" t="s">
        <v>160</v>
      </c>
      <c r="G113" s="41"/>
      <c r="H113" s="41"/>
      <c r="I113" s="224"/>
      <c r="J113" s="224"/>
      <c r="K113" s="41"/>
      <c r="L113" s="41"/>
      <c r="M113" s="45"/>
      <c r="N113" s="225"/>
      <c r="O113" s="226"/>
      <c r="P113" s="85"/>
      <c r="Q113" s="85"/>
      <c r="R113" s="85"/>
      <c r="S113" s="85"/>
      <c r="T113" s="85"/>
      <c r="U113" s="85"/>
      <c r="V113" s="85"/>
      <c r="W113" s="85"/>
      <c r="X113" s="86"/>
      <c r="Y113" s="39"/>
      <c r="Z113" s="39"/>
      <c r="AA113" s="39"/>
      <c r="AB113" s="39"/>
      <c r="AC113" s="39"/>
      <c r="AD113" s="39"/>
      <c r="AE113" s="39"/>
      <c r="AT113" s="18" t="s">
        <v>131</v>
      </c>
      <c r="AU113" s="18" t="s">
        <v>83</v>
      </c>
    </row>
    <row r="114" spans="1:47" s="2" customFormat="1" ht="12">
      <c r="A114" s="39"/>
      <c r="B114" s="40"/>
      <c r="C114" s="41"/>
      <c r="D114" s="227" t="s">
        <v>133</v>
      </c>
      <c r="E114" s="41"/>
      <c r="F114" s="228" t="s">
        <v>161</v>
      </c>
      <c r="G114" s="41"/>
      <c r="H114" s="41"/>
      <c r="I114" s="224"/>
      <c r="J114" s="224"/>
      <c r="K114" s="41"/>
      <c r="L114" s="41"/>
      <c r="M114" s="45"/>
      <c r="N114" s="225"/>
      <c r="O114" s="226"/>
      <c r="P114" s="85"/>
      <c r="Q114" s="85"/>
      <c r="R114" s="85"/>
      <c r="S114" s="85"/>
      <c r="T114" s="85"/>
      <c r="U114" s="85"/>
      <c r="V114" s="85"/>
      <c r="W114" s="85"/>
      <c r="X114" s="86"/>
      <c r="Y114" s="39"/>
      <c r="Z114" s="39"/>
      <c r="AA114" s="39"/>
      <c r="AB114" s="39"/>
      <c r="AC114" s="39"/>
      <c r="AD114" s="39"/>
      <c r="AE114" s="39"/>
      <c r="AT114" s="18" t="s">
        <v>133</v>
      </c>
      <c r="AU114" s="18" t="s">
        <v>83</v>
      </c>
    </row>
    <row r="115" spans="1:65" s="2" customFormat="1" ht="22.2" customHeight="1">
      <c r="A115" s="39"/>
      <c r="B115" s="40"/>
      <c r="C115" s="208" t="s">
        <v>162</v>
      </c>
      <c r="D115" s="208" t="s">
        <v>124</v>
      </c>
      <c r="E115" s="209" t="s">
        <v>163</v>
      </c>
      <c r="F115" s="210" t="s">
        <v>164</v>
      </c>
      <c r="G115" s="211" t="s">
        <v>127</v>
      </c>
      <c r="H115" s="212">
        <v>0.2</v>
      </c>
      <c r="I115" s="213"/>
      <c r="J115" s="213"/>
      <c r="K115" s="214">
        <f>ROUND(P115*H115,2)</f>
        <v>0</v>
      </c>
      <c r="L115" s="210" t="s">
        <v>128</v>
      </c>
      <c r="M115" s="45"/>
      <c r="N115" s="215" t="s">
        <v>20</v>
      </c>
      <c r="O115" s="216" t="s">
        <v>42</v>
      </c>
      <c r="P115" s="217">
        <f>I115+J115</f>
        <v>0</v>
      </c>
      <c r="Q115" s="217">
        <f>ROUND(I115*H115,2)</f>
        <v>0</v>
      </c>
      <c r="R115" s="217">
        <f>ROUND(J115*H115,2)</f>
        <v>0</v>
      </c>
      <c r="S115" s="85"/>
      <c r="T115" s="218">
        <f>S115*H115</f>
        <v>0</v>
      </c>
      <c r="U115" s="218">
        <v>0</v>
      </c>
      <c r="V115" s="218">
        <f>U115*H115</f>
        <v>0</v>
      </c>
      <c r="W115" s="218">
        <v>0</v>
      </c>
      <c r="X115" s="219">
        <f>W115*H115</f>
        <v>0</v>
      </c>
      <c r="Y115" s="39"/>
      <c r="Z115" s="39"/>
      <c r="AA115" s="39"/>
      <c r="AB115" s="39"/>
      <c r="AC115" s="39"/>
      <c r="AD115" s="39"/>
      <c r="AE115" s="39"/>
      <c r="AR115" s="220" t="s">
        <v>129</v>
      </c>
      <c r="AT115" s="220" t="s">
        <v>124</v>
      </c>
      <c r="AU115" s="220" t="s">
        <v>83</v>
      </c>
      <c r="AY115" s="18" t="s">
        <v>122</v>
      </c>
      <c r="BE115" s="221">
        <f>IF(O115="základní",K115,0)</f>
        <v>0</v>
      </c>
      <c r="BF115" s="221">
        <f>IF(O115="snížená",K115,0)</f>
        <v>0</v>
      </c>
      <c r="BG115" s="221">
        <f>IF(O115="zákl. přenesená",K115,0)</f>
        <v>0</v>
      </c>
      <c r="BH115" s="221">
        <f>IF(O115="sníž. přenesená",K115,0)</f>
        <v>0</v>
      </c>
      <c r="BI115" s="221">
        <f>IF(O115="nulová",K115,0)</f>
        <v>0</v>
      </c>
      <c r="BJ115" s="18" t="s">
        <v>81</v>
      </c>
      <c r="BK115" s="221">
        <f>ROUND(P115*H115,2)</f>
        <v>0</v>
      </c>
      <c r="BL115" s="18" t="s">
        <v>129</v>
      </c>
      <c r="BM115" s="220" t="s">
        <v>165</v>
      </c>
    </row>
    <row r="116" spans="1:47" s="2" customFormat="1" ht="12">
      <c r="A116" s="39"/>
      <c r="B116" s="40"/>
      <c r="C116" s="41"/>
      <c r="D116" s="222" t="s">
        <v>131</v>
      </c>
      <c r="E116" s="41"/>
      <c r="F116" s="223" t="s">
        <v>166</v>
      </c>
      <c r="G116" s="41"/>
      <c r="H116" s="41"/>
      <c r="I116" s="224"/>
      <c r="J116" s="224"/>
      <c r="K116" s="41"/>
      <c r="L116" s="41"/>
      <c r="M116" s="45"/>
      <c r="N116" s="225"/>
      <c r="O116" s="226"/>
      <c r="P116" s="85"/>
      <c r="Q116" s="85"/>
      <c r="R116" s="85"/>
      <c r="S116" s="85"/>
      <c r="T116" s="85"/>
      <c r="U116" s="85"/>
      <c r="V116" s="85"/>
      <c r="W116" s="85"/>
      <c r="X116" s="86"/>
      <c r="Y116" s="39"/>
      <c r="Z116" s="39"/>
      <c r="AA116" s="39"/>
      <c r="AB116" s="39"/>
      <c r="AC116" s="39"/>
      <c r="AD116" s="39"/>
      <c r="AE116" s="39"/>
      <c r="AT116" s="18" t="s">
        <v>131</v>
      </c>
      <c r="AU116" s="18" t="s">
        <v>83</v>
      </c>
    </row>
    <row r="117" spans="1:47" s="2" customFormat="1" ht="12">
      <c r="A117" s="39"/>
      <c r="B117" s="40"/>
      <c r="C117" s="41"/>
      <c r="D117" s="227" t="s">
        <v>133</v>
      </c>
      <c r="E117" s="41"/>
      <c r="F117" s="228" t="s">
        <v>167</v>
      </c>
      <c r="G117" s="41"/>
      <c r="H117" s="41"/>
      <c r="I117" s="224"/>
      <c r="J117" s="224"/>
      <c r="K117" s="41"/>
      <c r="L117" s="41"/>
      <c r="M117" s="45"/>
      <c r="N117" s="225"/>
      <c r="O117" s="226"/>
      <c r="P117" s="85"/>
      <c r="Q117" s="85"/>
      <c r="R117" s="85"/>
      <c r="S117" s="85"/>
      <c r="T117" s="85"/>
      <c r="U117" s="85"/>
      <c r="V117" s="85"/>
      <c r="W117" s="85"/>
      <c r="X117" s="86"/>
      <c r="Y117" s="39"/>
      <c r="Z117" s="39"/>
      <c r="AA117" s="39"/>
      <c r="AB117" s="39"/>
      <c r="AC117" s="39"/>
      <c r="AD117" s="39"/>
      <c r="AE117" s="39"/>
      <c r="AT117" s="18" t="s">
        <v>133</v>
      </c>
      <c r="AU117" s="18" t="s">
        <v>83</v>
      </c>
    </row>
    <row r="118" spans="1:63" s="12" customFormat="1" ht="25.9" customHeight="1">
      <c r="A118" s="12"/>
      <c r="B118" s="191"/>
      <c r="C118" s="192"/>
      <c r="D118" s="193" t="s">
        <v>72</v>
      </c>
      <c r="E118" s="194" t="s">
        <v>168</v>
      </c>
      <c r="F118" s="194" t="s">
        <v>169</v>
      </c>
      <c r="G118" s="192"/>
      <c r="H118" s="192"/>
      <c r="I118" s="195"/>
      <c r="J118" s="195"/>
      <c r="K118" s="196">
        <f>BK118</f>
        <v>0</v>
      </c>
      <c r="L118" s="192"/>
      <c r="M118" s="197"/>
      <c r="N118" s="198"/>
      <c r="O118" s="199"/>
      <c r="P118" s="199"/>
      <c r="Q118" s="200">
        <f>Q119</f>
        <v>0</v>
      </c>
      <c r="R118" s="200">
        <f>R119</f>
        <v>0</v>
      </c>
      <c r="S118" s="199"/>
      <c r="T118" s="201">
        <f>T119</f>
        <v>0</v>
      </c>
      <c r="U118" s="199"/>
      <c r="V118" s="201">
        <f>V119</f>
        <v>0</v>
      </c>
      <c r="W118" s="199"/>
      <c r="X118" s="202">
        <f>X119</f>
        <v>0</v>
      </c>
      <c r="Y118" s="12"/>
      <c r="Z118" s="12"/>
      <c r="AA118" s="12"/>
      <c r="AB118" s="12"/>
      <c r="AC118" s="12"/>
      <c r="AD118" s="12"/>
      <c r="AE118" s="12"/>
      <c r="AR118" s="203" t="s">
        <v>129</v>
      </c>
      <c r="AT118" s="204" t="s">
        <v>72</v>
      </c>
      <c r="AU118" s="204" t="s">
        <v>73</v>
      </c>
      <c r="AY118" s="203" t="s">
        <v>122</v>
      </c>
      <c r="BK118" s="205">
        <f>BK119</f>
        <v>0</v>
      </c>
    </row>
    <row r="119" spans="1:63" s="12" customFormat="1" ht="22.8" customHeight="1">
      <c r="A119" s="12"/>
      <c r="B119" s="191"/>
      <c r="C119" s="192"/>
      <c r="D119" s="193" t="s">
        <v>72</v>
      </c>
      <c r="E119" s="206" t="s">
        <v>170</v>
      </c>
      <c r="F119" s="206" t="s">
        <v>171</v>
      </c>
      <c r="G119" s="192"/>
      <c r="H119" s="192"/>
      <c r="I119" s="195"/>
      <c r="J119" s="195"/>
      <c r="K119" s="207">
        <f>BK119</f>
        <v>0</v>
      </c>
      <c r="L119" s="192"/>
      <c r="M119" s="197"/>
      <c r="N119" s="198"/>
      <c r="O119" s="199"/>
      <c r="P119" s="199"/>
      <c r="Q119" s="200">
        <f>SUM(Q120:Q142)</f>
        <v>0</v>
      </c>
      <c r="R119" s="200">
        <f>SUM(R120:R142)</f>
        <v>0</v>
      </c>
      <c r="S119" s="199"/>
      <c r="T119" s="201">
        <f>SUM(T120:T142)</f>
        <v>0</v>
      </c>
      <c r="U119" s="199"/>
      <c r="V119" s="201">
        <f>SUM(V120:V142)</f>
        <v>0</v>
      </c>
      <c r="W119" s="199"/>
      <c r="X119" s="202">
        <f>SUM(X120:X142)</f>
        <v>0</v>
      </c>
      <c r="Y119" s="12"/>
      <c r="Z119" s="12"/>
      <c r="AA119" s="12"/>
      <c r="AB119" s="12"/>
      <c r="AC119" s="12"/>
      <c r="AD119" s="12"/>
      <c r="AE119" s="12"/>
      <c r="AR119" s="203" t="s">
        <v>129</v>
      </c>
      <c r="AT119" s="204" t="s">
        <v>72</v>
      </c>
      <c r="AU119" s="204" t="s">
        <v>81</v>
      </c>
      <c r="AY119" s="203" t="s">
        <v>122</v>
      </c>
      <c r="BK119" s="205">
        <f>SUM(BK120:BK142)</f>
        <v>0</v>
      </c>
    </row>
    <row r="120" spans="1:65" s="2" customFormat="1" ht="22.2" customHeight="1">
      <c r="A120" s="39"/>
      <c r="B120" s="40"/>
      <c r="C120" s="208" t="s">
        <v>172</v>
      </c>
      <c r="D120" s="208" t="s">
        <v>124</v>
      </c>
      <c r="E120" s="209" t="s">
        <v>173</v>
      </c>
      <c r="F120" s="210" t="s">
        <v>174</v>
      </c>
      <c r="G120" s="211" t="s">
        <v>150</v>
      </c>
      <c r="H120" s="212">
        <v>83</v>
      </c>
      <c r="I120" s="213"/>
      <c r="J120" s="213"/>
      <c r="K120" s="214">
        <f>ROUND(P120*H120,2)</f>
        <v>0</v>
      </c>
      <c r="L120" s="210" t="s">
        <v>20</v>
      </c>
      <c r="M120" s="45"/>
      <c r="N120" s="215" t="s">
        <v>20</v>
      </c>
      <c r="O120" s="216" t="s">
        <v>42</v>
      </c>
      <c r="P120" s="217">
        <f>I120+J120</f>
        <v>0</v>
      </c>
      <c r="Q120" s="217">
        <f>ROUND(I120*H120,2)</f>
        <v>0</v>
      </c>
      <c r="R120" s="217">
        <f>ROUND(J120*H120,2)</f>
        <v>0</v>
      </c>
      <c r="S120" s="85"/>
      <c r="T120" s="218">
        <f>S120*H120</f>
        <v>0</v>
      </c>
      <c r="U120" s="218">
        <v>0</v>
      </c>
      <c r="V120" s="218">
        <f>U120*H120</f>
        <v>0</v>
      </c>
      <c r="W120" s="218">
        <v>0</v>
      </c>
      <c r="X120" s="219">
        <f>W120*H120</f>
        <v>0</v>
      </c>
      <c r="Y120" s="39"/>
      <c r="Z120" s="39"/>
      <c r="AA120" s="39"/>
      <c r="AB120" s="39"/>
      <c r="AC120" s="39"/>
      <c r="AD120" s="39"/>
      <c r="AE120" s="39"/>
      <c r="AR120" s="220" t="s">
        <v>175</v>
      </c>
      <c r="AT120" s="220" t="s">
        <v>124</v>
      </c>
      <c r="AU120" s="220" t="s">
        <v>83</v>
      </c>
      <c r="AY120" s="18" t="s">
        <v>122</v>
      </c>
      <c r="BE120" s="221">
        <f>IF(O120="základní",K120,0)</f>
        <v>0</v>
      </c>
      <c r="BF120" s="221">
        <f>IF(O120="snížená",K120,0)</f>
        <v>0</v>
      </c>
      <c r="BG120" s="221">
        <f>IF(O120="zákl. přenesená",K120,0)</f>
        <v>0</v>
      </c>
      <c r="BH120" s="221">
        <f>IF(O120="sníž. přenesená",K120,0)</f>
        <v>0</v>
      </c>
      <c r="BI120" s="221">
        <f>IF(O120="nulová",K120,0)</f>
        <v>0</v>
      </c>
      <c r="BJ120" s="18" t="s">
        <v>81</v>
      </c>
      <c r="BK120" s="221">
        <f>ROUND(P120*H120,2)</f>
        <v>0</v>
      </c>
      <c r="BL120" s="18" t="s">
        <v>175</v>
      </c>
      <c r="BM120" s="220" t="s">
        <v>176</v>
      </c>
    </row>
    <row r="121" spans="1:47" s="2" customFormat="1" ht="12">
      <c r="A121" s="39"/>
      <c r="B121" s="40"/>
      <c r="C121" s="41"/>
      <c r="D121" s="222" t="s">
        <v>131</v>
      </c>
      <c r="E121" s="41"/>
      <c r="F121" s="223" t="s">
        <v>177</v>
      </c>
      <c r="G121" s="41"/>
      <c r="H121" s="41"/>
      <c r="I121" s="224"/>
      <c r="J121" s="224"/>
      <c r="K121" s="41"/>
      <c r="L121" s="41"/>
      <c r="M121" s="45"/>
      <c r="N121" s="225"/>
      <c r="O121" s="226"/>
      <c r="P121" s="85"/>
      <c r="Q121" s="85"/>
      <c r="R121" s="85"/>
      <c r="S121" s="85"/>
      <c r="T121" s="85"/>
      <c r="U121" s="85"/>
      <c r="V121" s="85"/>
      <c r="W121" s="85"/>
      <c r="X121" s="86"/>
      <c r="Y121" s="39"/>
      <c r="Z121" s="39"/>
      <c r="AA121" s="39"/>
      <c r="AB121" s="39"/>
      <c r="AC121" s="39"/>
      <c r="AD121" s="39"/>
      <c r="AE121" s="39"/>
      <c r="AT121" s="18" t="s">
        <v>131</v>
      </c>
      <c r="AU121" s="18" t="s">
        <v>83</v>
      </c>
    </row>
    <row r="122" spans="1:47" s="2" customFormat="1" ht="12">
      <c r="A122" s="39"/>
      <c r="B122" s="40"/>
      <c r="C122" s="41"/>
      <c r="D122" s="222" t="s">
        <v>178</v>
      </c>
      <c r="E122" s="41"/>
      <c r="F122" s="251" t="s">
        <v>179</v>
      </c>
      <c r="G122" s="41"/>
      <c r="H122" s="41"/>
      <c r="I122" s="224"/>
      <c r="J122" s="224"/>
      <c r="K122" s="41"/>
      <c r="L122" s="41"/>
      <c r="M122" s="45"/>
      <c r="N122" s="225"/>
      <c r="O122" s="226"/>
      <c r="P122" s="85"/>
      <c r="Q122" s="85"/>
      <c r="R122" s="85"/>
      <c r="S122" s="85"/>
      <c r="T122" s="85"/>
      <c r="U122" s="85"/>
      <c r="V122" s="85"/>
      <c r="W122" s="85"/>
      <c r="X122" s="86"/>
      <c r="Y122" s="39"/>
      <c r="Z122" s="39"/>
      <c r="AA122" s="39"/>
      <c r="AB122" s="39"/>
      <c r="AC122" s="39"/>
      <c r="AD122" s="39"/>
      <c r="AE122" s="39"/>
      <c r="AT122" s="18" t="s">
        <v>178</v>
      </c>
      <c r="AU122" s="18" t="s">
        <v>83</v>
      </c>
    </row>
    <row r="123" spans="1:65" s="2" customFormat="1" ht="22.2" customHeight="1">
      <c r="A123" s="39"/>
      <c r="B123" s="40"/>
      <c r="C123" s="208" t="s">
        <v>180</v>
      </c>
      <c r="D123" s="208" t="s">
        <v>124</v>
      </c>
      <c r="E123" s="209" t="s">
        <v>181</v>
      </c>
      <c r="F123" s="210" t="s">
        <v>182</v>
      </c>
      <c r="G123" s="211" t="s">
        <v>150</v>
      </c>
      <c r="H123" s="212">
        <v>58</v>
      </c>
      <c r="I123" s="213"/>
      <c r="J123" s="213"/>
      <c r="K123" s="214">
        <f>ROUND(P123*H123,2)</f>
        <v>0</v>
      </c>
      <c r="L123" s="210" t="s">
        <v>20</v>
      </c>
      <c r="M123" s="45"/>
      <c r="N123" s="215" t="s">
        <v>20</v>
      </c>
      <c r="O123" s="216" t="s">
        <v>42</v>
      </c>
      <c r="P123" s="217">
        <f>I123+J123</f>
        <v>0</v>
      </c>
      <c r="Q123" s="217">
        <f>ROUND(I123*H123,2)</f>
        <v>0</v>
      </c>
      <c r="R123" s="217">
        <f>ROUND(J123*H123,2)</f>
        <v>0</v>
      </c>
      <c r="S123" s="85"/>
      <c r="T123" s="218">
        <f>S123*H123</f>
        <v>0</v>
      </c>
      <c r="U123" s="218">
        <v>0</v>
      </c>
      <c r="V123" s="218">
        <f>U123*H123</f>
        <v>0</v>
      </c>
      <c r="W123" s="218">
        <v>0</v>
      </c>
      <c r="X123" s="219">
        <f>W123*H123</f>
        <v>0</v>
      </c>
      <c r="Y123" s="39"/>
      <c r="Z123" s="39"/>
      <c r="AA123" s="39"/>
      <c r="AB123" s="39"/>
      <c r="AC123" s="39"/>
      <c r="AD123" s="39"/>
      <c r="AE123" s="39"/>
      <c r="AR123" s="220" t="s">
        <v>175</v>
      </c>
      <c r="AT123" s="220" t="s">
        <v>124</v>
      </c>
      <c r="AU123" s="220" t="s">
        <v>83</v>
      </c>
      <c r="AY123" s="18" t="s">
        <v>122</v>
      </c>
      <c r="BE123" s="221">
        <f>IF(O123="základní",K123,0)</f>
        <v>0</v>
      </c>
      <c r="BF123" s="221">
        <f>IF(O123="snížená",K123,0)</f>
        <v>0</v>
      </c>
      <c r="BG123" s="221">
        <f>IF(O123="zákl. přenesená",K123,0)</f>
        <v>0</v>
      </c>
      <c r="BH123" s="221">
        <f>IF(O123="sníž. přenesená",K123,0)</f>
        <v>0</v>
      </c>
      <c r="BI123" s="221">
        <f>IF(O123="nulová",K123,0)</f>
        <v>0</v>
      </c>
      <c r="BJ123" s="18" t="s">
        <v>81</v>
      </c>
      <c r="BK123" s="221">
        <f>ROUND(P123*H123,2)</f>
        <v>0</v>
      </c>
      <c r="BL123" s="18" t="s">
        <v>175</v>
      </c>
      <c r="BM123" s="220" t="s">
        <v>183</v>
      </c>
    </row>
    <row r="124" spans="1:47" s="2" customFormat="1" ht="12">
      <c r="A124" s="39"/>
      <c r="B124" s="40"/>
      <c r="C124" s="41"/>
      <c r="D124" s="222" t="s">
        <v>131</v>
      </c>
      <c r="E124" s="41"/>
      <c r="F124" s="223" t="s">
        <v>182</v>
      </c>
      <c r="G124" s="41"/>
      <c r="H124" s="41"/>
      <c r="I124" s="224"/>
      <c r="J124" s="224"/>
      <c r="K124" s="41"/>
      <c r="L124" s="41"/>
      <c r="M124" s="45"/>
      <c r="N124" s="225"/>
      <c r="O124" s="226"/>
      <c r="P124" s="85"/>
      <c r="Q124" s="85"/>
      <c r="R124" s="85"/>
      <c r="S124" s="85"/>
      <c r="T124" s="85"/>
      <c r="U124" s="85"/>
      <c r="V124" s="85"/>
      <c r="W124" s="85"/>
      <c r="X124" s="86"/>
      <c r="Y124" s="39"/>
      <c r="Z124" s="39"/>
      <c r="AA124" s="39"/>
      <c r="AB124" s="39"/>
      <c r="AC124" s="39"/>
      <c r="AD124" s="39"/>
      <c r="AE124" s="39"/>
      <c r="AT124" s="18" t="s">
        <v>131</v>
      </c>
      <c r="AU124" s="18" t="s">
        <v>83</v>
      </c>
    </row>
    <row r="125" spans="1:47" s="2" customFormat="1" ht="12">
      <c r="A125" s="39"/>
      <c r="B125" s="40"/>
      <c r="C125" s="41"/>
      <c r="D125" s="222" t="s">
        <v>178</v>
      </c>
      <c r="E125" s="41"/>
      <c r="F125" s="251" t="s">
        <v>184</v>
      </c>
      <c r="G125" s="41"/>
      <c r="H125" s="41"/>
      <c r="I125" s="224"/>
      <c r="J125" s="224"/>
      <c r="K125" s="41"/>
      <c r="L125" s="41"/>
      <c r="M125" s="45"/>
      <c r="N125" s="225"/>
      <c r="O125" s="226"/>
      <c r="P125" s="85"/>
      <c r="Q125" s="85"/>
      <c r="R125" s="85"/>
      <c r="S125" s="85"/>
      <c r="T125" s="85"/>
      <c r="U125" s="85"/>
      <c r="V125" s="85"/>
      <c r="W125" s="85"/>
      <c r="X125" s="86"/>
      <c r="Y125" s="39"/>
      <c r="Z125" s="39"/>
      <c r="AA125" s="39"/>
      <c r="AB125" s="39"/>
      <c r="AC125" s="39"/>
      <c r="AD125" s="39"/>
      <c r="AE125" s="39"/>
      <c r="AT125" s="18" t="s">
        <v>178</v>
      </c>
      <c r="AU125" s="18" t="s">
        <v>83</v>
      </c>
    </row>
    <row r="126" spans="1:51" s="13" customFormat="1" ht="12">
      <c r="A126" s="13"/>
      <c r="B126" s="229"/>
      <c r="C126" s="230"/>
      <c r="D126" s="222" t="s">
        <v>135</v>
      </c>
      <c r="E126" s="231" t="s">
        <v>20</v>
      </c>
      <c r="F126" s="232" t="s">
        <v>185</v>
      </c>
      <c r="G126" s="230"/>
      <c r="H126" s="233">
        <v>20</v>
      </c>
      <c r="I126" s="234"/>
      <c r="J126" s="234"/>
      <c r="K126" s="230"/>
      <c r="L126" s="230"/>
      <c r="M126" s="235"/>
      <c r="N126" s="236"/>
      <c r="O126" s="237"/>
      <c r="P126" s="237"/>
      <c r="Q126" s="237"/>
      <c r="R126" s="237"/>
      <c r="S126" s="237"/>
      <c r="T126" s="237"/>
      <c r="U126" s="237"/>
      <c r="V126" s="237"/>
      <c r="W126" s="237"/>
      <c r="X126" s="238"/>
      <c r="Y126" s="13"/>
      <c r="Z126" s="13"/>
      <c r="AA126" s="13"/>
      <c r="AB126" s="13"/>
      <c r="AC126" s="13"/>
      <c r="AD126" s="13"/>
      <c r="AE126" s="13"/>
      <c r="AT126" s="239" t="s">
        <v>135</v>
      </c>
      <c r="AU126" s="239" t="s">
        <v>83</v>
      </c>
      <c r="AV126" s="13" t="s">
        <v>83</v>
      </c>
      <c r="AW126" s="13" t="s">
        <v>5</v>
      </c>
      <c r="AX126" s="13" t="s">
        <v>73</v>
      </c>
      <c r="AY126" s="239" t="s">
        <v>122</v>
      </c>
    </row>
    <row r="127" spans="1:51" s="13" customFormat="1" ht="12">
      <c r="A127" s="13"/>
      <c r="B127" s="229"/>
      <c r="C127" s="230"/>
      <c r="D127" s="222" t="s">
        <v>135</v>
      </c>
      <c r="E127" s="231" t="s">
        <v>20</v>
      </c>
      <c r="F127" s="232" t="s">
        <v>186</v>
      </c>
      <c r="G127" s="230"/>
      <c r="H127" s="233">
        <v>16</v>
      </c>
      <c r="I127" s="234"/>
      <c r="J127" s="234"/>
      <c r="K127" s="230"/>
      <c r="L127" s="230"/>
      <c r="M127" s="235"/>
      <c r="N127" s="236"/>
      <c r="O127" s="237"/>
      <c r="P127" s="237"/>
      <c r="Q127" s="237"/>
      <c r="R127" s="237"/>
      <c r="S127" s="237"/>
      <c r="T127" s="237"/>
      <c r="U127" s="237"/>
      <c r="V127" s="237"/>
      <c r="W127" s="237"/>
      <c r="X127" s="238"/>
      <c r="Y127" s="13"/>
      <c r="Z127" s="13"/>
      <c r="AA127" s="13"/>
      <c r="AB127" s="13"/>
      <c r="AC127" s="13"/>
      <c r="AD127" s="13"/>
      <c r="AE127" s="13"/>
      <c r="AT127" s="239" t="s">
        <v>135</v>
      </c>
      <c r="AU127" s="239" t="s">
        <v>83</v>
      </c>
      <c r="AV127" s="13" t="s">
        <v>83</v>
      </c>
      <c r="AW127" s="13" t="s">
        <v>5</v>
      </c>
      <c r="AX127" s="13" t="s">
        <v>73</v>
      </c>
      <c r="AY127" s="239" t="s">
        <v>122</v>
      </c>
    </row>
    <row r="128" spans="1:51" s="13" customFormat="1" ht="12">
      <c r="A128" s="13"/>
      <c r="B128" s="229"/>
      <c r="C128" s="230"/>
      <c r="D128" s="222" t="s">
        <v>135</v>
      </c>
      <c r="E128" s="231" t="s">
        <v>20</v>
      </c>
      <c r="F128" s="232" t="s">
        <v>187</v>
      </c>
      <c r="G128" s="230"/>
      <c r="H128" s="233">
        <v>4</v>
      </c>
      <c r="I128" s="234"/>
      <c r="J128" s="234"/>
      <c r="K128" s="230"/>
      <c r="L128" s="230"/>
      <c r="M128" s="235"/>
      <c r="N128" s="236"/>
      <c r="O128" s="237"/>
      <c r="P128" s="237"/>
      <c r="Q128" s="237"/>
      <c r="R128" s="237"/>
      <c r="S128" s="237"/>
      <c r="T128" s="237"/>
      <c r="U128" s="237"/>
      <c r="V128" s="237"/>
      <c r="W128" s="237"/>
      <c r="X128" s="238"/>
      <c r="Y128" s="13"/>
      <c r="Z128" s="13"/>
      <c r="AA128" s="13"/>
      <c r="AB128" s="13"/>
      <c r="AC128" s="13"/>
      <c r="AD128" s="13"/>
      <c r="AE128" s="13"/>
      <c r="AT128" s="239" t="s">
        <v>135</v>
      </c>
      <c r="AU128" s="239" t="s">
        <v>83</v>
      </c>
      <c r="AV128" s="13" t="s">
        <v>83</v>
      </c>
      <c r="AW128" s="13" t="s">
        <v>5</v>
      </c>
      <c r="AX128" s="13" t="s">
        <v>73</v>
      </c>
      <c r="AY128" s="239" t="s">
        <v>122</v>
      </c>
    </row>
    <row r="129" spans="1:51" s="13" customFormat="1" ht="12">
      <c r="A129" s="13"/>
      <c r="B129" s="229"/>
      <c r="C129" s="230"/>
      <c r="D129" s="222" t="s">
        <v>135</v>
      </c>
      <c r="E129" s="231" t="s">
        <v>20</v>
      </c>
      <c r="F129" s="232" t="s">
        <v>188</v>
      </c>
      <c r="G129" s="230"/>
      <c r="H129" s="233">
        <v>18</v>
      </c>
      <c r="I129" s="234"/>
      <c r="J129" s="234"/>
      <c r="K129" s="230"/>
      <c r="L129" s="230"/>
      <c r="M129" s="235"/>
      <c r="N129" s="236"/>
      <c r="O129" s="237"/>
      <c r="P129" s="237"/>
      <c r="Q129" s="237"/>
      <c r="R129" s="237"/>
      <c r="S129" s="237"/>
      <c r="T129" s="237"/>
      <c r="U129" s="237"/>
      <c r="V129" s="237"/>
      <c r="W129" s="237"/>
      <c r="X129" s="238"/>
      <c r="Y129" s="13"/>
      <c r="Z129" s="13"/>
      <c r="AA129" s="13"/>
      <c r="AB129" s="13"/>
      <c r="AC129" s="13"/>
      <c r="AD129" s="13"/>
      <c r="AE129" s="13"/>
      <c r="AT129" s="239" t="s">
        <v>135</v>
      </c>
      <c r="AU129" s="239" t="s">
        <v>83</v>
      </c>
      <c r="AV129" s="13" t="s">
        <v>83</v>
      </c>
      <c r="AW129" s="13" t="s">
        <v>5</v>
      </c>
      <c r="AX129" s="13" t="s">
        <v>73</v>
      </c>
      <c r="AY129" s="239" t="s">
        <v>122</v>
      </c>
    </row>
    <row r="130" spans="1:51" s="14" customFormat="1" ht="12">
      <c r="A130" s="14"/>
      <c r="B130" s="240"/>
      <c r="C130" s="241"/>
      <c r="D130" s="222" t="s">
        <v>135</v>
      </c>
      <c r="E130" s="242" t="s">
        <v>20</v>
      </c>
      <c r="F130" s="243" t="s">
        <v>139</v>
      </c>
      <c r="G130" s="241"/>
      <c r="H130" s="244">
        <v>58</v>
      </c>
      <c r="I130" s="245"/>
      <c r="J130" s="245"/>
      <c r="K130" s="241"/>
      <c r="L130" s="241"/>
      <c r="M130" s="246"/>
      <c r="N130" s="247"/>
      <c r="O130" s="248"/>
      <c r="P130" s="248"/>
      <c r="Q130" s="248"/>
      <c r="R130" s="248"/>
      <c r="S130" s="248"/>
      <c r="T130" s="248"/>
      <c r="U130" s="248"/>
      <c r="V130" s="248"/>
      <c r="W130" s="248"/>
      <c r="X130" s="249"/>
      <c r="Y130" s="14"/>
      <c r="Z130" s="14"/>
      <c r="AA130" s="14"/>
      <c r="AB130" s="14"/>
      <c r="AC130" s="14"/>
      <c r="AD130" s="14"/>
      <c r="AE130" s="14"/>
      <c r="AT130" s="250" t="s">
        <v>135</v>
      </c>
      <c r="AU130" s="250" t="s">
        <v>83</v>
      </c>
      <c r="AV130" s="14" t="s">
        <v>129</v>
      </c>
      <c r="AW130" s="14" t="s">
        <v>5</v>
      </c>
      <c r="AX130" s="14" t="s">
        <v>81</v>
      </c>
      <c r="AY130" s="250" t="s">
        <v>122</v>
      </c>
    </row>
    <row r="131" spans="1:65" s="2" customFormat="1" ht="22.2" customHeight="1">
      <c r="A131" s="39"/>
      <c r="B131" s="40"/>
      <c r="C131" s="208" t="s">
        <v>189</v>
      </c>
      <c r="D131" s="208" t="s">
        <v>124</v>
      </c>
      <c r="E131" s="209" t="s">
        <v>190</v>
      </c>
      <c r="F131" s="210" t="s">
        <v>191</v>
      </c>
      <c r="G131" s="211" t="s">
        <v>150</v>
      </c>
      <c r="H131" s="212">
        <v>14</v>
      </c>
      <c r="I131" s="213"/>
      <c r="J131" s="213"/>
      <c r="K131" s="214">
        <f>ROUND(P131*H131,2)</f>
        <v>0</v>
      </c>
      <c r="L131" s="210" t="s">
        <v>20</v>
      </c>
      <c r="M131" s="45"/>
      <c r="N131" s="215" t="s">
        <v>20</v>
      </c>
      <c r="O131" s="216" t="s">
        <v>42</v>
      </c>
      <c r="P131" s="217">
        <f>I131+J131</f>
        <v>0</v>
      </c>
      <c r="Q131" s="217">
        <f>ROUND(I131*H131,2)</f>
        <v>0</v>
      </c>
      <c r="R131" s="217">
        <f>ROUND(J131*H131,2)</f>
        <v>0</v>
      </c>
      <c r="S131" s="85"/>
      <c r="T131" s="218">
        <f>S131*H131</f>
        <v>0</v>
      </c>
      <c r="U131" s="218">
        <v>0</v>
      </c>
      <c r="V131" s="218">
        <f>U131*H131</f>
        <v>0</v>
      </c>
      <c r="W131" s="218">
        <v>0</v>
      </c>
      <c r="X131" s="219">
        <f>W131*H131</f>
        <v>0</v>
      </c>
      <c r="Y131" s="39"/>
      <c r="Z131" s="39"/>
      <c r="AA131" s="39"/>
      <c r="AB131" s="39"/>
      <c r="AC131" s="39"/>
      <c r="AD131" s="39"/>
      <c r="AE131" s="39"/>
      <c r="AR131" s="220" t="s">
        <v>175</v>
      </c>
      <c r="AT131" s="220" t="s">
        <v>124</v>
      </c>
      <c r="AU131" s="220" t="s">
        <v>83</v>
      </c>
      <c r="AY131" s="18" t="s">
        <v>122</v>
      </c>
      <c r="BE131" s="221">
        <f>IF(O131="základní",K131,0)</f>
        <v>0</v>
      </c>
      <c r="BF131" s="221">
        <f>IF(O131="snížená",K131,0)</f>
        <v>0</v>
      </c>
      <c r="BG131" s="221">
        <f>IF(O131="zákl. přenesená",K131,0)</f>
        <v>0</v>
      </c>
      <c r="BH131" s="221">
        <f>IF(O131="sníž. přenesená",K131,0)</f>
        <v>0</v>
      </c>
      <c r="BI131" s="221">
        <f>IF(O131="nulová",K131,0)</f>
        <v>0</v>
      </c>
      <c r="BJ131" s="18" t="s">
        <v>81</v>
      </c>
      <c r="BK131" s="221">
        <f>ROUND(P131*H131,2)</f>
        <v>0</v>
      </c>
      <c r="BL131" s="18" t="s">
        <v>175</v>
      </c>
      <c r="BM131" s="220" t="s">
        <v>192</v>
      </c>
    </row>
    <row r="132" spans="1:47" s="2" customFormat="1" ht="12">
      <c r="A132" s="39"/>
      <c r="B132" s="40"/>
      <c r="C132" s="41"/>
      <c r="D132" s="222" t="s">
        <v>131</v>
      </c>
      <c r="E132" s="41"/>
      <c r="F132" s="223" t="s">
        <v>191</v>
      </c>
      <c r="G132" s="41"/>
      <c r="H132" s="41"/>
      <c r="I132" s="224"/>
      <c r="J132" s="224"/>
      <c r="K132" s="41"/>
      <c r="L132" s="41"/>
      <c r="M132" s="45"/>
      <c r="N132" s="225"/>
      <c r="O132" s="226"/>
      <c r="P132" s="85"/>
      <c r="Q132" s="85"/>
      <c r="R132" s="85"/>
      <c r="S132" s="85"/>
      <c r="T132" s="85"/>
      <c r="U132" s="85"/>
      <c r="V132" s="85"/>
      <c r="W132" s="85"/>
      <c r="X132" s="86"/>
      <c r="Y132" s="39"/>
      <c r="Z132" s="39"/>
      <c r="AA132" s="39"/>
      <c r="AB132" s="39"/>
      <c r="AC132" s="39"/>
      <c r="AD132" s="39"/>
      <c r="AE132" s="39"/>
      <c r="AT132" s="18" t="s">
        <v>131</v>
      </c>
      <c r="AU132" s="18" t="s">
        <v>83</v>
      </c>
    </row>
    <row r="133" spans="1:47" s="2" customFormat="1" ht="12">
      <c r="A133" s="39"/>
      <c r="B133" s="40"/>
      <c r="C133" s="41"/>
      <c r="D133" s="222" t="s">
        <v>178</v>
      </c>
      <c r="E133" s="41"/>
      <c r="F133" s="251" t="s">
        <v>193</v>
      </c>
      <c r="G133" s="41"/>
      <c r="H133" s="41"/>
      <c r="I133" s="224"/>
      <c r="J133" s="224"/>
      <c r="K133" s="41"/>
      <c r="L133" s="41"/>
      <c r="M133" s="45"/>
      <c r="N133" s="225"/>
      <c r="O133" s="226"/>
      <c r="P133" s="85"/>
      <c r="Q133" s="85"/>
      <c r="R133" s="85"/>
      <c r="S133" s="85"/>
      <c r="T133" s="85"/>
      <c r="U133" s="85"/>
      <c r="V133" s="85"/>
      <c r="W133" s="85"/>
      <c r="X133" s="86"/>
      <c r="Y133" s="39"/>
      <c r="Z133" s="39"/>
      <c r="AA133" s="39"/>
      <c r="AB133" s="39"/>
      <c r="AC133" s="39"/>
      <c r="AD133" s="39"/>
      <c r="AE133" s="39"/>
      <c r="AT133" s="18" t="s">
        <v>178</v>
      </c>
      <c r="AU133" s="18" t="s">
        <v>83</v>
      </c>
    </row>
    <row r="134" spans="1:51" s="13" customFormat="1" ht="12">
      <c r="A134" s="13"/>
      <c r="B134" s="229"/>
      <c r="C134" s="230"/>
      <c r="D134" s="222" t="s">
        <v>135</v>
      </c>
      <c r="E134" s="231" t="s">
        <v>20</v>
      </c>
      <c r="F134" s="232" t="s">
        <v>194</v>
      </c>
      <c r="G134" s="230"/>
      <c r="H134" s="233">
        <v>8</v>
      </c>
      <c r="I134" s="234"/>
      <c r="J134" s="234"/>
      <c r="K134" s="230"/>
      <c r="L134" s="230"/>
      <c r="M134" s="235"/>
      <c r="N134" s="236"/>
      <c r="O134" s="237"/>
      <c r="P134" s="237"/>
      <c r="Q134" s="237"/>
      <c r="R134" s="237"/>
      <c r="S134" s="237"/>
      <c r="T134" s="237"/>
      <c r="U134" s="237"/>
      <c r="V134" s="237"/>
      <c r="W134" s="237"/>
      <c r="X134" s="238"/>
      <c r="Y134" s="13"/>
      <c r="Z134" s="13"/>
      <c r="AA134" s="13"/>
      <c r="AB134" s="13"/>
      <c r="AC134" s="13"/>
      <c r="AD134" s="13"/>
      <c r="AE134" s="13"/>
      <c r="AT134" s="239" t="s">
        <v>135</v>
      </c>
      <c r="AU134" s="239" t="s">
        <v>83</v>
      </c>
      <c r="AV134" s="13" t="s">
        <v>83</v>
      </c>
      <c r="AW134" s="13" t="s">
        <v>5</v>
      </c>
      <c r="AX134" s="13" t="s">
        <v>73</v>
      </c>
      <c r="AY134" s="239" t="s">
        <v>122</v>
      </c>
    </row>
    <row r="135" spans="1:51" s="13" customFormat="1" ht="12">
      <c r="A135" s="13"/>
      <c r="B135" s="229"/>
      <c r="C135" s="230"/>
      <c r="D135" s="222" t="s">
        <v>135</v>
      </c>
      <c r="E135" s="231" t="s">
        <v>20</v>
      </c>
      <c r="F135" s="232" t="s">
        <v>195</v>
      </c>
      <c r="G135" s="230"/>
      <c r="H135" s="233">
        <v>6</v>
      </c>
      <c r="I135" s="234"/>
      <c r="J135" s="234"/>
      <c r="K135" s="230"/>
      <c r="L135" s="230"/>
      <c r="M135" s="235"/>
      <c r="N135" s="236"/>
      <c r="O135" s="237"/>
      <c r="P135" s="237"/>
      <c r="Q135" s="237"/>
      <c r="R135" s="237"/>
      <c r="S135" s="237"/>
      <c r="T135" s="237"/>
      <c r="U135" s="237"/>
      <c r="V135" s="237"/>
      <c r="W135" s="237"/>
      <c r="X135" s="238"/>
      <c r="Y135" s="13"/>
      <c r="Z135" s="13"/>
      <c r="AA135" s="13"/>
      <c r="AB135" s="13"/>
      <c r="AC135" s="13"/>
      <c r="AD135" s="13"/>
      <c r="AE135" s="13"/>
      <c r="AT135" s="239" t="s">
        <v>135</v>
      </c>
      <c r="AU135" s="239" t="s">
        <v>83</v>
      </c>
      <c r="AV135" s="13" t="s">
        <v>83</v>
      </c>
      <c r="AW135" s="13" t="s">
        <v>5</v>
      </c>
      <c r="AX135" s="13" t="s">
        <v>73</v>
      </c>
      <c r="AY135" s="239" t="s">
        <v>122</v>
      </c>
    </row>
    <row r="136" spans="1:51" s="14" customFormat="1" ht="12">
      <c r="A136" s="14"/>
      <c r="B136" s="240"/>
      <c r="C136" s="241"/>
      <c r="D136" s="222" t="s">
        <v>135</v>
      </c>
      <c r="E136" s="242" t="s">
        <v>20</v>
      </c>
      <c r="F136" s="243" t="s">
        <v>139</v>
      </c>
      <c r="G136" s="241"/>
      <c r="H136" s="244">
        <v>14</v>
      </c>
      <c r="I136" s="245"/>
      <c r="J136" s="245"/>
      <c r="K136" s="241"/>
      <c r="L136" s="241"/>
      <c r="M136" s="246"/>
      <c r="N136" s="247"/>
      <c r="O136" s="248"/>
      <c r="P136" s="248"/>
      <c r="Q136" s="248"/>
      <c r="R136" s="248"/>
      <c r="S136" s="248"/>
      <c r="T136" s="248"/>
      <c r="U136" s="248"/>
      <c r="V136" s="248"/>
      <c r="W136" s="248"/>
      <c r="X136" s="249"/>
      <c r="Y136" s="14"/>
      <c r="Z136" s="14"/>
      <c r="AA136" s="14"/>
      <c r="AB136" s="14"/>
      <c r="AC136" s="14"/>
      <c r="AD136" s="14"/>
      <c r="AE136" s="14"/>
      <c r="AT136" s="250" t="s">
        <v>135</v>
      </c>
      <c r="AU136" s="250" t="s">
        <v>83</v>
      </c>
      <c r="AV136" s="14" t="s">
        <v>129</v>
      </c>
      <c r="AW136" s="14" t="s">
        <v>5</v>
      </c>
      <c r="AX136" s="14" t="s">
        <v>81</v>
      </c>
      <c r="AY136" s="250" t="s">
        <v>122</v>
      </c>
    </row>
    <row r="137" spans="1:65" s="2" customFormat="1" ht="19.8" customHeight="1">
      <c r="A137" s="39"/>
      <c r="B137" s="40"/>
      <c r="C137" s="208" t="s">
        <v>196</v>
      </c>
      <c r="D137" s="208" t="s">
        <v>124</v>
      </c>
      <c r="E137" s="209" t="s">
        <v>197</v>
      </c>
      <c r="F137" s="210" t="s">
        <v>198</v>
      </c>
      <c r="G137" s="211" t="s">
        <v>127</v>
      </c>
      <c r="H137" s="212">
        <v>0.325</v>
      </c>
      <c r="I137" s="213"/>
      <c r="J137" s="213"/>
      <c r="K137" s="214">
        <f>ROUND(P137*H137,2)</f>
        <v>0</v>
      </c>
      <c r="L137" s="210" t="s">
        <v>20</v>
      </c>
      <c r="M137" s="45"/>
      <c r="N137" s="215" t="s">
        <v>20</v>
      </c>
      <c r="O137" s="216" t="s">
        <v>42</v>
      </c>
      <c r="P137" s="217">
        <f>I137+J137</f>
        <v>0</v>
      </c>
      <c r="Q137" s="217">
        <f>ROUND(I137*H137,2)</f>
        <v>0</v>
      </c>
      <c r="R137" s="217">
        <f>ROUND(J137*H137,2)</f>
        <v>0</v>
      </c>
      <c r="S137" s="85"/>
      <c r="T137" s="218">
        <f>S137*H137</f>
        <v>0</v>
      </c>
      <c r="U137" s="218">
        <v>0</v>
      </c>
      <c r="V137" s="218">
        <f>U137*H137</f>
        <v>0</v>
      </c>
      <c r="W137" s="218">
        <v>0</v>
      </c>
      <c r="X137" s="219">
        <f>W137*H137</f>
        <v>0</v>
      </c>
      <c r="Y137" s="39"/>
      <c r="Z137" s="39"/>
      <c r="AA137" s="39"/>
      <c r="AB137" s="39"/>
      <c r="AC137" s="39"/>
      <c r="AD137" s="39"/>
      <c r="AE137" s="39"/>
      <c r="AR137" s="220" t="s">
        <v>175</v>
      </c>
      <c r="AT137" s="220" t="s">
        <v>124</v>
      </c>
      <c r="AU137" s="220" t="s">
        <v>83</v>
      </c>
      <c r="AY137" s="18" t="s">
        <v>122</v>
      </c>
      <c r="BE137" s="221">
        <f>IF(O137="základní",K137,0)</f>
        <v>0</v>
      </c>
      <c r="BF137" s="221">
        <f>IF(O137="snížená",K137,0)</f>
        <v>0</v>
      </c>
      <c r="BG137" s="221">
        <f>IF(O137="zákl. přenesená",K137,0)</f>
        <v>0</v>
      </c>
      <c r="BH137" s="221">
        <f>IF(O137="sníž. přenesená",K137,0)</f>
        <v>0</v>
      </c>
      <c r="BI137" s="221">
        <f>IF(O137="nulová",K137,0)</f>
        <v>0</v>
      </c>
      <c r="BJ137" s="18" t="s">
        <v>81</v>
      </c>
      <c r="BK137" s="221">
        <f>ROUND(P137*H137,2)</f>
        <v>0</v>
      </c>
      <c r="BL137" s="18" t="s">
        <v>175</v>
      </c>
      <c r="BM137" s="220" t="s">
        <v>199</v>
      </c>
    </row>
    <row r="138" spans="1:47" s="2" customFormat="1" ht="12">
      <c r="A138" s="39"/>
      <c r="B138" s="40"/>
      <c r="C138" s="41"/>
      <c r="D138" s="222" t="s">
        <v>131</v>
      </c>
      <c r="E138" s="41"/>
      <c r="F138" s="223" t="s">
        <v>200</v>
      </c>
      <c r="G138" s="41"/>
      <c r="H138" s="41"/>
      <c r="I138" s="224"/>
      <c r="J138" s="224"/>
      <c r="K138" s="41"/>
      <c r="L138" s="41"/>
      <c r="M138" s="45"/>
      <c r="N138" s="225"/>
      <c r="O138" s="226"/>
      <c r="P138" s="85"/>
      <c r="Q138" s="85"/>
      <c r="R138" s="85"/>
      <c r="S138" s="85"/>
      <c r="T138" s="85"/>
      <c r="U138" s="85"/>
      <c r="V138" s="85"/>
      <c r="W138" s="85"/>
      <c r="X138" s="86"/>
      <c r="Y138" s="39"/>
      <c r="Z138" s="39"/>
      <c r="AA138" s="39"/>
      <c r="AB138" s="39"/>
      <c r="AC138" s="39"/>
      <c r="AD138" s="39"/>
      <c r="AE138" s="39"/>
      <c r="AT138" s="18" t="s">
        <v>131</v>
      </c>
      <c r="AU138" s="18" t="s">
        <v>83</v>
      </c>
    </row>
    <row r="139" spans="1:47" s="2" customFormat="1" ht="12">
      <c r="A139" s="39"/>
      <c r="B139" s="40"/>
      <c r="C139" s="41"/>
      <c r="D139" s="222" t="s">
        <v>178</v>
      </c>
      <c r="E139" s="41"/>
      <c r="F139" s="251" t="s">
        <v>201</v>
      </c>
      <c r="G139" s="41"/>
      <c r="H139" s="41"/>
      <c r="I139" s="224"/>
      <c r="J139" s="224"/>
      <c r="K139" s="41"/>
      <c r="L139" s="41"/>
      <c r="M139" s="45"/>
      <c r="N139" s="225"/>
      <c r="O139" s="226"/>
      <c r="P139" s="85"/>
      <c r="Q139" s="85"/>
      <c r="R139" s="85"/>
      <c r="S139" s="85"/>
      <c r="T139" s="85"/>
      <c r="U139" s="85"/>
      <c r="V139" s="85"/>
      <c r="W139" s="85"/>
      <c r="X139" s="86"/>
      <c r="Y139" s="39"/>
      <c r="Z139" s="39"/>
      <c r="AA139" s="39"/>
      <c r="AB139" s="39"/>
      <c r="AC139" s="39"/>
      <c r="AD139" s="39"/>
      <c r="AE139" s="39"/>
      <c r="AT139" s="18" t="s">
        <v>178</v>
      </c>
      <c r="AU139" s="18" t="s">
        <v>83</v>
      </c>
    </row>
    <row r="140" spans="1:65" s="2" customFormat="1" ht="19.8" customHeight="1">
      <c r="A140" s="39"/>
      <c r="B140" s="40"/>
      <c r="C140" s="208" t="s">
        <v>202</v>
      </c>
      <c r="D140" s="208" t="s">
        <v>124</v>
      </c>
      <c r="E140" s="209" t="s">
        <v>203</v>
      </c>
      <c r="F140" s="210" t="s">
        <v>204</v>
      </c>
      <c r="G140" s="211" t="s">
        <v>127</v>
      </c>
      <c r="H140" s="212">
        <v>0.2</v>
      </c>
      <c r="I140" s="213"/>
      <c r="J140" s="213"/>
      <c r="K140" s="214">
        <f>ROUND(P140*H140,2)</f>
        <v>0</v>
      </c>
      <c r="L140" s="210" t="s">
        <v>20</v>
      </c>
      <c r="M140" s="45"/>
      <c r="N140" s="215" t="s">
        <v>20</v>
      </c>
      <c r="O140" s="216" t="s">
        <v>42</v>
      </c>
      <c r="P140" s="217">
        <f>I140+J140</f>
        <v>0</v>
      </c>
      <c r="Q140" s="217">
        <f>ROUND(I140*H140,2)</f>
        <v>0</v>
      </c>
      <c r="R140" s="217">
        <f>ROUND(J140*H140,2)</f>
        <v>0</v>
      </c>
      <c r="S140" s="85"/>
      <c r="T140" s="218">
        <f>S140*H140</f>
        <v>0</v>
      </c>
      <c r="U140" s="218">
        <v>0</v>
      </c>
      <c r="V140" s="218">
        <f>U140*H140</f>
        <v>0</v>
      </c>
      <c r="W140" s="218">
        <v>0</v>
      </c>
      <c r="X140" s="219">
        <f>W140*H140</f>
        <v>0</v>
      </c>
      <c r="Y140" s="39"/>
      <c r="Z140" s="39"/>
      <c r="AA140" s="39"/>
      <c r="AB140" s="39"/>
      <c r="AC140" s="39"/>
      <c r="AD140" s="39"/>
      <c r="AE140" s="39"/>
      <c r="AR140" s="220" t="s">
        <v>175</v>
      </c>
      <c r="AT140" s="220" t="s">
        <v>124</v>
      </c>
      <c r="AU140" s="220" t="s">
        <v>83</v>
      </c>
      <c r="AY140" s="18" t="s">
        <v>122</v>
      </c>
      <c r="BE140" s="221">
        <f>IF(O140="základní",K140,0)</f>
        <v>0</v>
      </c>
      <c r="BF140" s="221">
        <f>IF(O140="snížená",K140,0)</f>
        <v>0</v>
      </c>
      <c r="BG140" s="221">
        <f>IF(O140="zákl. přenesená",K140,0)</f>
        <v>0</v>
      </c>
      <c r="BH140" s="221">
        <f>IF(O140="sníž. přenesená",K140,0)</f>
        <v>0</v>
      </c>
      <c r="BI140" s="221">
        <f>IF(O140="nulová",K140,0)</f>
        <v>0</v>
      </c>
      <c r="BJ140" s="18" t="s">
        <v>81</v>
      </c>
      <c r="BK140" s="221">
        <f>ROUND(P140*H140,2)</f>
        <v>0</v>
      </c>
      <c r="BL140" s="18" t="s">
        <v>175</v>
      </c>
      <c r="BM140" s="220" t="s">
        <v>205</v>
      </c>
    </row>
    <row r="141" spans="1:47" s="2" customFormat="1" ht="12">
      <c r="A141" s="39"/>
      <c r="B141" s="40"/>
      <c r="C141" s="41"/>
      <c r="D141" s="222" t="s">
        <v>131</v>
      </c>
      <c r="E141" s="41"/>
      <c r="F141" s="223" t="s">
        <v>206</v>
      </c>
      <c r="G141" s="41"/>
      <c r="H141" s="41"/>
      <c r="I141" s="224"/>
      <c r="J141" s="224"/>
      <c r="K141" s="41"/>
      <c r="L141" s="41"/>
      <c r="M141" s="45"/>
      <c r="N141" s="225"/>
      <c r="O141" s="226"/>
      <c r="P141" s="85"/>
      <c r="Q141" s="85"/>
      <c r="R141" s="85"/>
      <c r="S141" s="85"/>
      <c r="T141" s="85"/>
      <c r="U141" s="85"/>
      <c r="V141" s="85"/>
      <c r="W141" s="85"/>
      <c r="X141" s="86"/>
      <c r="Y141" s="39"/>
      <c r="Z141" s="39"/>
      <c r="AA141" s="39"/>
      <c r="AB141" s="39"/>
      <c r="AC141" s="39"/>
      <c r="AD141" s="39"/>
      <c r="AE141" s="39"/>
      <c r="AT141" s="18" t="s">
        <v>131</v>
      </c>
      <c r="AU141" s="18" t="s">
        <v>83</v>
      </c>
    </row>
    <row r="142" spans="1:47" s="2" customFormat="1" ht="12">
      <c r="A142" s="39"/>
      <c r="B142" s="40"/>
      <c r="C142" s="41"/>
      <c r="D142" s="222" t="s">
        <v>178</v>
      </c>
      <c r="E142" s="41"/>
      <c r="F142" s="251" t="s">
        <v>201</v>
      </c>
      <c r="G142" s="41"/>
      <c r="H142" s="41"/>
      <c r="I142" s="224"/>
      <c r="J142" s="224"/>
      <c r="K142" s="41"/>
      <c r="L142" s="41"/>
      <c r="M142" s="45"/>
      <c r="N142" s="252"/>
      <c r="O142" s="253"/>
      <c r="P142" s="254"/>
      <c r="Q142" s="254"/>
      <c r="R142" s="254"/>
      <c r="S142" s="254"/>
      <c r="T142" s="254"/>
      <c r="U142" s="254"/>
      <c r="V142" s="254"/>
      <c r="W142" s="254"/>
      <c r="X142" s="255"/>
      <c r="Y142" s="39"/>
      <c r="Z142" s="39"/>
      <c r="AA142" s="39"/>
      <c r="AB142" s="39"/>
      <c r="AC142" s="39"/>
      <c r="AD142" s="39"/>
      <c r="AE142" s="39"/>
      <c r="AT142" s="18" t="s">
        <v>178</v>
      </c>
      <c r="AU142" s="18" t="s">
        <v>83</v>
      </c>
    </row>
    <row r="143" spans="1:31" s="2" customFormat="1" ht="6.95" customHeight="1">
      <c r="A143" s="39"/>
      <c r="B143" s="60"/>
      <c r="C143" s="61"/>
      <c r="D143" s="61"/>
      <c r="E143" s="61"/>
      <c r="F143" s="61"/>
      <c r="G143" s="61"/>
      <c r="H143" s="61"/>
      <c r="I143" s="61"/>
      <c r="J143" s="61"/>
      <c r="K143" s="61"/>
      <c r="L143" s="61"/>
      <c r="M143" s="45"/>
      <c r="N143" s="39"/>
      <c r="P143" s="39"/>
      <c r="Q143" s="39"/>
      <c r="R143" s="39"/>
      <c r="S143" s="39"/>
      <c r="T143" s="39"/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</row>
  </sheetData>
  <sheetProtection password="CC35" sheet="1" objects="1" scenarios="1" formatColumns="0" formatRows="0" autoFilter="0"/>
  <autoFilter ref="C84:L142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hyperlinks>
    <hyperlink ref="F90" r:id="rId1" display="https://podminky.urs.cz/item/CS_URS_2024_01/111103212"/>
    <hyperlink ref="F97" r:id="rId2" display="https://podminky.urs.cz/item/CS_URS_2024_01/111103222"/>
    <hyperlink ref="F103" r:id="rId3" display="https://podminky.urs.cz/item/CS_URS_2024_01/111203201"/>
    <hyperlink ref="F114" r:id="rId4" display="https://podminky.urs.cz/item/CS_URS_2024_01/185803106"/>
    <hyperlink ref="F117" r:id="rId5" display="https://podminky.urs.cz/item/CS_URS_2024_01/185803107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7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6.57421875" style="1" customWidth="1"/>
    <col min="13" max="13" width="10.00390625" style="1" customWidth="1"/>
    <col min="14" max="14" width="11.57421875" style="1" hidden="1" customWidth="1"/>
    <col min="15" max="15" width="9.140625" style="1" hidden="1" customWidth="1"/>
    <col min="16" max="24" width="15.140625" style="1" hidden="1" customWidth="1"/>
    <col min="25" max="25" width="13.140625" style="1" hidden="1" customWidth="1"/>
    <col min="26" max="26" width="17.421875" style="1" customWidth="1"/>
    <col min="27" max="27" width="13.140625" style="1" customWidth="1"/>
    <col min="28" max="28" width="16.0039062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3:4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86</v>
      </c>
    </row>
    <row r="3" spans="2:46" s="1" customFormat="1" ht="6.95" customHeight="1">
      <c r="B3" s="130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21"/>
      <c r="AT3" s="18" t="s">
        <v>83</v>
      </c>
    </row>
    <row r="4" spans="2:46" s="1" customFormat="1" ht="24.95" customHeight="1">
      <c r="B4" s="21"/>
      <c r="D4" s="132" t="s">
        <v>87</v>
      </c>
      <c r="M4" s="21"/>
      <c r="N4" s="133" t="s">
        <v>11</v>
      </c>
      <c r="AT4" s="18" t="s">
        <v>4</v>
      </c>
    </row>
    <row r="5" spans="2:13" s="1" customFormat="1" ht="6.95" customHeight="1">
      <c r="B5" s="21"/>
      <c r="M5" s="21"/>
    </row>
    <row r="6" spans="2:13" s="1" customFormat="1" ht="12" customHeight="1">
      <c r="B6" s="21"/>
      <c r="D6" s="134" t="s">
        <v>17</v>
      </c>
      <c r="M6" s="21"/>
    </row>
    <row r="7" spans="2:13" s="1" customFormat="1" ht="14.4" customHeight="1">
      <c r="B7" s="21"/>
      <c r="E7" s="135" t="str">
        <f>'Rekapitulace stavby'!K6</f>
        <v>Údržba HOZ Kolínsko</v>
      </c>
      <c r="F7" s="134"/>
      <c r="G7" s="134"/>
      <c r="H7" s="134"/>
      <c r="M7" s="21"/>
    </row>
    <row r="8" spans="1:31" s="2" customFormat="1" ht="12" customHeight="1">
      <c r="A8" s="39"/>
      <c r="B8" s="45"/>
      <c r="C8" s="39"/>
      <c r="D8" s="134" t="s">
        <v>88</v>
      </c>
      <c r="E8" s="39"/>
      <c r="F8" s="39"/>
      <c r="G8" s="39"/>
      <c r="H8" s="39"/>
      <c r="I8" s="39"/>
      <c r="J8" s="39"/>
      <c r="K8" s="39"/>
      <c r="L8" s="39"/>
      <c r="M8" s="136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5.6" customHeight="1">
      <c r="A9" s="39"/>
      <c r="B9" s="45"/>
      <c r="C9" s="39"/>
      <c r="D9" s="39"/>
      <c r="E9" s="137" t="s">
        <v>207</v>
      </c>
      <c r="F9" s="39"/>
      <c r="G9" s="39"/>
      <c r="H9" s="39"/>
      <c r="I9" s="39"/>
      <c r="J9" s="39"/>
      <c r="K9" s="39"/>
      <c r="L9" s="39"/>
      <c r="M9" s="136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39"/>
      <c r="J10" s="39"/>
      <c r="K10" s="39"/>
      <c r="L10" s="39"/>
      <c r="M10" s="136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4" t="s">
        <v>19</v>
      </c>
      <c r="E11" s="39"/>
      <c r="F11" s="138" t="s">
        <v>20</v>
      </c>
      <c r="G11" s="39"/>
      <c r="H11" s="39"/>
      <c r="I11" s="134" t="s">
        <v>21</v>
      </c>
      <c r="J11" s="138" t="s">
        <v>20</v>
      </c>
      <c r="K11" s="39"/>
      <c r="L11" s="39"/>
      <c r="M11" s="136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4" t="s">
        <v>22</v>
      </c>
      <c r="E12" s="39"/>
      <c r="F12" s="138" t="s">
        <v>208</v>
      </c>
      <c r="G12" s="39"/>
      <c r="H12" s="39"/>
      <c r="I12" s="134" t="s">
        <v>24</v>
      </c>
      <c r="J12" s="139" t="str">
        <f>'Rekapitulace stavby'!AN8</f>
        <v>18. 1. 2024</v>
      </c>
      <c r="K12" s="39"/>
      <c r="L12" s="39"/>
      <c r="M12" s="136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136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4" t="s">
        <v>26</v>
      </c>
      <c r="E14" s="39"/>
      <c r="F14" s="39"/>
      <c r="G14" s="39"/>
      <c r="H14" s="39"/>
      <c r="I14" s="134" t="s">
        <v>27</v>
      </c>
      <c r="J14" s="138" t="str">
        <f>IF('Rekapitulace stavby'!AN10="","",'Rekapitulace stavby'!AN10)</f>
        <v/>
      </c>
      <c r="K14" s="39"/>
      <c r="L14" s="39"/>
      <c r="M14" s="136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8" t="str">
        <f>IF('Rekapitulace stavby'!E11="","",'Rekapitulace stavby'!E11)</f>
        <v xml:space="preserve"> </v>
      </c>
      <c r="F15" s="39"/>
      <c r="G15" s="39"/>
      <c r="H15" s="39"/>
      <c r="I15" s="134" t="s">
        <v>29</v>
      </c>
      <c r="J15" s="138" t="str">
        <f>IF('Rekapitulace stavby'!AN11="","",'Rekapitulace stavby'!AN11)</f>
        <v/>
      </c>
      <c r="K15" s="39"/>
      <c r="L15" s="39"/>
      <c r="M15" s="136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136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4" t="s">
        <v>30</v>
      </c>
      <c r="E17" s="39"/>
      <c r="F17" s="39"/>
      <c r="G17" s="39"/>
      <c r="H17" s="39"/>
      <c r="I17" s="134" t="s">
        <v>27</v>
      </c>
      <c r="J17" s="34" t="str">
        <f>'Rekapitulace stavby'!AN13</f>
        <v>Vyplň údaj</v>
      </c>
      <c r="K17" s="39"/>
      <c r="L17" s="39"/>
      <c r="M17" s="136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8"/>
      <c r="G18" s="138"/>
      <c r="H18" s="138"/>
      <c r="I18" s="134" t="s">
        <v>29</v>
      </c>
      <c r="J18" s="34" t="str">
        <f>'Rekapitulace stavby'!AN14</f>
        <v>Vyplň údaj</v>
      </c>
      <c r="K18" s="39"/>
      <c r="L18" s="39"/>
      <c r="M18" s="136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136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4" t="s">
        <v>32</v>
      </c>
      <c r="E20" s="39"/>
      <c r="F20" s="39"/>
      <c r="G20" s="39"/>
      <c r="H20" s="39"/>
      <c r="I20" s="134" t="s">
        <v>27</v>
      </c>
      <c r="J20" s="138" t="str">
        <f>IF('Rekapitulace stavby'!AN16="","",'Rekapitulace stavby'!AN16)</f>
        <v/>
      </c>
      <c r="K20" s="39"/>
      <c r="L20" s="39"/>
      <c r="M20" s="136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8" t="str">
        <f>IF('Rekapitulace stavby'!E17="","",'Rekapitulace stavby'!E17)</f>
        <v xml:space="preserve"> </v>
      </c>
      <c r="F21" s="39"/>
      <c r="G21" s="39"/>
      <c r="H21" s="39"/>
      <c r="I21" s="134" t="s">
        <v>29</v>
      </c>
      <c r="J21" s="138" t="str">
        <f>IF('Rekapitulace stavby'!AN17="","",'Rekapitulace stavby'!AN17)</f>
        <v/>
      </c>
      <c r="K21" s="39"/>
      <c r="L21" s="39"/>
      <c r="M21" s="136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136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4" t="s">
        <v>33</v>
      </c>
      <c r="E23" s="39"/>
      <c r="F23" s="39"/>
      <c r="G23" s="39"/>
      <c r="H23" s="39"/>
      <c r="I23" s="134" t="s">
        <v>27</v>
      </c>
      <c r="J23" s="138" t="s">
        <v>20</v>
      </c>
      <c r="K23" s="39"/>
      <c r="L23" s="39"/>
      <c r="M23" s="136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8" t="s">
        <v>34</v>
      </c>
      <c r="F24" s="39"/>
      <c r="G24" s="39"/>
      <c r="H24" s="39"/>
      <c r="I24" s="134" t="s">
        <v>29</v>
      </c>
      <c r="J24" s="138" t="s">
        <v>20</v>
      </c>
      <c r="K24" s="39"/>
      <c r="L24" s="39"/>
      <c r="M24" s="136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136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4" t="s">
        <v>35</v>
      </c>
      <c r="E26" s="39"/>
      <c r="F26" s="39"/>
      <c r="G26" s="39"/>
      <c r="H26" s="39"/>
      <c r="I26" s="39"/>
      <c r="J26" s="39"/>
      <c r="K26" s="39"/>
      <c r="L26" s="39"/>
      <c r="M26" s="136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4.4" customHeight="1">
      <c r="A27" s="140"/>
      <c r="B27" s="141"/>
      <c r="C27" s="140"/>
      <c r="D27" s="140"/>
      <c r="E27" s="142" t="s">
        <v>20</v>
      </c>
      <c r="F27" s="142"/>
      <c r="G27" s="142"/>
      <c r="H27" s="142"/>
      <c r="I27" s="140"/>
      <c r="J27" s="140"/>
      <c r="K27" s="140"/>
      <c r="L27" s="140"/>
      <c r="M27" s="143"/>
      <c r="S27" s="140"/>
      <c r="T27" s="140"/>
      <c r="U27" s="140"/>
      <c r="V27" s="140"/>
      <c r="W27" s="140"/>
      <c r="X27" s="140"/>
      <c r="Y27" s="140"/>
      <c r="Z27" s="140"/>
      <c r="AA27" s="140"/>
      <c r="AB27" s="140"/>
      <c r="AC27" s="140"/>
      <c r="AD27" s="140"/>
      <c r="AE27" s="140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136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4"/>
      <c r="J29" s="144"/>
      <c r="K29" s="144"/>
      <c r="L29" s="144"/>
      <c r="M29" s="136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12">
      <c r="A30" s="39"/>
      <c r="B30" s="45"/>
      <c r="C30" s="39"/>
      <c r="D30" s="39"/>
      <c r="E30" s="134" t="s">
        <v>91</v>
      </c>
      <c r="F30" s="39"/>
      <c r="G30" s="39"/>
      <c r="H30" s="39"/>
      <c r="I30" s="39"/>
      <c r="J30" s="39"/>
      <c r="K30" s="145">
        <f>I61</f>
        <v>0</v>
      </c>
      <c r="L30" s="39"/>
      <c r="M30" s="136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12">
      <c r="A31" s="39"/>
      <c r="B31" s="45"/>
      <c r="C31" s="39"/>
      <c r="D31" s="39"/>
      <c r="E31" s="134" t="s">
        <v>92</v>
      </c>
      <c r="F31" s="39"/>
      <c r="G31" s="39"/>
      <c r="H31" s="39"/>
      <c r="I31" s="39"/>
      <c r="J31" s="39"/>
      <c r="K31" s="145">
        <f>J61</f>
        <v>0</v>
      </c>
      <c r="L31" s="39"/>
      <c r="M31" s="136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25.4" customHeight="1">
      <c r="A32" s="39"/>
      <c r="B32" s="45"/>
      <c r="C32" s="39"/>
      <c r="D32" s="146" t="s">
        <v>37</v>
      </c>
      <c r="E32" s="39"/>
      <c r="F32" s="39"/>
      <c r="G32" s="39"/>
      <c r="H32" s="39"/>
      <c r="I32" s="39"/>
      <c r="J32" s="39"/>
      <c r="K32" s="147">
        <f>ROUND(K85,2)</f>
        <v>0</v>
      </c>
      <c r="L32" s="39"/>
      <c r="M32" s="136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6.95" customHeight="1">
      <c r="A33" s="39"/>
      <c r="B33" s="45"/>
      <c r="C33" s="39"/>
      <c r="D33" s="144"/>
      <c r="E33" s="144"/>
      <c r="F33" s="144"/>
      <c r="G33" s="144"/>
      <c r="H33" s="144"/>
      <c r="I33" s="144"/>
      <c r="J33" s="144"/>
      <c r="K33" s="144"/>
      <c r="L33" s="144"/>
      <c r="M33" s="136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39"/>
      <c r="F34" s="148" t="s">
        <v>39</v>
      </c>
      <c r="G34" s="39"/>
      <c r="H34" s="39"/>
      <c r="I34" s="148" t="s">
        <v>38</v>
      </c>
      <c r="J34" s="39"/>
      <c r="K34" s="148" t="s">
        <v>40</v>
      </c>
      <c r="L34" s="39"/>
      <c r="M34" s="136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>
      <c r="A35" s="39"/>
      <c r="B35" s="45"/>
      <c r="C35" s="39"/>
      <c r="D35" s="149" t="s">
        <v>41</v>
      </c>
      <c r="E35" s="134" t="s">
        <v>42</v>
      </c>
      <c r="F35" s="145">
        <f>ROUND((SUM(BE85:BE136)),2)</f>
        <v>0</v>
      </c>
      <c r="G35" s="39"/>
      <c r="H35" s="39"/>
      <c r="I35" s="150">
        <v>0.21</v>
      </c>
      <c r="J35" s="39"/>
      <c r="K35" s="145">
        <f>ROUND(((SUM(BE85:BE136))*I35),2)</f>
        <v>0</v>
      </c>
      <c r="L35" s="39"/>
      <c r="M35" s="136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>
      <c r="A36" s="39"/>
      <c r="B36" s="45"/>
      <c r="C36" s="39"/>
      <c r="D36" s="39"/>
      <c r="E36" s="134" t="s">
        <v>43</v>
      </c>
      <c r="F36" s="145">
        <f>ROUND((SUM(BF85:BF136)),2)</f>
        <v>0</v>
      </c>
      <c r="G36" s="39"/>
      <c r="H36" s="39"/>
      <c r="I36" s="150">
        <v>0.12</v>
      </c>
      <c r="J36" s="39"/>
      <c r="K36" s="145">
        <f>ROUND(((SUM(BF85:BF136))*I36),2)</f>
        <v>0</v>
      </c>
      <c r="L36" s="39"/>
      <c r="M36" s="136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4" t="s">
        <v>44</v>
      </c>
      <c r="F37" s="145">
        <f>ROUND((SUM(BG85:BG136)),2)</f>
        <v>0</v>
      </c>
      <c r="G37" s="39"/>
      <c r="H37" s="39"/>
      <c r="I37" s="150">
        <v>0.21</v>
      </c>
      <c r="J37" s="39"/>
      <c r="K37" s="145">
        <f>0</f>
        <v>0</v>
      </c>
      <c r="L37" s="39"/>
      <c r="M37" s="136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14.4" customHeight="1" hidden="1">
      <c r="A38" s="39"/>
      <c r="B38" s="45"/>
      <c r="C38" s="39"/>
      <c r="D38" s="39"/>
      <c r="E38" s="134" t="s">
        <v>45</v>
      </c>
      <c r="F38" s="145">
        <f>ROUND((SUM(BH85:BH136)),2)</f>
        <v>0</v>
      </c>
      <c r="G38" s="39"/>
      <c r="H38" s="39"/>
      <c r="I38" s="150">
        <v>0.12</v>
      </c>
      <c r="J38" s="39"/>
      <c r="K38" s="145">
        <f>0</f>
        <v>0</v>
      </c>
      <c r="L38" s="39"/>
      <c r="M38" s="136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14.4" customHeight="1" hidden="1">
      <c r="A39" s="39"/>
      <c r="B39" s="45"/>
      <c r="C39" s="39"/>
      <c r="D39" s="39"/>
      <c r="E39" s="134" t="s">
        <v>46</v>
      </c>
      <c r="F39" s="145">
        <f>ROUND((SUM(BI85:BI136)),2)</f>
        <v>0</v>
      </c>
      <c r="G39" s="39"/>
      <c r="H39" s="39"/>
      <c r="I39" s="150">
        <v>0</v>
      </c>
      <c r="J39" s="39"/>
      <c r="K39" s="145">
        <f>0</f>
        <v>0</v>
      </c>
      <c r="L39" s="39"/>
      <c r="M39" s="136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6.95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136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1:31" s="2" customFormat="1" ht="25.4" customHeight="1">
      <c r="A41" s="39"/>
      <c r="B41" s="45"/>
      <c r="C41" s="151"/>
      <c r="D41" s="152" t="s">
        <v>47</v>
      </c>
      <c r="E41" s="153"/>
      <c r="F41" s="153"/>
      <c r="G41" s="154" t="s">
        <v>48</v>
      </c>
      <c r="H41" s="155" t="s">
        <v>49</v>
      </c>
      <c r="I41" s="153"/>
      <c r="J41" s="153"/>
      <c r="K41" s="156">
        <f>SUM(K32:K39)</f>
        <v>0</v>
      </c>
      <c r="L41" s="157"/>
      <c r="M41" s="136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</row>
    <row r="42" spans="1:31" s="2" customFormat="1" ht="14.4" customHeight="1">
      <c r="A42" s="39"/>
      <c r="B42" s="158"/>
      <c r="C42" s="159"/>
      <c r="D42" s="159"/>
      <c r="E42" s="159"/>
      <c r="F42" s="159"/>
      <c r="G42" s="159"/>
      <c r="H42" s="159"/>
      <c r="I42" s="159"/>
      <c r="J42" s="159"/>
      <c r="K42" s="159"/>
      <c r="L42" s="159"/>
      <c r="M42" s="136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39"/>
    </row>
    <row r="46" spans="1:31" s="2" customFormat="1" ht="6.95" customHeight="1">
      <c r="A46" s="39"/>
      <c r="B46" s="160"/>
      <c r="C46" s="161"/>
      <c r="D46" s="161"/>
      <c r="E46" s="161"/>
      <c r="F46" s="161"/>
      <c r="G46" s="161"/>
      <c r="H46" s="161"/>
      <c r="I46" s="161"/>
      <c r="J46" s="161"/>
      <c r="K46" s="161"/>
      <c r="L46" s="161"/>
      <c r="M46" s="136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24.95" customHeight="1">
      <c r="A47" s="39"/>
      <c r="B47" s="40"/>
      <c r="C47" s="24" t="s">
        <v>93</v>
      </c>
      <c r="D47" s="41"/>
      <c r="E47" s="41"/>
      <c r="F47" s="41"/>
      <c r="G47" s="41"/>
      <c r="H47" s="41"/>
      <c r="I47" s="41"/>
      <c r="J47" s="41"/>
      <c r="K47" s="41"/>
      <c r="L47" s="41"/>
      <c r="M47" s="136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136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17</v>
      </c>
      <c r="D49" s="41"/>
      <c r="E49" s="41"/>
      <c r="F49" s="41"/>
      <c r="G49" s="41"/>
      <c r="H49" s="41"/>
      <c r="I49" s="41"/>
      <c r="J49" s="41"/>
      <c r="K49" s="41"/>
      <c r="L49" s="41"/>
      <c r="M49" s="136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4.4" customHeight="1">
      <c r="A50" s="39"/>
      <c r="B50" s="40"/>
      <c r="C50" s="41"/>
      <c r="D50" s="41"/>
      <c r="E50" s="162" t="str">
        <f>E7</f>
        <v>Údržba HOZ Kolínsko</v>
      </c>
      <c r="F50" s="33"/>
      <c r="G50" s="33"/>
      <c r="H50" s="33"/>
      <c r="I50" s="41"/>
      <c r="J50" s="41"/>
      <c r="K50" s="41"/>
      <c r="L50" s="41"/>
      <c r="M50" s="136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12" customHeight="1">
      <c r="A51" s="39"/>
      <c r="B51" s="40"/>
      <c r="C51" s="33" t="s">
        <v>88</v>
      </c>
      <c r="D51" s="41"/>
      <c r="E51" s="41"/>
      <c r="F51" s="41"/>
      <c r="G51" s="41"/>
      <c r="H51" s="41"/>
      <c r="I51" s="41"/>
      <c r="J51" s="41"/>
      <c r="K51" s="41"/>
      <c r="L51" s="41"/>
      <c r="M51" s="136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5.6" customHeight="1">
      <c r="A52" s="39"/>
      <c r="B52" s="40"/>
      <c r="C52" s="41"/>
      <c r="D52" s="41"/>
      <c r="E52" s="70" t="str">
        <f>E9</f>
        <v>SO 2 - HOZ Liblice kanál A</v>
      </c>
      <c r="F52" s="41"/>
      <c r="G52" s="41"/>
      <c r="H52" s="41"/>
      <c r="I52" s="41"/>
      <c r="J52" s="41"/>
      <c r="K52" s="41"/>
      <c r="L52" s="41"/>
      <c r="M52" s="136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136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2" customHeight="1">
      <c r="A54" s="39"/>
      <c r="B54" s="40"/>
      <c r="C54" s="33" t="s">
        <v>22</v>
      </c>
      <c r="D54" s="41"/>
      <c r="E54" s="41"/>
      <c r="F54" s="28" t="str">
        <f>F12</f>
        <v>Liblice u Českého Brodu</v>
      </c>
      <c r="G54" s="41"/>
      <c r="H54" s="41"/>
      <c r="I54" s="33" t="s">
        <v>24</v>
      </c>
      <c r="J54" s="73" t="str">
        <f>IF(J12="","",J12)</f>
        <v>18. 1. 2024</v>
      </c>
      <c r="K54" s="41"/>
      <c r="L54" s="41"/>
      <c r="M54" s="136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6.95" customHeight="1">
      <c r="A55" s="39"/>
      <c r="B55" s="40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136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5.6" customHeight="1">
      <c r="A56" s="39"/>
      <c r="B56" s="40"/>
      <c r="C56" s="33" t="s">
        <v>26</v>
      </c>
      <c r="D56" s="41"/>
      <c r="E56" s="41"/>
      <c r="F56" s="28" t="str">
        <f>E15</f>
        <v xml:space="preserve"> </v>
      </c>
      <c r="G56" s="41"/>
      <c r="H56" s="41"/>
      <c r="I56" s="33" t="s">
        <v>32</v>
      </c>
      <c r="J56" s="37" t="str">
        <f>E21</f>
        <v xml:space="preserve"> </v>
      </c>
      <c r="K56" s="41"/>
      <c r="L56" s="41"/>
      <c r="M56" s="136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15.6" customHeight="1">
      <c r="A57" s="39"/>
      <c r="B57" s="40"/>
      <c r="C57" s="33" t="s">
        <v>30</v>
      </c>
      <c r="D57" s="41"/>
      <c r="E57" s="41"/>
      <c r="F57" s="28" t="str">
        <f>IF(E18="","",E18)</f>
        <v>Vyplň údaj</v>
      </c>
      <c r="G57" s="41"/>
      <c r="H57" s="41"/>
      <c r="I57" s="33" t="s">
        <v>33</v>
      </c>
      <c r="J57" s="37" t="str">
        <f>E24</f>
        <v>Bc. Roman Vachek</v>
      </c>
      <c r="K57" s="41"/>
      <c r="L57" s="41"/>
      <c r="M57" s="136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136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31" s="2" customFormat="1" ht="29.25" customHeight="1">
      <c r="A59" s="39"/>
      <c r="B59" s="40"/>
      <c r="C59" s="163" t="s">
        <v>94</v>
      </c>
      <c r="D59" s="164"/>
      <c r="E59" s="164"/>
      <c r="F59" s="164"/>
      <c r="G59" s="164"/>
      <c r="H59" s="164"/>
      <c r="I59" s="165" t="s">
        <v>95</v>
      </c>
      <c r="J59" s="165" t="s">
        <v>96</v>
      </c>
      <c r="K59" s="165" t="s">
        <v>97</v>
      </c>
      <c r="L59" s="164"/>
      <c r="M59" s="136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</row>
    <row r="60" spans="1:31" s="2" customFormat="1" ht="10.3" customHeight="1">
      <c r="A60" s="39"/>
      <c r="B60" s="40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136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</row>
    <row r="61" spans="1:47" s="2" customFormat="1" ht="22.8" customHeight="1">
      <c r="A61" s="39"/>
      <c r="B61" s="40"/>
      <c r="C61" s="166" t="s">
        <v>71</v>
      </c>
      <c r="D61" s="41"/>
      <c r="E61" s="41"/>
      <c r="F61" s="41"/>
      <c r="G61" s="41"/>
      <c r="H61" s="41"/>
      <c r="I61" s="103">
        <f>Q85</f>
        <v>0</v>
      </c>
      <c r="J61" s="103">
        <f>R85</f>
        <v>0</v>
      </c>
      <c r="K61" s="103">
        <f>K85</f>
        <v>0</v>
      </c>
      <c r="L61" s="41"/>
      <c r="M61" s="136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U61" s="18" t="s">
        <v>98</v>
      </c>
    </row>
    <row r="62" spans="1:31" s="9" customFormat="1" ht="24.95" customHeight="1">
      <c r="A62" s="9"/>
      <c r="B62" s="167"/>
      <c r="C62" s="168"/>
      <c r="D62" s="169" t="s">
        <v>99</v>
      </c>
      <c r="E62" s="170"/>
      <c r="F62" s="170"/>
      <c r="G62" s="170"/>
      <c r="H62" s="170"/>
      <c r="I62" s="171">
        <f>Q86</f>
        <v>0</v>
      </c>
      <c r="J62" s="171">
        <f>R86</f>
        <v>0</v>
      </c>
      <c r="K62" s="171">
        <f>K86</f>
        <v>0</v>
      </c>
      <c r="L62" s="168"/>
      <c r="M62" s="172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1" s="10" customFormat="1" ht="19.9" customHeight="1">
      <c r="A63" s="10"/>
      <c r="B63" s="173"/>
      <c r="C63" s="174"/>
      <c r="D63" s="175" t="s">
        <v>100</v>
      </c>
      <c r="E63" s="176"/>
      <c r="F63" s="176"/>
      <c r="G63" s="176"/>
      <c r="H63" s="176"/>
      <c r="I63" s="177">
        <f>Q87</f>
        <v>0</v>
      </c>
      <c r="J63" s="177">
        <f>R87</f>
        <v>0</v>
      </c>
      <c r="K63" s="177">
        <f>K87</f>
        <v>0</v>
      </c>
      <c r="L63" s="174"/>
      <c r="M63" s="178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9" customFormat="1" ht="24.95" customHeight="1">
      <c r="A64" s="9"/>
      <c r="B64" s="167"/>
      <c r="C64" s="168"/>
      <c r="D64" s="169" t="s">
        <v>101</v>
      </c>
      <c r="E64" s="170"/>
      <c r="F64" s="170"/>
      <c r="G64" s="170"/>
      <c r="H64" s="170"/>
      <c r="I64" s="171">
        <f>Q114</f>
        <v>0</v>
      </c>
      <c r="J64" s="171">
        <f>R114</f>
        <v>0</v>
      </c>
      <c r="K64" s="171">
        <f>K114</f>
        <v>0</v>
      </c>
      <c r="L64" s="168"/>
      <c r="M64" s="172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 s="10" customFormat="1" ht="19.9" customHeight="1">
      <c r="A65" s="10"/>
      <c r="B65" s="173"/>
      <c r="C65" s="174"/>
      <c r="D65" s="175" t="s">
        <v>102</v>
      </c>
      <c r="E65" s="176"/>
      <c r="F65" s="176"/>
      <c r="G65" s="176"/>
      <c r="H65" s="176"/>
      <c r="I65" s="177">
        <f>Q115</f>
        <v>0</v>
      </c>
      <c r="J65" s="177">
        <f>R115</f>
        <v>0</v>
      </c>
      <c r="K65" s="177">
        <f>K115</f>
        <v>0</v>
      </c>
      <c r="L65" s="174"/>
      <c r="M65" s="178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2" customFormat="1" ht="21.8" customHeight="1">
      <c r="A66" s="39"/>
      <c r="B66" s="40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136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</row>
    <row r="67" spans="1:31" s="2" customFormat="1" ht="6.95" customHeight="1">
      <c r="A67" s="39"/>
      <c r="B67" s="60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136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</row>
    <row r="71" spans="1:31" s="2" customFormat="1" ht="6.95" customHeight="1">
      <c r="A71" s="3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136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</row>
    <row r="72" spans="1:31" s="2" customFormat="1" ht="24.95" customHeight="1">
      <c r="A72" s="39"/>
      <c r="B72" s="40"/>
      <c r="C72" s="24" t="s">
        <v>103</v>
      </c>
      <c r="D72" s="41"/>
      <c r="E72" s="41"/>
      <c r="F72" s="41"/>
      <c r="G72" s="41"/>
      <c r="H72" s="41"/>
      <c r="I72" s="41"/>
      <c r="J72" s="41"/>
      <c r="K72" s="41"/>
      <c r="L72" s="41"/>
      <c r="M72" s="136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40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136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4" spans="1:31" s="2" customFormat="1" ht="12" customHeight="1">
      <c r="A74" s="39"/>
      <c r="B74" s="40"/>
      <c r="C74" s="33" t="s">
        <v>17</v>
      </c>
      <c r="D74" s="41"/>
      <c r="E74" s="41"/>
      <c r="F74" s="41"/>
      <c r="G74" s="41"/>
      <c r="H74" s="41"/>
      <c r="I74" s="41"/>
      <c r="J74" s="41"/>
      <c r="K74" s="41"/>
      <c r="L74" s="41"/>
      <c r="M74" s="136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</row>
    <row r="75" spans="1:31" s="2" customFormat="1" ht="14.4" customHeight="1">
      <c r="A75" s="39"/>
      <c r="B75" s="40"/>
      <c r="C75" s="41"/>
      <c r="D75" s="41"/>
      <c r="E75" s="162" t="str">
        <f>E7</f>
        <v>Údržba HOZ Kolínsko</v>
      </c>
      <c r="F75" s="33"/>
      <c r="G75" s="33"/>
      <c r="H75" s="33"/>
      <c r="I75" s="41"/>
      <c r="J75" s="41"/>
      <c r="K75" s="41"/>
      <c r="L75" s="41"/>
      <c r="M75" s="136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</row>
    <row r="76" spans="1:31" s="2" customFormat="1" ht="12" customHeight="1">
      <c r="A76" s="39"/>
      <c r="B76" s="40"/>
      <c r="C76" s="33" t="s">
        <v>88</v>
      </c>
      <c r="D76" s="41"/>
      <c r="E76" s="41"/>
      <c r="F76" s="41"/>
      <c r="G76" s="41"/>
      <c r="H76" s="41"/>
      <c r="I76" s="41"/>
      <c r="J76" s="41"/>
      <c r="K76" s="41"/>
      <c r="L76" s="41"/>
      <c r="M76" s="136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5.6" customHeight="1">
      <c r="A77" s="39"/>
      <c r="B77" s="40"/>
      <c r="C77" s="41"/>
      <c r="D77" s="41"/>
      <c r="E77" s="70" t="str">
        <f>E9</f>
        <v>SO 2 - HOZ Liblice kanál A</v>
      </c>
      <c r="F77" s="41"/>
      <c r="G77" s="41"/>
      <c r="H77" s="41"/>
      <c r="I77" s="41"/>
      <c r="J77" s="41"/>
      <c r="K77" s="41"/>
      <c r="L77" s="41"/>
      <c r="M77" s="136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6.95" customHeight="1">
      <c r="A78" s="39"/>
      <c r="B78" s="40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136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12" customHeight="1">
      <c r="A79" s="39"/>
      <c r="B79" s="40"/>
      <c r="C79" s="33" t="s">
        <v>22</v>
      </c>
      <c r="D79" s="41"/>
      <c r="E79" s="41"/>
      <c r="F79" s="28" t="str">
        <f>F12</f>
        <v>Liblice u Českého Brodu</v>
      </c>
      <c r="G79" s="41"/>
      <c r="H79" s="41"/>
      <c r="I79" s="33" t="s">
        <v>24</v>
      </c>
      <c r="J79" s="73" t="str">
        <f>IF(J12="","",J12)</f>
        <v>18. 1. 2024</v>
      </c>
      <c r="K79" s="41"/>
      <c r="L79" s="41"/>
      <c r="M79" s="136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6.95" customHeight="1">
      <c r="A80" s="39"/>
      <c r="B80" s="40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136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5.6" customHeight="1">
      <c r="A81" s="39"/>
      <c r="B81" s="40"/>
      <c r="C81" s="33" t="s">
        <v>26</v>
      </c>
      <c r="D81" s="41"/>
      <c r="E81" s="41"/>
      <c r="F81" s="28" t="str">
        <f>E15</f>
        <v xml:space="preserve"> </v>
      </c>
      <c r="G81" s="41"/>
      <c r="H81" s="41"/>
      <c r="I81" s="33" t="s">
        <v>32</v>
      </c>
      <c r="J81" s="37" t="str">
        <f>E21</f>
        <v xml:space="preserve"> </v>
      </c>
      <c r="K81" s="41"/>
      <c r="L81" s="41"/>
      <c r="M81" s="136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5.6" customHeight="1">
      <c r="A82" s="39"/>
      <c r="B82" s="40"/>
      <c r="C82" s="33" t="s">
        <v>30</v>
      </c>
      <c r="D82" s="41"/>
      <c r="E82" s="41"/>
      <c r="F82" s="28" t="str">
        <f>IF(E18="","",E18)</f>
        <v>Vyplň údaj</v>
      </c>
      <c r="G82" s="41"/>
      <c r="H82" s="41"/>
      <c r="I82" s="33" t="s">
        <v>33</v>
      </c>
      <c r="J82" s="37" t="str">
        <f>E24</f>
        <v>Bc. Roman Vachek</v>
      </c>
      <c r="K82" s="41"/>
      <c r="L82" s="41"/>
      <c r="M82" s="136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0.3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136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11" customFormat="1" ht="29.25" customHeight="1">
      <c r="A84" s="179"/>
      <c r="B84" s="180"/>
      <c r="C84" s="181" t="s">
        <v>104</v>
      </c>
      <c r="D84" s="182" t="s">
        <v>56</v>
      </c>
      <c r="E84" s="182" t="s">
        <v>52</v>
      </c>
      <c r="F84" s="182" t="s">
        <v>53</v>
      </c>
      <c r="G84" s="182" t="s">
        <v>105</v>
      </c>
      <c r="H84" s="182" t="s">
        <v>106</v>
      </c>
      <c r="I84" s="182" t="s">
        <v>107</v>
      </c>
      <c r="J84" s="182" t="s">
        <v>108</v>
      </c>
      <c r="K84" s="182" t="s">
        <v>97</v>
      </c>
      <c r="L84" s="183" t="s">
        <v>109</v>
      </c>
      <c r="M84" s="184"/>
      <c r="N84" s="93" t="s">
        <v>20</v>
      </c>
      <c r="O84" s="94" t="s">
        <v>41</v>
      </c>
      <c r="P84" s="94" t="s">
        <v>110</v>
      </c>
      <c r="Q84" s="94" t="s">
        <v>111</v>
      </c>
      <c r="R84" s="94" t="s">
        <v>112</v>
      </c>
      <c r="S84" s="94" t="s">
        <v>113</v>
      </c>
      <c r="T84" s="94" t="s">
        <v>114</v>
      </c>
      <c r="U84" s="94" t="s">
        <v>115</v>
      </c>
      <c r="V84" s="94" t="s">
        <v>116</v>
      </c>
      <c r="W84" s="94" t="s">
        <v>117</v>
      </c>
      <c r="X84" s="95" t="s">
        <v>118</v>
      </c>
      <c r="Y84" s="179"/>
      <c r="Z84" s="179"/>
      <c r="AA84" s="179"/>
      <c r="AB84" s="179"/>
      <c r="AC84" s="179"/>
      <c r="AD84" s="179"/>
      <c r="AE84" s="179"/>
    </row>
    <row r="85" spans="1:63" s="2" customFormat="1" ht="22.8" customHeight="1">
      <c r="A85" s="39"/>
      <c r="B85" s="40"/>
      <c r="C85" s="100" t="s">
        <v>119</v>
      </c>
      <c r="D85" s="41"/>
      <c r="E85" s="41"/>
      <c r="F85" s="41"/>
      <c r="G85" s="41"/>
      <c r="H85" s="41"/>
      <c r="I85" s="41"/>
      <c r="J85" s="41"/>
      <c r="K85" s="185">
        <f>BK85</f>
        <v>0</v>
      </c>
      <c r="L85" s="41"/>
      <c r="M85" s="45"/>
      <c r="N85" s="96"/>
      <c r="O85" s="186"/>
      <c r="P85" s="97"/>
      <c r="Q85" s="187">
        <f>Q86+Q114</f>
        <v>0</v>
      </c>
      <c r="R85" s="187">
        <f>R86+R114</f>
        <v>0</v>
      </c>
      <c r="S85" s="97"/>
      <c r="T85" s="188">
        <f>T86+T114</f>
        <v>0</v>
      </c>
      <c r="U85" s="97"/>
      <c r="V85" s="188">
        <f>V86+V114</f>
        <v>0</v>
      </c>
      <c r="W85" s="97"/>
      <c r="X85" s="189">
        <f>X86+X114</f>
        <v>0</v>
      </c>
      <c r="Y85" s="39"/>
      <c r="Z85" s="39"/>
      <c r="AA85" s="39"/>
      <c r="AB85" s="39"/>
      <c r="AC85" s="39"/>
      <c r="AD85" s="39"/>
      <c r="AE85" s="39"/>
      <c r="AT85" s="18" t="s">
        <v>72</v>
      </c>
      <c r="AU85" s="18" t="s">
        <v>98</v>
      </c>
      <c r="BK85" s="190">
        <f>BK86+BK114</f>
        <v>0</v>
      </c>
    </row>
    <row r="86" spans="1:63" s="12" customFormat="1" ht="25.9" customHeight="1">
      <c r="A86" s="12"/>
      <c r="B86" s="191"/>
      <c r="C86" s="192"/>
      <c r="D86" s="193" t="s">
        <v>72</v>
      </c>
      <c r="E86" s="194" t="s">
        <v>120</v>
      </c>
      <c r="F86" s="194" t="s">
        <v>121</v>
      </c>
      <c r="G86" s="192"/>
      <c r="H86" s="192"/>
      <c r="I86" s="195"/>
      <c r="J86" s="195"/>
      <c r="K86" s="196">
        <f>BK86</f>
        <v>0</v>
      </c>
      <c r="L86" s="192"/>
      <c r="M86" s="197"/>
      <c r="N86" s="198"/>
      <c r="O86" s="199"/>
      <c r="P86" s="199"/>
      <c r="Q86" s="200">
        <f>Q87</f>
        <v>0</v>
      </c>
      <c r="R86" s="200">
        <f>R87</f>
        <v>0</v>
      </c>
      <c r="S86" s="199"/>
      <c r="T86" s="201">
        <f>T87</f>
        <v>0</v>
      </c>
      <c r="U86" s="199"/>
      <c r="V86" s="201">
        <f>V87</f>
        <v>0</v>
      </c>
      <c r="W86" s="199"/>
      <c r="X86" s="202">
        <f>X87</f>
        <v>0</v>
      </c>
      <c r="Y86" s="12"/>
      <c r="Z86" s="12"/>
      <c r="AA86" s="12"/>
      <c r="AB86" s="12"/>
      <c r="AC86" s="12"/>
      <c r="AD86" s="12"/>
      <c r="AE86" s="12"/>
      <c r="AR86" s="203" t="s">
        <v>81</v>
      </c>
      <c r="AT86" s="204" t="s">
        <v>72</v>
      </c>
      <c r="AU86" s="204" t="s">
        <v>73</v>
      </c>
      <c r="AY86" s="203" t="s">
        <v>122</v>
      </c>
      <c r="BK86" s="205">
        <f>BK87</f>
        <v>0</v>
      </c>
    </row>
    <row r="87" spans="1:63" s="12" customFormat="1" ht="22.8" customHeight="1">
      <c r="A87" s="12"/>
      <c r="B87" s="191"/>
      <c r="C87" s="192"/>
      <c r="D87" s="193" t="s">
        <v>72</v>
      </c>
      <c r="E87" s="206" t="s">
        <v>81</v>
      </c>
      <c r="F87" s="206" t="s">
        <v>123</v>
      </c>
      <c r="G87" s="192"/>
      <c r="H87" s="192"/>
      <c r="I87" s="195"/>
      <c r="J87" s="195"/>
      <c r="K87" s="207">
        <f>BK87</f>
        <v>0</v>
      </c>
      <c r="L87" s="192"/>
      <c r="M87" s="197"/>
      <c r="N87" s="198"/>
      <c r="O87" s="199"/>
      <c r="P87" s="199"/>
      <c r="Q87" s="200">
        <f>SUM(Q88:Q113)</f>
        <v>0</v>
      </c>
      <c r="R87" s="200">
        <f>SUM(R88:R113)</f>
        <v>0</v>
      </c>
      <c r="S87" s="199"/>
      <c r="T87" s="201">
        <f>SUM(T88:T113)</f>
        <v>0</v>
      </c>
      <c r="U87" s="199"/>
      <c r="V87" s="201">
        <f>SUM(V88:V113)</f>
        <v>0</v>
      </c>
      <c r="W87" s="199"/>
      <c r="X87" s="202">
        <f>SUM(X88:X113)</f>
        <v>0</v>
      </c>
      <c r="Y87" s="12"/>
      <c r="Z87" s="12"/>
      <c r="AA87" s="12"/>
      <c r="AB87" s="12"/>
      <c r="AC87" s="12"/>
      <c r="AD87" s="12"/>
      <c r="AE87" s="12"/>
      <c r="AR87" s="203" t="s">
        <v>81</v>
      </c>
      <c r="AT87" s="204" t="s">
        <v>72</v>
      </c>
      <c r="AU87" s="204" t="s">
        <v>81</v>
      </c>
      <c r="AY87" s="203" t="s">
        <v>122</v>
      </c>
      <c r="BK87" s="205">
        <f>SUM(BK88:BK113)</f>
        <v>0</v>
      </c>
    </row>
    <row r="88" spans="1:65" s="2" customFormat="1" ht="22.2" customHeight="1">
      <c r="A88" s="39"/>
      <c r="B88" s="40"/>
      <c r="C88" s="208" t="s">
        <v>129</v>
      </c>
      <c r="D88" s="208" t="s">
        <v>124</v>
      </c>
      <c r="E88" s="209" t="s">
        <v>209</v>
      </c>
      <c r="F88" s="210" t="s">
        <v>210</v>
      </c>
      <c r="G88" s="211" t="s">
        <v>127</v>
      </c>
      <c r="H88" s="212">
        <v>0.067</v>
      </c>
      <c r="I88" s="213"/>
      <c r="J88" s="213"/>
      <c r="K88" s="214">
        <f>ROUND(P88*H88,2)</f>
        <v>0</v>
      </c>
      <c r="L88" s="210" t="s">
        <v>128</v>
      </c>
      <c r="M88" s="45"/>
      <c r="N88" s="215" t="s">
        <v>20</v>
      </c>
      <c r="O88" s="216" t="s">
        <v>42</v>
      </c>
      <c r="P88" s="217">
        <f>I88+J88</f>
        <v>0</v>
      </c>
      <c r="Q88" s="217">
        <f>ROUND(I88*H88,2)</f>
        <v>0</v>
      </c>
      <c r="R88" s="217">
        <f>ROUND(J88*H88,2)</f>
        <v>0</v>
      </c>
      <c r="S88" s="85"/>
      <c r="T88" s="218">
        <f>S88*H88</f>
        <v>0</v>
      </c>
      <c r="U88" s="218">
        <v>0</v>
      </c>
      <c r="V88" s="218">
        <f>U88*H88</f>
        <v>0</v>
      </c>
      <c r="W88" s="218">
        <v>0</v>
      </c>
      <c r="X88" s="219">
        <f>W88*H88</f>
        <v>0</v>
      </c>
      <c r="Y88" s="39"/>
      <c r="Z88" s="39"/>
      <c r="AA88" s="39"/>
      <c r="AB88" s="39"/>
      <c r="AC88" s="39"/>
      <c r="AD88" s="39"/>
      <c r="AE88" s="39"/>
      <c r="AR88" s="220" t="s">
        <v>129</v>
      </c>
      <c r="AT88" s="220" t="s">
        <v>124</v>
      </c>
      <c r="AU88" s="220" t="s">
        <v>83</v>
      </c>
      <c r="AY88" s="18" t="s">
        <v>122</v>
      </c>
      <c r="BE88" s="221">
        <f>IF(O88="základní",K88,0)</f>
        <v>0</v>
      </c>
      <c r="BF88" s="221">
        <f>IF(O88="snížená",K88,0)</f>
        <v>0</v>
      </c>
      <c r="BG88" s="221">
        <f>IF(O88="zákl. přenesená",K88,0)</f>
        <v>0</v>
      </c>
      <c r="BH88" s="221">
        <f>IF(O88="sníž. přenesená",K88,0)</f>
        <v>0</v>
      </c>
      <c r="BI88" s="221">
        <f>IF(O88="nulová",K88,0)</f>
        <v>0</v>
      </c>
      <c r="BJ88" s="18" t="s">
        <v>81</v>
      </c>
      <c r="BK88" s="221">
        <f>ROUND(P88*H88,2)</f>
        <v>0</v>
      </c>
      <c r="BL88" s="18" t="s">
        <v>129</v>
      </c>
      <c r="BM88" s="220" t="s">
        <v>211</v>
      </c>
    </row>
    <row r="89" spans="1:47" s="2" customFormat="1" ht="12">
      <c r="A89" s="39"/>
      <c r="B89" s="40"/>
      <c r="C89" s="41"/>
      <c r="D89" s="222" t="s">
        <v>131</v>
      </c>
      <c r="E89" s="41"/>
      <c r="F89" s="223" t="s">
        <v>212</v>
      </c>
      <c r="G89" s="41"/>
      <c r="H89" s="41"/>
      <c r="I89" s="224"/>
      <c r="J89" s="224"/>
      <c r="K89" s="41"/>
      <c r="L89" s="41"/>
      <c r="M89" s="45"/>
      <c r="N89" s="225"/>
      <c r="O89" s="226"/>
      <c r="P89" s="85"/>
      <c r="Q89" s="85"/>
      <c r="R89" s="85"/>
      <c r="S89" s="85"/>
      <c r="T89" s="85"/>
      <c r="U89" s="85"/>
      <c r="V89" s="85"/>
      <c r="W89" s="85"/>
      <c r="X89" s="86"/>
      <c r="Y89" s="39"/>
      <c r="Z89" s="39"/>
      <c r="AA89" s="39"/>
      <c r="AB89" s="39"/>
      <c r="AC89" s="39"/>
      <c r="AD89" s="39"/>
      <c r="AE89" s="39"/>
      <c r="AT89" s="18" t="s">
        <v>131</v>
      </c>
      <c r="AU89" s="18" t="s">
        <v>83</v>
      </c>
    </row>
    <row r="90" spans="1:47" s="2" customFormat="1" ht="12">
      <c r="A90" s="39"/>
      <c r="B90" s="40"/>
      <c r="C90" s="41"/>
      <c r="D90" s="227" t="s">
        <v>133</v>
      </c>
      <c r="E90" s="41"/>
      <c r="F90" s="228" t="s">
        <v>213</v>
      </c>
      <c r="G90" s="41"/>
      <c r="H90" s="41"/>
      <c r="I90" s="224"/>
      <c r="J90" s="224"/>
      <c r="K90" s="41"/>
      <c r="L90" s="41"/>
      <c r="M90" s="45"/>
      <c r="N90" s="225"/>
      <c r="O90" s="226"/>
      <c r="P90" s="85"/>
      <c r="Q90" s="85"/>
      <c r="R90" s="85"/>
      <c r="S90" s="85"/>
      <c r="T90" s="85"/>
      <c r="U90" s="85"/>
      <c r="V90" s="85"/>
      <c r="W90" s="85"/>
      <c r="X90" s="86"/>
      <c r="Y90" s="39"/>
      <c r="Z90" s="39"/>
      <c r="AA90" s="39"/>
      <c r="AB90" s="39"/>
      <c r="AC90" s="39"/>
      <c r="AD90" s="39"/>
      <c r="AE90" s="39"/>
      <c r="AT90" s="18" t="s">
        <v>133</v>
      </c>
      <c r="AU90" s="18" t="s">
        <v>83</v>
      </c>
    </row>
    <row r="91" spans="1:51" s="13" customFormat="1" ht="12">
      <c r="A91" s="13"/>
      <c r="B91" s="229"/>
      <c r="C91" s="230"/>
      <c r="D91" s="222" t="s">
        <v>135</v>
      </c>
      <c r="E91" s="231" t="s">
        <v>20</v>
      </c>
      <c r="F91" s="232" t="s">
        <v>214</v>
      </c>
      <c r="G91" s="230"/>
      <c r="H91" s="233">
        <v>0.067</v>
      </c>
      <c r="I91" s="234"/>
      <c r="J91" s="234"/>
      <c r="K91" s="230"/>
      <c r="L91" s="230"/>
      <c r="M91" s="235"/>
      <c r="N91" s="236"/>
      <c r="O91" s="237"/>
      <c r="P91" s="237"/>
      <c r="Q91" s="237"/>
      <c r="R91" s="237"/>
      <c r="S91" s="237"/>
      <c r="T91" s="237"/>
      <c r="U91" s="237"/>
      <c r="V91" s="237"/>
      <c r="W91" s="237"/>
      <c r="X91" s="238"/>
      <c r="Y91" s="13"/>
      <c r="Z91" s="13"/>
      <c r="AA91" s="13"/>
      <c r="AB91" s="13"/>
      <c r="AC91" s="13"/>
      <c r="AD91" s="13"/>
      <c r="AE91" s="13"/>
      <c r="AT91" s="239" t="s">
        <v>135</v>
      </c>
      <c r="AU91" s="239" t="s">
        <v>83</v>
      </c>
      <c r="AV91" s="13" t="s">
        <v>83</v>
      </c>
      <c r="AW91" s="13" t="s">
        <v>5</v>
      </c>
      <c r="AX91" s="13" t="s">
        <v>73</v>
      </c>
      <c r="AY91" s="239" t="s">
        <v>122</v>
      </c>
    </row>
    <row r="92" spans="1:51" s="14" customFormat="1" ht="12">
      <c r="A92" s="14"/>
      <c r="B92" s="240"/>
      <c r="C92" s="241"/>
      <c r="D92" s="222" t="s">
        <v>135</v>
      </c>
      <c r="E92" s="242" t="s">
        <v>20</v>
      </c>
      <c r="F92" s="243" t="s">
        <v>139</v>
      </c>
      <c r="G92" s="241"/>
      <c r="H92" s="244">
        <v>0.067</v>
      </c>
      <c r="I92" s="245"/>
      <c r="J92" s="245"/>
      <c r="K92" s="241"/>
      <c r="L92" s="241"/>
      <c r="M92" s="246"/>
      <c r="N92" s="247"/>
      <c r="O92" s="248"/>
      <c r="P92" s="248"/>
      <c r="Q92" s="248"/>
      <c r="R92" s="248"/>
      <c r="S92" s="248"/>
      <c r="T92" s="248"/>
      <c r="U92" s="248"/>
      <c r="V92" s="248"/>
      <c r="W92" s="248"/>
      <c r="X92" s="249"/>
      <c r="Y92" s="14"/>
      <c r="Z92" s="14"/>
      <c r="AA92" s="14"/>
      <c r="AB92" s="14"/>
      <c r="AC92" s="14"/>
      <c r="AD92" s="14"/>
      <c r="AE92" s="14"/>
      <c r="AT92" s="250" t="s">
        <v>135</v>
      </c>
      <c r="AU92" s="250" t="s">
        <v>83</v>
      </c>
      <c r="AV92" s="14" t="s">
        <v>129</v>
      </c>
      <c r="AW92" s="14" t="s">
        <v>5</v>
      </c>
      <c r="AX92" s="14" t="s">
        <v>81</v>
      </c>
      <c r="AY92" s="250" t="s">
        <v>122</v>
      </c>
    </row>
    <row r="93" spans="1:65" s="2" customFormat="1" ht="22.2" customHeight="1">
      <c r="A93" s="39"/>
      <c r="B93" s="40"/>
      <c r="C93" s="208" t="s">
        <v>172</v>
      </c>
      <c r="D93" s="208" t="s">
        <v>124</v>
      </c>
      <c r="E93" s="209" t="s">
        <v>148</v>
      </c>
      <c r="F93" s="210" t="s">
        <v>149</v>
      </c>
      <c r="G93" s="211" t="s">
        <v>150</v>
      </c>
      <c r="H93" s="212">
        <v>13</v>
      </c>
      <c r="I93" s="213"/>
      <c r="J93" s="213"/>
      <c r="K93" s="214">
        <f>ROUND(P93*H93,2)</f>
        <v>0</v>
      </c>
      <c r="L93" s="210" t="s">
        <v>128</v>
      </c>
      <c r="M93" s="45"/>
      <c r="N93" s="215" t="s">
        <v>20</v>
      </c>
      <c r="O93" s="216" t="s">
        <v>42</v>
      </c>
      <c r="P93" s="217">
        <f>I93+J93</f>
        <v>0</v>
      </c>
      <c r="Q93" s="217">
        <f>ROUND(I93*H93,2)</f>
        <v>0</v>
      </c>
      <c r="R93" s="217">
        <f>ROUND(J93*H93,2)</f>
        <v>0</v>
      </c>
      <c r="S93" s="85"/>
      <c r="T93" s="218">
        <f>S93*H93</f>
        <v>0</v>
      </c>
      <c r="U93" s="218">
        <v>0</v>
      </c>
      <c r="V93" s="218">
        <f>U93*H93</f>
        <v>0</v>
      </c>
      <c r="W93" s="218">
        <v>0</v>
      </c>
      <c r="X93" s="219">
        <f>W93*H93</f>
        <v>0</v>
      </c>
      <c r="Y93" s="39"/>
      <c r="Z93" s="39"/>
      <c r="AA93" s="39"/>
      <c r="AB93" s="39"/>
      <c r="AC93" s="39"/>
      <c r="AD93" s="39"/>
      <c r="AE93" s="39"/>
      <c r="AR93" s="220" t="s">
        <v>129</v>
      </c>
      <c r="AT93" s="220" t="s">
        <v>124</v>
      </c>
      <c r="AU93" s="220" t="s">
        <v>83</v>
      </c>
      <c r="AY93" s="18" t="s">
        <v>122</v>
      </c>
      <c r="BE93" s="221">
        <f>IF(O93="základní",K93,0)</f>
        <v>0</v>
      </c>
      <c r="BF93" s="221">
        <f>IF(O93="snížená",K93,0)</f>
        <v>0</v>
      </c>
      <c r="BG93" s="221">
        <f>IF(O93="zákl. přenesená",K93,0)</f>
        <v>0</v>
      </c>
      <c r="BH93" s="221">
        <f>IF(O93="sníž. přenesená",K93,0)</f>
        <v>0</v>
      </c>
      <c r="BI93" s="221">
        <f>IF(O93="nulová",K93,0)</f>
        <v>0</v>
      </c>
      <c r="BJ93" s="18" t="s">
        <v>81</v>
      </c>
      <c r="BK93" s="221">
        <f>ROUND(P93*H93,2)</f>
        <v>0</v>
      </c>
      <c r="BL93" s="18" t="s">
        <v>129</v>
      </c>
      <c r="BM93" s="220" t="s">
        <v>215</v>
      </c>
    </row>
    <row r="94" spans="1:47" s="2" customFormat="1" ht="12">
      <c r="A94" s="39"/>
      <c r="B94" s="40"/>
      <c r="C94" s="41"/>
      <c r="D94" s="222" t="s">
        <v>131</v>
      </c>
      <c r="E94" s="41"/>
      <c r="F94" s="223" t="s">
        <v>152</v>
      </c>
      <c r="G94" s="41"/>
      <c r="H94" s="41"/>
      <c r="I94" s="224"/>
      <c r="J94" s="224"/>
      <c r="K94" s="41"/>
      <c r="L94" s="41"/>
      <c r="M94" s="45"/>
      <c r="N94" s="225"/>
      <c r="O94" s="226"/>
      <c r="P94" s="85"/>
      <c r="Q94" s="85"/>
      <c r="R94" s="85"/>
      <c r="S94" s="85"/>
      <c r="T94" s="85"/>
      <c r="U94" s="85"/>
      <c r="V94" s="85"/>
      <c r="W94" s="85"/>
      <c r="X94" s="86"/>
      <c r="Y94" s="39"/>
      <c r="Z94" s="39"/>
      <c r="AA94" s="39"/>
      <c r="AB94" s="39"/>
      <c r="AC94" s="39"/>
      <c r="AD94" s="39"/>
      <c r="AE94" s="39"/>
      <c r="AT94" s="18" t="s">
        <v>131</v>
      </c>
      <c r="AU94" s="18" t="s">
        <v>83</v>
      </c>
    </row>
    <row r="95" spans="1:47" s="2" customFormat="1" ht="12">
      <c r="A95" s="39"/>
      <c r="B95" s="40"/>
      <c r="C95" s="41"/>
      <c r="D95" s="227" t="s">
        <v>133</v>
      </c>
      <c r="E95" s="41"/>
      <c r="F95" s="228" t="s">
        <v>153</v>
      </c>
      <c r="G95" s="41"/>
      <c r="H95" s="41"/>
      <c r="I95" s="224"/>
      <c r="J95" s="224"/>
      <c r="K95" s="41"/>
      <c r="L95" s="41"/>
      <c r="M95" s="45"/>
      <c r="N95" s="225"/>
      <c r="O95" s="226"/>
      <c r="P95" s="85"/>
      <c r="Q95" s="85"/>
      <c r="R95" s="85"/>
      <c r="S95" s="85"/>
      <c r="T95" s="85"/>
      <c r="U95" s="85"/>
      <c r="V95" s="85"/>
      <c r="W95" s="85"/>
      <c r="X95" s="86"/>
      <c r="Y95" s="39"/>
      <c r="Z95" s="39"/>
      <c r="AA95" s="39"/>
      <c r="AB95" s="39"/>
      <c r="AC95" s="39"/>
      <c r="AD95" s="39"/>
      <c r="AE95" s="39"/>
      <c r="AT95" s="18" t="s">
        <v>133</v>
      </c>
      <c r="AU95" s="18" t="s">
        <v>83</v>
      </c>
    </row>
    <row r="96" spans="1:51" s="13" customFormat="1" ht="12">
      <c r="A96" s="13"/>
      <c r="B96" s="229"/>
      <c r="C96" s="230"/>
      <c r="D96" s="222" t="s">
        <v>135</v>
      </c>
      <c r="E96" s="231" t="s">
        <v>20</v>
      </c>
      <c r="F96" s="232" t="s">
        <v>216</v>
      </c>
      <c r="G96" s="230"/>
      <c r="H96" s="233">
        <v>1</v>
      </c>
      <c r="I96" s="234"/>
      <c r="J96" s="234"/>
      <c r="K96" s="230"/>
      <c r="L96" s="230"/>
      <c r="M96" s="235"/>
      <c r="N96" s="236"/>
      <c r="O96" s="237"/>
      <c r="P96" s="237"/>
      <c r="Q96" s="237"/>
      <c r="R96" s="237"/>
      <c r="S96" s="237"/>
      <c r="T96" s="237"/>
      <c r="U96" s="237"/>
      <c r="V96" s="237"/>
      <c r="W96" s="237"/>
      <c r="X96" s="238"/>
      <c r="Y96" s="13"/>
      <c r="Z96" s="13"/>
      <c r="AA96" s="13"/>
      <c r="AB96" s="13"/>
      <c r="AC96" s="13"/>
      <c r="AD96" s="13"/>
      <c r="AE96" s="13"/>
      <c r="AT96" s="239" t="s">
        <v>135</v>
      </c>
      <c r="AU96" s="239" t="s">
        <v>83</v>
      </c>
      <c r="AV96" s="13" t="s">
        <v>83</v>
      </c>
      <c r="AW96" s="13" t="s">
        <v>5</v>
      </c>
      <c r="AX96" s="13" t="s">
        <v>73</v>
      </c>
      <c r="AY96" s="239" t="s">
        <v>122</v>
      </c>
    </row>
    <row r="97" spans="1:51" s="13" customFormat="1" ht="12">
      <c r="A97" s="13"/>
      <c r="B97" s="229"/>
      <c r="C97" s="230"/>
      <c r="D97" s="222" t="s">
        <v>135</v>
      </c>
      <c r="E97" s="231" t="s">
        <v>20</v>
      </c>
      <c r="F97" s="232" t="s">
        <v>216</v>
      </c>
      <c r="G97" s="230"/>
      <c r="H97" s="233">
        <v>1</v>
      </c>
      <c r="I97" s="234"/>
      <c r="J97" s="234"/>
      <c r="K97" s="230"/>
      <c r="L97" s="230"/>
      <c r="M97" s="235"/>
      <c r="N97" s="236"/>
      <c r="O97" s="237"/>
      <c r="P97" s="237"/>
      <c r="Q97" s="237"/>
      <c r="R97" s="237"/>
      <c r="S97" s="237"/>
      <c r="T97" s="237"/>
      <c r="U97" s="237"/>
      <c r="V97" s="237"/>
      <c r="W97" s="237"/>
      <c r="X97" s="238"/>
      <c r="Y97" s="13"/>
      <c r="Z97" s="13"/>
      <c r="AA97" s="13"/>
      <c r="AB97" s="13"/>
      <c r="AC97" s="13"/>
      <c r="AD97" s="13"/>
      <c r="AE97" s="13"/>
      <c r="AT97" s="239" t="s">
        <v>135</v>
      </c>
      <c r="AU97" s="239" t="s">
        <v>83</v>
      </c>
      <c r="AV97" s="13" t="s">
        <v>83</v>
      </c>
      <c r="AW97" s="13" t="s">
        <v>5</v>
      </c>
      <c r="AX97" s="13" t="s">
        <v>73</v>
      </c>
      <c r="AY97" s="239" t="s">
        <v>122</v>
      </c>
    </row>
    <row r="98" spans="1:51" s="13" customFormat="1" ht="12">
      <c r="A98" s="13"/>
      <c r="B98" s="229"/>
      <c r="C98" s="230"/>
      <c r="D98" s="222" t="s">
        <v>135</v>
      </c>
      <c r="E98" s="231" t="s">
        <v>20</v>
      </c>
      <c r="F98" s="232" t="s">
        <v>216</v>
      </c>
      <c r="G98" s="230"/>
      <c r="H98" s="233">
        <v>1</v>
      </c>
      <c r="I98" s="234"/>
      <c r="J98" s="234"/>
      <c r="K98" s="230"/>
      <c r="L98" s="230"/>
      <c r="M98" s="235"/>
      <c r="N98" s="236"/>
      <c r="O98" s="237"/>
      <c r="P98" s="237"/>
      <c r="Q98" s="237"/>
      <c r="R98" s="237"/>
      <c r="S98" s="237"/>
      <c r="T98" s="237"/>
      <c r="U98" s="237"/>
      <c r="V98" s="237"/>
      <c r="W98" s="237"/>
      <c r="X98" s="238"/>
      <c r="Y98" s="13"/>
      <c r="Z98" s="13"/>
      <c r="AA98" s="13"/>
      <c r="AB98" s="13"/>
      <c r="AC98" s="13"/>
      <c r="AD98" s="13"/>
      <c r="AE98" s="13"/>
      <c r="AT98" s="239" t="s">
        <v>135</v>
      </c>
      <c r="AU98" s="239" t="s">
        <v>83</v>
      </c>
      <c r="AV98" s="13" t="s">
        <v>83</v>
      </c>
      <c r="AW98" s="13" t="s">
        <v>5</v>
      </c>
      <c r="AX98" s="13" t="s">
        <v>73</v>
      </c>
      <c r="AY98" s="239" t="s">
        <v>122</v>
      </c>
    </row>
    <row r="99" spans="1:51" s="13" customFormat="1" ht="12">
      <c r="A99" s="13"/>
      <c r="B99" s="229"/>
      <c r="C99" s="230"/>
      <c r="D99" s="222" t="s">
        <v>135</v>
      </c>
      <c r="E99" s="231" t="s">
        <v>20</v>
      </c>
      <c r="F99" s="232" t="s">
        <v>217</v>
      </c>
      <c r="G99" s="230"/>
      <c r="H99" s="233">
        <v>2</v>
      </c>
      <c r="I99" s="234"/>
      <c r="J99" s="234"/>
      <c r="K99" s="230"/>
      <c r="L99" s="230"/>
      <c r="M99" s="235"/>
      <c r="N99" s="236"/>
      <c r="O99" s="237"/>
      <c r="P99" s="237"/>
      <c r="Q99" s="237"/>
      <c r="R99" s="237"/>
      <c r="S99" s="237"/>
      <c r="T99" s="237"/>
      <c r="U99" s="237"/>
      <c r="V99" s="237"/>
      <c r="W99" s="237"/>
      <c r="X99" s="238"/>
      <c r="Y99" s="13"/>
      <c r="Z99" s="13"/>
      <c r="AA99" s="13"/>
      <c r="AB99" s="13"/>
      <c r="AC99" s="13"/>
      <c r="AD99" s="13"/>
      <c r="AE99" s="13"/>
      <c r="AT99" s="239" t="s">
        <v>135</v>
      </c>
      <c r="AU99" s="239" t="s">
        <v>83</v>
      </c>
      <c r="AV99" s="13" t="s">
        <v>83</v>
      </c>
      <c r="AW99" s="13" t="s">
        <v>5</v>
      </c>
      <c r="AX99" s="13" t="s">
        <v>73</v>
      </c>
      <c r="AY99" s="239" t="s">
        <v>122</v>
      </c>
    </row>
    <row r="100" spans="1:51" s="13" customFormat="1" ht="12">
      <c r="A100" s="13"/>
      <c r="B100" s="229"/>
      <c r="C100" s="230"/>
      <c r="D100" s="222" t="s">
        <v>135</v>
      </c>
      <c r="E100" s="231" t="s">
        <v>20</v>
      </c>
      <c r="F100" s="232" t="s">
        <v>217</v>
      </c>
      <c r="G100" s="230"/>
      <c r="H100" s="233">
        <v>2</v>
      </c>
      <c r="I100" s="234"/>
      <c r="J100" s="234"/>
      <c r="K100" s="230"/>
      <c r="L100" s="230"/>
      <c r="M100" s="235"/>
      <c r="N100" s="236"/>
      <c r="O100" s="237"/>
      <c r="P100" s="237"/>
      <c r="Q100" s="237"/>
      <c r="R100" s="237"/>
      <c r="S100" s="237"/>
      <c r="T100" s="237"/>
      <c r="U100" s="237"/>
      <c r="V100" s="237"/>
      <c r="W100" s="237"/>
      <c r="X100" s="238"/>
      <c r="Y100" s="13"/>
      <c r="Z100" s="13"/>
      <c r="AA100" s="13"/>
      <c r="AB100" s="13"/>
      <c r="AC100" s="13"/>
      <c r="AD100" s="13"/>
      <c r="AE100" s="13"/>
      <c r="AT100" s="239" t="s">
        <v>135</v>
      </c>
      <c r="AU100" s="239" t="s">
        <v>83</v>
      </c>
      <c r="AV100" s="13" t="s">
        <v>83</v>
      </c>
      <c r="AW100" s="13" t="s">
        <v>5</v>
      </c>
      <c r="AX100" s="13" t="s">
        <v>73</v>
      </c>
      <c r="AY100" s="239" t="s">
        <v>122</v>
      </c>
    </row>
    <row r="101" spans="1:51" s="13" customFormat="1" ht="12">
      <c r="A101" s="13"/>
      <c r="B101" s="229"/>
      <c r="C101" s="230"/>
      <c r="D101" s="222" t="s">
        <v>135</v>
      </c>
      <c r="E101" s="231" t="s">
        <v>20</v>
      </c>
      <c r="F101" s="232" t="s">
        <v>217</v>
      </c>
      <c r="G101" s="230"/>
      <c r="H101" s="233">
        <v>2</v>
      </c>
      <c r="I101" s="234"/>
      <c r="J101" s="234"/>
      <c r="K101" s="230"/>
      <c r="L101" s="230"/>
      <c r="M101" s="235"/>
      <c r="N101" s="236"/>
      <c r="O101" s="237"/>
      <c r="P101" s="237"/>
      <c r="Q101" s="237"/>
      <c r="R101" s="237"/>
      <c r="S101" s="237"/>
      <c r="T101" s="237"/>
      <c r="U101" s="237"/>
      <c r="V101" s="237"/>
      <c r="W101" s="237"/>
      <c r="X101" s="238"/>
      <c r="Y101" s="13"/>
      <c r="Z101" s="13"/>
      <c r="AA101" s="13"/>
      <c r="AB101" s="13"/>
      <c r="AC101" s="13"/>
      <c r="AD101" s="13"/>
      <c r="AE101" s="13"/>
      <c r="AT101" s="239" t="s">
        <v>135</v>
      </c>
      <c r="AU101" s="239" t="s">
        <v>83</v>
      </c>
      <c r="AV101" s="13" t="s">
        <v>83</v>
      </c>
      <c r="AW101" s="13" t="s">
        <v>5</v>
      </c>
      <c r="AX101" s="13" t="s">
        <v>73</v>
      </c>
      <c r="AY101" s="239" t="s">
        <v>122</v>
      </c>
    </row>
    <row r="102" spans="1:51" s="13" customFormat="1" ht="12">
      <c r="A102" s="13"/>
      <c r="B102" s="229"/>
      <c r="C102" s="230"/>
      <c r="D102" s="222" t="s">
        <v>135</v>
      </c>
      <c r="E102" s="231" t="s">
        <v>20</v>
      </c>
      <c r="F102" s="232" t="s">
        <v>187</v>
      </c>
      <c r="G102" s="230"/>
      <c r="H102" s="233">
        <v>4</v>
      </c>
      <c r="I102" s="234"/>
      <c r="J102" s="234"/>
      <c r="K102" s="230"/>
      <c r="L102" s="230"/>
      <c r="M102" s="235"/>
      <c r="N102" s="236"/>
      <c r="O102" s="237"/>
      <c r="P102" s="237"/>
      <c r="Q102" s="237"/>
      <c r="R102" s="237"/>
      <c r="S102" s="237"/>
      <c r="T102" s="237"/>
      <c r="U102" s="237"/>
      <c r="V102" s="237"/>
      <c r="W102" s="237"/>
      <c r="X102" s="238"/>
      <c r="Y102" s="13"/>
      <c r="Z102" s="13"/>
      <c r="AA102" s="13"/>
      <c r="AB102" s="13"/>
      <c r="AC102" s="13"/>
      <c r="AD102" s="13"/>
      <c r="AE102" s="13"/>
      <c r="AT102" s="239" t="s">
        <v>135</v>
      </c>
      <c r="AU102" s="239" t="s">
        <v>83</v>
      </c>
      <c r="AV102" s="13" t="s">
        <v>83</v>
      </c>
      <c r="AW102" s="13" t="s">
        <v>5</v>
      </c>
      <c r="AX102" s="13" t="s">
        <v>73</v>
      </c>
      <c r="AY102" s="239" t="s">
        <v>122</v>
      </c>
    </row>
    <row r="103" spans="1:51" s="14" customFormat="1" ht="12">
      <c r="A103" s="14"/>
      <c r="B103" s="240"/>
      <c r="C103" s="241"/>
      <c r="D103" s="222" t="s">
        <v>135</v>
      </c>
      <c r="E103" s="242" t="s">
        <v>20</v>
      </c>
      <c r="F103" s="243" t="s">
        <v>139</v>
      </c>
      <c r="G103" s="241"/>
      <c r="H103" s="244">
        <v>13</v>
      </c>
      <c r="I103" s="245"/>
      <c r="J103" s="245"/>
      <c r="K103" s="241"/>
      <c r="L103" s="241"/>
      <c r="M103" s="246"/>
      <c r="N103" s="247"/>
      <c r="O103" s="248"/>
      <c r="P103" s="248"/>
      <c r="Q103" s="248"/>
      <c r="R103" s="248"/>
      <c r="S103" s="248"/>
      <c r="T103" s="248"/>
      <c r="U103" s="248"/>
      <c r="V103" s="248"/>
      <c r="W103" s="248"/>
      <c r="X103" s="249"/>
      <c r="Y103" s="14"/>
      <c r="Z103" s="14"/>
      <c r="AA103" s="14"/>
      <c r="AB103" s="14"/>
      <c r="AC103" s="14"/>
      <c r="AD103" s="14"/>
      <c r="AE103" s="14"/>
      <c r="AT103" s="250" t="s">
        <v>135</v>
      </c>
      <c r="AU103" s="250" t="s">
        <v>83</v>
      </c>
      <c r="AV103" s="14" t="s">
        <v>129</v>
      </c>
      <c r="AW103" s="14" t="s">
        <v>5</v>
      </c>
      <c r="AX103" s="14" t="s">
        <v>81</v>
      </c>
      <c r="AY103" s="250" t="s">
        <v>122</v>
      </c>
    </row>
    <row r="104" spans="1:65" s="2" customFormat="1" ht="22.2" customHeight="1">
      <c r="A104" s="39"/>
      <c r="B104" s="40"/>
      <c r="C104" s="208" t="s">
        <v>196</v>
      </c>
      <c r="D104" s="208" t="s">
        <v>124</v>
      </c>
      <c r="E104" s="209" t="s">
        <v>157</v>
      </c>
      <c r="F104" s="210" t="s">
        <v>158</v>
      </c>
      <c r="G104" s="211" t="s">
        <v>127</v>
      </c>
      <c r="H104" s="212">
        <v>0.067</v>
      </c>
      <c r="I104" s="213"/>
      <c r="J104" s="213"/>
      <c r="K104" s="214">
        <f>ROUND(P104*H104,2)</f>
        <v>0</v>
      </c>
      <c r="L104" s="210" t="s">
        <v>128</v>
      </c>
      <c r="M104" s="45"/>
      <c r="N104" s="215" t="s">
        <v>20</v>
      </c>
      <c r="O104" s="216" t="s">
        <v>42</v>
      </c>
      <c r="P104" s="217">
        <f>I104+J104</f>
        <v>0</v>
      </c>
      <c r="Q104" s="217">
        <f>ROUND(I104*H104,2)</f>
        <v>0</v>
      </c>
      <c r="R104" s="217">
        <f>ROUND(J104*H104,2)</f>
        <v>0</v>
      </c>
      <c r="S104" s="85"/>
      <c r="T104" s="218">
        <f>S104*H104</f>
        <v>0</v>
      </c>
      <c r="U104" s="218">
        <v>0</v>
      </c>
      <c r="V104" s="218">
        <f>U104*H104</f>
        <v>0</v>
      </c>
      <c r="W104" s="218">
        <v>0</v>
      </c>
      <c r="X104" s="219">
        <f>W104*H104</f>
        <v>0</v>
      </c>
      <c r="Y104" s="39"/>
      <c r="Z104" s="39"/>
      <c r="AA104" s="39"/>
      <c r="AB104" s="39"/>
      <c r="AC104" s="39"/>
      <c r="AD104" s="39"/>
      <c r="AE104" s="39"/>
      <c r="AR104" s="220" t="s">
        <v>129</v>
      </c>
      <c r="AT104" s="220" t="s">
        <v>124</v>
      </c>
      <c r="AU104" s="220" t="s">
        <v>83</v>
      </c>
      <c r="AY104" s="18" t="s">
        <v>122</v>
      </c>
      <c r="BE104" s="221">
        <f>IF(O104="základní",K104,0)</f>
        <v>0</v>
      </c>
      <c r="BF104" s="221">
        <f>IF(O104="snížená",K104,0)</f>
        <v>0</v>
      </c>
      <c r="BG104" s="221">
        <f>IF(O104="zákl. přenesená",K104,0)</f>
        <v>0</v>
      </c>
      <c r="BH104" s="221">
        <f>IF(O104="sníž. přenesená",K104,0)</f>
        <v>0</v>
      </c>
      <c r="BI104" s="221">
        <f>IF(O104="nulová",K104,0)</f>
        <v>0</v>
      </c>
      <c r="BJ104" s="18" t="s">
        <v>81</v>
      </c>
      <c r="BK104" s="221">
        <f>ROUND(P104*H104,2)</f>
        <v>0</v>
      </c>
      <c r="BL104" s="18" t="s">
        <v>129</v>
      </c>
      <c r="BM104" s="220" t="s">
        <v>218</v>
      </c>
    </row>
    <row r="105" spans="1:47" s="2" customFormat="1" ht="12">
      <c r="A105" s="39"/>
      <c r="B105" s="40"/>
      <c r="C105" s="41"/>
      <c r="D105" s="222" t="s">
        <v>131</v>
      </c>
      <c r="E105" s="41"/>
      <c r="F105" s="223" t="s">
        <v>160</v>
      </c>
      <c r="G105" s="41"/>
      <c r="H105" s="41"/>
      <c r="I105" s="224"/>
      <c r="J105" s="224"/>
      <c r="K105" s="41"/>
      <c r="L105" s="41"/>
      <c r="M105" s="45"/>
      <c r="N105" s="225"/>
      <c r="O105" s="226"/>
      <c r="P105" s="85"/>
      <c r="Q105" s="85"/>
      <c r="R105" s="85"/>
      <c r="S105" s="85"/>
      <c r="T105" s="85"/>
      <c r="U105" s="85"/>
      <c r="V105" s="85"/>
      <c r="W105" s="85"/>
      <c r="X105" s="86"/>
      <c r="Y105" s="39"/>
      <c r="Z105" s="39"/>
      <c r="AA105" s="39"/>
      <c r="AB105" s="39"/>
      <c r="AC105" s="39"/>
      <c r="AD105" s="39"/>
      <c r="AE105" s="39"/>
      <c r="AT105" s="18" t="s">
        <v>131</v>
      </c>
      <c r="AU105" s="18" t="s">
        <v>83</v>
      </c>
    </row>
    <row r="106" spans="1:47" s="2" customFormat="1" ht="12">
      <c r="A106" s="39"/>
      <c r="B106" s="40"/>
      <c r="C106" s="41"/>
      <c r="D106" s="227" t="s">
        <v>133</v>
      </c>
      <c r="E106" s="41"/>
      <c r="F106" s="228" t="s">
        <v>161</v>
      </c>
      <c r="G106" s="41"/>
      <c r="H106" s="41"/>
      <c r="I106" s="224"/>
      <c r="J106" s="224"/>
      <c r="K106" s="41"/>
      <c r="L106" s="41"/>
      <c r="M106" s="45"/>
      <c r="N106" s="225"/>
      <c r="O106" s="226"/>
      <c r="P106" s="85"/>
      <c r="Q106" s="85"/>
      <c r="R106" s="85"/>
      <c r="S106" s="85"/>
      <c r="T106" s="85"/>
      <c r="U106" s="85"/>
      <c r="V106" s="85"/>
      <c r="W106" s="85"/>
      <c r="X106" s="86"/>
      <c r="Y106" s="39"/>
      <c r="Z106" s="39"/>
      <c r="AA106" s="39"/>
      <c r="AB106" s="39"/>
      <c r="AC106" s="39"/>
      <c r="AD106" s="39"/>
      <c r="AE106" s="39"/>
      <c r="AT106" s="18" t="s">
        <v>133</v>
      </c>
      <c r="AU106" s="18" t="s">
        <v>83</v>
      </c>
    </row>
    <row r="107" spans="1:51" s="13" customFormat="1" ht="12">
      <c r="A107" s="13"/>
      <c r="B107" s="229"/>
      <c r="C107" s="230"/>
      <c r="D107" s="222" t="s">
        <v>135</v>
      </c>
      <c r="E107" s="231" t="s">
        <v>20</v>
      </c>
      <c r="F107" s="232" t="s">
        <v>214</v>
      </c>
      <c r="G107" s="230"/>
      <c r="H107" s="233">
        <v>0.067</v>
      </c>
      <c r="I107" s="234"/>
      <c r="J107" s="234"/>
      <c r="K107" s="230"/>
      <c r="L107" s="230"/>
      <c r="M107" s="235"/>
      <c r="N107" s="236"/>
      <c r="O107" s="237"/>
      <c r="P107" s="237"/>
      <c r="Q107" s="237"/>
      <c r="R107" s="237"/>
      <c r="S107" s="237"/>
      <c r="T107" s="237"/>
      <c r="U107" s="237"/>
      <c r="V107" s="237"/>
      <c r="W107" s="237"/>
      <c r="X107" s="238"/>
      <c r="Y107" s="13"/>
      <c r="Z107" s="13"/>
      <c r="AA107" s="13"/>
      <c r="AB107" s="13"/>
      <c r="AC107" s="13"/>
      <c r="AD107" s="13"/>
      <c r="AE107" s="13"/>
      <c r="AT107" s="239" t="s">
        <v>135</v>
      </c>
      <c r="AU107" s="239" t="s">
        <v>83</v>
      </c>
      <c r="AV107" s="13" t="s">
        <v>83</v>
      </c>
      <c r="AW107" s="13" t="s">
        <v>5</v>
      </c>
      <c r="AX107" s="13" t="s">
        <v>73</v>
      </c>
      <c r="AY107" s="239" t="s">
        <v>122</v>
      </c>
    </row>
    <row r="108" spans="1:51" s="14" customFormat="1" ht="12">
      <c r="A108" s="14"/>
      <c r="B108" s="240"/>
      <c r="C108" s="241"/>
      <c r="D108" s="222" t="s">
        <v>135</v>
      </c>
      <c r="E108" s="242" t="s">
        <v>20</v>
      </c>
      <c r="F108" s="243" t="s">
        <v>139</v>
      </c>
      <c r="G108" s="241"/>
      <c r="H108" s="244">
        <v>0.067</v>
      </c>
      <c r="I108" s="245"/>
      <c r="J108" s="245"/>
      <c r="K108" s="241"/>
      <c r="L108" s="241"/>
      <c r="M108" s="246"/>
      <c r="N108" s="247"/>
      <c r="O108" s="248"/>
      <c r="P108" s="248"/>
      <c r="Q108" s="248"/>
      <c r="R108" s="248"/>
      <c r="S108" s="248"/>
      <c r="T108" s="248"/>
      <c r="U108" s="248"/>
      <c r="V108" s="248"/>
      <c r="W108" s="248"/>
      <c r="X108" s="249"/>
      <c r="Y108" s="14"/>
      <c r="Z108" s="14"/>
      <c r="AA108" s="14"/>
      <c r="AB108" s="14"/>
      <c r="AC108" s="14"/>
      <c r="AD108" s="14"/>
      <c r="AE108" s="14"/>
      <c r="AT108" s="250" t="s">
        <v>135</v>
      </c>
      <c r="AU108" s="250" t="s">
        <v>83</v>
      </c>
      <c r="AV108" s="14" t="s">
        <v>129</v>
      </c>
      <c r="AW108" s="14" t="s">
        <v>5</v>
      </c>
      <c r="AX108" s="14" t="s">
        <v>81</v>
      </c>
      <c r="AY108" s="250" t="s">
        <v>122</v>
      </c>
    </row>
    <row r="109" spans="1:65" s="2" customFormat="1" ht="22.2" customHeight="1">
      <c r="A109" s="39"/>
      <c r="B109" s="40"/>
      <c r="C109" s="208" t="s">
        <v>147</v>
      </c>
      <c r="D109" s="208" t="s">
        <v>124</v>
      </c>
      <c r="E109" s="209" t="s">
        <v>219</v>
      </c>
      <c r="F109" s="210" t="s">
        <v>220</v>
      </c>
      <c r="G109" s="211" t="s">
        <v>127</v>
      </c>
      <c r="H109" s="212">
        <v>0.029</v>
      </c>
      <c r="I109" s="213"/>
      <c r="J109" s="213"/>
      <c r="K109" s="214">
        <f>ROUND(P109*H109,2)</f>
        <v>0</v>
      </c>
      <c r="L109" s="210" t="s">
        <v>128</v>
      </c>
      <c r="M109" s="45"/>
      <c r="N109" s="215" t="s">
        <v>20</v>
      </c>
      <c r="O109" s="216" t="s">
        <v>42</v>
      </c>
      <c r="P109" s="217">
        <f>I109+J109</f>
        <v>0</v>
      </c>
      <c r="Q109" s="217">
        <f>ROUND(I109*H109,2)</f>
        <v>0</v>
      </c>
      <c r="R109" s="217">
        <f>ROUND(J109*H109,2)</f>
        <v>0</v>
      </c>
      <c r="S109" s="85"/>
      <c r="T109" s="218">
        <f>S109*H109</f>
        <v>0</v>
      </c>
      <c r="U109" s="218">
        <v>0</v>
      </c>
      <c r="V109" s="218">
        <f>U109*H109</f>
        <v>0</v>
      </c>
      <c r="W109" s="218">
        <v>0</v>
      </c>
      <c r="X109" s="219">
        <f>W109*H109</f>
        <v>0</v>
      </c>
      <c r="Y109" s="39"/>
      <c r="Z109" s="39"/>
      <c r="AA109" s="39"/>
      <c r="AB109" s="39"/>
      <c r="AC109" s="39"/>
      <c r="AD109" s="39"/>
      <c r="AE109" s="39"/>
      <c r="AR109" s="220" t="s">
        <v>129</v>
      </c>
      <c r="AT109" s="220" t="s">
        <v>124</v>
      </c>
      <c r="AU109" s="220" t="s">
        <v>83</v>
      </c>
      <c r="AY109" s="18" t="s">
        <v>122</v>
      </c>
      <c r="BE109" s="221">
        <f>IF(O109="základní",K109,0)</f>
        <v>0</v>
      </c>
      <c r="BF109" s="221">
        <f>IF(O109="snížená",K109,0)</f>
        <v>0</v>
      </c>
      <c r="BG109" s="221">
        <f>IF(O109="zákl. přenesená",K109,0)</f>
        <v>0</v>
      </c>
      <c r="BH109" s="221">
        <f>IF(O109="sníž. přenesená",K109,0)</f>
        <v>0</v>
      </c>
      <c r="BI109" s="221">
        <f>IF(O109="nulová",K109,0)</f>
        <v>0</v>
      </c>
      <c r="BJ109" s="18" t="s">
        <v>81</v>
      </c>
      <c r="BK109" s="221">
        <f>ROUND(P109*H109,2)</f>
        <v>0</v>
      </c>
      <c r="BL109" s="18" t="s">
        <v>129</v>
      </c>
      <c r="BM109" s="220" t="s">
        <v>221</v>
      </c>
    </row>
    <row r="110" spans="1:47" s="2" customFormat="1" ht="12">
      <c r="A110" s="39"/>
      <c r="B110" s="40"/>
      <c r="C110" s="41"/>
      <c r="D110" s="222" t="s">
        <v>131</v>
      </c>
      <c r="E110" s="41"/>
      <c r="F110" s="223" t="s">
        <v>222</v>
      </c>
      <c r="G110" s="41"/>
      <c r="H110" s="41"/>
      <c r="I110" s="224"/>
      <c r="J110" s="224"/>
      <c r="K110" s="41"/>
      <c r="L110" s="41"/>
      <c r="M110" s="45"/>
      <c r="N110" s="225"/>
      <c r="O110" s="226"/>
      <c r="P110" s="85"/>
      <c r="Q110" s="85"/>
      <c r="R110" s="85"/>
      <c r="S110" s="85"/>
      <c r="T110" s="85"/>
      <c r="U110" s="85"/>
      <c r="V110" s="85"/>
      <c r="W110" s="85"/>
      <c r="X110" s="86"/>
      <c r="Y110" s="39"/>
      <c r="Z110" s="39"/>
      <c r="AA110" s="39"/>
      <c r="AB110" s="39"/>
      <c r="AC110" s="39"/>
      <c r="AD110" s="39"/>
      <c r="AE110" s="39"/>
      <c r="AT110" s="18" t="s">
        <v>131</v>
      </c>
      <c r="AU110" s="18" t="s">
        <v>83</v>
      </c>
    </row>
    <row r="111" spans="1:47" s="2" customFormat="1" ht="12">
      <c r="A111" s="39"/>
      <c r="B111" s="40"/>
      <c r="C111" s="41"/>
      <c r="D111" s="227" t="s">
        <v>133</v>
      </c>
      <c r="E111" s="41"/>
      <c r="F111" s="228" t="s">
        <v>223</v>
      </c>
      <c r="G111" s="41"/>
      <c r="H111" s="41"/>
      <c r="I111" s="224"/>
      <c r="J111" s="224"/>
      <c r="K111" s="41"/>
      <c r="L111" s="41"/>
      <c r="M111" s="45"/>
      <c r="N111" s="225"/>
      <c r="O111" s="226"/>
      <c r="P111" s="85"/>
      <c r="Q111" s="85"/>
      <c r="R111" s="85"/>
      <c r="S111" s="85"/>
      <c r="T111" s="85"/>
      <c r="U111" s="85"/>
      <c r="V111" s="85"/>
      <c r="W111" s="85"/>
      <c r="X111" s="86"/>
      <c r="Y111" s="39"/>
      <c r="Z111" s="39"/>
      <c r="AA111" s="39"/>
      <c r="AB111" s="39"/>
      <c r="AC111" s="39"/>
      <c r="AD111" s="39"/>
      <c r="AE111" s="39"/>
      <c r="AT111" s="18" t="s">
        <v>133</v>
      </c>
      <c r="AU111" s="18" t="s">
        <v>83</v>
      </c>
    </row>
    <row r="112" spans="1:51" s="13" customFormat="1" ht="12">
      <c r="A112" s="13"/>
      <c r="B112" s="229"/>
      <c r="C112" s="230"/>
      <c r="D112" s="222" t="s">
        <v>135</v>
      </c>
      <c r="E112" s="231" t="s">
        <v>20</v>
      </c>
      <c r="F112" s="232" t="s">
        <v>224</v>
      </c>
      <c r="G112" s="230"/>
      <c r="H112" s="233">
        <v>0.029</v>
      </c>
      <c r="I112" s="234"/>
      <c r="J112" s="234"/>
      <c r="K112" s="230"/>
      <c r="L112" s="230"/>
      <c r="M112" s="235"/>
      <c r="N112" s="236"/>
      <c r="O112" s="237"/>
      <c r="P112" s="237"/>
      <c r="Q112" s="237"/>
      <c r="R112" s="237"/>
      <c r="S112" s="237"/>
      <c r="T112" s="237"/>
      <c r="U112" s="237"/>
      <c r="V112" s="237"/>
      <c r="W112" s="237"/>
      <c r="X112" s="238"/>
      <c r="Y112" s="13"/>
      <c r="Z112" s="13"/>
      <c r="AA112" s="13"/>
      <c r="AB112" s="13"/>
      <c r="AC112" s="13"/>
      <c r="AD112" s="13"/>
      <c r="AE112" s="13"/>
      <c r="AT112" s="239" t="s">
        <v>135</v>
      </c>
      <c r="AU112" s="239" t="s">
        <v>83</v>
      </c>
      <c r="AV112" s="13" t="s">
        <v>83</v>
      </c>
      <c r="AW112" s="13" t="s">
        <v>5</v>
      </c>
      <c r="AX112" s="13" t="s">
        <v>73</v>
      </c>
      <c r="AY112" s="239" t="s">
        <v>122</v>
      </c>
    </row>
    <row r="113" spans="1:51" s="14" customFormat="1" ht="12">
      <c r="A113" s="14"/>
      <c r="B113" s="240"/>
      <c r="C113" s="241"/>
      <c r="D113" s="222" t="s">
        <v>135</v>
      </c>
      <c r="E113" s="242" t="s">
        <v>20</v>
      </c>
      <c r="F113" s="243" t="s">
        <v>139</v>
      </c>
      <c r="G113" s="241"/>
      <c r="H113" s="244">
        <v>0.029</v>
      </c>
      <c r="I113" s="245"/>
      <c r="J113" s="245"/>
      <c r="K113" s="241"/>
      <c r="L113" s="241"/>
      <c r="M113" s="246"/>
      <c r="N113" s="247"/>
      <c r="O113" s="248"/>
      <c r="P113" s="248"/>
      <c r="Q113" s="248"/>
      <c r="R113" s="248"/>
      <c r="S113" s="248"/>
      <c r="T113" s="248"/>
      <c r="U113" s="248"/>
      <c r="V113" s="248"/>
      <c r="W113" s="248"/>
      <c r="X113" s="249"/>
      <c r="Y113" s="14"/>
      <c r="Z113" s="14"/>
      <c r="AA113" s="14"/>
      <c r="AB113" s="14"/>
      <c r="AC113" s="14"/>
      <c r="AD113" s="14"/>
      <c r="AE113" s="14"/>
      <c r="AT113" s="250" t="s">
        <v>135</v>
      </c>
      <c r="AU113" s="250" t="s">
        <v>83</v>
      </c>
      <c r="AV113" s="14" t="s">
        <v>129</v>
      </c>
      <c r="AW113" s="14" t="s">
        <v>5</v>
      </c>
      <c r="AX113" s="14" t="s">
        <v>81</v>
      </c>
      <c r="AY113" s="250" t="s">
        <v>122</v>
      </c>
    </row>
    <row r="114" spans="1:63" s="12" customFormat="1" ht="25.9" customHeight="1">
      <c r="A114" s="12"/>
      <c r="B114" s="191"/>
      <c r="C114" s="192"/>
      <c r="D114" s="193" t="s">
        <v>72</v>
      </c>
      <c r="E114" s="194" t="s">
        <v>168</v>
      </c>
      <c r="F114" s="194" t="s">
        <v>169</v>
      </c>
      <c r="G114" s="192"/>
      <c r="H114" s="192"/>
      <c r="I114" s="195"/>
      <c r="J114" s="195"/>
      <c r="K114" s="196">
        <f>BK114</f>
        <v>0</v>
      </c>
      <c r="L114" s="192"/>
      <c r="M114" s="197"/>
      <c r="N114" s="198"/>
      <c r="O114" s="199"/>
      <c r="P114" s="199"/>
      <c r="Q114" s="200">
        <f>Q115</f>
        <v>0</v>
      </c>
      <c r="R114" s="200">
        <f>R115</f>
        <v>0</v>
      </c>
      <c r="S114" s="199"/>
      <c r="T114" s="201">
        <f>T115</f>
        <v>0</v>
      </c>
      <c r="U114" s="199"/>
      <c r="V114" s="201">
        <f>V115</f>
        <v>0</v>
      </c>
      <c r="W114" s="199"/>
      <c r="X114" s="202">
        <f>X115</f>
        <v>0</v>
      </c>
      <c r="Y114" s="12"/>
      <c r="Z114" s="12"/>
      <c r="AA114" s="12"/>
      <c r="AB114" s="12"/>
      <c r="AC114" s="12"/>
      <c r="AD114" s="12"/>
      <c r="AE114" s="12"/>
      <c r="AR114" s="203" t="s">
        <v>129</v>
      </c>
      <c r="AT114" s="204" t="s">
        <v>72</v>
      </c>
      <c r="AU114" s="204" t="s">
        <v>73</v>
      </c>
      <c r="AY114" s="203" t="s">
        <v>122</v>
      </c>
      <c r="BK114" s="205">
        <f>BK115</f>
        <v>0</v>
      </c>
    </row>
    <row r="115" spans="1:63" s="12" customFormat="1" ht="22.8" customHeight="1">
      <c r="A115" s="12"/>
      <c r="B115" s="191"/>
      <c r="C115" s="192"/>
      <c r="D115" s="193" t="s">
        <v>72</v>
      </c>
      <c r="E115" s="206" t="s">
        <v>170</v>
      </c>
      <c r="F115" s="206" t="s">
        <v>171</v>
      </c>
      <c r="G115" s="192"/>
      <c r="H115" s="192"/>
      <c r="I115" s="195"/>
      <c r="J115" s="195"/>
      <c r="K115" s="207">
        <f>BK115</f>
        <v>0</v>
      </c>
      <c r="L115" s="192"/>
      <c r="M115" s="197"/>
      <c r="N115" s="198"/>
      <c r="O115" s="199"/>
      <c r="P115" s="199"/>
      <c r="Q115" s="200">
        <f>SUM(Q116:Q136)</f>
        <v>0</v>
      </c>
      <c r="R115" s="200">
        <f>SUM(R116:R136)</f>
        <v>0</v>
      </c>
      <c r="S115" s="199"/>
      <c r="T115" s="201">
        <f>SUM(T116:T136)</f>
        <v>0</v>
      </c>
      <c r="U115" s="199"/>
      <c r="V115" s="201">
        <f>SUM(V116:V136)</f>
        <v>0</v>
      </c>
      <c r="W115" s="199"/>
      <c r="X115" s="202">
        <f>SUM(X116:X136)</f>
        <v>0</v>
      </c>
      <c r="Y115" s="12"/>
      <c r="Z115" s="12"/>
      <c r="AA115" s="12"/>
      <c r="AB115" s="12"/>
      <c r="AC115" s="12"/>
      <c r="AD115" s="12"/>
      <c r="AE115" s="12"/>
      <c r="AR115" s="203" t="s">
        <v>129</v>
      </c>
      <c r="AT115" s="204" t="s">
        <v>72</v>
      </c>
      <c r="AU115" s="204" t="s">
        <v>81</v>
      </c>
      <c r="AY115" s="203" t="s">
        <v>122</v>
      </c>
      <c r="BK115" s="205">
        <f>SUM(BK116:BK136)</f>
        <v>0</v>
      </c>
    </row>
    <row r="116" spans="1:65" s="2" customFormat="1" ht="22.2" customHeight="1">
      <c r="A116" s="39"/>
      <c r="B116" s="40"/>
      <c r="C116" s="208" t="s">
        <v>180</v>
      </c>
      <c r="D116" s="208" t="s">
        <v>124</v>
      </c>
      <c r="E116" s="209" t="s">
        <v>173</v>
      </c>
      <c r="F116" s="210" t="s">
        <v>174</v>
      </c>
      <c r="G116" s="211" t="s">
        <v>150</v>
      </c>
      <c r="H116" s="212">
        <v>13</v>
      </c>
      <c r="I116" s="213"/>
      <c r="J116" s="213"/>
      <c r="K116" s="214">
        <f>ROUND(P116*H116,2)</f>
        <v>0</v>
      </c>
      <c r="L116" s="210" t="s">
        <v>20</v>
      </c>
      <c r="M116" s="45"/>
      <c r="N116" s="215" t="s">
        <v>20</v>
      </c>
      <c r="O116" s="216" t="s">
        <v>42</v>
      </c>
      <c r="P116" s="217">
        <f>I116+J116</f>
        <v>0</v>
      </c>
      <c r="Q116" s="217">
        <f>ROUND(I116*H116,2)</f>
        <v>0</v>
      </c>
      <c r="R116" s="217">
        <f>ROUND(J116*H116,2)</f>
        <v>0</v>
      </c>
      <c r="S116" s="85"/>
      <c r="T116" s="218">
        <f>S116*H116</f>
        <v>0</v>
      </c>
      <c r="U116" s="218">
        <v>0</v>
      </c>
      <c r="V116" s="218">
        <f>U116*H116</f>
        <v>0</v>
      </c>
      <c r="W116" s="218">
        <v>0</v>
      </c>
      <c r="X116" s="219">
        <f>W116*H116</f>
        <v>0</v>
      </c>
      <c r="Y116" s="39"/>
      <c r="Z116" s="39"/>
      <c r="AA116" s="39"/>
      <c r="AB116" s="39"/>
      <c r="AC116" s="39"/>
      <c r="AD116" s="39"/>
      <c r="AE116" s="39"/>
      <c r="AR116" s="220" t="s">
        <v>175</v>
      </c>
      <c r="AT116" s="220" t="s">
        <v>124</v>
      </c>
      <c r="AU116" s="220" t="s">
        <v>83</v>
      </c>
      <c r="AY116" s="18" t="s">
        <v>122</v>
      </c>
      <c r="BE116" s="221">
        <f>IF(O116="základní",K116,0)</f>
        <v>0</v>
      </c>
      <c r="BF116" s="221">
        <f>IF(O116="snížená",K116,0)</f>
        <v>0</v>
      </c>
      <c r="BG116" s="221">
        <f>IF(O116="zákl. přenesená",K116,0)</f>
        <v>0</v>
      </c>
      <c r="BH116" s="221">
        <f>IF(O116="sníž. přenesená",K116,0)</f>
        <v>0</v>
      </c>
      <c r="BI116" s="221">
        <f>IF(O116="nulová",K116,0)</f>
        <v>0</v>
      </c>
      <c r="BJ116" s="18" t="s">
        <v>81</v>
      </c>
      <c r="BK116" s="221">
        <f>ROUND(P116*H116,2)</f>
        <v>0</v>
      </c>
      <c r="BL116" s="18" t="s">
        <v>175</v>
      </c>
      <c r="BM116" s="220" t="s">
        <v>225</v>
      </c>
    </row>
    <row r="117" spans="1:47" s="2" customFormat="1" ht="12">
      <c r="A117" s="39"/>
      <c r="B117" s="40"/>
      <c r="C117" s="41"/>
      <c r="D117" s="222" t="s">
        <v>131</v>
      </c>
      <c r="E117" s="41"/>
      <c r="F117" s="223" t="s">
        <v>177</v>
      </c>
      <c r="G117" s="41"/>
      <c r="H117" s="41"/>
      <c r="I117" s="224"/>
      <c r="J117" s="224"/>
      <c r="K117" s="41"/>
      <c r="L117" s="41"/>
      <c r="M117" s="45"/>
      <c r="N117" s="225"/>
      <c r="O117" s="226"/>
      <c r="P117" s="85"/>
      <c r="Q117" s="85"/>
      <c r="R117" s="85"/>
      <c r="S117" s="85"/>
      <c r="T117" s="85"/>
      <c r="U117" s="85"/>
      <c r="V117" s="85"/>
      <c r="W117" s="85"/>
      <c r="X117" s="86"/>
      <c r="Y117" s="39"/>
      <c r="Z117" s="39"/>
      <c r="AA117" s="39"/>
      <c r="AB117" s="39"/>
      <c r="AC117" s="39"/>
      <c r="AD117" s="39"/>
      <c r="AE117" s="39"/>
      <c r="AT117" s="18" t="s">
        <v>131</v>
      </c>
      <c r="AU117" s="18" t="s">
        <v>83</v>
      </c>
    </row>
    <row r="118" spans="1:47" s="2" customFormat="1" ht="12">
      <c r="A118" s="39"/>
      <c r="B118" s="40"/>
      <c r="C118" s="41"/>
      <c r="D118" s="222" t="s">
        <v>178</v>
      </c>
      <c r="E118" s="41"/>
      <c r="F118" s="251" t="s">
        <v>179</v>
      </c>
      <c r="G118" s="41"/>
      <c r="H118" s="41"/>
      <c r="I118" s="224"/>
      <c r="J118" s="224"/>
      <c r="K118" s="41"/>
      <c r="L118" s="41"/>
      <c r="M118" s="45"/>
      <c r="N118" s="225"/>
      <c r="O118" s="226"/>
      <c r="P118" s="85"/>
      <c r="Q118" s="85"/>
      <c r="R118" s="85"/>
      <c r="S118" s="85"/>
      <c r="T118" s="85"/>
      <c r="U118" s="85"/>
      <c r="V118" s="85"/>
      <c r="W118" s="85"/>
      <c r="X118" s="86"/>
      <c r="Y118" s="39"/>
      <c r="Z118" s="39"/>
      <c r="AA118" s="39"/>
      <c r="AB118" s="39"/>
      <c r="AC118" s="39"/>
      <c r="AD118" s="39"/>
      <c r="AE118" s="39"/>
      <c r="AT118" s="18" t="s">
        <v>178</v>
      </c>
      <c r="AU118" s="18" t="s">
        <v>83</v>
      </c>
    </row>
    <row r="119" spans="1:65" s="2" customFormat="1" ht="22.2" customHeight="1">
      <c r="A119" s="39"/>
      <c r="B119" s="40"/>
      <c r="C119" s="208" t="s">
        <v>189</v>
      </c>
      <c r="D119" s="208" t="s">
        <v>124</v>
      </c>
      <c r="E119" s="209" t="s">
        <v>181</v>
      </c>
      <c r="F119" s="210" t="s">
        <v>182</v>
      </c>
      <c r="G119" s="211" t="s">
        <v>150</v>
      </c>
      <c r="H119" s="212">
        <v>24</v>
      </c>
      <c r="I119" s="213"/>
      <c r="J119" s="213"/>
      <c r="K119" s="214">
        <f>ROUND(P119*H119,2)</f>
        <v>0</v>
      </c>
      <c r="L119" s="210" t="s">
        <v>20</v>
      </c>
      <c r="M119" s="45"/>
      <c r="N119" s="215" t="s">
        <v>20</v>
      </c>
      <c r="O119" s="216" t="s">
        <v>42</v>
      </c>
      <c r="P119" s="217">
        <f>I119+J119</f>
        <v>0</v>
      </c>
      <c r="Q119" s="217">
        <f>ROUND(I119*H119,2)</f>
        <v>0</v>
      </c>
      <c r="R119" s="217">
        <f>ROUND(J119*H119,2)</f>
        <v>0</v>
      </c>
      <c r="S119" s="85"/>
      <c r="T119" s="218">
        <f>S119*H119</f>
        <v>0</v>
      </c>
      <c r="U119" s="218">
        <v>0</v>
      </c>
      <c r="V119" s="218">
        <f>U119*H119</f>
        <v>0</v>
      </c>
      <c r="W119" s="218">
        <v>0</v>
      </c>
      <c r="X119" s="219">
        <f>W119*H119</f>
        <v>0</v>
      </c>
      <c r="Y119" s="39"/>
      <c r="Z119" s="39"/>
      <c r="AA119" s="39"/>
      <c r="AB119" s="39"/>
      <c r="AC119" s="39"/>
      <c r="AD119" s="39"/>
      <c r="AE119" s="39"/>
      <c r="AR119" s="220" t="s">
        <v>175</v>
      </c>
      <c r="AT119" s="220" t="s">
        <v>124</v>
      </c>
      <c r="AU119" s="220" t="s">
        <v>83</v>
      </c>
      <c r="AY119" s="18" t="s">
        <v>122</v>
      </c>
      <c r="BE119" s="221">
        <f>IF(O119="základní",K119,0)</f>
        <v>0</v>
      </c>
      <c r="BF119" s="221">
        <f>IF(O119="snížená",K119,0)</f>
        <v>0</v>
      </c>
      <c r="BG119" s="221">
        <f>IF(O119="zákl. přenesená",K119,0)</f>
        <v>0</v>
      </c>
      <c r="BH119" s="221">
        <f>IF(O119="sníž. přenesená",K119,0)</f>
        <v>0</v>
      </c>
      <c r="BI119" s="221">
        <f>IF(O119="nulová",K119,0)</f>
        <v>0</v>
      </c>
      <c r="BJ119" s="18" t="s">
        <v>81</v>
      </c>
      <c r="BK119" s="221">
        <f>ROUND(P119*H119,2)</f>
        <v>0</v>
      </c>
      <c r="BL119" s="18" t="s">
        <v>175</v>
      </c>
      <c r="BM119" s="220" t="s">
        <v>226</v>
      </c>
    </row>
    <row r="120" spans="1:47" s="2" customFormat="1" ht="12">
      <c r="A120" s="39"/>
      <c r="B120" s="40"/>
      <c r="C120" s="41"/>
      <c r="D120" s="222" t="s">
        <v>131</v>
      </c>
      <c r="E120" s="41"/>
      <c r="F120" s="223" t="s">
        <v>182</v>
      </c>
      <c r="G120" s="41"/>
      <c r="H120" s="41"/>
      <c r="I120" s="224"/>
      <c r="J120" s="224"/>
      <c r="K120" s="41"/>
      <c r="L120" s="41"/>
      <c r="M120" s="45"/>
      <c r="N120" s="225"/>
      <c r="O120" s="226"/>
      <c r="P120" s="85"/>
      <c r="Q120" s="85"/>
      <c r="R120" s="85"/>
      <c r="S120" s="85"/>
      <c r="T120" s="85"/>
      <c r="U120" s="85"/>
      <c r="V120" s="85"/>
      <c r="W120" s="85"/>
      <c r="X120" s="86"/>
      <c r="Y120" s="39"/>
      <c r="Z120" s="39"/>
      <c r="AA120" s="39"/>
      <c r="AB120" s="39"/>
      <c r="AC120" s="39"/>
      <c r="AD120" s="39"/>
      <c r="AE120" s="39"/>
      <c r="AT120" s="18" t="s">
        <v>131</v>
      </c>
      <c r="AU120" s="18" t="s">
        <v>83</v>
      </c>
    </row>
    <row r="121" spans="1:47" s="2" customFormat="1" ht="12">
      <c r="A121" s="39"/>
      <c r="B121" s="40"/>
      <c r="C121" s="41"/>
      <c r="D121" s="222" t="s">
        <v>178</v>
      </c>
      <c r="E121" s="41"/>
      <c r="F121" s="251" t="s">
        <v>184</v>
      </c>
      <c r="G121" s="41"/>
      <c r="H121" s="41"/>
      <c r="I121" s="224"/>
      <c r="J121" s="224"/>
      <c r="K121" s="41"/>
      <c r="L121" s="41"/>
      <c r="M121" s="45"/>
      <c r="N121" s="225"/>
      <c r="O121" s="226"/>
      <c r="P121" s="85"/>
      <c r="Q121" s="85"/>
      <c r="R121" s="85"/>
      <c r="S121" s="85"/>
      <c r="T121" s="85"/>
      <c r="U121" s="85"/>
      <c r="V121" s="85"/>
      <c r="W121" s="85"/>
      <c r="X121" s="86"/>
      <c r="Y121" s="39"/>
      <c r="Z121" s="39"/>
      <c r="AA121" s="39"/>
      <c r="AB121" s="39"/>
      <c r="AC121" s="39"/>
      <c r="AD121" s="39"/>
      <c r="AE121" s="39"/>
      <c r="AT121" s="18" t="s">
        <v>178</v>
      </c>
      <c r="AU121" s="18" t="s">
        <v>83</v>
      </c>
    </row>
    <row r="122" spans="1:51" s="13" customFormat="1" ht="12">
      <c r="A122" s="13"/>
      <c r="B122" s="229"/>
      <c r="C122" s="230"/>
      <c r="D122" s="222" t="s">
        <v>135</v>
      </c>
      <c r="E122" s="231" t="s">
        <v>20</v>
      </c>
      <c r="F122" s="232" t="s">
        <v>227</v>
      </c>
      <c r="G122" s="230"/>
      <c r="H122" s="233">
        <v>24</v>
      </c>
      <c r="I122" s="234"/>
      <c r="J122" s="234"/>
      <c r="K122" s="230"/>
      <c r="L122" s="230"/>
      <c r="M122" s="235"/>
      <c r="N122" s="236"/>
      <c r="O122" s="237"/>
      <c r="P122" s="237"/>
      <c r="Q122" s="237"/>
      <c r="R122" s="237"/>
      <c r="S122" s="237"/>
      <c r="T122" s="237"/>
      <c r="U122" s="237"/>
      <c r="V122" s="237"/>
      <c r="W122" s="237"/>
      <c r="X122" s="238"/>
      <c r="Y122" s="13"/>
      <c r="Z122" s="13"/>
      <c r="AA122" s="13"/>
      <c r="AB122" s="13"/>
      <c r="AC122" s="13"/>
      <c r="AD122" s="13"/>
      <c r="AE122" s="13"/>
      <c r="AT122" s="239" t="s">
        <v>135</v>
      </c>
      <c r="AU122" s="239" t="s">
        <v>83</v>
      </c>
      <c r="AV122" s="13" t="s">
        <v>83</v>
      </c>
      <c r="AW122" s="13" t="s">
        <v>5</v>
      </c>
      <c r="AX122" s="13" t="s">
        <v>73</v>
      </c>
      <c r="AY122" s="239" t="s">
        <v>122</v>
      </c>
    </row>
    <row r="123" spans="1:51" s="14" customFormat="1" ht="12">
      <c r="A123" s="14"/>
      <c r="B123" s="240"/>
      <c r="C123" s="241"/>
      <c r="D123" s="222" t="s">
        <v>135</v>
      </c>
      <c r="E123" s="242" t="s">
        <v>20</v>
      </c>
      <c r="F123" s="243" t="s">
        <v>139</v>
      </c>
      <c r="G123" s="241"/>
      <c r="H123" s="244">
        <v>24</v>
      </c>
      <c r="I123" s="245"/>
      <c r="J123" s="245"/>
      <c r="K123" s="241"/>
      <c r="L123" s="241"/>
      <c r="M123" s="246"/>
      <c r="N123" s="247"/>
      <c r="O123" s="248"/>
      <c r="P123" s="248"/>
      <c r="Q123" s="248"/>
      <c r="R123" s="248"/>
      <c r="S123" s="248"/>
      <c r="T123" s="248"/>
      <c r="U123" s="248"/>
      <c r="V123" s="248"/>
      <c r="W123" s="248"/>
      <c r="X123" s="249"/>
      <c r="Y123" s="14"/>
      <c r="Z123" s="14"/>
      <c r="AA123" s="14"/>
      <c r="AB123" s="14"/>
      <c r="AC123" s="14"/>
      <c r="AD123" s="14"/>
      <c r="AE123" s="14"/>
      <c r="AT123" s="250" t="s">
        <v>135</v>
      </c>
      <c r="AU123" s="250" t="s">
        <v>83</v>
      </c>
      <c r="AV123" s="14" t="s">
        <v>129</v>
      </c>
      <c r="AW123" s="14" t="s">
        <v>5</v>
      </c>
      <c r="AX123" s="14" t="s">
        <v>81</v>
      </c>
      <c r="AY123" s="250" t="s">
        <v>122</v>
      </c>
    </row>
    <row r="124" spans="1:65" s="2" customFormat="1" ht="19.8" customHeight="1">
      <c r="A124" s="39"/>
      <c r="B124" s="40"/>
      <c r="C124" s="208" t="s">
        <v>81</v>
      </c>
      <c r="D124" s="208" t="s">
        <v>124</v>
      </c>
      <c r="E124" s="209" t="s">
        <v>197</v>
      </c>
      <c r="F124" s="210" t="s">
        <v>198</v>
      </c>
      <c r="G124" s="211" t="s">
        <v>127</v>
      </c>
      <c r="H124" s="212">
        <v>0.067</v>
      </c>
      <c r="I124" s="213"/>
      <c r="J124" s="213"/>
      <c r="K124" s="214">
        <f>ROUND(P124*H124,2)</f>
        <v>0</v>
      </c>
      <c r="L124" s="210" t="s">
        <v>20</v>
      </c>
      <c r="M124" s="45"/>
      <c r="N124" s="215" t="s">
        <v>20</v>
      </c>
      <c r="O124" s="216" t="s">
        <v>42</v>
      </c>
      <c r="P124" s="217">
        <f>I124+J124</f>
        <v>0</v>
      </c>
      <c r="Q124" s="217">
        <f>ROUND(I124*H124,2)</f>
        <v>0</v>
      </c>
      <c r="R124" s="217">
        <f>ROUND(J124*H124,2)</f>
        <v>0</v>
      </c>
      <c r="S124" s="85"/>
      <c r="T124" s="218">
        <f>S124*H124</f>
        <v>0</v>
      </c>
      <c r="U124" s="218">
        <v>0</v>
      </c>
      <c r="V124" s="218">
        <f>U124*H124</f>
        <v>0</v>
      </c>
      <c r="W124" s="218">
        <v>0</v>
      </c>
      <c r="X124" s="219">
        <f>W124*H124</f>
        <v>0</v>
      </c>
      <c r="Y124" s="39"/>
      <c r="Z124" s="39"/>
      <c r="AA124" s="39"/>
      <c r="AB124" s="39"/>
      <c r="AC124" s="39"/>
      <c r="AD124" s="39"/>
      <c r="AE124" s="39"/>
      <c r="AR124" s="220" t="s">
        <v>175</v>
      </c>
      <c r="AT124" s="220" t="s">
        <v>124</v>
      </c>
      <c r="AU124" s="220" t="s">
        <v>83</v>
      </c>
      <c r="AY124" s="18" t="s">
        <v>122</v>
      </c>
      <c r="BE124" s="221">
        <f>IF(O124="základní",K124,0)</f>
        <v>0</v>
      </c>
      <c r="BF124" s="221">
        <f>IF(O124="snížená",K124,0)</f>
        <v>0</v>
      </c>
      <c r="BG124" s="221">
        <f>IF(O124="zákl. přenesená",K124,0)</f>
        <v>0</v>
      </c>
      <c r="BH124" s="221">
        <f>IF(O124="sníž. přenesená",K124,0)</f>
        <v>0</v>
      </c>
      <c r="BI124" s="221">
        <f>IF(O124="nulová",K124,0)</f>
        <v>0</v>
      </c>
      <c r="BJ124" s="18" t="s">
        <v>81</v>
      </c>
      <c r="BK124" s="221">
        <f>ROUND(P124*H124,2)</f>
        <v>0</v>
      </c>
      <c r="BL124" s="18" t="s">
        <v>175</v>
      </c>
      <c r="BM124" s="220" t="s">
        <v>228</v>
      </c>
    </row>
    <row r="125" spans="1:47" s="2" customFormat="1" ht="12">
      <c r="A125" s="39"/>
      <c r="B125" s="40"/>
      <c r="C125" s="41"/>
      <c r="D125" s="222" t="s">
        <v>131</v>
      </c>
      <c r="E125" s="41"/>
      <c r="F125" s="223" t="s">
        <v>200</v>
      </c>
      <c r="G125" s="41"/>
      <c r="H125" s="41"/>
      <c r="I125" s="224"/>
      <c r="J125" s="224"/>
      <c r="K125" s="41"/>
      <c r="L125" s="41"/>
      <c r="M125" s="45"/>
      <c r="N125" s="225"/>
      <c r="O125" s="226"/>
      <c r="P125" s="85"/>
      <c r="Q125" s="85"/>
      <c r="R125" s="85"/>
      <c r="S125" s="85"/>
      <c r="T125" s="85"/>
      <c r="U125" s="85"/>
      <c r="V125" s="85"/>
      <c r="W125" s="85"/>
      <c r="X125" s="86"/>
      <c r="Y125" s="39"/>
      <c r="Z125" s="39"/>
      <c r="AA125" s="39"/>
      <c r="AB125" s="39"/>
      <c r="AC125" s="39"/>
      <c r="AD125" s="39"/>
      <c r="AE125" s="39"/>
      <c r="AT125" s="18" t="s">
        <v>131</v>
      </c>
      <c r="AU125" s="18" t="s">
        <v>83</v>
      </c>
    </row>
    <row r="126" spans="1:47" s="2" customFormat="1" ht="12">
      <c r="A126" s="39"/>
      <c r="B126" s="40"/>
      <c r="C126" s="41"/>
      <c r="D126" s="222" t="s">
        <v>178</v>
      </c>
      <c r="E126" s="41"/>
      <c r="F126" s="251" t="s">
        <v>201</v>
      </c>
      <c r="G126" s="41"/>
      <c r="H126" s="41"/>
      <c r="I126" s="224"/>
      <c r="J126" s="224"/>
      <c r="K126" s="41"/>
      <c r="L126" s="41"/>
      <c r="M126" s="45"/>
      <c r="N126" s="225"/>
      <c r="O126" s="226"/>
      <c r="P126" s="85"/>
      <c r="Q126" s="85"/>
      <c r="R126" s="85"/>
      <c r="S126" s="85"/>
      <c r="T126" s="85"/>
      <c r="U126" s="85"/>
      <c r="V126" s="85"/>
      <c r="W126" s="85"/>
      <c r="X126" s="86"/>
      <c r="Y126" s="39"/>
      <c r="Z126" s="39"/>
      <c r="AA126" s="39"/>
      <c r="AB126" s="39"/>
      <c r="AC126" s="39"/>
      <c r="AD126" s="39"/>
      <c r="AE126" s="39"/>
      <c r="AT126" s="18" t="s">
        <v>178</v>
      </c>
      <c r="AU126" s="18" t="s">
        <v>83</v>
      </c>
    </row>
    <row r="127" spans="1:51" s="13" customFormat="1" ht="12">
      <c r="A127" s="13"/>
      <c r="B127" s="229"/>
      <c r="C127" s="230"/>
      <c r="D127" s="222" t="s">
        <v>135</v>
      </c>
      <c r="E127" s="231" t="s">
        <v>20</v>
      </c>
      <c r="F127" s="232" t="s">
        <v>214</v>
      </c>
      <c r="G127" s="230"/>
      <c r="H127" s="233">
        <v>0.067</v>
      </c>
      <c r="I127" s="234"/>
      <c r="J127" s="234"/>
      <c r="K127" s="230"/>
      <c r="L127" s="230"/>
      <c r="M127" s="235"/>
      <c r="N127" s="236"/>
      <c r="O127" s="237"/>
      <c r="P127" s="237"/>
      <c r="Q127" s="237"/>
      <c r="R127" s="237"/>
      <c r="S127" s="237"/>
      <c r="T127" s="237"/>
      <c r="U127" s="237"/>
      <c r="V127" s="237"/>
      <c r="W127" s="237"/>
      <c r="X127" s="238"/>
      <c r="Y127" s="13"/>
      <c r="Z127" s="13"/>
      <c r="AA127" s="13"/>
      <c r="AB127" s="13"/>
      <c r="AC127" s="13"/>
      <c r="AD127" s="13"/>
      <c r="AE127" s="13"/>
      <c r="AT127" s="239" t="s">
        <v>135</v>
      </c>
      <c r="AU127" s="239" t="s">
        <v>83</v>
      </c>
      <c r="AV127" s="13" t="s">
        <v>83</v>
      </c>
      <c r="AW127" s="13" t="s">
        <v>5</v>
      </c>
      <c r="AX127" s="13" t="s">
        <v>73</v>
      </c>
      <c r="AY127" s="239" t="s">
        <v>122</v>
      </c>
    </row>
    <row r="128" spans="1:51" s="14" customFormat="1" ht="12">
      <c r="A128" s="14"/>
      <c r="B128" s="240"/>
      <c r="C128" s="241"/>
      <c r="D128" s="222" t="s">
        <v>135</v>
      </c>
      <c r="E128" s="242" t="s">
        <v>20</v>
      </c>
      <c r="F128" s="243" t="s">
        <v>139</v>
      </c>
      <c r="G128" s="241"/>
      <c r="H128" s="244">
        <v>0.067</v>
      </c>
      <c r="I128" s="245"/>
      <c r="J128" s="245"/>
      <c r="K128" s="241"/>
      <c r="L128" s="241"/>
      <c r="M128" s="246"/>
      <c r="N128" s="247"/>
      <c r="O128" s="248"/>
      <c r="P128" s="248"/>
      <c r="Q128" s="248"/>
      <c r="R128" s="248"/>
      <c r="S128" s="248"/>
      <c r="T128" s="248"/>
      <c r="U128" s="248"/>
      <c r="V128" s="248"/>
      <c r="W128" s="248"/>
      <c r="X128" s="249"/>
      <c r="Y128" s="14"/>
      <c r="Z128" s="14"/>
      <c r="AA128" s="14"/>
      <c r="AB128" s="14"/>
      <c r="AC128" s="14"/>
      <c r="AD128" s="14"/>
      <c r="AE128" s="14"/>
      <c r="AT128" s="250" t="s">
        <v>135</v>
      </c>
      <c r="AU128" s="250" t="s">
        <v>83</v>
      </c>
      <c r="AV128" s="14" t="s">
        <v>129</v>
      </c>
      <c r="AW128" s="14" t="s">
        <v>5</v>
      </c>
      <c r="AX128" s="14" t="s">
        <v>81</v>
      </c>
      <c r="AY128" s="250" t="s">
        <v>122</v>
      </c>
    </row>
    <row r="129" spans="1:65" s="2" customFormat="1" ht="19.8" customHeight="1">
      <c r="A129" s="39"/>
      <c r="B129" s="40"/>
      <c r="C129" s="208" t="s">
        <v>83</v>
      </c>
      <c r="D129" s="208" t="s">
        <v>124</v>
      </c>
      <c r="E129" s="209" t="s">
        <v>229</v>
      </c>
      <c r="F129" s="210" t="s">
        <v>230</v>
      </c>
      <c r="G129" s="211" t="s">
        <v>127</v>
      </c>
      <c r="H129" s="212">
        <v>0.019</v>
      </c>
      <c r="I129" s="213"/>
      <c r="J129" s="213"/>
      <c r="K129" s="214">
        <f>ROUND(P129*H129,2)</f>
        <v>0</v>
      </c>
      <c r="L129" s="210" t="s">
        <v>20</v>
      </c>
      <c r="M129" s="45"/>
      <c r="N129" s="215" t="s">
        <v>20</v>
      </c>
      <c r="O129" s="216" t="s">
        <v>42</v>
      </c>
      <c r="P129" s="217">
        <f>I129+J129</f>
        <v>0</v>
      </c>
      <c r="Q129" s="217">
        <f>ROUND(I129*H129,2)</f>
        <v>0</v>
      </c>
      <c r="R129" s="217">
        <f>ROUND(J129*H129,2)</f>
        <v>0</v>
      </c>
      <c r="S129" s="85"/>
      <c r="T129" s="218">
        <f>S129*H129</f>
        <v>0</v>
      </c>
      <c r="U129" s="218">
        <v>0</v>
      </c>
      <c r="V129" s="218">
        <f>U129*H129</f>
        <v>0</v>
      </c>
      <c r="W129" s="218">
        <v>0</v>
      </c>
      <c r="X129" s="219">
        <f>W129*H129</f>
        <v>0</v>
      </c>
      <c r="Y129" s="39"/>
      <c r="Z129" s="39"/>
      <c r="AA129" s="39"/>
      <c r="AB129" s="39"/>
      <c r="AC129" s="39"/>
      <c r="AD129" s="39"/>
      <c r="AE129" s="39"/>
      <c r="AR129" s="220" t="s">
        <v>175</v>
      </c>
      <c r="AT129" s="220" t="s">
        <v>124</v>
      </c>
      <c r="AU129" s="220" t="s">
        <v>83</v>
      </c>
      <c r="AY129" s="18" t="s">
        <v>122</v>
      </c>
      <c r="BE129" s="221">
        <f>IF(O129="základní",K129,0)</f>
        <v>0</v>
      </c>
      <c r="BF129" s="221">
        <f>IF(O129="snížená",K129,0)</f>
        <v>0</v>
      </c>
      <c r="BG129" s="221">
        <f>IF(O129="zákl. přenesená",K129,0)</f>
        <v>0</v>
      </c>
      <c r="BH129" s="221">
        <f>IF(O129="sníž. přenesená",K129,0)</f>
        <v>0</v>
      </c>
      <c r="BI129" s="221">
        <f>IF(O129="nulová",K129,0)</f>
        <v>0</v>
      </c>
      <c r="BJ129" s="18" t="s">
        <v>81</v>
      </c>
      <c r="BK129" s="221">
        <f>ROUND(P129*H129,2)</f>
        <v>0</v>
      </c>
      <c r="BL129" s="18" t="s">
        <v>175</v>
      </c>
      <c r="BM129" s="220" t="s">
        <v>231</v>
      </c>
    </row>
    <row r="130" spans="1:47" s="2" customFormat="1" ht="12">
      <c r="A130" s="39"/>
      <c r="B130" s="40"/>
      <c r="C130" s="41"/>
      <c r="D130" s="222" t="s">
        <v>131</v>
      </c>
      <c r="E130" s="41"/>
      <c r="F130" s="223" t="s">
        <v>232</v>
      </c>
      <c r="G130" s="41"/>
      <c r="H130" s="41"/>
      <c r="I130" s="224"/>
      <c r="J130" s="224"/>
      <c r="K130" s="41"/>
      <c r="L130" s="41"/>
      <c r="M130" s="45"/>
      <c r="N130" s="225"/>
      <c r="O130" s="226"/>
      <c r="P130" s="85"/>
      <c r="Q130" s="85"/>
      <c r="R130" s="85"/>
      <c r="S130" s="85"/>
      <c r="T130" s="85"/>
      <c r="U130" s="85"/>
      <c r="V130" s="85"/>
      <c r="W130" s="85"/>
      <c r="X130" s="86"/>
      <c r="Y130" s="39"/>
      <c r="Z130" s="39"/>
      <c r="AA130" s="39"/>
      <c r="AB130" s="39"/>
      <c r="AC130" s="39"/>
      <c r="AD130" s="39"/>
      <c r="AE130" s="39"/>
      <c r="AT130" s="18" t="s">
        <v>131</v>
      </c>
      <c r="AU130" s="18" t="s">
        <v>83</v>
      </c>
    </row>
    <row r="131" spans="1:47" s="2" customFormat="1" ht="12">
      <c r="A131" s="39"/>
      <c r="B131" s="40"/>
      <c r="C131" s="41"/>
      <c r="D131" s="222" t="s">
        <v>178</v>
      </c>
      <c r="E131" s="41"/>
      <c r="F131" s="251" t="s">
        <v>201</v>
      </c>
      <c r="G131" s="41"/>
      <c r="H131" s="41"/>
      <c r="I131" s="224"/>
      <c r="J131" s="224"/>
      <c r="K131" s="41"/>
      <c r="L131" s="41"/>
      <c r="M131" s="45"/>
      <c r="N131" s="225"/>
      <c r="O131" s="226"/>
      <c r="P131" s="85"/>
      <c r="Q131" s="85"/>
      <c r="R131" s="85"/>
      <c r="S131" s="85"/>
      <c r="T131" s="85"/>
      <c r="U131" s="85"/>
      <c r="V131" s="85"/>
      <c r="W131" s="85"/>
      <c r="X131" s="86"/>
      <c r="Y131" s="39"/>
      <c r="Z131" s="39"/>
      <c r="AA131" s="39"/>
      <c r="AB131" s="39"/>
      <c r="AC131" s="39"/>
      <c r="AD131" s="39"/>
      <c r="AE131" s="39"/>
      <c r="AT131" s="18" t="s">
        <v>178</v>
      </c>
      <c r="AU131" s="18" t="s">
        <v>83</v>
      </c>
    </row>
    <row r="132" spans="1:65" s="2" customFormat="1" ht="22.2" customHeight="1">
      <c r="A132" s="39"/>
      <c r="B132" s="40"/>
      <c r="C132" s="208" t="s">
        <v>162</v>
      </c>
      <c r="D132" s="208" t="s">
        <v>124</v>
      </c>
      <c r="E132" s="209" t="s">
        <v>233</v>
      </c>
      <c r="F132" s="210" t="s">
        <v>234</v>
      </c>
      <c r="G132" s="211" t="s">
        <v>150</v>
      </c>
      <c r="H132" s="212">
        <v>240</v>
      </c>
      <c r="I132" s="213"/>
      <c r="J132" s="213"/>
      <c r="K132" s="214">
        <f>ROUND(P132*H132,2)</f>
        <v>0</v>
      </c>
      <c r="L132" s="210" t="s">
        <v>20</v>
      </c>
      <c r="M132" s="45"/>
      <c r="N132" s="215" t="s">
        <v>20</v>
      </c>
      <c r="O132" s="216" t="s">
        <v>42</v>
      </c>
      <c r="P132" s="217">
        <f>I132+J132</f>
        <v>0</v>
      </c>
      <c r="Q132" s="217">
        <f>ROUND(I132*H132,2)</f>
        <v>0</v>
      </c>
      <c r="R132" s="217">
        <f>ROUND(J132*H132,2)</f>
        <v>0</v>
      </c>
      <c r="S132" s="85"/>
      <c r="T132" s="218">
        <f>S132*H132</f>
        <v>0</v>
      </c>
      <c r="U132" s="218">
        <v>0</v>
      </c>
      <c r="V132" s="218">
        <f>U132*H132</f>
        <v>0</v>
      </c>
      <c r="W132" s="218">
        <v>0</v>
      </c>
      <c r="X132" s="219">
        <f>W132*H132</f>
        <v>0</v>
      </c>
      <c r="Y132" s="39"/>
      <c r="Z132" s="39"/>
      <c r="AA132" s="39"/>
      <c r="AB132" s="39"/>
      <c r="AC132" s="39"/>
      <c r="AD132" s="39"/>
      <c r="AE132" s="39"/>
      <c r="AR132" s="220" t="s">
        <v>175</v>
      </c>
      <c r="AT132" s="220" t="s">
        <v>124</v>
      </c>
      <c r="AU132" s="220" t="s">
        <v>83</v>
      </c>
      <c r="AY132" s="18" t="s">
        <v>122</v>
      </c>
      <c r="BE132" s="221">
        <f>IF(O132="základní",K132,0)</f>
        <v>0</v>
      </c>
      <c r="BF132" s="221">
        <f>IF(O132="snížená",K132,0)</f>
        <v>0</v>
      </c>
      <c r="BG132" s="221">
        <f>IF(O132="zákl. přenesená",K132,0)</f>
        <v>0</v>
      </c>
      <c r="BH132" s="221">
        <f>IF(O132="sníž. přenesená",K132,0)</f>
        <v>0</v>
      </c>
      <c r="BI132" s="221">
        <f>IF(O132="nulová",K132,0)</f>
        <v>0</v>
      </c>
      <c r="BJ132" s="18" t="s">
        <v>81</v>
      </c>
      <c r="BK132" s="221">
        <f>ROUND(P132*H132,2)</f>
        <v>0</v>
      </c>
      <c r="BL132" s="18" t="s">
        <v>175</v>
      </c>
      <c r="BM132" s="220" t="s">
        <v>235</v>
      </c>
    </row>
    <row r="133" spans="1:47" s="2" customFormat="1" ht="12">
      <c r="A133" s="39"/>
      <c r="B133" s="40"/>
      <c r="C133" s="41"/>
      <c r="D133" s="222" t="s">
        <v>131</v>
      </c>
      <c r="E133" s="41"/>
      <c r="F133" s="223" t="s">
        <v>234</v>
      </c>
      <c r="G133" s="41"/>
      <c r="H133" s="41"/>
      <c r="I133" s="224"/>
      <c r="J133" s="224"/>
      <c r="K133" s="41"/>
      <c r="L133" s="41"/>
      <c r="M133" s="45"/>
      <c r="N133" s="225"/>
      <c r="O133" s="226"/>
      <c r="P133" s="85"/>
      <c r="Q133" s="85"/>
      <c r="R133" s="85"/>
      <c r="S133" s="85"/>
      <c r="T133" s="85"/>
      <c r="U133" s="85"/>
      <c r="V133" s="85"/>
      <c r="W133" s="85"/>
      <c r="X133" s="86"/>
      <c r="Y133" s="39"/>
      <c r="Z133" s="39"/>
      <c r="AA133" s="39"/>
      <c r="AB133" s="39"/>
      <c r="AC133" s="39"/>
      <c r="AD133" s="39"/>
      <c r="AE133" s="39"/>
      <c r="AT133" s="18" t="s">
        <v>131</v>
      </c>
      <c r="AU133" s="18" t="s">
        <v>83</v>
      </c>
    </row>
    <row r="134" spans="1:47" s="2" customFormat="1" ht="12">
      <c r="A134" s="39"/>
      <c r="B134" s="40"/>
      <c r="C134" s="41"/>
      <c r="D134" s="222" t="s">
        <v>178</v>
      </c>
      <c r="E134" s="41"/>
      <c r="F134" s="251" t="s">
        <v>236</v>
      </c>
      <c r="G134" s="41"/>
      <c r="H134" s="41"/>
      <c r="I134" s="224"/>
      <c r="J134" s="224"/>
      <c r="K134" s="41"/>
      <c r="L134" s="41"/>
      <c r="M134" s="45"/>
      <c r="N134" s="225"/>
      <c r="O134" s="226"/>
      <c r="P134" s="85"/>
      <c r="Q134" s="85"/>
      <c r="R134" s="85"/>
      <c r="S134" s="85"/>
      <c r="T134" s="85"/>
      <c r="U134" s="85"/>
      <c r="V134" s="85"/>
      <c r="W134" s="85"/>
      <c r="X134" s="86"/>
      <c r="Y134" s="39"/>
      <c r="Z134" s="39"/>
      <c r="AA134" s="39"/>
      <c r="AB134" s="39"/>
      <c r="AC134" s="39"/>
      <c r="AD134" s="39"/>
      <c r="AE134" s="39"/>
      <c r="AT134" s="18" t="s">
        <v>178</v>
      </c>
      <c r="AU134" s="18" t="s">
        <v>83</v>
      </c>
    </row>
    <row r="135" spans="1:51" s="13" customFormat="1" ht="12">
      <c r="A135" s="13"/>
      <c r="B135" s="229"/>
      <c r="C135" s="230"/>
      <c r="D135" s="222" t="s">
        <v>135</v>
      </c>
      <c r="E135" s="231" t="s">
        <v>20</v>
      </c>
      <c r="F135" s="232" t="s">
        <v>237</v>
      </c>
      <c r="G135" s="230"/>
      <c r="H135" s="233">
        <v>240</v>
      </c>
      <c r="I135" s="234"/>
      <c r="J135" s="234"/>
      <c r="K135" s="230"/>
      <c r="L135" s="230"/>
      <c r="M135" s="235"/>
      <c r="N135" s="236"/>
      <c r="O135" s="237"/>
      <c r="P135" s="237"/>
      <c r="Q135" s="237"/>
      <c r="R135" s="237"/>
      <c r="S135" s="237"/>
      <c r="T135" s="237"/>
      <c r="U135" s="237"/>
      <c r="V135" s="237"/>
      <c r="W135" s="237"/>
      <c r="X135" s="238"/>
      <c r="Y135" s="13"/>
      <c r="Z135" s="13"/>
      <c r="AA135" s="13"/>
      <c r="AB135" s="13"/>
      <c r="AC135" s="13"/>
      <c r="AD135" s="13"/>
      <c r="AE135" s="13"/>
      <c r="AT135" s="239" t="s">
        <v>135</v>
      </c>
      <c r="AU135" s="239" t="s">
        <v>83</v>
      </c>
      <c r="AV135" s="13" t="s">
        <v>83</v>
      </c>
      <c r="AW135" s="13" t="s">
        <v>5</v>
      </c>
      <c r="AX135" s="13" t="s">
        <v>73</v>
      </c>
      <c r="AY135" s="239" t="s">
        <v>122</v>
      </c>
    </row>
    <row r="136" spans="1:51" s="14" customFormat="1" ht="12">
      <c r="A136" s="14"/>
      <c r="B136" s="240"/>
      <c r="C136" s="241"/>
      <c r="D136" s="222" t="s">
        <v>135</v>
      </c>
      <c r="E136" s="242" t="s">
        <v>20</v>
      </c>
      <c r="F136" s="243" t="s">
        <v>139</v>
      </c>
      <c r="G136" s="241"/>
      <c r="H136" s="244">
        <v>240</v>
      </c>
      <c r="I136" s="245"/>
      <c r="J136" s="245"/>
      <c r="K136" s="241"/>
      <c r="L136" s="241"/>
      <c r="M136" s="246"/>
      <c r="N136" s="256"/>
      <c r="O136" s="257"/>
      <c r="P136" s="257"/>
      <c r="Q136" s="257"/>
      <c r="R136" s="257"/>
      <c r="S136" s="257"/>
      <c r="T136" s="257"/>
      <c r="U136" s="257"/>
      <c r="V136" s="257"/>
      <c r="W136" s="257"/>
      <c r="X136" s="258"/>
      <c r="Y136" s="14"/>
      <c r="Z136" s="14"/>
      <c r="AA136" s="14"/>
      <c r="AB136" s="14"/>
      <c r="AC136" s="14"/>
      <c r="AD136" s="14"/>
      <c r="AE136" s="14"/>
      <c r="AT136" s="250" t="s">
        <v>135</v>
      </c>
      <c r="AU136" s="250" t="s">
        <v>83</v>
      </c>
      <c r="AV136" s="14" t="s">
        <v>129</v>
      </c>
      <c r="AW136" s="14" t="s">
        <v>5</v>
      </c>
      <c r="AX136" s="14" t="s">
        <v>81</v>
      </c>
      <c r="AY136" s="250" t="s">
        <v>122</v>
      </c>
    </row>
    <row r="137" spans="1:31" s="2" customFormat="1" ht="6.95" customHeight="1">
      <c r="A137" s="39"/>
      <c r="B137" s="60"/>
      <c r="C137" s="61"/>
      <c r="D137" s="61"/>
      <c r="E137" s="61"/>
      <c r="F137" s="61"/>
      <c r="G137" s="61"/>
      <c r="H137" s="61"/>
      <c r="I137" s="61"/>
      <c r="J137" s="61"/>
      <c r="K137" s="61"/>
      <c r="L137" s="61"/>
      <c r="M137" s="45"/>
      <c r="N137" s="39"/>
      <c r="P137" s="39"/>
      <c r="Q137" s="39"/>
      <c r="R137" s="39"/>
      <c r="S137" s="39"/>
      <c r="T137" s="39"/>
      <c r="U137" s="39"/>
      <c r="V137" s="39"/>
      <c r="W137" s="39"/>
      <c r="X137" s="39"/>
      <c r="Y137" s="39"/>
      <c r="Z137" s="39"/>
      <c r="AA137" s="39"/>
      <c r="AB137" s="39"/>
      <c r="AC137" s="39"/>
      <c r="AD137" s="39"/>
      <c r="AE137" s="39"/>
    </row>
  </sheetData>
  <sheetProtection password="CC35" sheet="1" objects="1" scenarios="1" formatColumns="0" formatRows="0" autoFilter="0"/>
  <autoFilter ref="C84:L136"/>
  <mergeCells count="9">
    <mergeCell ref="E7:H7"/>
    <mergeCell ref="E9:H9"/>
    <mergeCell ref="E18:H18"/>
    <mergeCell ref="E27:H27"/>
    <mergeCell ref="E50:H50"/>
    <mergeCell ref="E52:H52"/>
    <mergeCell ref="E75:H75"/>
    <mergeCell ref="E77:H77"/>
    <mergeCell ref="M2:Z2"/>
  </mergeCells>
  <hyperlinks>
    <hyperlink ref="F90" r:id="rId1" display="https://podminky.urs.cz/item/CS_URS_2024_01/111103213"/>
    <hyperlink ref="F95" r:id="rId2" display="https://podminky.urs.cz/item/CS_URS_2024_01/111203201"/>
    <hyperlink ref="F106" r:id="rId3" display="https://podminky.urs.cz/item/CS_URS_2024_01/185803106"/>
    <hyperlink ref="F111" r:id="rId4" display="https://podminky.urs.cz/item/CS_URS_2024_01/18580310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5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9"/>
  <sheetViews>
    <sheetView showGridLines="0" zoomScale="110" zoomScaleNormal="110" workbookViewId="0" topLeftCell="A58"/>
  </sheetViews>
  <sheetFormatPr defaultColWidth="9.140625" defaultRowHeight="12"/>
  <cols>
    <col min="1" max="1" width="8.28125" style="259" customWidth="1"/>
    <col min="2" max="2" width="1.7109375" style="259" customWidth="1"/>
    <col min="3" max="4" width="5.00390625" style="259" customWidth="1"/>
    <col min="5" max="5" width="11.7109375" style="259" customWidth="1"/>
    <col min="6" max="6" width="9.140625" style="259" customWidth="1"/>
    <col min="7" max="7" width="5.00390625" style="259" customWidth="1"/>
    <col min="8" max="8" width="77.8515625" style="259" customWidth="1"/>
    <col min="9" max="10" width="20.00390625" style="259" customWidth="1"/>
    <col min="11" max="11" width="1.7109375" style="259" customWidth="1"/>
  </cols>
  <sheetData>
    <row r="1" s="1" customFormat="1" ht="37.5" customHeight="1"/>
    <row r="2" spans="2:11" s="1" customFormat="1" ht="7.5" customHeight="1">
      <c r="B2" s="260"/>
      <c r="C2" s="261"/>
      <c r="D2" s="261"/>
      <c r="E2" s="261"/>
      <c r="F2" s="261"/>
      <c r="G2" s="261"/>
      <c r="H2" s="261"/>
      <c r="I2" s="261"/>
      <c r="J2" s="261"/>
      <c r="K2" s="262"/>
    </row>
    <row r="3" spans="2:11" s="15" customFormat="1" ht="45" customHeight="1">
      <c r="B3" s="263"/>
      <c r="C3" s="264" t="s">
        <v>238</v>
      </c>
      <c r="D3" s="264"/>
      <c r="E3" s="264"/>
      <c r="F3" s="264"/>
      <c r="G3" s="264"/>
      <c r="H3" s="264"/>
      <c r="I3" s="264"/>
      <c r="J3" s="264"/>
      <c r="K3" s="265"/>
    </row>
    <row r="4" spans="2:11" s="1" customFormat="1" ht="25.5" customHeight="1">
      <c r="B4" s="266"/>
      <c r="C4" s="267" t="s">
        <v>239</v>
      </c>
      <c r="D4" s="267"/>
      <c r="E4" s="267"/>
      <c r="F4" s="267"/>
      <c r="G4" s="267"/>
      <c r="H4" s="267"/>
      <c r="I4" s="267"/>
      <c r="J4" s="267"/>
      <c r="K4" s="268"/>
    </row>
    <row r="5" spans="2:11" s="1" customFormat="1" ht="5.25" customHeight="1">
      <c r="B5" s="266"/>
      <c r="C5" s="269"/>
      <c r="D5" s="269"/>
      <c r="E5" s="269"/>
      <c r="F5" s="269"/>
      <c r="G5" s="269"/>
      <c r="H5" s="269"/>
      <c r="I5" s="269"/>
      <c r="J5" s="269"/>
      <c r="K5" s="268"/>
    </row>
    <row r="6" spans="2:11" s="1" customFormat="1" ht="15" customHeight="1">
      <c r="B6" s="266"/>
      <c r="C6" s="270" t="s">
        <v>240</v>
      </c>
      <c r="D6" s="270"/>
      <c r="E6" s="270"/>
      <c r="F6" s="270"/>
      <c r="G6" s="270"/>
      <c r="H6" s="270"/>
      <c r="I6" s="270"/>
      <c r="J6" s="270"/>
      <c r="K6" s="268"/>
    </row>
    <row r="7" spans="2:11" s="1" customFormat="1" ht="15" customHeight="1">
      <c r="B7" s="271"/>
      <c r="C7" s="270" t="s">
        <v>241</v>
      </c>
      <c r="D7" s="270"/>
      <c r="E7" s="270"/>
      <c r="F7" s="270"/>
      <c r="G7" s="270"/>
      <c r="H7" s="270"/>
      <c r="I7" s="270"/>
      <c r="J7" s="270"/>
      <c r="K7" s="268"/>
    </row>
    <row r="8" spans="2:11" s="1" customFormat="1" ht="12.75" customHeight="1">
      <c r="B8" s="271"/>
      <c r="C8" s="270"/>
      <c r="D8" s="270"/>
      <c r="E8" s="270"/>
      <c r="F8" s="270"/>
      <c r="G8" s="270"/>
      <c r="H8" s="270"/>
      <c r="I8" s="270"/>
      <c r="J8" s="270"/>
      <c r="K8" s="268"/>
    </row>
    <row r="9" spans="2:11" s="1" customFormat="1" ht="15" customHeight="1">
      <c r="B9" s="271"/>
      <c r="C9" s="270" t="s">
        <v>242</v>
      </c>
      <c r="D9" s="270"/>
      <c r="E9" s="270"/>
      <c r="F9" s="270"/>
      <c r="G9" s="270"/>
      <c r="H9" s="270"/>
      <c r="I9" s="270"/>
      <c r="J9" s="270"/>
      <c r="K9" s="268"/>
    </row>
    <row r="10" spans="2:11" s="1" customFormat="1" ht="15" customHeight="1">
      <c r="B10" s="271"/>
      <c r="C10" s="270"/>
      <c r="D10" s="270" t="s">
        <v>243</v>
      </c>
      <c r="E10" s="270"/>
      <c r="F10" s="270"/>
      <c r="G10" s="270"/>
      <c r="H10" s="270"/>
      <c r="I10" s="270"/>
      <c r="J10" s="270"/>
      <c r="K10" s="268"/>
    </row>
    <row r="11" spans="2:11" s="1" customFormat="1" ht="15" customHeight="1">
      <c r="B11" s="271"/>
      <c r="C11" s="272"/>
      <c r="D11" s="270" t="s">
        <v>244</v>
      </c>
      <c r="E11" s="270"/>
      <c r="F11" s="270"/>
      <c r="G11" s="270"/>
      <c r="H11" s="270"/>
      <c r="I11" s="270"/>
      <c r="J11" s="270"/>
      <c r="K11" s="268"/>
    </row>
    <row r="12" spans="2:11" s="1" customFormat="1" ht="15" customHeight="1">
      <c r="B12" s="271"/>
      <c r="C12" s="272"/>
      <c r="D12" s="270"/>
      <c r="E12" s="270"/>
      <c r="F12" s="270"/>
      <c r="G12" s="270"/>
      <c r="H12" s="270"/>
      <c r="I12" s="270"/>
      <c r="J12" s="270"/>
      <c r="K12" s="268"/>
    </row>
    <row r="13" spans="2:11" s="1" customFormat="1" ht="15" customHeight="1">
      <c r="B13" s="271"/>
      <c r="C13" s="272"/>
      <c r="D13" s="273" t="s">
        <v>245</v>
      </c>
      <c r="E13" s="270"/>
      <c r="F13" s="270"/>
      <c r="G13" s="270"/>
      <c r="H13" s="270"/>
      <c r="I13" s="270"/>
      <c r="J13" s="270"/>
      <c r="K13" s="268"/>
    </row>
    <row r="14" spans="2:11" s="1" customFormat="1" ht="12.75" customHeight="1">
      <c r="B14" s="271"/>
      <c r="C14" s="272"/>
      <c r="D14" s="272"/>
      <c r="E14" s="272"/>
      <c r="F14" s="272"/>
      <c r="G14" s="272"/>
      <c r="H14" s="272"/>
      <c r="I14" s="272"/>
      <c r="J14" s="272"/>
      <c r="K14" s="268"/>
    </row>
    <row r="15" spans="2:11" s="1" customFormat="1" ht="15" customHeight="1">
      <c r="B15" s="271"/>
      <c r="C15" s="272"/>
      <c r="D15" s="270" t="s">
        <v>246</v>
      </c>
      <c r="E15" s="270"/>
      <c r="F15" s="270"/>
      <c r="G15" s="270"/>
      <c r="H15" s="270"/>
      <c r="I15" s="270"/>
      <c r="J15" s="270"/>
      <c r="K15" s="268"/>
    </row>
    <row r="16" spans="2:11" s="1" customFormat="1" ht="15" customHeight="1">
      <c r="B16" s="271"/>
      <c r="C16" s="272"/>
      <c r="D16" s="270" t="s">
        <v>247</v>
      </c>
      <c r="E16" s="270"/>
      <c r="F16" s="270"/>
      <c r="G16" s="270"/>
      <c r="H16" s="270"/>
      <c r="I16" s="270"/>
      <c r="J16" s="270"/>
      <c r="K16" s="268"/>
    </row>
    <row r="17" spans="2:11" s="1" customFormat="1" ht="15" customHeight="1">
      <c r="B17" s="271"/>
      <c r="C17" s="272"/>
      <c r="D17" s="270" t="s">
        <v>248</v>
      </c>
      <c r="E17" s="270"/>
      <c r="F17" s="270"/>
      <c r="G17" s="270"/>
      <c r="H17" s="270"/>
      <c r="I17" s="270"/>
      <c r="J17" s="270"/>
      <c r="K17" s="268"/>
    </row>
    <row r="18" spans="2:11" s="1" customFormat="1" ht="15" customHeight="1">
      <c r="B18" s="271"/>
      <c r="C18" s="272"/>
      <c r="D18" s="272"/>
      <c r="E18" s="274" t="s">
        <v>80</v>
      </c>
      <c r="F18" s="270" t="s">
        <v>249</v>
      </c>
      <c r="G18" s="270"/>
      <c r="H18" s="270"/>
      <c r="I18" s="270"/>
      <c r="J18" s="270"/>
      <c r="K18" s="268"/>
    </row>
    <row r="19" spans="2:11" s="1" customFormat="1" ht="15" customHeight="1">
      <c r="B19" s="271"/>
      <c r="C19" s="272"/>
      <c r="D19" s="272"/>
      <c r="E19" s="274" t="s">
        <v>250</v>
      </c>
      <c r="F19" s="270" t="s">
        <v>251</v>
      </c>
      <c r="G19" s="270"/>
      <c r="H19" s="270"/>
      <c r="I19" s="270"/>
      <c r="J19" s="270"/>
      <c r="K19" s="268"/>
    </row>
    <row r="20" spans="2:11" s="1" customFormat="1" ht="15" customHeight="1">
      <c r="B20" s="271"/>
      <c r="C20" s="272"/>
      <c r="D20" s="272"/>
      <c r="E20" s="274" t="s">
        <v>252</v>
      </c>
      <c r="F20" s="270" t="s">
        <v>253</v>
      </c>
      <c r="G20" s="270"/>
      <c r="H20" s="270"/>
      <c r="I20" s="270"/>
      <c r="J20" s="270"/>
      <c r="K20" s="268"/>
    </row>
    <row r="21" spans="2:11" s="1" customFormat="1" ht="15" customHeight="1">
      <c r="B21" s="271"/>
      <c r="C21" s="272"/>
      <c r="D21" s="272"/>
      <c r="E21" s="274" t="s">
        <v>254</v>
      </c>
      <c r="F21" s="270" t="s">
        <v>255</v>
      </c>
      <c r="G21" s="270"/>
      <c r="H21" s="270"/>
      <c r="I21" s="270"/>
      <c r="J21" s="270"/>
      <c r="K21" s="268"/>
    </row>
    <row r="22" spans="2:11" s="1" customFormat="1" ht="15" customHeight="1">
      <c r="B22" s="271"/>
      <c r="C22" s="272"/>
      <c r="D22" s="272"/>
      <c r="E22" s="274" t="s">
        <v>256</v>
      </c>
      <c r="F22" s="270" t="s">
        <v>257</v>
      </c>
      <c r="G22" s="270"/>
      <c r="H22" s="270"/>
      <c r="I22" s="270"/>
      <c r="J22" s="270"/>
      <c r="K22" s="268"/>
    </row>
    <row r="23" spans="2:11" s="1" customFormat="1" ht="15" customHeight="1">
      <c r="B23" s="271"/>
      <c r="C23" s="272"/>
      <c r="D23" s="272"/>
      <c r="E23" s="274" t="s">
        <v>258</v>
      </c>
      <c r="F23" s="270" t="s">
        <v>259</v>
      </c>
      <c r="G23" s="270"/>
      <c r="H23" s="270"/>
      <c r="I23" s="270"/>
      <c r="J23" s="270"/>
      <c r="K23" s="268"/>
    </row>
    <row r="24" spans="2:11" s="1" customFormat="1" ht="12.75" customHeight="1">
      <c r="B24" s="271"/>
      <c r="C24" s="272"/>
      <c r="D24" s="272"/>
      <c r="E24" s="272"/>
      <c r="F24" s="272"/>
      <c r="G24" s="272"/>
      <c r="H24" s="272"/>
      <c r="I24" s="272"/>
      <c r="J24" s="272"/>
      <c r="K24" s="268"/>
    </row>
    <row r="25" spans="2:11" s="1" customFormat="1" ht="15" customHeight="1">
      <c r="B25" s="271"/>
      <c r="C25" s="270" t="s">
        <v>260</v>
      </c>
      <c r="D25" s="270"/>
      <c r="E25" s="270"/>
      <c r="F25" s="270"/>
      <c r="G25" s="270"/>
      <c r="H25" s="270"/>
      <c r="I25" s="270"/>
      <c r="J25" s="270"/>
      <c r="K25" s="268"/>
    </row>
    <row r="26" spans="2:11" s="1" customFormat="1" ht="15" customHeight="1">
      <c r="B26" s="271"/>
      <c r="C26" s="270" t="s">
        <v>261</v>
      </c>
      <c r="D26" s="270"/>
      <c r="E26" s="270"/>
      <c r="F26" s="270"/>
      <c r="G26" s="270"/>
      <c r="H26" s="270"/>
      <c r="I26" s="270"/>
      <c r="J26" s="270"/>
      <c r="K26" s="268"/>
    </row>
    <row r="27" spans="2:11" s="1" customFormat="1" ht="15" customHeight="1">
      <c r="B27" s="271"/>
      <c r="C27" s="270"/>
      <c r="D27" s="270" t="s">
        <v>262</v>
      </c>
      <c r="E27" s="270"/>
      <c r="F27" s="270"/>
      <c r="G27" s="270"/>
      <c r="H27" s="270"/>
      <c r="I27" s="270"/>
      <c r="J27" s="270"/>
      <c r="K27" s="268"/>
    </row>
    <row r="28" spans="2:11" s="1" customFormat="1" ht="15" customHeight="1">
      <c r="B28" s="271"/>
      <c r="C28" s="272"/>
      <c r="D28" s="270" t="s">
        <v>263</v>
      </c>
      <c r="E28" s="270"/>
      <c r="F28" s="270"/>
      <c r="G28" s="270"/>
      <c r="H28" s="270"/>
      <c r="I28" s="270"/>
      <c r="J28" s="270"/>
      <c r="K28" s="268"/>
    </row>
    <row r="29" spans="2:11" s="1" customFormat="1" ht="12.75" customHeight="1">
      <c r="B29" s="271"/>
      <c r="C29" s="272"/>
      <c r="D29" s="272"/>
      <c r="E29" s="272"/>
      <c r="F29" s="272"/>
      <c r="G29" s="272"/>
      <c r="H29" s="272"/>
      <c r="I29" s="272"/>
      <c r="J29" s="272"/>
      <c r="K29" s="268"/>
    </row>
    <row r="30" spans="2:11" s="1" customFormat="1" ht="15" customHeight="1">
      <c r="B30" s="271"/>
      <c r="C30" s="272"/>
      <c r="D30" s="270" t="s">
        <v>264</v>
      </c>
      <c r="E30" s="270"/>
      <c r="F30" s="270"/>
      <c r="G30" s="270"/>
      <c r="H30" s="270"/>
      <c r="I30" s="270"/>
      <c r="J30" s="270"/>
      <c r="K30" s="268"/>
    </row>
    <row r="31" spans="2:11" s="1" customFormat="1" ht="15" customHeight="1">
      <c r="B31" s="271"/>
      <c r="C31" s="272"/>
      <c r="D31" s="270" t="s">
        <v>265</v>
      </c>
      <c r="E31" s="270"/>
      <c r="F31" s="270"/>
      <c r="G31" s="270"/>
      <c r="H31" s="270"/>
      <c r="I31" s="270"/>
      <c r="J31" s="270"/>
      <c r="K31" s="268"/>
    </row>
    <row r="32" spans="2:11" s="1" customFormat="1" ht="12.75" customHeight="1">
      <c r="B32" s="271"/>
      <c r="C32" s="272"/>
      <c r="D32" s="272"/>
      <c r="E32" s="272"/>
      <c r="F32" s="272"/>
      <c r="G32" s="272"/>
      <c r="H32" s="272"/>
      <c r="I32" s="272"/>
      <c r="J32" s="272"/>
      <c r="K32" s="268"/>
    </row>
    <row r="33" spans="2:11" s="1" customFormat="1" ht="15" customHeight="1">
      <c r="B33" s="271"/>
      <c r="C33" s="272"/>
      <c r="D33" s="270" t="s">
        <v>266</v>
      </c>
      <c r="E33" s="270"/>
      <c r="F33" s="270"/>
      <c r="G33" s="270"/>
      <c r="H33" s="270"/>
      <c r="I33" s="270"/>
      <c r="J33" s="270"/>
      <c r="K33" s="268"/>
    </row>
    <row r="34" spans="2:11" s="1" customFormat="1" ht="15" customHeight="1">
      <c r="B34" s="271"/>
      <c r="C34" s="272"/>
      <c r="D34" s="270" t="s">
        <v>267</v>
      </c>
      <c r="E34" s="270"/>
      <c r="F34" s="270"/>
      <c r="G34" s="270"/>
      <c r="H34" s="270"/>
      <c r="I34" s="270"/>
      <c r="J34" s="270"/>
      <c r="K34" s="268"/>
    </row>
    <row r="35" spans="2:11" s="1" customFormat="1" ht="15" customHeight="1">
      <c r="B35" s="271"/>
      <c r="C35" s="272"/>
      <c r="D35" s="270" t="s">
        <v>268</v>
      </c>
      <c r="E35" s="270"/>
      <c r="F35" s="270"/>
      <c r="G35" s="270"/>
      <c r="H35" s="270"/>
      <c r="I35" s="270"/>
      <c r="J35" s="270"/>
      <c r="K35" s="268"/>
    </row>
    <row r="36" spans="2:11" s="1" customFormat="1" ht="15" customHeight="1">
      <c r="B36" s="271"/>
      <c r="C36" s="272"/>
      <c r="D36" s="270"/>
      <c r="E36" s="273" t="s">
        <v>104</v>
      </c>
      <c r="F36" s="270"/>
      <c r="G36" s="270" t="s">
        <v>269</v>
      </c>
      <c r="H36" s="270"/>
      <c r="I36" s="270"/>
      <c r="J36" s="270"/>
      <c r="K36" s="268"/>
    </row>
    <row r="37" spans="2:11" s="1" customFormat="1" ht="30.75" customHeight="1">
      <c r="B37" s="271"/>
      <c r="C37" s="272"/>
      <c r="D37" s="270"/>
      <c r="E37" s="273" t="s">
        <v>270</v>
      </c>
      <c r="F37" s="270"/>
      <c r="G37" s="270" t="s">
        <v>271</v>
      </c>
      <c r="H37" s="270"/>
      <c r="I37" s="270"/>
      <c r="J37" s="270"/>
      <c r="K37" s="268"/>
    </row>
    <row r="38" spans="2:11" s="1" customFormat="1" ht="15" customHeight="1">
      <c r="B38" s="271"/>
      <c r="C38" s="272"/>
      <c r="D38" s="270"/>
      <c r="E38" s="273" t="s">
        <v>52</v>
      </c>
      <c r="F38" s="270"/>
      <c r="G38" s="270" t="s">
        <v>272</v>
      </c>
      <c r="H38" s="270"/>
      <c r="I38" s="270"/>
      <c r="J38" s="270"/>
      <c r="K38" s="268"/>
    </row>
    <row r="39" spans="2:11" s="1" customFormat="1" ht="15" customHeight="1">
      <c r="B39" s="271"/>
      <c r="C39" s="272"/>
      <c r="D39" s="270"/>
      <c r="E39" s="273" t="s">
        <v>53</v>
      </c>
      <c r="F39" s="270"/>
      <c r="G39" s="270" t="s">
        <v>273</v>
      </c>
      <c r="H39" s="270"/>
      <c r="I39" s="270"/>
      <c r="J39" s="270"/>
      <c r="K39" s="268"/>
    </row>
    <row r="40" spans="2:11" s="1" customFormat="1" ht="15" customHeight="1">
      <c r="B40" s="271"/>
      <c r="C40" s="272"/>
      <c r="D40" s="270"/>
      <c r="E40" s="273" t="s">
        <v>105</v>
      </c>
      <c r="F40" s="270"/>
      <c r="G40" s="270" t="s">
        <v>274</v>
      </c>
      <c r="H40" s="270"/>
      <c r="I40" s="270"/>
      <c r="J40" s="270"/>
      <c r="K40" s="268"/>
    </row>
    <row r="41" spans="2:11" s="1" customFormat="1" ht="15" customHeight="1">
      <c r="B41" s="271"/>
      <c r="C41" s="272"/>
      <c r="D41" s="270"/>
      <c r="E41" s="273" t="s">
        <v>106</v>
      </c>
      <c r="F41" s="270"/>
      <c r="G41" s="270" t="s">
        <v>275</v>
      </c>
      <c r="H41" s="270"/>
      <c r="I41" s="270"/>
      <c r="J41" s="270"/>
      <c r="K41" s="268"/>
    </row>
    <row r="42" spans="2:11" s="1" customFormat="1" ht="15" customHeight="1">
      <c r="B42" s="271"/>
      <c r="C42" s="272"/>
      <c r="D42" s="270"/>
      <c r="E42" s="273" t="s">
        <v>276</v>
      </c>
      <c r="F42" s="270"/>
      <c r="G42" s="270" t="s">
        <v>277</v>
      </c>
      <c r="H42" s="270"/>
      <c r="I42" s="270"/>
      <c r="J42" s="270"/>
      <c r="K42" s="268"/>
    </row>
    <row r="43" spans="2:11" s="1" customFormat="1" ht="15" customHeight="1">
      <c r="B43" s="271"/>
      <c r="C43" s="272"/>
      <c r="D43" s="270"/>
      <c r="E43" s="273"/>
      <c r="F43" s="270"/>
      <c r="G43" s="270" t="s">
        <v>278</v>
      </c>
      <c r="H43" s="270"/>
      <c r="I43" s="270"/>
      <c r="J43" s="270"/>
      <c r="K43" s="268"/>
    </row>
    <row r="44" spans="2:11" s="1" customFormat="1" ht="15" customHeight="1">
      <c r="B44" s="271"/>
      <c r="C44" s="272"/>
      <c r="D44" s="270"/>
      <c r="E44" s="273" t="s">
        <v>279</v>
      </c>
      <c r="F44" s="270"/>
      <c r="G44" s="270" t="s">
        <v>280</v>
      </c>
      <c r="H44" s="270"/>
      <c r="I44" s="270"/>
      <c r="J44" s="270"/>
      <c r="K44" s="268"/>
    </row>
    <row r="45" spans="2:11" s="1" customFormat="1" ht="15" customHeight="1">
      <c r="B45" s="271"/>
      <c r="C45" s="272"/>
      <c r="D45" s="270"/>
      <c r="E45" s="273" t="s">
        <v>109</v>
      </c>
      <c r="F45" s="270"/>
      <c r="G45" s="270" t="s">
        <v>281</v>
      </c>
      <c r="H45" s="270"/>
      <c r="I45" s="270"/>
      <c r="J45" s="270"/>
      <c r="K45" s="268"/>
    </row>
    <row r="46" spans="2:11" s="1" customFormat="1" ht="12.75" customHeight="1">
      <c r="B46" s="271"/>
      <c r="C46" s="272"/>
      <c r="D46" s="270"/>
      <c r="E46" s="270"/>
      <c r="F46" s="270"/>
      <c r="G46" s="270"/>
      <c r="H46" s="270"/>
      <c r="I46" s="270"/>
      <c r="J46" s="270"/>
      <c r="K46" s="268"/>
    </row>
    <row r="47" spans="2:11" s="1" customFormat="1" ht="15" customHeight="1">
      <c r="B47" s="271"/>
      <c r="C47" s="272"/>
      <c r="D47" s="270" t="s">
        <v>282</v>
      </c>
      <c r="E47" s="270"/>
      <c r="F47" s="270"/>
      <c r="G47" s="270"/>
      <c r="H47" s="270"/>
      <c r="I47" s="270"/>
      <c r="J47" s="270"/>
      <c r="K47" s="268"/>
    </row>
    <row r="48" spans="2:11" s="1" customFormat="1" ht="15" customHeight="1">
      <c r="B48" s="271"/>
      <c r="C48" s="272"/>
      <c r="D48" s="272"/>
      <c r="E48" s="270" t="s">
        <v>283</v>
      </c>
      <c r="F48" s="270"/>
      <c r="G48" s="270"/>
      <c r="H48" s="270"/>
      <c r="I48" s="270"/>
      <c r="J48" s="270"/>
      <c r="K48" s="268"/>
    </row>
    <row r="49" spans="2:11" s="1" customFormat="1" ht="15" customHeight="1">
      <c r="B49" s="271"/>
      <c r="C49" s="272"/>
      <c r="D49" s="272"/>
      <c r="E49" s="270" t="s">
        <v>284</v>
      </c>
      <c r="F49" s="270"/>
      <c r="G49" s="270"/>
      <c r="H49" s="270"/>
      <c r="I49" s="270"/>
      <c r="J49" s="270"/>
      <c r="K49" s="268"/>
    </row>
    <row r="50" spans="2:11" s="1" customFormat="1" ht="15" customHeight="1">
      <c r="B50" s="271"/>
      <c r="C50" s="272"/>
      <c r="D50" s="272"/>
      <c r="E50" s="270" t="s">
        <v>285</v>
      </c>
      <c r="F50" s="270"/>
      <c r="G50" s="270"/>
      <c r="H50" s="270"/>
      <c r="I50" s="270"/>
      <c r="J50" s="270"/>
      <c r="K50" s="268"/>
    </row>
    <row r="51" spans="2:11" s="1" customFormat="1" ht="15" customHeight="1">
      <c r="B51" s="271"/>
      <c r="C51" s="272"/>
      <c r="D51" s="270" t="s">
        <v>286</v>
      </c>
      <c r="E51" s="270"/>
      <c r="F51" s="270"/>
      <c r="G51" s="270"/>
      <c r="H51" s="270"/>
      <c r="I51" s="270"/>
      <c r="J51" s="270"/>
      <c r="K51" s="268"/>
    </row>
    <row r="52" spans="2:11" s="1" customFormat="1" ht="25.5" customHeight="1">
      <c r="B52" s="266"/>
      <c r="C52" s="267" t="s">
        <v>287</v>
      </c>
      <c r="D52" s="267"/>
      <c r="E52" s="267"/>
      <c r="F52" s="267"/>
      <c r="G52" s="267"/>
      <c r="H52" s="267"/>
      <c r="I52" s="267"/>
      <c r="J52" s="267"/>
      <c r="K52" s="268"/>
    </row>
    <row r="53" spans="2:11" s="1" customFormat="1" ht="5.25" customHeight="1">
      <c r="B53" s="266"/>
      <c r="C53" s="269"/>
      <c r="D53" s="269"/>
      <c r="E53" s="269"/>
      <c r="F53" s="269"/>
      <c r="G53" s="269"/>
      <c r="H53" s="269"/>
      <c r="I53" s="269"/>
      <c r="J53" s="269"/>
      <c r="K53" s="268"/>
    </row>
    <row r="54" spans="2:11" s="1" customFormat="1" ht="15" customHeight="1">
      <c r="B54" s="266"/>
      <c r="C54" s="270" t="s">
        <v>288</v>
      </c>
      <c r="D54" s="270"/>
      <c r="E54" s="270"/>
      <c r="F54" s="270"/>
      <c r="G54" s="270"/>
      <c r="H54" s="270"/>
      <c r="I54" s="270"/>
      <c r="J54" s="270"/>
      <c r="K54" s="268"/>
    </row>
    <row r="55" spans="2:11" s="1" customFormat="1" ht="15" customHeight="1">
      <c r="B55" s="266"/>
      <c r="C55" s="270" t="s">
        <v>289</v>
      </c>
      <c r="D55" s="270"/>
      <c r="E55" s="270"/>
      <c r="F55" s="270"/>
      <c r="G55" s="270"/>
      <c r="H55" s="270"/>
      <c r="I55" s="270"/>
      <c r="J55" s="270"/>
      <c r="K55" s="268"/>
    </row>
    <row r="56" spans="2:11" s="1" customFormat="1" ht="12.75" customHeight="1">
      <c r="B56" s="266"/>
      <c r="C56" s="270"/>
      <c r="D56" s="270"/>
      <c r="E56" s="270"/>
      <c r="F56" s="270"/>
      <c r="G56" s="270"/>
      <c r="H56" s="270"/>
      <c r="I56" s="270"/>
      <c r="J56" s="270"/>
      <c r="K56" s="268"/>
    </row>
    <row r="57" spans="2:11" s="1" customFormat="1" ht="15" customHeight="1">
      <c r="B57" s="266"/>
      <c r="C57" s="270" t="s">
        <v>290</v>
      </c>
      <c r="D57" s="270"/>
      <c r="E57" s="270"/>
      <c r="F57" s="270"/>
      <c r="G57" s="270"/>
      <c r="H57" s="270"/>
      <c r="I57" s="270"/>
      <c r="J57" s="270"/>
      <c r="K57" s="268"/>
    </row>
    <row r="58" spans="2:11" s="1" customFormat="1" ht="15" customHeight="1">
      <c r="B58" s="266"/>
      <c r="C58" s="272"/>
      <c r="D58" s="270" t="s">
        <v>291</v>
      </c>
      <c r="E58" s="270"/>
      <c r="F58" s="270"/>
      <c r="G58" s="270"/>
      <c r="H58" s="270"/>
      <c r="I58" s="270"/>
      <c r="J58" s="270"/>
      <c r="K58" s="268"/>
    </row>
    <row r="59" spans="2:11" s="1" customFormat="1" ht="15" customHeight="1">
      <c r="B59" s="266"/>
      <c r="C59" s="272"/>
      <c r="D59" s="270" t="s">
        <v>292</v>
      </c>
      <c r="E59" s="270"/>
      <c r="F59" s="270"/>
      <c r="G59" s="270"/>
      <c r="H59" s="270"/>
      <c r="I59" s="270"/>
      <c r="J59" s="270"/>
      <c r="K59" s="268"/>
    </row>
    <row r="60" spans="2:11" s="1" customFormat="1" ht="15" customHeight="1">
      <c r="B60" s="266"/>
      <c r="C60" s="272"/>
      <c r="D60" s="270" t="s">
        <v>293</v>
      </c>
      <c r="E60" s="270"/>
      <c r="F60" s="270"/>
      <c r="G60" s="270"/>
      <c r="H60" s="270"/>
      <c r="I60" s="270"/>
      <c r="J60" s="270"/>
      <c r="K60" s="268"/>
    </row>
    <row r="61" spans="2:11" s="1" customFormat="1" ht="15" customHeight="1">
      <c r="B61" s="266"/>
      <c r="C61" s="272"/>
      <c r="D61" s="270" t="s">
        <v>294</v>
      </c>
      <c r="E61" s="270"/>
      <c r="F61" s="270"/>
      <c r="G61" s="270"/>
      <c r="H61" s="270"/>
      <c r="I61" s="270"/>
      <c r="J61" s="270"/>
      <c r="K61" s="268"/>
    </row>
    <row r="62" spans="2:11" s="1" customFormat="1" ht="15" customHeight="1">
      <c r="B62" s="266"/>
      <c r="C62" s="272"/>
      <c r="D62" s="275" t="s">
        <v>295</v>
      </c>
      <c r="E62" s="275"/>
      <c r="F62" s="275"/>
      <c r="G62" s="275"/>
      <c r="H62" s="275"/>
      <c r="I62" s="275"/>
      <c r="J62" s="275"/>
      <c r="K62" s="268"/>
    </row>
    <row r="63" spans="2:11" s="1" customFormat="1" ht="15" customHeight="1">
      <c r="B63" s="266"/>
      <c r="C63" s="272"/>
      <c r="D63" s="270" t="s">
        <v>296</v>
      </c>
      <c r="E63" s="270"/>
      <c r="F63" s="270"/>
      <c r="G63" s="270"/>
      <c r="H63" s="270"/>
      <c r="I63" s="270"/>
      <c r="J63" s="270"/>
      <c r="K63" s="268"/>
    </row>
    <row r="64" spans="2:11" s="1" customFormat="1" ht="12.75" customHeight="1">
      <c r="B64" s="266"/>
      <c r="C64" s="272"/>
      <c r="D64" s="272"/>
      <c r="E64" s="276"/>
      <c r="F64" s="272"/>
      <c r="G64" s="272"/>
      <c r="H64" s="272"/>
      <c r="I64" s="272"/>
      <c r="J64" s="272"/>
      <c r="K64" s="268"/>
    </row>
    <row r="65" spans="2:11" s="1" customFormat="1" ht="15" customHeight="1">
      <c r="B65" s="266"/>
      <c r="C65" s="272"/>
      <c r="D65" s="270" t="s">
        <v>297</v>
      </c>
      <c r="E65" s="270"/>
      <c r="F65" s="270"/>
      <c r="G65" s="270"/>
      <c r="H65" s="270"/>
      <c r="I65" s="270"/>
      <c r="J65" s="270"/>
      <c r="K65" s="268"/>
    </row>
    <row r="66" spans="2:11" s="1" customFormat="1" ht="15" customHeight="1">
      <c r="B66" s="266"/>
      <c r="C66" s="272"/>
      <c r="D66" s="275" t="s">
        <v>298</v>
      </c>
      <c r="E66" s="275"/>
      <c r="F66" s="275"/>
      <c r="G66" s="275"/>
      <c r="H66" s="275"/>
      <c r="I66" s="275"/>
      <c r="J66" s="275"/>
      <c r="K66" s="268"/>
    </row>
    <row r="67" spans="2:11" s="1" customFormat="1" ht="15" customHeight="1">
      <c r="B67" s="266"/>
      <c r="C67" s="272"/>
      <c r="D67" s="270" t="s">
        <v>299</v>
      </c>
      <c r="E67" s="270"/>
      <c r="F67" s="270"/>
      <c r="G67" s="270"/>
      <c r="H67" s="270"/>
      <c r="I67" s="270"/>
      <c r="J67" s="270"/>
      <c r="K67" s="268"/>
    </row>
    <row r="68" spans="2:11" s="1" customFormat="1" ht="15" customHeight="1">
      <c r="B68" s="266"/>
      <c r="C68" s="272"/>
      <c r="D68" s="270" t="s">
        <v>300</v>
      </c>
      <c r="E68" s="270"/>
      <c r="F68" s="270"/>
      <c r="G68" s="270"/>
      <c r="H68" s="270"/>
      <c r="I68" s="270"/>
      <c r="J68" s="270"/>
      <c r="K68" s="268"/>
    </row>
    <row r="69" spans="2:11" s="1" customFormat="1" ht="15" customHeight="1">
      <c r="B69" s="266"/>
      <c r="C69" s="272"/>
      <c r="D69" s="270" t="s">
        <v>301</v>
      </c>
      <c r="E69" s="270"/>
      <c r="F69" s="270"/>
      <c r="G69" s="270"/>
      <c r="H69" s="270"/>
      <c r="I69" s="270"/>
      <c r="J69" s="270"/>
      <c r="K69" s="268"/>
    </row>
    <row r="70" spans="2:11" s="1" customFormat="1" ht="15" customHeight="1">
      <c r="B70" s="266"/>
      <c r="C70" s="272"/>
      <c r="D70" s="270" t="s">
        <v>302</v>
      </c>
      <c r="E70" s="270"/>
      <c r="F70" s="270"/>
      <c r="G70" s="270"/>
      <c r="H70" s="270"/>
      <c r="I70" s="270"/>
      <c r="J70" s="270"/>
      <c r="K70" s="268"/>
    </row>
    <row r="71" spans="2:11" s="1" customFormat="1" ht="12.75" customHeight="1">
      <c r="B71" s="277"/>
      <c r="C71" s="278"/>
      <c r="D71" s="278"/>
      <c r="E71" s="278"/>
      <c r="F71" s="278"/>
      <c r="G71" s="278"/>
      <c r="H71" s="278"/>
      <c r="I71" s="278"/>
      <c r="J71" s="278"/>
      <c r="K71" s="279"/>
    </row>
    <row r="72" spans="2:11" s="1" customFormat="1" ht="18.75" customHeight="1">
      <c r="B72" s="280"/>
      <c r="C72" s="280"/>
      <c r="D72" s="280"/>
      <c r="E72" s="280"/>
      <c r="F72" s="280"/>
      <c r="G72" s="280"/>
      <c r="H72" s="280"/>
      <c r="I72" s="280"/>
      <c r="J72" s="280"/>
      <c r="K72" s="281"/>
    </row>
    <row r="73" spans="2:11" s="1" customFormat="1" ht="18.75" customHeight="1">
      <c r="B73" s="281"/>
      <c r="C73" s="281"/>
      <c r="D73" s="281"/>
      <c r="E73" s="281"/>
      <c r="F73" s="281"/>
      <c r="G73" s="281"/>
      <c r="H73" s="281"/>
      <c r="I73" s="281"/>
      <c r="J73" s="281"/>
      <c r="K73" s="281"/>
    </row>
    <row r="74" spans="2:11" s="1" customFormat="1" ht="7.5" customHeight="1">
      <c r="B74" s="282"/>
      <c r="C74" s="283"/>
      <c r="D74" s="283"/>
      <c r="E74" s="283"/>
      <c r="F74" s="283"/>
      <c r="G74" s="283"/>
      <c r="H74" s="283"/>
      <c r="I74" s="283"/>
      <c r="J74" s="283"/>
      <c r="K74" s="284"/>
    </row>
    <row r="75" spans="2:11" s="1" customFormat="1" ht="45" customHeight="1">
      <c r="B75" s="285"/>
      <c r="C75" s="286" t="s">
        <v>303</v>
      </c>
      <c r="D75" s="286"/>
      <c r="E75" s="286"/>
      <c r="F75" s="286"/>
      <c r="G75" s="286"/>
      <c r="H75" s="286"/>
      <c r="I75" s="286"/>
      <c r="J75" s="286"/>
      <c r="K75" s="287"/>
    </row>
    <row r="76" spans="2:11" s="1" customFormat="1" ht="17.25" customHeight="1">
      <c r="B76" s="285"/>
      <c r="C76" s="288" t="s">
        <v>304</v>
      </c>
      <c r="D76" s="288"/>
      <c r="E76" s="288"/>
      <c r="F76" s="288" t="s">
        <v>305</v>
      </c>
      <c r="G76" s="289"/>
      <c r="H76" s="288" t="s">
        <v>53</v>
      </c>
      <c r="I76" s="288" t="s">
        <v>56</v>
      </c>
      <c r="J76" s="288" t="s">
        <v>306</v>
      </c>
      <c r="K76" s="287"/>
    </row>
    <row r="77" spans="2:11" s="1" customFormat="1" ht="17.25" customHeight="1">
      <c r="B77" s="285"/>
      <c r="C77" s="290" t="s">
        <v>307</v>
      </c>
      <c r="D77" s="290"/>
      <c r="E77" s="290"/>
      <c r="F77" s="291" t="s">
        <v>308</v>
      </c>
      <c r="G77" s="292"/>
      <c r="H77" s="290"/>
      <c r="I77" s="290"/>
      <c r="J77" s="290" t="s">
        <v>309</v>
      </c>
      <c r="K77" s="287"/>
    </row>
    <row r="78" spans="2:11" s="1" customFormat="1" ht="5.25" customHeight="1">
      <c r="B78" s="285"/>
      <c r="C78" s="293"/>
      <c r="D78" s="293"/>
      <c r="E78" s="293"/>
      <c r="F78" s="293"/>
      <c r="G78" s="294"/>
      <c r="H78" s="293"/>
      <c r="I78" s="293"/>
      <c r="J78" s="293"/>
      <c r="K78" s="287"/>
    </row>
    <row r="79" spans="2:11" s="1" customFormat="1" ht="15" customHeight="1">
      <c r="B79" s="285"/>
      <c r="C79" s="273" t="s">
        <v>52</v>
      </c>
      <c r="D79" s="295"/>
      <c r="E79" s="295"/>
      <c r="F79" s="296" t="s">
        <v>310</v>
      </c>
      <c r="G79" s="297"/>
      <c r="H79" s="273" t="s">
        <v>311</v>
      </c>
      <c r="I79" s="273" t="s">
        <v>312</v>
      </c>
      <c r="J79" s="273">
        <v>20</v>
      </c>
      <c r="K79" s="287"/>
    </row>
    <row r="80" spans="2:11" s="1" customFormat="1" ht="15" customHeight="1">
      <c r="B80" s="285"/>
      <c r="C80" s="273" t="s">
        <v>313</v>
      </c>
      <c r="D80" s="273"/>
      <c r="E80" s="273"/>
      <c r="F80" s="296" t="s">
        <v>310</v>
      </c>
      <c r="G80" s="297"/>
      <c r="H80" s="273" t="s">
        <v>314</v>
      </c>
      <c r="I80" s="273" t="s">
        <v>312</v>
      </c>
      <c r="J80" s="273">
        <v>120</v>
      </c>
      <c r="K80" s="287"/>
    </row>
    <row r="81" spans="2:11" s="1" customFormat="1" ht="15" customHeight="1">
      <c r="B81" s="298"/>
      <c r="C81" s="273" t="s">
        <v>315</v>
      </c>
      <c r="D81" s="273"/>
      <c r="E81" s="273"/>
      <c r="F81" s="296" t="s">
        <v>316</v>
      </c>
      <c r="G81" s="297"/>
      <c r="H81" s="273" t="s">
        <v>317</v>
      </c>
      <c r="I81" s="273" t="s">
        <v>312</v>
      </c>
      <c r="J81" s="273">
        <v>50</v>
      </c>
      <c r="K81" s="287"/>
    </row>
    <row r="82" spans="2:11" s="1" customFormat="1" ht="15" customHeight="1">
      <c r="B82" s="298"/>
      <c r="C82" s="273" t="s">
        <v>318</v>
      </c>
      <c r="D82" s="273"/>
      <c r="E82" s="273"/>
      <c r="F82" s="296" t="s">
        <v>310</v>
      </c>
      <c r="G82" s="297"/>
      <c r="H82" s="273" t="s">
        <v>319</v>
      </c>
      <c r="I82" s="273" t="s">
        <v>320</v>
      </c>
      <c r="J82" s="273"/>
      <c r="K82" s="287"/>
    </row>
    <row r="83" spans="2:11" s="1" customFormat="1" ht="15" customHeight="1">
      <c r="B83" s="298"/>
      <c r="C83" s="299" t="s">
        <v>321</v>
      </c>
      <c r="D83" s="299"/>
      <c r="E83" s="299"/>
      <c r="F83" s="300" t="s">
        <v>316</v>
      </c>
      <c r="G83" s="299"/>
      <c r="H83" s="299" t="s">
        <v>322</v>
      </c>
      <c r="I83" s="299" t="s">
        <v>312</v>
      </c>
      <c r="J83" s="299">
        <v>15</v>
      </c>
      <c r="K83" s="287"/>
    </row>
    <row r="84" spans="2:11" s="1" customFormat="1" ht="15" customHeight="1">
      <c r="B84" s="298"/>
      <c r="C84" s="299" t="s">
        <v>323</v>
      </c>
      <c r="D84" s="299"/>
      <c r="E84" s="299"/>
      <c r="F84" s="300" t="s">
        <v>316</v>
      </c>
      <c r="G84" s="299"/>
      <c r="H84" s="299" t="s">
        <v>324</v>
      </c>
      <c r="I84" s="299" t="s">
        <v>312</v>
      </c>
      <c r="J84" s="299">
        <v>15</v>
      </c>
      <c r="K84" s="287"/>
    </row>
    <row r="85" spans="2:11" s="1" customFormat="1" ht="15" customHeight="1">
      <c r="B85" s="298"/>
      <c r="C85" s="299" t="s">
        <v>325</v>
      </c>
      <c r="D85" s="299"/>
      <c r="E85" s="299"/>
      <c r="F85" s="300" t="s">
        <v>316</v>
      </c>
      <c r="G85" s="299"/>
      <c r="H85" s="299" t="s">
        <v>326</v>
      </c>
      <c r="I85" s="299" t="s">
        <v>312</v>
      </c>
      <c r="J85" s="299">
        <v>20</v>
      </c>
      <c r="K85" s="287"/>
    </row>
    <row r="86" spans="2:11" s="1" customFormat="1" ht="15" customHeight="1">
      <c r="B86" s="298"/>
      <c r="C86" s="299" t="s">
        <v>327</v>
      </c>
      <c r="D86" s="299"/>
      <c r="E86" s="299"/>
      <c r="F86" s="300" t="s">
        <v>316</v>
      </c>
      <c r="G86" s="299"/>
      <c r="H86" s="299" t="s">
        <v>328</v>
      </c>
      <c r="I86" s="299" t="s">
        <v>312</v>
      </c>
      <c r="J86" s="299">
        <v>20</v>
      </c>
      <c r="K86" s="287"/>
    </row>
    <row r="87" spans="2:11" s="1" customFormat="1" ht="15" customHeight="1">
      <c r="B87" s="298"/>
      <c r="C87" s="273" t="s">
        <v>329</v>
      </c>
      <c r="D87" s="273"/>
      <c r="E87" s="273"/>
      <c r="F87" s="296" t="s">
        <v>316</v>
      </c>
      <c r="G87" s="297"/>
      <c r="H87" s="273" t="s">
        <v>330</v>
      </c>
      <c r="I87" s="273" t="s">
        <v>312</v>
      </c>
      <c r="J87" s="273">
        <v>50</v>
      </c>
      <c r="K87" s="287"/>
    </row>
    <row r="88" spans="2:11" s="1" customFormat="1" ht="15" customHeight="1">
      <c r="B88" s="298"/>
      <c r="C88" s="273" t="s">
        <v>331</v>
      </c>
      <c r="D88" s="273"/>
      <c r="E88" s="273"/>
      <c r="F88" s="296" t="s">
        <v>316</v>
      </c>
      <c r="G88" s="297"/>
      <c r="H88" s="273" t="s">
        <v>332</v>
      </c>
      <c r="I88" s="273" t="s">
        <v>312</v>
      </c>
      <c r="J88" s="273">
        <v>20</v>
      </c>
      <c r="K88" s="287"/>
    </row>
    <row r="89" spans="2:11" s="1" customFormat="1" ht="15" customHeight="1">
      <c r="B89" s="298"/>
      <c r="C89" s="273" t="s">
        <v>333</v>
      </c>
      <c r="D89" s="273"/>
      <c r="E89" s="273"/>
      <c r="F89" s="296" t="s">
        <v>316</v>
      </c>
      <c r="G89" s="297"/>
      <c r="H89" s="273" t="s">
        <v>334</v>
      </c>
      <c r="I89" s="273" t="s">
        <v>312</v>
      </c>
      <c r="J89" s="273">
        <v>20</v>
      </c>
      <c r="K89" s="287"/>
    </row>
    <row r="90" spans="2:11" s="1" customFormat="1" ht="15" customHeight="1">
      <c r="B90" s="298"/>
      <c r="C90" s="273" t="s">
        <v>335</v>
      </c>
      <c r="D90" s="273"/>
      <c r="E90" s="273"/>
      <c r="F90" s="296" t="s">
        <v>316</v>
      </c>
      <c r="G90" s="297"/>
      <c r="H90" s="273" t="s">
        <v>336</v>
      </c>
      <c r="I90" s="273" t="s">
        <v>312</v>
      </c>
      <c r="J90" s="273">
        <v>50</v>
      </c>
      <c r="K90" s="287"/>
    </row>
    <row r="91" spans="2:11" s="1" customFormat="1" ht="15" customHeight="1">
      <c r="B91" s="298"/>
      <c r="C91" s="273" t="s">
        <v>337</v>
      </c>
      <c r="D91" s="273"/>
      <c r="E91" s="273"/>
      <c r="F91" s="296" t="s">
        <v>316</v>
      </c>
      <c r="G91" s="297"/>
      <c r="H91" s="273" t="s">
        <v>337</v>
      </c>
      <c r="I91" s="273" t="s">
        <v>312</v>
      </c>
      <c r="J91" s="273">
        <v>50</v>
      </c>
      <c r="K91" s="287"/>
    </row>
    <row r="92" spans="2:11" s="1" customFormat="1" ht="15" customHeight="1">
      <c r="B92" s="298"/>
      <c r="C92" s="273" t="s">
        <v>338</v>
      </c>
      <c r="D92" s="273"/>
      <c r="E92" s="273"/>
      <c r="F92" s="296" t="s">
        <v>316</v>
      </c>
      <c r="G92" s="297"/>
      <c r="H92" s="273" t="s">
        <v>339</v>
      </c>
      <c r="I92" s="273" t="s">
        <v>312</v>
      </c>
      <c r="J92" s="273">
        <v>255</v>
      </c>
      <c r="K92" s="287"/>
    </row>
    <row r="93" spans="2:11" s="1" customFormat="1" ht="15" customHeight="1">
      <c r="B93" s="298"/>
      <c r="C93" s="273" t="s">
        <v>340</v>
      </c>
      <c r="D93" s="273"/>
      <c r="E93" s="273"/>
      <c r="F93" s="296" t="s">
        <v>310</v>
      </c>
      <c r="G93" s="297"/>
      <c r="H93" s="273" t="s">
        <v>341</v>
      </c>
      <c r="I93" s="273" t="s">
        <v>342</v>
      </c>
      <c r="J93" s="273"/>
      <c r="K93" s="287"/>
    </row>
    <row r="94" spans="2:11" s="1" customFormat="1" ht="15" customHeight="1">
      <c r="B94" s="298"/>
      <c r="C94" s="273" t="s">
        <v>343</v>
      </c>
      <c r="D94" s="273"/>
      <c r="E94" s="273"/>
      <c r="F94" s="296" t="s">
        <v>310</v>
      </c>
      <c r="G94" s="297"/>
      <c r="H94" s="273" t="s">
        <v>344</v>
      </c>
      <c r="I94" s="273" t="s">
        <v>345</v>
      </c>
      <c r="J94" s="273"/>
      <c r="K94" s="287"/>
    </row>
    <row r="95" spans="2:11" s="1" customFormat="1" ht="15" customHeight="1">
      <c r="B95" s="298"/>
      <c r="C95" s="273" t="s">
        <v>346</v>
      </c>
      <c r="D95" s="273"/>
      <c r="E95" s="273"/>
      <c r="F95" s="296" t="s">
        <v>310</v>
      </c>
      <c r="G95" s="297"/>
      <c r="H95" s="273" t="s">
        <v>346</v>
      </c>
      <c r="I95" s="273" t="s">
        <v>345</v>
      </c>
      <c r="J95" s="273"/>
      <c r="K95" s="287"/>
    </row>
    <row r="96" spans="2:11" s="1" customFormat="1" ht="15" customHeight="1">
      <c r="B96" s="298"/>
      <c r="C96" s="273" t="s">
        <v>37</v>
      </c>
      <c r="D96" s="273"/>
      <c r="E96" s="273"/>
      <c r="F96" s="296" t="s">
        <v>310</v>
      </c>
      <c r="G96" s="297"/>
      <c r="H96" s="273" t="s">
        <v>347</v>
      </c>
      <c r="I96" s="273" t="s">
        <v>345</v>
      </c>
      <c r="J96" s="273"/>
      <c r="K96" s="287"/>
    </row>
    <row r="97" spans="2:11" s="1" customFormat="1" ht="15" customHeight="1">
      <c r="B97" s="298"/>
      <c r="C97" s="273" t="s">
        <v>47</v>
      </c>
      <c r="D97" s="273"/>
      <c r="E97" s="273"/>
      <c r="F97" s="296" t="s">
        <v>310</v>
      </c>
      <c r="G97" s="297"/>
      <c r="H97" s="273" t="s">
        <v>348</v>
      </c>
      <c r="I97" s="273" t="s">
        <v>345</v>
      </c>
      <c r="J97" s="273"/>
      <c r="K97" s="287"/>
    </row>
    <row r="98" spans="2:11" s="1" customFormat="1" ht="15" customHeight="1">
      <c r="B98" s="301"/>
      <c r="C98" s="302"/>
      <c r="D98" s="302"/>
      <c r="E98" s="302"/>
      <c r="F98" s="302"/>
      <c r="G98" s="302"/>
      <c r="H98" s="302"/>
      <c r="I98" s="302"/>
      <c r="J98" s="302"/>
      <c r="K98" s="303"/>
    </row>
    <row r="99" spans="2:11" s="1" customFormat="1" ht="18.75" customHeight="1">
      <c r="B99" s="304"/>
      <c r="C99" s="305"/>
      <c r="D99" s="305"/>
      <c r="E99" s="305"/>
      <c r="F99" s="305"/>
      <c r="G99" s="305"/>
      <c r="H99" s="305"/>
      <c r="I99" s="305"/>
      <c r="J99" s="305"/>
      <c r="K99" s="304"/>
    </row>
    <row r="100" spans="2:11" s="1" customFormat="1" ht="18.75" customHeight="1">
      <c r="B100" s="281"/>
      <c r="C100" s="281"/>
      <c r="D100" s="281"/>
      <c r="E100" s="281"/>
      <c r="F100" s="281"/>
      <c r="G100" s="281"/>
      <c r="H100" s="281"/>
      <c r="I100" s="281"/>
      <c r="J100" s="281"/>
      <c r="K100" s="281"/>
    </row>
    <row r="101" spans="2:11" s="1" customFormat="1" ht="7.5" customHeight="1">
      <c r="B101" s="282"/>
      <c r="C101" s="283"/>
      <c r="D101" s="283"/>
      <c r="E101" s="283"/>
      <c r="F101" s="283"/>
      <c r="G101" s="283"/>
      <c r="H101" s="283"/>
      <c r="I101" s="283"/>
      <c r="J101" s="283"/>
      <c r="K101" s="284"/>
    </row>
    <row r="102" spans="2:11" s="1" customFormat="1" ht="45" customHeight="1">
      <c r="B102" s="285"/>
      <c r="C102" s="286" t="s">
        <v>349</v>
      </c>
      <c r="D102" s="286"/>
      <c r="E102" s="286"/>
      <c r="F102" s="286"/>
      <c r="G102" s="286"/>
      <c r="H102" s="286"/>
      <c r="I102" s="286"/>
      <c r="J102" s="286"/>
      <c r="K102" s="287"/>
    </row>
    <row r="103" spans="2:11" s="1" customFormat="1" ht="17.25" customHeight="1">
      <c r="B103" s="285"/>
      <c r="C103" s="288" t="s">
        <v>304</v>
      </c>
      <c r="D103" s="288"/>
      <c r="E103" s="288"/>
      <c r="F103" s="288" t="s">
        <v>305</v>
      </c>
      <c r="G103" s="289"/>
      <c r="H103" s="288" t="s">
        <v>53</v>
      </c>
      <c r="I103" s="288" t="s">
        <v>56</v>
      </c>
      <c r="J103" s="288" t="s">
        <v>306</v>
      </c>
      <c r="K103" s="287"/>
    </row>
    <row r="104" spans="2:11" s="1" customFormat="1" ht="17.25" customHeight="1">
      <c r="B104" s="285"/>
      <c r="C104" s="290" t="s">
        <v>307</v>
      </c>
      <c r="D104" s="290"/>
      <c r="E104" s="290"/>
      <c r="F104" s="291" t="s">
        <v>308</v>
      </c>
      <c r="G104" s="292"/>
      <c r="H104" s="290"/>
      <c r="I104" s="290"/>
      <c r="J104" s="290" t="s">
        <v>309</v>
      </c>
      <c r="K104" s="287"/>
    </row>
    <row r="105" spans="2:11" s="1" customFormat="1" ht="5.25" customHeight="1">
      <c r="B105" s="285"/>
      <c r="C105" s="288"/>
      <c r="D105" s="288"/>
      <c r="E105" s="288"/>
      <c r="F105" s="288"/>
      <c r="G105" s="306"/>
      <c r="H105" s="288"/>
      <c r="I105" s="288"/>
      <c r="J105" s="288"/>
      <c r="K105" s="287"/>
    </row>
    <row r="106" spans="2:11" s="1" customFormat="1" ht="15" customHeight="1">
      <c r="B106" s="285"/>
      <c r="C106" s="273" t="s">
        <v>52</v>
      </c>
      <c r="D106" s="295"/>
      <c r="E106" s="295"/>
      <c r="F106" s="296" t="s">
        <v>310</v>
      </c>
      <c r="G106" s="273"/>
      <c r="H106" s="273" t="s">
        <v>350</v>
      </c>
      <c r="I106" s="273" t="s">
        <v>312</v>
      </c>
      <c r="J106" s="273">
        <v>20</v>
      </c>
      <c r="K106" s="287"/>
    </row>
    <row r="107" spans="2:11" s="1" customFormat="1" ht="15" customHeight="1">
      <c r="B107" s="285"/>
      <c r="C107" s="273" t="s">
        <v>313</v>
      </c>
      <c r="D107" s="273"/>
      <c r="E107" s="273"/>
      <c r="F107" s="296" t="s">
        <v>310</v>
      </c>
      <c r="G107" s="273"/>
      <c r="H107" s="273" t="s">
        <v>350</v>
      </c>
      <c r="I107" s="273" t="s">
        <v>312</v>
      </c>
      <c r="J107" s="273">
        <v>120</v>
      </c>
      <c r="K107" s="287"/>
    </row>
    <row r="108" spans="2:11" s="1" customFormat="1" ht="15" customHeight="1">
      <c r="B108" s="298"/>
      <c r="C108" s="273" t="s">
        <v>315</v>
      </c>
      <c r="D108" s="273"/>
      <c r="E108" s="273"/>
      <c r="F108" s="296" t="s">
        <v>316</v>
      </c>
      <c r="G108" s="273"/>
      <c r="H108" s="273" t="s">
        <v>350</v>
      </c>
      <c r="I108" s="273" t="s">
        <v>312</v>
      </c>
      <c r="J108" s="273">
        <v>50</v>
      </c>
      <c r="K108" s="287"/>
    </row>
    <row r="109" spans="2:11" s="1" customFormat="1" ht="15" customHeight="1">
      <c r="B109" s="298"/>
      <c r="C109" s="273" t="s">
        <v>318</v>
      </c>
      <c r="D109" s="273"/>
      <c r="E109" s="273"/>
      <c r="F109" s="296" t="s">
        <v>310</v>
      </c>
      <c r="G109" s="273"/>
      <c r="H109" s="273" t="s">
        <v>350</v>
      </c>
      <c r="I109" s="273" t="s">
        <v>320</v>
      </c>
      <c r="J109" s="273"/>
      <c r="K109" s="287"/>
    </row>
    <row r="110" spans="2:11" s="1" customFormat="1" ht="15" customHeight="1">
      <c r="B110" s="298"/>
      <c r="C110" s="273" t="s">
        <v>329</v>
      </c>
      <c r="D110" s="273"/>
      <c r="E110" s="273"/>
      <c r="F110" s="296" t="s">
        <v>316</v>
      </c>
      <c r="G110" s="273"/>
      <c r="H110" s="273" t="s">
        <v>350</v>
      </c>
      <c r="I110" s="273" t="s">
        <v>312</v>
      </c>
      <c r="J110" s="273">
        <v>50</v>
      </c>
      <c r="K110" s="287"/>
    </row>
    <row r="111" spans="2:11" s="1" customFormat="1" ht="15" customHeight="1">
      <c r="B111" s="298"/>
      <c r="C111" s="273" t="s">
        <v>337</v>
      </c>
      <c r="D111" s="273"/>
      <c r="E111" s="273"/>
      <c r="F111" s="296" t="s">
        <v>316</v>
      </c>
      <c r="G111" s="273"/>
      <c r="H111" s="273" t="s">
        <v>350</v>
      </c>
      <c r="I111" s="273" t="s">
        <v>312</v>
      </c>
      <c r="J111" s="273">
        <v>50</v>
      </c>
      <c r="K111" s="287"/>
    </row>
    <row r="112" spans="2:11" s="1" customFormat="1" ht="15" customHeight="1">
      <c r="B112" s="298"/>
      <c r="C112" s="273" t="s">
        <v>335</v>
      </c>
      <c r="D112" s="273"/>
      <c r="E112" s="273"/>
      <c r="F112" s="296" t="s">
        <v>316</v>
      </c>
      <c r="G112" s="273"/>
      <c r="H112" s="273" t="s">
        <v>350</v>
      </c>
      <c r="I112" s="273" t="s">
        <v>312</v>
      </c>
      <c r="J112" s="273">
        <v>50</v>
      </c>
      <c r="K112" s="287"/>
    </row>
    <row r="113" spans="2:11" s="1" customFormat="1" ht="15" customHeight="1">
      <c r="B113" s="298"/>
      <c r="C113" s="273" t="s">
        <v>52</v>
      </c>
      <c r="D113" s="273"/>
      <c r="E113" s="273"/>
      <c r="F113" s="296" t="s">
        <v>310</v>
      </c>
      <c r="G113" s="273"/>
      <c r="H113" s="273" t="s">
        <v>351</v>
      </c>
      <c r="I113" s="273" t="s">
        <v>312</v>
      </c>
      <c r="J113" s="273">
        <v>20</v>
      </c>
      <c r="K113" s="287"/>
    </row>
    <row r="114" spans="2:11" s="1" customFormat="1" ht="15" customHeight="1">
      <c r="B114" s="298"/>
      <c r="C114" s="273" t="s">
        <v>352</v>
      </c>
      <c r="D114" s="273"/>
      <c r="E114" s="273"/>
      <c r="F114" s="296" t="s">
        <v>310</v>
      </c>
      <c r="G114" s="273"/>
      <c r="H114" s="273" t="s">
        <v>353</v>
      </c>
      <c r="I114" s="273" t="s">
        <v>312</v>
      </c>
      <c r="J114" s="273">
        <v>120</v>
      </c>
      <c r="K114" s="287"/>
    </row>
    <row r="115" spans="2:11" s="1" customFormat="1" ht="15" customHeight="1">
      <c r="B115" s="298"/>
      <c r="C115" s="273" t="s">
        <v>37</v>
      </c>
      <c r="D115" s="273"/>
      <c r="E115" s="273"/>
      <c r="F115" s="296" t="s">
        <v>310</v>
      </c>
      <c r="G115" s="273"/>
      <c r="H115" s="273" t="s">
        <v>354</v>
      </c>
      <c r="I115" s="273" t="s">
        <v>345</v>
      </c>
      <c r="J115" s="273"/>
      <c r="K115" s="287"/>
    </row>
    <row r="116" spans="2:11" s="1" customFormat="1" ht="15" customHeight="1">
      <c r="B116" s="298"/>
      <c r="C116" s="273" t="s">
        <v>47</v>
      </c>
      <c r="D116" s="273"/>
      <c r="E116" s="273"/>
      <c r="F116" s="296" t="s">
        <v>310</v>
      </c>
      <c r="G116" s="273"/>
      <c r="H116" s="273" t="s">
        <v>355</v>
      </c>
      <c r="I116" s="273" t="s">
        <v>345</v>
      </c>
      <c r="J116" s="273"/>
      <c r="K116" s="287"/>
    </row>
    <row r="117" spans="2:11" s="1" customFormat="1" ht="15" customHeight="1">
      <c r="B117" s="298"/>
      <c r="C117" s="273" t="s">
        <v>56</v>
      </c>
      <c r="D117" s="273"/>
      <c r="E117" s="273"/>
      <c r="F117" s="296" t="s">
        <v>310</v>
      </c>
      <c r="G117" s="273"/>
      <c r="H117" s="273" t="s">
        <v>356</v>
      </c>
      <c r="I117" s="273" t="s">
        <v>357</v>
      </c>
      <c r="J117" s="273"/>
      <c r="K117" s="287"/>
    </row>
    <row r="118" spans="2:11" s="1" customFormat="1" ht="15" customHeight="1">
      <c r="B118" s="301"/>
      <c r="C118" s="307"/>
      <c r="D118" s="307"/>
      <c r="E118" s="307"/>
      <c r="F118" s="307"/>
      <c r="G118" s="307"/>
      <c r="H118" s="307"/>
      <c r="I118" s="307"/>
      <c r="J118" s="307"/>
      <c r="K118" s="303"/>
    </row>
    <row r="119" spans="2:11" s="1" customFormat="1" ht="18.75" customHeight="1">
      <c r="B119" s="308"/>
      <c r="C119" s="309"/>
      <c r="D119" s="309"/>
      <c r="E119" s="309"/>
      <c r="F119" s="310"/>
      <c r="G119" s="309"/>
      <c r="H119" s="309"/>
      <c r="I119" s="309"/>
      <c r="J119" s="309"/>
      <c r="K119" s="308"/>
    </row>
    <row r="120" spans="2:11" s="1" customFormat="1" ht="18.75" customHeight="1">
      <c r="B120" s="281"/>
      <c r="C120" s="281"/>
      <c r="D120" s="281"/>
      <c r="E120" s="281"/>
      <c r="F120" s="281"/>
      <c r="G120" s="281"/>
      <c r="H120" s="281"/>
      <c r="I120" s="281"/>
      <c r="J120" s="281"/>
      <c r="K120" s="281"/>
    </row>
    <row r="121" spans="2:11" s="1" customFormat="1" ht="7.5" customHeight="1">
      <c r="B121" s="311"/>
      <c r="C121" s="312"/>
      <c r="D121" s="312"/>
      <c r="E121" s="312"/>
      <c r="F121" s="312"/>
      <c r="G121" s="312"/>
      <c r="H121" s="312"/>
      <c r="I121" s="312"/>
      <c r="J121" s="312"/>
      <c r="K121" s="313"/>
    </row>
    <row r="122" spans="2:11" s="1" customFormat="1" ht="45" customHeight="1">
      <c r="B122" s="314"/>
      <c r="C122" s="264" t="s">
        <v>358</v>
      </c>
      <c r="D122" s="264"/>
      <c r="E122" s="264"/>
      <c r="F122" s="264"/>
      <c r="G122" s="264"/>
      <c r="H122" s="264"/>
      <c r="I122" s="264"/>
      <c r="J122" s="264"/>
      <c r="K122" s="315"/>
    </row>
    <row r="123" spans="2:11" s="1" customFormat="1" ht="17.25" customHeight="1">
      <c r="B123" s="316"/>
      <c r="C123" s="288" t="s">
        <v>304</v>
      </c>
      <c r="D123" s="288"/>
      <c r="E123" s="288"/>
      <c r="F123" s="288" t="s">
        <v>305</v>
      </c>
      <c r="G123" s="289"/>
      <c r="H123" s="288" t="s">
        <v>53</v>
      </c>
      <c r="I123" s="288" t="s">
        <v>56</v>
      </c>
      <c r="J123" s="288" t="s">
        <v>306</v>
      </c>
      <c r="K123" s="317"/>
    </row>
    <row r="124" spans="2:11" s="1" customFormat="1" ht="17.25" customHeight="1">
      <c r="B124" s="316"/>
      <c r="C124" s="290" t="s">
        <v>307</v>
      </c>
      <c r="D124" s="290"/>
      <c r="E124" s="290"/>
      <c r="F124" s="291" t="s">
        <v>308</v>
      </c>
      <c r="G124" s="292"/>
      <c r="H124" s="290"/>
      <c r="I124" s="290"/>
      <c r="J124" s="290" t="s">
        <v>309</v>
      </c>
      <c r="K124" s="317"/>
    </row>
    <row r="125" spans="2:11" s="1" customFormat="1" ht="5.25" customHeight="1">
      <c r="B125" s="318"/>
      <c r="C125" s="293"/>
      <c r="D125" s="293"/>
      <c r="E125" s="293"/>
      <c r="F125" s="293"/>
      <c r="G125" s="319"/>
      <c r="H125" s="293"/>
      <c r="I125" s="293"/>
      <c r="J125" s="293"/>
      <c r="K125" s="320"/>
    </row>
    <row r="126" spans="2:11" s="1" customFormat="1" ht="15" customHeight="1">
      <c r="B126" s="318"/>
      <c r="C126" s="273" t="s">
        <v>313</v>
      </c>
      <c r="D126" s="295"/>
      <c r="E126" s="295"/>
      <c r="F126" s="296" t="s">
        <v>310</v>
      </c>
      <c r="G126" s="273"/>
      <c r="H126" s="273" t="s">
        <v>350</v>
      </c>
      <c r="I126" s="273" t="s">
        <v>312</v>
      </c>
      <c r="J126" s="273">
        <v>120</v>
      </c>
      <c r="K126" s="321"/>
    </row>
    <row r="127" spans="2:11" s="1" customFormat="1" ht="15" customHeight="1">
      <c r="B127" s="318"/>
      <c r="C127" s="273" t="s">
        <v>359</v>
      </c>
      <c r="D127" s="273"/>
      <c r="E127" s="273"/>
      <c r="F127" s="296" t="s">
        <v>310</v>
      </c>
      <c r="G127" s="273"/>
      <c r="H127" s="273" t="s">
        <v>360</v>
      </c>
      <c r="I127" s="273" t="s">
        <v>312</v>
      </c>
      <c r="J127" s="273" t="s">
        <v>361</v>
      </c>
      <c r="K127" s="321"/>
    </row>
    <row r="128" spans="2:11" s="1" customFormat="1" ht="15" customHeight="1">
      <c r="B128" s="318"/>
      <c r="C128" s="273" t="s">
        <v>258</v>
      </c>
      <c r="D128" s="273"/>
      <c r="E128" s="273"/>
      <c r="F128" s="296" t="s">
        <v>310</v>
      </c>
      <c r="G128" s="273"/>
      <c r="H128" s="273" t="s">
        <v>362</v>
      </c>
      <c r="I128" s="273" t="s">
        <v>312</v>
      </c>
      <c r="J128" s="273" t="s">
        <v>361</v>
      </c>
      <c r="K128" s="321"/>
    </row>
    <row r="129" spans="2:11" s="1" customFormat="1" ht="15" customHeight="1">
      <c r="B129" s="318"/>
      <c r="C129" s="273" t="s">
        <v>321</v>
      </c>
      <c r="D129" s="273"/>
      <c r="E129" s="273"/>
      <c r="F129" s="296" t="s">
        <v>316</v>
      </c>
      <c r="G129" s="273"/>
      <c r="H129" s="273" t="s">
        <v>322</v>
      </c>
      <c r="I129" s="273" t="s">
        <v>312</v>
      </c>
      <c r="J129" s="273">
        <v>15</v>
      </c>
      <c r="K129" s="321"/>
    </row>
    <row r="130" spans="2:11" s="1" customFormat="1" ht="15" customHeight="1">
      <c r="B130" s="318"/>
      <c r="C130" s="299" t="s">
        <v>323</v>
      </c>
      <c r="D130" s="299"/>
      <c r="E130" s="299"/>
      <c r="F130" s="300" t="s">
        <v>316</v>
      </c>
      <c r="G130" s="299"/>
      <c r="H130" s="299" t="s">
        <v>324</v>
      </c>
      <c r="I130" s="299" t="s">
        <v>312</v>
      </c>
      <c r="J130" s="299">
        <v>15</v>
      </c>
      <c r="K130" s="321"/>
    </row>
    <row r="131" spans="2:11" s="1" customFormat="1" ht="15" customHeight="1">
      <c r="B131" s="318"/>
      <c r="C131" s="299" t="s">
        <v>325</v>
      </c>
      <c r="D131" s="299"/>
      <c r="E131" s="299"/>
      <c r="F131" s="300" t="s">
        <v>316</v>
      </c>
      <c r="G131" s="299"/>
      <c r="H131" s="299" t="s">
        <v>326</v>
      </c>
      <c r="I131" s="299" t="s">
        <v>312</v>
      </c>
      <c r="J131" s="299">
        <v>20</v>
      </c>
      <c r="K131" s="321"/>
    </row>
    <row r="132" spans="2:11" s="1" customFormat="1" ht="15" customHeight="1">
      <c r="B132" s="318"/>
      <c r="C132" s="299" t="s">
        <v>327</v>
      </c>
      <c r="D132" s="299"/>
      <c r="E132" s="299"/>
      <c r="F132" s="300" t="s">
        <v>316</v>
      </c>
      <c r="G132" s="299"/>
      <c r="H132" s="299" t="s">
        <v>328</v>
      </c>
      <c r="I132" s="299" t="s">
        <v>312</v>
      </c>
      <c r="J132" s="299">
        <v>20</v>
      </c>
      <c r="K132" s="321"/>
    </row>
    <row r="133" spans="2:11" s="1" customFormat="1" ht="15" customHeight="1">
      <c r="B133" s="318"/>
      <c r="C133" s="273" t="s">
        <v>315</v>
      </c>
      <c r="D133" s="273"/>
      <c r="E133" s="273"/>
      <c r="F133" s="296" t="s">
        <v>316</v>
      </c>
      <c r="G133" s="273"/>
      <c r="H133" s="273" t="s">
        <v>350</v>
      </c>
      <c r="I133" s="273" t="s">
        <v>312</v>
      </c>
      <c r="J133" s="273">
        <v>50</v>
      </c>
      <c r="K133" s="321"/>
    </row>
    <row r="134" spans="2:11" s="1" customFormat="1" ht="15" customHeight="1">
      <c r="B134" s="318"/>
      <c r="C134" s="273" t="s">
        <v>329</v>
      </c>
      <c r="D134" s="273"/>
      <c r="E134" s="273"/>
      <c r="F134" s="296" t="s">
        <v>316</v>
      </c>
      <c r="G134" s="273"/>
      <c r="H134" s="273" t="s">
        <v>350</v>
      </c>
      <c r="I134" s="273" t="s">
        <v>312</v>
      </c>
      <c r="J134" s="273">
        <v>50</v>
      </c>
      <c r="K134" s="321"/>
    </row>
    <row r="135" spans="2:11" s="1" customFormat="1" ht="15" customHeight="1">
      <c r="B135" s="318"/>
      <c r="C135" s="273" t="s">
        <v>335</v>
      </c>
      <c r="D135" s="273"/>
      <c r="E135" s="273"/>
      <c r="F135" s="296" t="s">
        <v>316</v>
      </c>
      <c r="G135" s="273"/>
      <c r="H135" s="273" t="s">
        <v>350</v>
      </c>
      <c r="I135" s="273" t="s">
        <v>312</v>
      </c>
      <c r="J135" s="273">
        <v>50</v>
      </c>
      <c r="K135" s="321"/>
    </row>
    <row r="136" spans="2:11" s="1" customFormat="1" ht="15" customHeight="1">
      <c r="B136" s="318"/>
      <c r="C136" s="273" t="s">
        <v>337</v>
      </c>
      <c r="D136" s="273"/>
      <c r="E136" s="273"/>
      <c r="F136" s="296" t="s">
        <v>316</v>
      </c>
      <c r="G136" s="273"/>
      <c r="H136" s="273" t="s">
        <v>350</v>
      </c>
      <c r="I136" s="273" t="s">
        <v>312</v>
      </c>
      <c r="J136" s="273">
        <v>50</v>
      </c>
      <c r="K136" s="321"/>
    </row>
    <row r="137" spans="2:11" s="1" customFormat="1" ht="15" customHeight="1">
      <c r="B137" s="318"/>
      <c r="C137" s="273" t="s">
        <v>338</v>
      </c>
      <c r="D137" s="273"/>
      <c r="E137" s="273"/>
      <c r="F137" s="296" t="s">
        <v>316</v>
      </c>
      <c r="G137" s="273"/>
      <c r="H137" s="273" t="s">
        <v>363</v>
      </c>
      <c r="I137" s="273" t="s">
        <v>312</v>
      </c>
      <c r="J137" s="273">
        <v>255</v>
      </c>
      <c r="K137" s="321"/>
    </row>
    <row r="138" spans="2:11" s="1" customFormat="1" ht="15" customHeight="1">
      <c r="B138" s="318"/>
      <c r="C138" s="273" t="s">
        <v>340</v>
      </c>
      <c r="D138" s="273"/>
      <c r="E138" s="273"/>
      <c r="F138" s="296" t="s">
        <v>310</v>
      </c>
      <c r="G138" s="273"/>
      <c r="H138" s="273" t="s">
        <v>364</v>
      </c>
      <c r="I138" s="273" t="s">
        <v>342</v>
      </c>
      <c r="J138" s="273"/>
      <c r="K138" s="321"/>
    </row>
    <row r="139" spans="2:11" s="1" customFormat="1" ht="15" customHeight="1">
      <c r="B139" s="318"/>
      <c r="C139" s="273" t="s">
        <v>343</v>
      </c>
      <c r="D139" s="273"/>
      <c r="E139" s="273"/>
      <c r="F139" s="296" t="s">
        <v>310</v>
      </c>
      <c r="G139" s="273"/>
      <c r="H139" s="273" t="s">
        <v>365</v>
      </c>
      <c r="I139" s="273" t="s">
        <v>345</v>
      </c>
      <c r="J139" s="273"/>
      <c r="K139" s="321"/>
    </row>
    <row r="140" spans="2:11" s="1" customFormat="1" ht="15" customHeight="1">
      <c r="B140" s="318"/>
      <c r="C140" s="273" t="s">
        <v>346</v>
      </c>
      <c r="D140" s="273"/>
      <c r="E140" s="273"/>
      <c r="F140" s="296" t="s">
        <v>310</v>
      </c>
      <c r="G140" s="273"/>
      <c r="H140" s="273" t="s">
        <v>346</v>
      </c>
      <c r="I140" s="273" t="s">
        <v>345</v>
      </c>
      <c r="J140" s="273"/>
      <c r="K140" s="321"/>
    </row>
    <row r="141" spans="2:11" s="1" customFormat="1" ht="15" customHeight="1">
      <c r="B141" s="318"/>
      <c r="C141" s="273" t="s">
        <v>37</v>
      </c>
      <c r="D141" s="273"/>
      <c r="E141" s="273"/>
      <c r="F141" s="296" t="s">
        <v>310</v>
      </c>
      <c r="G141" s="273"/>
      <c r="H141" s="273" t="s">
        <v>366</v>
      </c>
      <c r="I141" s="273" t="s">
        <v>345</v>
      </c>
      <c r="J141" s="273"/>
      <c r="K141" s="321"/>
    </row>
    <row r="142" spans="2:11" s="1" customFormat="1" ht="15" customHeight="1">
      <c r="B142" s="318"/>
      <c r="C142" s="273" t="s">
        <v>367</v>
      </c>
      <c r="D142" s="273"/>
      <c r="E142" s="273"/>
      <c r="F142" s="296" t="s">
        <v>310</v>
      </c>
      <c r="G142" s="273"/>
      <c r="H142" s="273" t="s">
        <v>368</v>
      </c>
      <c r="I142" s="273" t="s">
        <v>345</v>
      </c>
      <c r="J142" s="273"/>
      <c r="K142" s="321"/>
    </row>
    <row r="143" spans="2:11" s="1" customFormat="1" ht="15" customHeight="1">
      <c r="B143" s="322"/>
      <c r="C143" s="323"/>
      <c r="D143" s="323"/>
      <c r="E143" s="323"/>
      <c r="F143" s="323"/>
      <c r="G143" s="323"/>
      <c r="H143" s="323"/>
      <c r="I143" s="323"/>
      <c r="J143" s="323"/>
      <c r="K143" s="324"/>
    </row>
    <row r="144" spans="2:11" s="1" customFormat="1" ht="18.75" customHeight="1">
      <c r="B144" s="309"/>
      <c r="C144" s="309"/>
      <c r="D144" s="309"/>
      <c r="E144" s="309"/>
      <c r="F144" s="310"/>
      <c r="G144" s="309"/>
      <c r="H144" s="309"/>
      <c r="I144" s="309"/>
      <c r="J144" s="309"/>
      <c r="K144" s="309"/>
    </row>
    <row r="145" spans="2:11" s="1" customFormat="1" ht="18.75" customHeight="1">
      <c r="B145" s="281"/>
      <c r="C145" s="281"/>
      <c r="D145" s="281"/>
      <c r="E145" s="281"/>
      <c r="F145" s="281"/>
      <c r="G145" s="281"/>
      <c r="H145" s="281"/>
      <c r="I145" s="281"/>
      <c r="J145" s="281"/>
      <c r="K145" s="281"/>
    </row>
    <row r="146" spans="2:11" s="1" customFormat="1" ht="7.5" customHeight="1">
      <c r="B146" s="282"/>
      <c r="C146" s="283"/>
      <c r="D146" s="283"/>
      <c r="E146" s="283"/>
      <c r="F146" s="283"/>
      <c r="G146" s="283"/>
      <c r="H146" s="283"/>
      <c r="I146" s="283"/>
      <c r="J146" s="283"/>
      <c r="K146" s="284"/>
    </row>
    <row r="147" spans="2:11" s="1" customFormat="1" ht="45" customHeight="1">
      <c r="B147" s="285"/>
      <c r="C147" s="286" t="s">
        <v>369</v>
      </c>
      <c r="D147" s="286"/>
      <c r="E147" s="286"/>
      <c r="F147" s="286"/>
      <c r="G147" s="286"/>
      <c r="H147" s="286"/>
      <c r="I147" s="286"/>
      <c r="J147" s="286"/>
      <c r="K147" s="287"/>
    </row>
    <row r="148" spans="2:11" s="1" customFormat="1" ht="17.25" customHeight="1">
      <c r="B148" s="285"/>
      <c r="C148" s="288" t="s">
        <v>304</v>
      </c>
      <c r="D148" s="288"/>
      <c r="E148" s="288"/>
      <c r="F148" s="288" t="s">
        <v>305</v>
      </c>
      <c r="G148" s="289"/>
      <c r="H148" s="288" t="s">
        <v>53</v>
      </c>
      <c r="I148" s="288" t="s">
        <v>56</v>
      </c>
      <c r="J148" s="288" t="s">
        <v>306</v>
      </c>
      <c r="K148" s="287"/>
    </row>
    <row r="149" spans="2:11" s="1" customFormat="1" ht="17.25" customHeight="1">
      <c r="B149" s="285"/>
      <c r="C149" s="290" t="s">
        <v>307</v>
      </c>
      <c r="D149" s="290"/>
      <c r="E149" s="290"/>
      <c r="F149" s="291" t="s">
        <v>308</v>
      </c>
      <c r="G149" s="292"/>
      <c r="H149" s="290"/>
      <c r="I149" s="290"/>
      <c r="J149" s="290" t="s">
        <v>309</v>
      </c>
      <c r="K149" s="287"/>
    </row>
    <row r="150" spans="2:11" s="1" customFormat="1" ht="5.25" customHeight="1">
      <c r="B150" s="298"/>
      <c r="C150" s="293"/>
      <c r="D150" s="293"/>
      <c r="E150" s="293"/>
      <c r="F150" s="293"/>
      <c r="G150" s="294"/>
      <c r="H150" s="293"/>
      <c r="I150" s="293"/>
      <c r="J150" s="293"/>
      <c r="K150" s="321"/>
    </row>
    <row r="151" spans="2:11" s="1" customFormat="1" ht="15" customHeight="1">
      <c r="B151" s="298"/>
      <c r="C151" s="325" t="s">
        <v>313</v>
      </c>
      <c r="D151" s="273"/>
      <c r="E151" s="273"/>
      <c r="F151" s="326" t="s">
        <v>310</v>
      </c>
      <c r="G151" s="273"/>
      <c r="H151" s="325" t="s">
        <v>350</v>
      </c>
      <c r="I151" s="325" t="s">
        <v>312</v>
      </c>
      <c r="J151" s="325">
        <v>120</v>
      </c>
      <c r="K151" s="321"/>
    </row>
    <row r="152" spans="2:11" s="1" customFormat="1" ht="15" customHeight="1">
      <c r="B152" s="298"/>
      <c r="C152" s="325" t="s">
        <v>359</v>
      </c>
      <c r="D152" s="273"/>
      <c r="E152" s="273"/>
      <c r="F152" s="326" t="s">
        <v>310</v>
      </c>
      <c r="G152" s="273"/>
      <c r="H152" s="325" t="s">
        <v>370</v>
      </c>
      <c r="I152" s="325" t="s">
        <v>312</v>
      </c>
      <c r="J152" s="325" t="s">
        <v>361</v>
      </c>
      <c r="K152" s="321"/>
    </row>
    <row r="153" spans="2:11" s="1" customFormat="1" ht="15" customHeight="1">
      <c r="B153" s="298"/>
      <c r="C153" s="325" t="s">
        <v>258</v>
      </c>
      <c r="D153" s="273"/>
      <c r="E153" s="273"/>
      <c r="F153" s="326" t="s">
        <v>310</v>
      </c>
      <c r="G153" s="273"/>
      <c r="H153" s="325" t="s">
        <v>371</v>
      </c>
      <c r="I153" s="325" t="s">
        <v>312</v>
      </c>
      <c r="J153" s="325" t="s">
        <v>361</v>
      </c>
      <c r="K153" s="321"/>
    </row>
    <row r="154" spans="2:11" s="1" customFormat="1" ht="15" customHeight="1">
      <c r="B154" s="298"/>
      <c r="C154" s="325" t="s">
        <v>315</v>
      </c>
      <c r="D154" s="273"/>
      <c r="E154" s="273"/>
      <c r="F154" s="326" t="s">
        <v>316</v>
      </c>
      <c r="G154" s="273"/>
      <c r="H154" s="325" t="s">
        <v>350</v>
      </c>
      <c r="I154" s="325" t="s">
        <v>312</v>
      </c>
      <c r="J154" s="325">
        <v>50</v>
      </c>
      <c r="K154" s="321"/>
    </row>
    <row r="155" spans="2:11" s="1" customFormat="1" ht="15" customHeight="1">
      <c r="B155" s="298"/>
      <c r="C155" s="325" t="s">
        <v>318</v>
      </c>
      <c r="D155" s="273"/>
      <c r="E155" s="273"/>
      <c r="F155" s="326" t="s">
        <v>310</v>
      </c>
      <c r="G155" s="273"/>
      <c r="H155" s="325" t="s">
        <v>350</v>
      </c>
      <c r="I155" s="325" t="s">
        <v>320</v>
      </c>
      <c r="J155" s="325"/>
      <c r="K155" s="321"/>
    </row>
    <row r="156" spans="2:11" s="1" customFormat="1" ht="15" customHeight="1">
      <c r="B156" s="298"/>
      <c r="C156" s="325" t="s">
        <v>329</v>
      </c>
      <c r="D156" s="273"/>
      <c r="E156" s="273"/>
      <c r="F156" s="326" t="s">
        <v>316</v>
      </c>
      <c r="G156" s="273"/>
      <c r="H156" s="325" t="s">
        <v>350</v>
      </c>
      <c r="I156" s="325" t="s">
        <v>312</v>
      </c>
      <c r="J156" s="325">
        <v>50</v>
      </c>
      <c r="K156" s="321"/>
    </row>
    <row r="157" spans="2:11" s="1" customFormat="1" ht="15" customHeight="1">
      <c r="B157" s="298"/>
      <c r="C157" s="325" t="s">
        <v>337</v>
      </c>
      <c r="D157" s="273"/>
      <c r="E157" s="273"/>
      <c r="F157" s="326" t="s">
        <v>316</v>
      </c>
      <c r="G157" s="273"/>
      <c r="H157" s="325" t="s">
        <v>350</v>
      </c>
      <c r="I157" s="325" t="s">
        <v>312</v>
      </c>
      <c r="J157" s="325">
        <v>50</v>
      </c>
      <c r="K157" s="321"/>
    </row>
    <row r="158" spans="2:11" s="1" customFormat="1" ht="15" customHeight="1">
      <c r="B158" s="298"/>
      <c r="C158" s="325" t="s">
        <v>335</v>
      </c>
      <c r="D158" s="273"/>
      <c r="E158" s="273"/>
      <c r="F158" s="326" t="s">
        <v>316</v>
      </c>
      <c r="G158" s="273"/>
      <c r="H158" s="325" t="s">
        <v>350</v>
      </c>
      <c r="I158" s="325" t="s">
        <v>312</v>
      </c>
      <c r="J158" s="325">
        <v>50</v>
      </c>
      <c r="K158" s="321"/>
    </row>
    <row r="159" spans="2:11" s="1" customFormat="1" ht="15" customHeight="1">
      <c r="B159" s="298"/>
      <c r="C159" s="325" t="s">
        <v>94</v>
      </c>
      <c r="D159" s="273"/>
      <c r="E159" s="273"/>
      <c r="F159" s="326" t="s">
        <v>310</v>
      </c>
      <c r="G159" s="273"/>
      <c r="H159" s="325" t="s">
        <v>372</v>
      </c>
      <c r="I159" s="325" t="s">
        <v>312</v>
      </c>
      <c r="J159" s="325" t="s">
        <v>373</v>
      </c>
      <c r="K159" s="321"/>
    </row>
    <row r="160" spans="2:11" s="1" customFormat="1" ht="15" customHeight="1">
      <c r="B160" s="298"/>
      <c r="C160" s="325" t="s">
        <v>374</v>
      </c>
      <c r="D160" s="273"/>
      <c r="E160" s="273"/>
      <c r="F160" s="326" t="s">
        <v>310</v>
      </c>
      <c r="G160" s="273"/>
      <c r="H160" s="325" t="s">
        <v>375</v>
      </c>
      <c r="I160" s="325" t="s">
        <v>345</v>
      </c>
      <c r="J160" s="325"/>
      <c r="K160" s="321"/>
    </row>
    <row r="161" spans="2:11" s="1" customFormat="1" ht="15" customHeight="1">
      <c r="B161" s="327"/>
      <c r="C161" s="307"/>
      <c r="D161" s="307"/>
      <c r="E161" s="307"/>
      <c r="F161" s="307"/>
      <c r="G161" s="307"/>
      <c r="H161" s="307"/>
      <c r="I161" s="307"/>
      <c r="J161" s="307"/>
      <c r="K161" s="328"/>
    </row>
    <row r="162" spans="2:11" s="1" customFormat="1" ht="18.75" customHeight="1">
      <c r="B162" s="309"/>
      <c r="C162" s="319"/>
      <c r="D162" s="319"/>
      <c r="E162" s="319"/>
      <c r="F162" s="329"/>
      <c r="G162" s="319"/>
      <c r="H162" s="319"/>
      <c r="I162" s="319"/>
      <c r="J162" s="319"/>
      <c r="K162" s="309"/>
    </row>
    <row r="163" spans="2:11" s="1" customFormat="1" ht="18.75" customHeight="1">
      <c r="B163" s="281"/>
      <c r="C163" s="281"/>
      <c r="D163" s="281"/>
      <c r="E163" s="281"/>
      <c r="F163" s="281"/>
      <c r="G163" s="281"/>
      <c r="H163" s="281"/>
      <c r="I163" s="281"/>
      <c r="J163" s="281"/>
      <c r="K163" s="281"/>
    </row>
    <row r="164" spans="2:11" s="1" customFormat="1" ht="7.5" customHeight="1">
      <c r="B164" s="260"/>
      <c r="C164" s="261"/>
      <c r="D164" s="261"/>
      <c r="E164" s="261"/>
      <c r="F164" s="261"/>
      <c r="G164" s="261"/>
      <c r="H164" s="261"/>
      <c r="I164" s="261"/>
      <c r="J164" s="261"/>
      <c r="K164" s="262"/>
    </row>
    <row r="165" spans="2:11" s="1" customFormat="1" ht="45" customHeight="1">
      <c r="B165" s="263"/>
      <c r="C165" s="264" t="s">
        <v>376</v>
      </c>
      <c r="D165" s="264"/>
      <c r="E165" s="264"/>
      <c r="F165" s="264"/>
      <c r="G165" s="264"/>
      <c r="H165" s="264"/>
      <c r="I165" s="264"/>
      <c r="J165" s="264"/>
      <c r="K165" s="265"/>
    </row>
    <row r="166" spans="2:11" s="1" customFormat="1" ht="17.25" customHeight="1">
      <c r="B166" s="263"/>
      <c r="C166" s="288" t="s">
        <v>304</v>
      </c>
      <c r="D166" s="288"/>
      <c r="E166" s="288"/>
      <c r="F166" s="288" t="s">
        <v>305</v>
      </c>
      <c r="G166" s="330"/>
      <c r="H166" s="331" t="s">
        <v>53</v>
      </c>
      <c r="I166" s="331" t="s">
        <v>56</v>
      </c>
      <c r="J166" s="288" t="s">
        <v>306</v>
      </c>
      <c r="K166" s="265"/>
    </row>
    <row r="167" spans="2:11" s="1" customFormat="1" ht="17.25" customHeight="1">
      <c r="B167" s="266"/>
      <c r="C167" s="290" t="s">
        <v>307</v>
      </c>
      <c r="D167" s="290"/>
      <c r="E167" s="290"/>
      <c r="F167" s="291" t="s">
        <v>308</v>
      </c>
      <c r="G167" s="332"/>
      <c r="H167" s="333"/>
      <c r="I167" s="333"/>
      <c r="J167" s="290" t="s">
        <v>309</v>
      </c>
      <c r="K167" s="268"/>
    </row>
    <row r="168" spans="2:11" s="1" customFormat="1" ht="5.25" customHeight="1">
      <c r="B168" s="298"/>
      <c r="C168" s="293"/>
      <c r="D168" s="293"/>
      <c r="E168" s="293"/>
      <c r="F168" s="293"/>
      <c r="G168" s="294"/>
      <c r="H168" s="293"/>
      <c r="I168" s="293"/>
      <c r="J168" s="293"/>
      <c r="K168" s="321"/>
    </row>
    <row r="169" spans="2:11" s="1" customFormat="1" ht="15" customHeight="1">
      <c r="B169" s="298"/>
      <c r="C169" s="273" t="s">
        <v>313</v>
      </c>
      <c r="D169" s="273"/>
      <c r="E169" s="273"/>
      <c r="F169" s="296" t="s">
        <v>310</v>
      </c>
      <c r="G169" s="273"/>
      <c r="H169" s="273" t="s">
        <v>350</v>
      </c>
      <c r="I169" s="273" t="s">
        <v>312</v>
      </c>
      <c r="J169" s="273">
        <v>120</v>
      </c>
      <c r="K169" s="321"/>
    </row>
    <row r="170" spans="2:11" s="1" customFormat="1" ht="15" customHeight="1">
      <c r="B170" s="298"/>
      <c r="C170" s="273" t="s">
        <v>359</v>
      </c>
      <c r="D170" s="273"/>
      <c r="E170" s="273"/>
      <c r="F170" s="296" t="s">
        <v>310</v>
      </c>
      <c r="G170" s="273"/>
      <c r="H170" s="273" t="s">
        <v>360</v>
      </c>
      <c r="I170" s="273" t="s">
        <v>312</v>
      </c>
      <c r="J170" s="273" t="s">
        <v>361</v>
      </c>
      <c r="K170" s="321"/>
    </row>
    <row r="171" spans="2:11" s="1" customFormat="1" ht="15" customHeight="1">
      <c r="B171" s="298"/>
      <c r="C171" s="273" t="s">
        <v>258</v>
      </c>
      <c r="D171" s="273"/>
      <c r="E171" s="273"/>
      <c r="F171" s="296" t="s">
        <v>310</v>
      </c>
      <c r="G171" s="273"/>
      <c r="H171" s="273" t="s">
        <v>377</v>
      </c>
      <c r="I171" s="273" t="s">
        <v>312</v>
      </c>
      <c r="J171" s="273" t="s">
        <v>361</v>
      </c>
      <c r="K171" s="321"/>
    </row>
    <row r="172" spans="2:11" s="1" customFormat="1" ht="15" customHeight="1">
      <c r="B172" s="298"/>
      <c r="C172" s="273" t="s">
        <v>315</v>
      </c>
      <c r="D172" s="273"/>
      <c r="E172" s="273"/>
      <c r="F172" s="296" t="s">
        <v>316</v>
      </c>
      <c r="G172" s="273"/>
      <c r="H172" s="273" t="s">
        <v>377</v>
      </c>
      <c r="I172" s="273" t="s">
        <v>312</v>
      </c>
      <c r="J172" s="273">
        <v>50</v>
      </c>
      <c r="K172" s="321"/>
    </row>
    <row r="173" spans="2:11" s="1" customFormat="1" ht="15" customHeight="1">
      <c r="B173" s="298"/>
      <c r="C173" s="273" t="s">
        <v>318</v>
      </c>
      <c r="D173" s="273"/>
      <c r="E173" s="273"/>
      <c r="F173" s="296" t="s">
        <v>310</v>
      </c>
      <c r="G173" s="273"/>
      <c r="H173" s="273" t="s">
        <v>377</v>
      </c>
      <c r="I173" s="273" t="s">
        <v>320</v>
      </c>
      <c r="J173" s="273"/>
      <c r="K173" s="321"/>
    </row>
    <row r="174" spans="2:11" s="1" customFormat="1" ht="15" customHeight="1">
      <c r="B174" s="298"/>
      <c r="C174" s="273" t="s">
        <v>329</v>
      </c>
      <c r="D174" s="273"/>
      <c r="E174" s="273"/>
      <c r="F174" s="296" t="s">
        <v>316</v>
      </c>
      <c r="G174" s="273"/>
      <c r="H174" s="273" t="s">
        <v>377</v>
      </c>
      <c r="I174" s="273" t="s">
        <v>312</v>
      </c>
      <c r="J174" s="273">
        <v>50</v>
      </c>
      <c r="K174" s="321"/>
    </row>
    <row r="175" spans="2:11" s="1" customFormat="1" ht="15" customHeight="1">
      <c r="B175" s="298"/>
      <c r="C175" s="273" t="s">
        <v>337</v>
      </c>
      <c r="D175" s="273"/>
      <c r="E175" s="273"/>
      <c r="F175" s="296" t="s">
        <v>316</v>
      </c>
      <c r="G175" s="273"/>
      <c r="H175" s="273" t="s">
        <v>377</v>
      </c>
      <c r="I175" s="273" t="s">
        <v>312</v>
      </c>
      <c r="J175" s="273">
        <v>50</v>
      </c>
      <c r="K175" s="321"/>
    </row>
    <row r="176" spans="2:11" s="1" customFormat="1" ht="15" customHeight="1">
      <c r="B176" s="298"/>
      <c r="C176" s="273" t="s">
        <v>335</v>
      </c>
      <c r="D176" s="273"/>
      <c r="E176" s="273"/>
      <c r="F176" s="296" t="s">
        <v>316</v>
      </c>
      <c r="G176" s="273"/>
      <c r="H176" s="273" t="s">
        <v>377</v>
      </c>
      <c r="I176" s="273" t="s">
        <v>312</v>
      </c>
      <c r="J176" s="273">
        <v>50</v>
      </c>
      <c r="K176" s="321"/>
    </row>
    <row r="177" spans="2:11" s="1" customFormat="1" ht="15" customHeight="1">
      <c r="B177" s="298"/>
      <c r="C177" s="273" t="s">
        <v>104</v>
      </c>
      <c r="D177" s="273"/>
      <c r="E177" s="273"/>
      <c r="F177" s="296" t="s">
        <v>310</v>
      </c>
      <c r="G177" s="273"/>
      <c r="H177" s="273" t="s">
        <v>378</v>
      </c>
      <c r="I177" s="273" t="s">
        <v>379</v>
      </c>
      <c r="J177" s="273"/>
      <c r="K177" s="321"/>
    </row>
    <row r="178" spans="2:11" s="1" customFormat="1" ht="15" customHeight="1">
      <c r="B178" s="298"/>
      <c r="C178" s="273" t="s">
        <v>56</v>
      </c>
      <c r="D178" s="273"/>
      <c r="E178" s="273"/>
      <c r="F178" s="296" t="s">
        <v>310</v>
      </c>
      <c r="G178" s="273"/>
      <c r="H178" s="273" t="s">
        <v>380</v>
      </c>
      <c r="I178" s="273" t="s">
        <v>381</v>
      </c>
      <c r="J178" s="273">
        <v>1</v>
      </c>
      <c r="K178" s="321"/>
    </row>
    <row r="179" spans="2:11" s="1" customFormat="1" ht="15" customHeight="1">
      <c r="B179" s="298"/>
      <c r="C179" s="273" t="s">
        <v>52</v>
      </c>
      <c r="D179" s="273"/>
      <c r="E179" s="273"/>
      <c r="F179" s="296" t="s">
        <v>310</v>
      </c>
      <c r="G179" s="273"/>
      <c r="H179" s="273" t="s">
        <v>382</v>
      </c>
      <c r="I179" s="273" t="s">
        <v>312</v>
      </c>
      <c r="J179" s="273">
        <v>20</v>
      </c>
      <c r="K179" s="321"/>
    </row>
    <row r="180" spans="2:11" s="1" customFormat="1" ht="15" customHeight="1">
      <c r="B180" s="298"/>
      <c r="C180" s="273" t="s">
        <v>53</v>
      </c>
      <c r="D180" s="273"/>
      <c r="E180" s="273"/>
      <c r="F180" s="296" t="s">
        <v>310</v>
      </c>
      <c r="G180" s="273"/>
      <c r="H180" s="273" t="s">
        <v>383</v>
      </c>
      <c r="I180" s="273" t="s">
        <v>312</v>
      </c>
      <c r="J180" s="273">
        <v>255</v>
      </c>
      <c r="K180" s="321"/>
    </row>
    <row r="181" spans="2:11" s="1" customFormat="1" ht="15" customHeight="1">
      <c r="B181" s="298"/>
      <c r="C181" s="273" t="s">
        <v>105</v>
      </c>
      <c r="D181" s="273"/>
      <c r="E181" s="273"/>
      <c r="F181" s="296" t="s">
        <v>310</v>
      </c>
      <c r="G181" s="273"/>
      <c r="H181" s="273" t="s">
        <v>274</v>
      </c>
      <c r="I181" s="273" t="s">
        <v>312</v>
      </c>
      <c r="J181" s="273">
        <v>10</v>
      </c>
      <c r="K181" s="321"/>
    </row>
    <row r="182" spans="2:11" s="1" customFormat="1" ht="15" customHeight="1">
      <c r="B182" s="298"/>
      <c r="C182" s="273" t="s">
        <v>106</v>
      </c>
      <c r="D182" s="273"/>
      <c r="E182" s="273"/>
      <c r="F182" s="296" t="s">
        <v>310</v>
      </c>
      <c r="G182" s="273"/>
      <c r="H182" s="273" t="s">
        <v>384</v>
      </c>
      <c r="I182" s="273" t="s">
        <v>345</v>
      </c>
      <c r="J182" s="273"/>
      <c r="K182" s="321"/>
    </row>
    <row r="183" spans="2:11" s="1" customFormat="1" ht="15" customHeight="1">
      <c r="B183" s="298"/>
      <c r="C183" s="273" t="s">
        <v>385</v>
      </c>
      <c r="D183" s="273"/>
      <c r="E183" s="273"/>
      <c r="F183" s="296" t="s">
        <v>310</v>
      </c>
      <c r="G183" s="273"/>
      <c r="H183" s="273" t="s">
        <v>386</v>
      </c>
      <c r="I183" s="273" t="s">
        <v>345</v>
      </c>
      <c r="J183" s="273"/>
      <c r="K183" s="321"/>
    </row>
    <row r="184" spans="2:11" s="1" customFormat="1" ht="15" customHeight="1">
      <c r="B184" s="298"/>
      <c r="C184" s="273" t="s">
        <v>374</v>
      </c>
      <c r="D184" s="273"/>
      <c r="E184" s="273"/>
      <c r="F184" s="296" t="s">
        <v>310</v>
      </c>
      <c r="G184" s="273"/>
      <c r="H184" s="273" t="s">
        <v>387</v>
      </c>
      <c r="I184" s="273" t="s">
        <v>345</v>
      </c>
      <c r="J184" s="273"/>
      <c r="K184" s="321"/>
    </row>
    <row r="185" spans="2:11" s="1" customFormat="1" ht="15" customHeight="1">
      <c r="B185" s="298"/>
      <c r="C185" s="273" t="s">
        <v>109</v>
      </c>
      <c r="D185" s="273"/>
      <c r="E185" s="273"/>
      <c r="F185" s="296" t="s">
        <v>316</v>
      </c>
      <c r="G185" s="273"/>
      <c r="H185" s="273" t="s">
        <v>388</v>
      </c>
      <c r="I185" s="273" t="s">
        <v>312</v>
      </c>
      <c r="J185" s="273">
        <v>50</v>
      </c>
      <c r="K185" s="321"/>
    </row>
    <row r="186" spans="2:11" s="1" customFormat="1" ht="15" customHeight="1">
      <c r="B186" s="298"/>
      <c r="C186" s="273" t="s">
        <v>389</v>
      </c>
      <c r="D186" s="273"/>
      <c r="E186" s="273"/>
      <c r="F186" s="296" t="s">
        <v>316</v>
      </c>
      <c r="G186" s="273"/>
      <c r="H186" s="273" t="s">
        <v>390</v>
      </c>
      <c r="I186" s="273" t="s">
        <v>391</v>
      </c>
      <c r="J186" s="273"/>
      <c r="K186" s="321"/>
    </row>
    <row r="187" spans="2:11" s="1" customFormat="1" ht="15" customHeight="1">
      <c r="B187" s="298"/>
      <c r="C187" s="273" t="s">
        <v>392</v>
      </c>
      <c r="D187" s="273"/>
      <c r="E187" s="273"/>
      <c r="F187" s="296" t="s">
        <v>316</v>
      </c>
      <c r="G187" s="273"/>
      <c r="H187" s="273" t="s">
        <v>393</v>
      </c>
      <c r="I187" s="273" t="s">
        <v>391</v>
      </c>
      <c r="J187" s="273"/>
      <c r="K187" s="321"/>
    </row>
    <row r="188" spans="2:11" s="1" customFormat="1" ht="15" customHeight="1">
      <c r="B188" s="298"/>
      <c r="C188" s="273" t="s">
        <v>394</v>
      </c>
      <c r="D188" s="273"/>
      <c r="E188" s="273"/>
      <c r="F188" s="296" t="s">
        <v>316</v>
      </c>
      <c r="G188" s="273"/>
      <c r="H188" s="273" t="s">
        <v>395</v>
      </c>
      <c r="I188" s="273" t="s">
        <v>391</v>
      </c>
      <c r="J188" s="273"/>
      <c r="K188" s="321"/>
    </row>
    <row r="189" spans="2:11" s="1" customFormat="1" ht="15" customHeight="1">
      <c r="B189" s="298"/>
      <c r="C189" s="334" t="s">
        <v>396</v>
      </c>
      <c r="D189" s="273"/>
      <c r="E189" s="273"/>
      <c r="F189" s="296" t="s">
        <v>316</v>
      </c>
      <c r="G189" s="273"/>
      <c r="H189" s="273" t="s">
        <v>397</v>
      </c>
      <c r="I189" s="273" t="s">
        <v>398</v>
      </c>
      <c r="J189" s="335" t="s">
        <v>399</v>
      </c>
      <c r="K189" s="321"/>
    </row>
    <row r="190" spans="2:11" s="16" customFormat="1" ht="15" customHeight="1">
      <c r="B190" s="336"/>
      <c r="C190" s="337" t="s">
        <v>400</v>
      </c>
      <c r="D190" s="338"/>
      <c r="E190" s="338"/>
      <c r="F190" s="339" t="s">
        <v>316</v>
      </c>
      <c r="G190" s="338"/>
      <c r="H190" s="338" t="s">
        <v>401</v>
      </c>
      <c r="I190" s="338" t="s">
        <v>398</v>
      </c>
      <c r="J190" s="340" t="s">
        <v>399</v>
      </c>
      <c r="K190" s="341"/>
    </row>
    <row r="191" spans="2:11" s="1" customFormat="1" ht="15" customHeight="1">
      <c r="B191" s="298"/>
      <c r="C191" s="334" t="s">
        <v>41</v>
      </c>
      <c r="D191" s="273"/>
      <c r="E191" s="273"/>
      <c r="F191" s="296" t="s">
        <v>310</v>
      </c>
      <c r="G191" s="273"/>
      <c r="H191" s="270" t="s">
        <v>402</v>
      </c>
      <c r="I191" s="273" t="s">
        <v>403</v>
      </c>
      <c r="J191" s="273"/>
      <c r="K191" s="321"/>
    </row>
    <row r="192" spans="2:11" s="1" customFormat="1" ht="15" customHeight="1">
      <c r="B192" s="298"/>
      <c r="C192" s="334" t="s">
        <v>404</v>
      </c>
      <c r="D192" s="273"/>
      <c r="E192" s="273"/>
      <c r="F192" s="296" t="s">
        <v>310</v>
      </c>
      <c r="G192" s="273"/>
      <c r="H192" s="273" t="s">
        <v>405</v>
      </c>
      <c r="I192" s="273" t="s">
        <v>345</v>
      </c>
      <c r="J192" s="273"/>
      <c r="K192" s="321"/>
    </row>
    <row r="193" spans="2:11" s="1" customFormat="1" ht="15" customHeight="1">
      <c r="B193" s="298"/>
      <c r="C193" s="334" t="s">
        <v>406</v>
      </c>
      <c r="D193" s="273"/>
      <c r="E193" s="273"/>
      <c r="F193" s="296" t="s">
        <v>310</v>
      </c>
      <c r="G193" s="273"/>
      <c r="H193" s="273" t="s">
        <v>407</v>
      </c>
      <c r="I193" s="273" t="s">
        <v>345</v>
      </c>
      <c r="J193" s="273"/>
      <c r="K193" s="321"/>
    </row>
    <row r="194" spans="2:11" s="1" customFormat="1" ht="15" customHeight="1">
      <c r="B194" s="298"/>
      <c r="C194" s="334" t="s">
        <v>408</v>
      </c>
      <c r="D194" s="273"/>
      <c r="E194" s="273"/>
      <c r="F194" s="296" t="s">
        <v>316</v>
      </c>
      <c r="G194" s="273"/>
      <c r="H194" s="273" t="s">
        <v>409</v>
      </c>
      <c r="I194" s="273" t="s">
        <v>345</v>
      </c>
      <c r="J194" s="273"/>
      <c r="K194" s="321"/>
    </row>
    <row r="195" spans="2:11" s="1" customFormat="1" ht="15" customHeight="1">
      <c r="B195" s="327"/>
      <c r="C195" s="342"/>
      <c r="D195" s="307"/>
      <c r="E195" s="307"/>
      <c r="F195" s="307"/>
      <c r="G195" s="307"/>
      <c r="H195" s="307"/>
      <c r="I195" s="307"/>
      <c r="J195" s="307"/>
      <c r="K195" s="328"/>
    </row>
    <row r="196" spans="2:11" s="1" customFormat="1" ht="18.75" customHeight="1">
      <c r="B196" s="309"/>
      <c r="C196" s="319"/>
      <c r="D196" s="319"/>
      <c r="E196" s="319"/>
      <c r="F196" s="329"/>
      <c r="G196" s="319"/>
      <c r="H196" s="319"/>
      <c r="I196" s="319"/>
      <c r="J196" s="319"/>
      <c r="K196" s="309"/>
    </row>
    <row r="197" spans="2:11" s="1" customFormat="1" ht="18.75" customHeight="1">
      <c r="B197" s="309"/>
      <c r="C197" s="319"/>
      <c r="D197" s="319"/>
      <c r="E197" s="319"/>
      <c r="F197" s="329"/>
      <c r="G197" s="319"/>
      <c r="H197" s="319"/>
      <c r="I197" s="319"/>
      <c r="J197" s="319"/>
      <c r="K197" s="309"/>
    </row>
    <row r="198" spans="2:11" s="1" customFormat="1" ht="18.75" customHeight="1">
      <c r="B198" s="281"/>
      <c r="C198" s="281"/>
      <c r="D198" s="281"/>
      <c r="E198" s="281"/>
      <c r="F198" s="281"/>
      <c r="G198" s="281"/>
      <c r="H198" s="281"/>
      <c r="I198" s="281"/>
      <c r="J198" s="281"/>
      <c r="K198" s="281"/>
    </row>
    <row r="199" spans="2:11" s="1" customFormat="1" ht="12">
      <c r="B199" s="260"/>
      <c r="C199" s="261"/>
      <c r="D199" s="261"/>
      <c r="E199" s="261"/>
      <c r="F199" s="261"/>
      <c r="G199" s="261"/>
      <c r="H199" s="261"/>
      <c r="I199" s="261"/>
      <c r="J199" s="261"/>
      <c r="K199" s="262"/>
    </row>
    <row r="200" spans="2:11" s="1" customFormat="1" ht="21">
      <c r="B200" s="263"/>
      <c r="C200" s="264" t="s">
        <v>410</v>
      </c>
      <c r="D200" s="264"/>
      <c r="E200" s="264"/>
      <c r="F200" s="264"/>
      <c r="G200" s="264"/>
      <c r="H200" s="264"/>
      <c r="I200" s="264"/>
      <c r="J200" s="264"/>
      <c r="K200" s="265"/>
    </row>
    <row r="201" spans="2:11" s="1" customFormat="1" ht="25.5" customHeight="1">
      <c r="B201" s="263"/>
      <c r="C201" s="343" t="s">
        <v>411</v>
      </c>
      <c r="D201" s="343"/>
      <c r="E201" s="343"/>
      <c r="F201" s="343" t="s">
        <v>412</v>
      </c>
      <c r="G201" s="344"/>
      <c r="H201" s="343" t="s">
        <v>413</v>
      </c>
      <c r="I201" s="343"/>
      <c r="J201" s="343"/>
      <c r="K201" s="265"/>
    </row>
    <row r="202" spans="2:11" s="1" customFormat="1" ht="5.25" customHeight="1">
      <c r="B202" s="298"/>
      <c r="C202" s="293"/>
      <c r="D202" s="293"/>
      <c r="E202" s="293"/>
      <c r="F202" s="293"/>
      <c r="G202" s="319"/>
      <c r="H202" s="293"/>
      <c r="I202" s="293"/>
      <c r="J202" s="293"/>
      <c r="K202" s="321"/>
    </row>
    <row r="203" spans="2:11" s="1" customFormat="1" ht="15" customHeight="1">
      <c r="B203" s="298"/>
      <c r="C203" s="273" t="s">
        <v>403</v>
      </c>
      <c r="D203" s="273"/>
      <c r="E203" s="273"/>
      <c r="F203" s="296" t="s">
        <v>42</v>
      </c>
      <c r="G203" s="273"/>
      <c r="H203" s="273" t="s">
        <v>414</v>
      </c>
      <c r="I203" s="273"/>
      <c r="J203" s="273"/>
      <c r="K203" s="321"/>
    </row>
    <row r="204" spans="2:11" s="1" customFormat="1" ht="15" customHeight="1">
      <c r="B204" s="298"/>
      <c r="C204" s="273"/>
      <c r="D204" s="273"/>
      <c r="E204" s="273"/>
      <c r="F204" s="296" t="s">
        <v>43</v>
      </c>
      <c r="G204" s="273"/>
      <c r="H204" s="273" t="s">
        <v>415</v>
      </c>
      <c r="I204" s="273"/>
      <c r="J204" s="273"/>
      <c r="K204" s="321"/>
    </row>
    <row r="205" spans="2:11" s="1" customFormat="1" ht="15" customHeight="1">
      <c r="B205" s="298"/>
      <c r="C205" s="273"/>
      <c r="D205" s="273"/>
      <c r="E205" s="273"/>
      <c r="F205" s="296" t="s">
        <v>46</v>
      </c>
      <c r="G205" s="273"/>
      <c r="H205" s="273" t="s">
        <v>416</v>
      </c>
      <c r="I205" s="273"/>
      <c r="J205" s="273"/>
      <c r="K205" s="321"/>
    </row>
    <row r="206" spans="2:11" s="1" customFormat="1" ht="15" customHeight="1">
      <c r="B206" s="298"/>
      <c r="C206" s="273"/>
      <c r="D206" s="273"/>
      <c r="E206" s="273"/>
      <c r="F206" s="296" t="s">
        <v>44</v>
      </c>
      <c r="G206" s="273"/>
      <c r="H206" s="273" t="s">
        <v>417</v>
      </c>
      <c r="I206" s="273"/>
      <c r="J206" s="273"/>
      <c r="K206" s="321"/>
    </row>
    <row r="207" spans="2:11" s="1" customFormat="1" ht="15" customHeight="1">
      <c r="B207" s="298"/>
      <c r="C207" s="273"/>
      <c r="D207" s="273"/>
      <c r="E207" s="273"/>
      <c r="F207" s="296" t="s">
        <v>45</v>
      </c>
      <c r="G207" s="273"/>
      <c r="H207" s="273" t="s">
        <v>418</v>
      </c>
      <c r="I207" s="273"/>
      <c r="J207" s="273"/>
      <c r="K207" s="321"/>
    </row>
    <row r="208" spans="2:11" s="1" customFormat="1" ht="15" customHeight="1">
      <c r="B208" s="298"/>
      <c r="C208" s="273"/>
      <c r="D208" s="273"/>
      <c r="E208" s="273"/>
      <c r="F208" s="296"/>
      <c r="G208" s="273"/>
      <c r="H208" s="273"/>
      <c r="I208" s="273"/>
      <c r="J208" s="273"/>
      <c r="K208" s="321"/>
    </row>
    <row r="209" spans="2:11" s="1" customFormat="1" ht="15" customHeight="1">
      <c r="B209" s="298"/>
      <c r="C209" s="273" t="s">
        <v>357</v>
      </c>
      <c r="D209" s="273"/>
      <c r="E209" s="273"/>
      <c r="F209" s="296" t="s">
        <v>80</v>
      </c>
      <c r="G209" s="273"/>
      <c r="H209" s="273" t="s">
        <v>419</v>
      </c>
      <c r="I209" s="273"/>
      <c r="J209" s="273"/>
      <c r="K209" s="321"/>
    </row>
    <row r="210" spans="2:11" s="1" customFormat="1" ht="15" customHeight="1">
      <c r="B210" s="298"/>
      <c r="C210" s="273"/>
      <c r="D210" s="273"/>
      <c r="E210" s="273"/>
      <c r="F210" s="296" t="s">
        <v>252</v>
      </c>
      <c r="G210" s="273"/>
      <c r="H210" s="273" t="s">
        <v>253</v>
      </c>
      <c r="I210" s="273"/>
      <c r="J210" s="273"/>
      <c r="K210" s="321"/>
    </row>
    <row r="211" spans="2:11" s="1" customFormat="1" ht="15" customHeight="1">
      <c r="B211" s="298"/>
      <c r="C211" s="273"/>
      <c r="D211" s="273"/>
      <c r="E211" s="273"/>
      <c r="F211" s="296" t="s">
        <v>250</v>
      </c>
      <c r="G211" s="273"/>
      <c r="H211" s="273" t="s">
        <v>420</v>
      </c>
      <c r="I211" s="273"/>
      <c r="J211" s="273"/>
      <c r="K211" s="321"/>
    </row>
    <row r="212" spans="2:11" s="1" customFormat="1" ht="15" customHeight="1">
      <c r="B212" s="345"/>
      <c r="C212" s="273"/>
      <c r="D212" s="273"/>
      <c r="E212" s="273"/>
      <c r="F212" s="296" t="s">
        <v>254</v>
      </c>
      <c r="G212" s="334"/>
      <c r="H212" s="325" t="s">
        <v>255</v>
      </c>
      <c r="I212" s="325"/>
      <c r="J212" s="325"/>
      <c r="K212" s="346"/>
    </row>
    <row r="213" spans="2:11" s="1" customFormat="1" ht="15" customHeight="1">
      <c r="B213" s="345"/>
      <c r="C213" s="273"/>
      <c r="D213" s="273"/>
      <c r="E213" s="273"/>
      <c r="F213" s="296" t="s">
        <v>256</v>
      </c>
      <c r="G213" s="334"/>
      <c r="H213" s="325" t="s">
        <v>421</v>
      </c>
      <c r="I213" s="325"/>
      <c r="J213" s="325"/>
      <c r="K213" s="346"/>
    </row>
    <row r="214" spans="2:11" s="1" customFormat="1" ht="15" customHeight="1">
      <c r="B214" s="345"/>
      <c r="C214" s="273"/>
      <c r="D214" s="273"/>
      <c r="E214" s="273"/>
      <c r="F214" s="296"/>
      <c r="G214" s="334"/>
      <c r="H214" s="325"/>
      <c r="I214" s="325"/>
      <c r="J214" s="325"/>
      <c r="K214" s="346"/>
    </row>
    <row r="215" spans="2:11" s="1" customFormat="1" ht="15" customHeight="1">
      <c r="B215" s="345"/>
      <c r="C215" s="273" t="s">
        <v>381</v>
      </c>
      <c r="D215" s="273"/>
      <c r="E215" s="273"/>
      <c r="F215" s="296">
        <v>1</v>
      </c>
      <c r="G215" s="334"/>
      <c r="H215" s="325" t="s">
        <v>422</v>
      </c>
      <c r="I215" s="325"/>
      <c r="J215" s="325"/>
      <c r="K215" s="346"/>
    </row>
    <row r="216" spans="2:11" s="1" customFormat="1" ht="15" customHeight="1">
      <c r="B216" s="345"/>
      <c r="C216" s="273"/>
      <c r="D216" s="273"/>
      <c r="E216" s="273"/>
      <c r="F216" s="296">
        <v>2</v>
      </c>
      <c r="G216" s="334"/>
      <c r="H216" s="325" t="s">
        <v>423</v>
      </c>
      <c r="I216" s="325"/>
      <c r="J216" s="325"/>
      <c r="K216" s="346"/>
    </row>
    <row r="217" spans="2:11" s="1" customFormat="1" ht="15" customHeight="1">
      <c r="B217" s="345"/>
      <c r="C217" s="273"/>
      <c r="D217" s="273"/>
      <c r="E217" s="273"/>
      <c r="F217" s="296">
        <v>3</v>
      </c>
      <c r="G217" s="334"/>
      <c r="H217" s="325" t="s">
        <v>424</v>
      </c>
      <c r="I217" s="325"/>
      <c r="J217" s="325"/>
      <c r="K217" s="346"/>
    </row>
    <row r="218" spans="2:11" s="1" customFormat="1" ht="15" customHeight="1">
      <c r="B218" s="345"/>
      <c r="C218" s="273"/>
      <c r="D218" s="273"/>
      <c r="E218" s="273"/>
      <c r="F218" s="296">
        <v>4</v>
      </c>
      <c r="G218" s="334"/>
      <c r="H218" s="325" t="s">
        <v>425</v>
      </c>
      <c r="I218" s="325"/>
      <c r="J218" s="325"/>
      <c r="K218" s="346"/>
    </row>
    <row r="219" spans="2:11" s="1" customFormat="1" ht="12.75" customHeight="1">
      <c r="B219" s="347"/>
      <c r="C219" s="348"/>
      <c r="D219" s="348"/>
      <c r="E219" s="348"/>
      <c r="F219" s="348"/>
      <c r="G219" s="348"/>
      <c r="H219" s="348"/>
      <c r="I219" s="348"/>
      <c r="J219" s="348"/>
      <c r="K219" s="349"/>
    </row>
  </sheetData>
  <sheetProtection formatCells="0" formatColumns="0" formatRows="0" insertColumns="0" insertRows="0" insertHyperlinks="0" deleteColumns="0" deleteRows="0" sort="0" autoFilter="0" pivotTables="0"/>
  <mergeCells count="77"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D47:J47"/>
    <mergeCell ref="E48:J48"/>
    <mergeCell ref="E49:J49"/>
    <mergeCell ref="E50:J50"/>
    <mergeCell ref="D51:J51"/>
    <mergeCell ref="C52:J52"/>
    <mergeCell ref="C3:J3"/>
    <mergeCell ref="C4:J4"/>
    <mergeCell ref="C6:J6"/>
    <mergeCell ref="C7:J7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102:J102"/>
    <mergeCell ref="C122:J122"/>
    <mergeCell ref="C147:J147"/>
    <mergeCell ref="C165:J165"/>
    <mergeCell ref="C200:J200"/>
    <mergeCell ref="H201:J201"/>
    <mergeCell ref="H203:J203"/>
    <mergeCell ref="H204:J204"/>
    <mergeCell ref="H205:J205"/>
    <mergeCell ref="H206:J206"/>
    <mergeCell ref="H207:J207"/>
    <mergeCell ref="H209:J209"/>
    <mergeCell ref="H211:J211"/>
    <mergeCell ref="H215:J215"/>
    <mergeCell ref="H217:J217"/>
    <mergeCell ref="H218:J218"/>
    <mergeCell ref="H216:J216"/>
    <mergeCell ref="H213:J213"/>
    <mergeCell ref="H212:J212"/>
    <mergeCell ref="H210:J210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Vachek Roman Bc.</dc:creator>
  <cp:keywords/>
  <dc:description/>
  <cp:lastModifiedBy>Vachek Roman Bc.</cp:lastModifiedBy>
  <dcterms:created xsi:type="dcterms:W3CDTF">2024-02-26T14:46:15Z</dcterms:created>
  <dcterms:modified xsi:type="dcterms:W3CDTF">2024-02-26T14:46:18Z</dcterms:modified>
  <cp:category/>
  <cp:version/>
  <cp:contentType/>
  <cp:contentStatus/>
</cp:coreProperties>
</file>