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-2050000638 - Údržba ..." sheetId="2" r:id="rId2"/>
    <sheet name="2024-2050000641 - Údržba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'2024-2050000638 - Údržba ...'!$C$82:$L$132</definedName>
    <definedName name="_xlnm.Print_Area" localSheetId="1">'2024-2050000638 - Údržba ...'!$C$4:$K$41,'2024-2050000638 - Údržba ...'!$C$47:$K$64,'2024-2050000638 - Údržba ...'!$C$70:$L$132</definedName>
    <definedName name="_xlnm._FilterDatabase" localSheetId="2" hidden="1">'2024-2050000641 - Údržba ...'!$C$82:$L$94</definedName>
    <definedName name="_xlnm.Print_Area" localSheetId="2">'2024-2050000641 - Údržba ...'!$C$4:$K$41,'2024-2050000641 - Údržba ...'!$C$47:$K$64,'2024-2050000641 - Údržba ...'!$C$70:$L$94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'2024-2050000638 - Údržba ...'!$82:$82</definedName>
    <definedName name="_xlnm.Print_Titles" localSheetId="2">'2024-2050000641 - Údržba ...'!$82:$82</definedName>
  </definedNames>
  <calcPr fullCalcOnLoad="1"/>
</workbook>
</file>

<file path=xl/sharedStrings.xml><?xml version="1.0" encoding="utf-8"?>
<sst xmlns="http://schemas.openxmlformats.org/spreadsheetml/2006/main" count="1312" uniqueCount="405">
  <si>
    <t>Export Komplet</t>
  </si>
  <si>
    <t>VZ</t>
  </si>
  <si>
    <t>2.0</t>
  </si>
  <si>
    <t>ZAMOK</t>
  </si>
  <si>
    <t>False</t>
  </si>
  <si>
    <t>True</t>
  </si>
  <si>
    <t>{2a91680c-ab99-4e04-b16d-fecd491474f7}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</si>
  <si>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</si>
  <si>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</si>
  <si>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</si>
  <si>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</si>
  <si>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</si>
  <si>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</si>
  <si>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</si>
  <si>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</si>
  <si>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2024-205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</si>
  <si>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</si>
  <si>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</si>
  <si>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Čerchovka - část A</t>
  </si>
  <si>
    <t>0,1</t>
  </si>
  <si>
    <t>KSO:</t>
  </si>
  <si>
    <t/>
  </si>
  <si>
    <t>CC-CZ:</t>
  </si>
  <si>
    <t>1</t>
  </si>
  <si>
    <t>Místo:</t>
  </si>
  <si>
    <t>k.ú. Postřekov</t>
  </si>
  <si>
    <t>Datum:</t>
  </si>
  <si>
    <t>17. 1. 2024</t>
  </si>
  <si>
    <t>10</t>
  </si>
  <si>
    <t>100</t>
  </si>
  <si>
    <t>Zadavatel:</t>
  </si>
  <si>
    <t>IČ:</t>
  </si>
  <si>
    <t>01312774</t>
  </si>
  <si>
    <t>Státní pozemkový úřad, OVHS české Budějovice</t>
  </si>
  <si>
    <t>DIČ:</t>
  </si>
  <si>
    <t>Uchazeč:</t>
  </si>
  <si>
    <t>Vyplň údaj</t>
  </si>
  <si>
    <t>Projektant:</t>
  </si>
  <si>
    <t xml:space="preserve"> </t>
  </si>
  <si>
    <t>Zpracovatel:</t>
  </si>
  <si>
    <t>Ing. Tomáš Purkrábek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</si>
  <si>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</si>
  <si>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</si>
  <si>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</si>
  <si>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</si>
  <si>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</si>
  <si>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</si>
  <si>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</si>
  <si>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</si>
  <si>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</si>
  <si>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</si>
  <si>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</si>
  <si>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</si>
  <si>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</si>
  <si>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</si>
  <si>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</si>
  <si>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</si>
  <si>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</si>
  <si>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</si>
  <si>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</si>
  <si>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</si>
  <si>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</si>
  <si>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</si>
  <si>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</si>
  <si>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</si>
  <si>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</si>
  <si>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</si>
  <si>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</si>
  <si>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</si>
  <si>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</si>
  <si>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</si>
  <si>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</si>
  <si>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</si>
  <si>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</si>
  <si>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</si>
  <si>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</si>
  <si>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</si>
  <si>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</si>
  <si>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</si>
  <si>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</si>
  <si>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</si>
  <si>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</si>
  <si>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</si>
  <si>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</si>
  <si>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2024-2050000638</t>
  </si>
  <si>
    <t>Údržba HOZ Čerchovka - SO.1 - Odpad O4 - část A</t>
  </si>
  <si>
    <t>STA</t>
  </si>
  <si>
    <t>{e73cb773-5719-4060-8477-769f3ed87503}</t>
  </si>
  <si>
    <t>2</t>
  </si>
  <si>
    <t>2024-2050000641</t>
  </si>
  <si>
    <t>Údržba HOZ Čerchovka - SO.2 - Odpad O3 - část A</t>
  </si>
  <si>
    <t>{acdf32c6-e4db-48ab-9702-137c3b26d39b}</t>
  </si>
  <si>
    <t>KRYCÍ LIST SOUPISU PRACÍ</t>
  </si>
  <si>
    <t>Objekt:</t>
  </si>
  <si>
    <t>2024-2050000638 - Údržba HOZ Čerchovka - SO.1 - Odpad O4 - část 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</si>
  <si>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</si>
  <si>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</si>
  <si>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</si>
  <si>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</si>
  <si>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</si>
  <si>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</si>
  <si>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</si>
  <si>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</si>
  <si>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</si>
  <si>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</si>
  <si>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</si>
  <si>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</si>
  <si>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</si>
  <si>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</si>
  <si>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</si>
  <si>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</si>
  <si>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</si>
  <si>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</si>
  <si>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</si>
  <si>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</si>
  <si>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</si>
  <si>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</si>
  <si>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</si>
  <si>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</si>
  <si>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</si>
  <si>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</si>
  <si>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</si>
  <si>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</si>
  <si>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</si>
  <si>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</si>
  <si>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</si>
  <si>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</si>
  <si>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</si>
  <si>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</si>
  <si>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</si>
  <si>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2024 01</t>
  </si>
  <si>
    <t>4</t>
  </si>
  <si>
    <t>-1070426352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</si>
  <si>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</si>
  <si>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</si>
  <si>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</si>
  <si>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https://podminky.urs.cz/item/CS_URS_2024_01/111203201</t>
  </si>
  <si>
    <t>VV</t>
  </si>
  <si>
    <t>520*3/2</t>
  </si>
  <si>
    <t>111251201</t>
  </si>
  <si>
    <t>Odstranění křovin a stromů průměru kmene do 100 mm i s kořeny sklonu terénu přes 1:5 z celkové plochy do 100 m2 strojně</t>
  </si>
  <si>
    <t>-485346528</t>
  </si>
  <si>
    <t>Odstranění křovin a stromů s odstraněním kořenů strojně průměru kmene do 100 mm v rovině nebo ve svahu sklonu terénu přes 1:5, při celkové ploše do 100 m2</t>
  </si>
  <si>
    <t>https://podminky.urs.cz/item/CS_URS_2024_01/111251201</t>
  </si>
  <si>
    <t>2*17</t>
  </si>
  <si>
    <t>3</t>
  </si>
  <si>
    <t>112151112</t>
  </si>
  <si>
    <t>Směrové kácení stromů s rozřezáním a odvětvením D kmene přes 200 do 300 mm</t>
  </si>
  <si>
    <t>kus</t>
  </si>
  <si>
    <t>115012840</t>
  </si>
  <si>
    <t>Pokácení stromu směrové v celku s odřezáním kmene a s odvětvením průměru kmene přes 200 do 300 mm</t>
  </si>
  <si>
    <t>https://podminky.urs.cz/item/CS_URS_2024_01/112151112</t>
  </si>
  <si>
    <t>112151113</t>
  </si>
  <si>
    <t>Směrové kácení stromů s rozřezáním a odvětvením D kmene přes 300 do 400 mm</t>
  </si>
  <si>
    <t>-288732314</t>
  </si>
  <si>
    <t>Pokácení stromu směrové v celku s odřezáním kmene a s odvětvením průměru kmene přes 300 do 400 mm</t>
  </si>
  <si>
    <t>https://podminky.urs.cz/item/CS_URS_2024_01/112151113</t>
  </si>
  <si>
    <t>5</t>
  </si>
  <si>
    <t>112151114</t>
  </si>
  <si>
    <t>Směrové kácení stromů s rozřezáním a odvětvením D kmene přes 400 do 500 mm</t>
  </si>
  <si>
    <t>-1193437247</t>
  </si>
  <si>
    <t>Pokácení stromu směrové v celku s odřezáním kmene a s odvětvením průměru kmene přes 400 do 500 mm</t>
  </si>
  <si>
    <t>https://podminky.urs.cz/item/CS_URS_2024_01/112151114</t>
  </si>
  <si>
    <t>6</t>
  </si>
  <si>
    <t>112251102</t>
  </si>
  <si>
    <t>Odstranění pařezů průměru přes 300 do 500 mm</t>
  </si>
  <si>
    <t>1290795115</t>
  </si>
  <si>
    <t>Odstranění pařezů strojně s jejich vykopáním nebo vytrháním průměru přes 300 do 500 mm</t>
  </si>
  <si>
    <t>https://podminky.urs.cz/item/CS_URS_2024_01/112251102</t>
  </si>
  <si>
    <t>7</t>
  </si>
  <si>
    <t>162201411</t>
  </si>
  <si>
    <t>Vodorovné přemístění kmenů stromů listnatých do 1 km D kmene přes 100 do 300 mm</t>
  </si>
  <si>
    <t>-1788981898</t>
  </si>
  <si>
    <t>Vodorovné přemístění větví, kmenů nebo pařezů s naložením, složením a dopravou do 1000 m kmenů stromů listnatých, průměru přes 100 do 300 mm</t>
  </si>
  <si>
    <t>https://podminky.urs.cz/item/CS_URS_2024_01/162201411</t>
  </si>
  <si>
    <t>126</t>
  </si>
  <si>
    <t>8</t>
  </si>
  <si>
    <t>162201412</t>
  </si>
  <si>
    <t>Vodorovné přemístění kmenů stromů listnatých do 1 km D kmene přes 300 do 500 mm</t>
  </si>
  <si>
    <t>-945498886</t>
  </si>
  <si>
    <t>Vodorovné přemístění větví, kmenů nebo pařezů s naložením, složením a dopravou do 1000 m kmenů stromů listnatých, průměru přes 300 do 500 mm</t>
  </si>
  <si>
    <t>https://podminky.urs.cz/item/CS_URS_2024_01/162201412</t>
  </si>
  <si>
    <t>45+8</t>
  </si>
  <si>
    <t>9</t>
  </si>
  <si>
    <t>R-001</t>
  </si>
  <si>
    <t>Ekologická likvidace veškeré neupotřeb. dřev. hmoty - z křoví a stromů D kmene do 100 mm - v souladu se zákonem o odpadech č. 541/2020 Sb. v platném znění</t>
  </si>
  <si>
    <t>-907174396</t>
  </si>
  <si>
    <t>P</t>
  </si>
  <si>
    <t>Poznámka k položce:
Ekologická likvidace veškeré neupotřebitelné dřevní hmoty z křovin a stromů do D kmenme 100 mm.</t>
  </si>
  <si>
    <t>780+34</t>
  </si>
  <si>
    <t>R-010</t>
  </si>
  <si>
    <t>Ekologická likvidace veškeré neupotřeb. dřev. hmoty - větví stromů, bez kmenu - D kmene do 300 mm - v souladu se zákonem o odpadech č. 541/2020 Sb. v platném znění</t>
  </si>
  <si>
    <t>ks</t>
  </si>
  <si>
    <t>425063203</t>
  </si>
  <si>
    <t>Poznámka k položce:
Likvidace větví stromů průměru do 300 mm, bez kmenu.</t>
  </si>
  <si>
    <t>126+1</t>
  </si>
  <si>
    <t>11</t>
  </si>
  <si>
    <t>R-011</t>
  </si>
  <si>
    <t>Ekologická likvidace veškeré neupotřeb. dřev. hmoty - větví stromů, bez kmenu - D kmene 300-500 mm - v souladu se zákonem o odpadech č. 541/2020 Sb. v platném znění</t>
  </si>
  <si>
    <t>-1428959445</t>
  </si>
  <si>
    <t>Poznámka k položce:
Likvidace větví stromů  průměru 300-500 mm, bez kmenu.</t>
  </si>
  <si>
    <t>45+8+1</t>
  </si>
  <si>
    <t>R-019</t>
  </si>
  <si>
    <t>Ekologická likvidace pařezu stromu D kmene 300-500 mm - v souladu se zákonem o odpadech č. 541/2020 Sb. v platném znění.</t>
  </si>
  <si>
    <t>-472331879</t>
  </si>
  <si>
    <t>Poznámka k položce:
Likvidace pařezu stromu průměru 300-500 mm.</t>
  </si>
  <si>
    <t>13</t>
  </si>
  <si>
    <t>R-026</t>
  </si>
  <si>
    <t>Ořezání nevhodných větví z jednoho stromu (od 100 do 500 mm), včetně ekologické likvidace v souladu se zákonem o odpadech č. 541/2020 Sb. v platném znění</t>
  </si>
  <si>
    <t>1087855014</t>
  </si>
  <si>
    <t>Poznámka k položce:
V případě, že strom nemůže být poražen (např. větve brání mechanizaci, nebo ho nelze odstranit z důvodu ochrany přírody), likvidace větví  v průměru 100-500 mm na pařezu z jednoho stromu.</t>
  </si>
  <si>
    <t>2024-2050000641 - Údržba HOZ Čerchovka - SO.2 - Odpad O3 - část A</t>
  </si>
  <si>
    <t>144526148</t>
  </si>
  <si>
    <t>14*5+17*2+12*3+8*3+9*3+8*4+7*4+10*3+8*3+13*3+12*3</t>
  </si>
  <si>
    <t>-1561654574</t>
  </si>
  <si>
    <t>380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</si>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</sst>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03201" TargetMode="External" /><Relationship Id="rId2" Type="http://schemas.openxmlformats.org/officeDocument/2006/relationships/hyperlink" Target="https://podminky.urs.cz/item/CS_URS_2024_01/111251201" TargetMode="External" /><Relationship Id="rId3" Type="http://schemas.openxmlformats.org/officeDocument/2006/relationships/hyperlink" Target="https://podminky.urs.cz/item/CS_URS_2024_01/112151112" TargetMode="External" /><Relationship Id="rId4" Type="http://schemas.openxmlformats.org/officeDocument/2006/relationships/hyperlink" Target="https://podminky.urs.cz/item/CS_URS_2024_01/112151113" TargetMode="External" /><Relationship Id="rId5" Type="http://schemas.openxmlformats.org/officeDocument/2006/relationships/hyperlink" Target="https://podminky.urs.cz/item/CS_URS_2024_01/112151114" TargetMode="External" /><Relationship Id="rId6" Type="http://schemas.openxmlformats.org/officeDocument/2006/relationships/hyperlink" Target="https://podminky.urs.cz/item/CS_URS_2024_01/112251102" TargetMode="External" /><Relationship Id="rId7" Type="http://schemas.openxmlformats.org/officeDocument/2006/relationships/hyperlink" Target="https://podminky.urs.cz/item/CS_URS_2024_01/162201411" TargetMode="External" /><Relationship Id="rId8" Type="http://schemas.openxmlformats.org/officeDocument/2006/relationships/hyperlink" Target="https://podminky.urs.cz/item/CS_URS_2024_01/162201412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03201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19</v>
      </c>
    </row>
    <row r="7" spans="2:71" s="1" customFormat="1" ht="12" customHeight="1">
      <c r="B7" s="22"/>
      <c r="C7" s="23"/>
      <c r="D7" s="33" t="s">
        <v>20</v>
      </c>
      <c r="E7" s="23"/>
      <c r="F7" s="23"/>
      <c r="G7" s="23"/>
      <c r="H7" s="23"/>
      <c r="I7" s="23"/>
      <c r="J7" s="23"/>
      <c r="K7" s="28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22</v>
      </c>
      <c r="AL7" s="23"/>
      <c r="AM7" s="23"/>
      <c r="AN7" s="28" t="s">
        <v>21</v>
      </c>
      <c r="AO7" s="23"/>
      <c r="AP7" s="23"/>
      <c r="AQ7" s="23"/>
      <c r="AR7" s="21"/>
      <c r="BG7" s="32"/>
      <c r="BS7" s="18" t="s">
        <v>23</v>
      </c>
    </row>
    <row r="8" spans="2:71" s="1" customFormat="1" ht="12" customHeight="1">
      <c r="B8" s="22"/>
      <c r="C8" s="23"/>
      <c r="D8" s="33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26</v>
      </c>
      <c r="AL8" s="23"/>
      <c r="AM8" s="23"/>
      <c r="AN8" s="34" t="s">
        <v>27</v>
      </c>
      <c r="AO8" s="23"/>
      <c r="AP8" s="23"/>
      <c r="AQ8" s="23"/>
      <c r="AR8" s="21"/>
      <c r="BG8" s="32"/>
      <c r="BS8" s="18" t="s">
        <v>28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29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G10" s="32"/>
      <c r="BS10" s="18" t="s">
        <v>19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21</v>
      </c>
      <c r="AO11" s="23"/>
      <c r="AP11" s="23"/>
      <c r="AQ11" s="23"/>
      <c r="AR11" s="21"/>
      <c r="BG11" s="32"/>
      <c r="BS11" s="18" t="s">
        <v>19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19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5" t="s">
        <v>36</v>
      </c>
      <c r="AO13" s="23"/>
      <c r="AP13" s="23"/>
      <c r="AQ13" s="23"/>
      <c r="AR13" s="21"/>
      <c r="BG13" s="32"/>
      <c r="BS13" s="18" t="s">
        <v>19</v>
      </c>
    </row>
    <row r="14" spans="2:71" ht="12">
      <c r="B14" s="22"/>
      <c r="C14" s="23"/>
      <c r="D14" s="23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34</v>
      </c>
      <c r="AL14" s="23"/>
      <c r="AM14" s="23"/>
      <c r="AN14" s="35" t="s">
        <v>36</v>
      </c>
      <c r="AO14" s="23"/>
      <c r="AP14" s="23"/>
      <c r="AQ14" s="23"/>
      <c r="AR14" s="21"/>
      <c r="BG14" s="32"/>
      <c r="BS14" s="18" t="s">
        <v>19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21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21</v>
      </c>
      <c r="AO17" s="23"/>
      <c r="AP17" s="23"/>
      <c r="AQ17" s="23"/>
      <c r="AR17" s="21"/>
      <c r="BG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21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21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48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ROUND(AX54,2)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ROUND(AY54,2)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3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9"/>
    </row>
    <row r="35" spans="1:59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G37" s="39"/>
    </row>
    <row r="41" spans="1:59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G41" s="39"/>
    </row>
    <row r="42" spans="1:59" s="2" customFormat="1" ht="24.95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G42" s="39"/>
    </row>
    <row r="43" spans="1:59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G43" s="39"/>
    </row>
    <row r="44" spans="1:59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2024-205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G44" s="4"/>
    </row>
    <row r="45" spans="1:59" s="5" customFormat="1" ht="36.95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Čerchovka - část 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G45" s="5"/>
    </row>
    <row r="46" spans="1:59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G46" s="39"/>
    </row>
    <row r="47" spans="1:59" s="2" customFormat="1" ht="12" customHeight="1">
      <c r="A47" s="39"/>
      <c r="B47" s="40"/>
      <c r="C47" s="33" t="s">
        <v>24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Postřekov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26</v>
      </c>
      <c r="AJ47" s="41"/>
      <c r="AK47" s="41"/>
      <c r="AL47" s="41"/>
      <c r="AM47" s="73" t="str">
        <f>IF(AN8="","",AN8)</f>
        <v>17. 1. 2024</v>
      </c>
      <c r="AN47" s="73"/>
      <c r="AO47" s="41"/>
      <c r="AP47" s="41"/>
      <c r="AQ47" s="41"/>
      <c r="AR47" s="45"/>
      <c r="BG47" s="39"/>
    </row>
    <row r="48" spans="1:59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G48" s="39"/>
    </row>
    <row r="49" spans="1:59" s="2" customFormat="1" ht="15.6" customHeight="1">
      <c r="A49" s="39"/>
      <c r="B49" s="40"/>
      <c r="C49" s="33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Státní pozemkový úřad, OVHS české Budějovice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37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8"/>
      <c r="BG49" s="39"/>
    </row>
    <row r="50" spans="1:59" s="2" customFormat="1" ht="15.6" customHeight="1">
      <c r="A50" s="39"/>
      <c r="B50" s="40"/>
      <c r="C50" s="33" t="s">
        <v>35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4" t="str">
        <f>IF(E20="","",E20)</f>
        <v>Ing. Tomáš Purkrábek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39"/>
    </row>
    <row r="51" spans="1:59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6"/>
      <c r="BG51" s="39"/>
    </row>
    <row r="52" spans="1:59" s="2" customFormat="1" ht="29.25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4" t="s">
        <v>74</v>
      </c>
      <c r="BE52" s="94" t="s">
        <v>75</v>
      </c>
      <c r="BF52" s="95" t="s">
        <v>76</v>
      </c>
      <c r="BG52" s="39"/>
    </row>
    <row r="53" spans="1:59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8"/>
      <c r="BG53" s="39"/>
    </row>
    <row r="54" spans="1:90" s="6" customFormat="1" ht="32.4" customHeight="1">
      <c r="A54" s="6"/>
      <c r="B54" s="99"/>
      <c r="C54" s="100" t="s">
        <v>77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SUM(AG54,AV54)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ROUND(SUM(AT55:AT56),2)</f>
        <v>0</v>
      </c>
      <c r="AU54" s="108">
        <f>ROUND(SUM(AU55:AU56),2)</f>
        <v>0</v>
      </c>
      <c r="AV54" s="108">
        <f>ROUND(SUM(AX54:AY54),2)</f>
        <v>0</v>
      </c>
      <c r="AW54" s="109">
        <f>ROUND(SUM(AW55:AW56),5)</f>
        <v>0</v>
      </c>
      <c r="AX54" s="108">
        <f>ROUND(BB54*L29,2)</f>
        <v>0</v>
      </c>
      <c r="AY54" s="108">
        <f>ROUND(BC54*L30,2)</f>
        <v>0</v>
      </c>
      <c r="AZ54" s="108">
        <f>ROUND(BD54*L29,2)</f>
        <v>0</v>
      </c>
      <c r="BA54" s="108">
        <f>ROUND(BE54*L30,2)</f>
        <v>0</v>
      </c>
      <c r="BB54" s="108">
        <f>ROUND(SUM(BB55:BB56),2)</f>
        <v>0</v>
      </c>
      <c r="BC54" s="108">
        <f>ROUND(SUM(BC55:BC56),2)</f>
        <v>0</v>
      </c>
      <c r="BD54" s="108">
        <f>ROUND(SUM(BD55:BD56),2)</f>
        <v>0</v>
      </c>
      <c r="BE54" s="108">
        <f>ROUND(SUM(BE55:BE56),2)</f>
        <v>0</v>
      </c>
      <c r="BF54" s="110">
        <f>ROUND(SUM(BF55:BF56),2)</f>
        <v>0</v>
      </c>
      <c r="BG54" s="6"/>
      <c r="BS54" s="111" t="s">
        <v>78</v>
      </c>
      <c r="BT54" s="111" t="s">
        <v>79</v>
      </c>
      <c r="BU54" s="112" t="s">
        <v>80</v>
      </c>
      <c r="BV54" s="111" t="s">
        <v>81</v>
      </c>
      <c r="BW54" s="111" t="s">
        <v>6</v>
      </c>
      <c r="BX54" s="111" t="s">
        <v>82</v>
      </c>
      <c r="CL54" s="111" t="s">
        <v>21</v>
      </c>
    </row>
    <row r="55" spans="1:91" s="7" customFormat="1" ht="37.2" customHeight="1">
      <c r="A55" s="113" t="s">
        <v>83</v>
      </c>
      <c r="B55" s="114"/>
      <c r="C55" s="115"/>
      <c r="D55" s="116" t="s">
        <v>84</v>
      </c>
      <c r="E55" s="116"/>
      <c r="F55" s="116"/>
      <c r="G55" s="116"/>
      <c r="H55" s="116"/>
      <c r="I55" s="117"/>
      <c r="J55" s="116" t="s">
        <v>85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'2024-2050000638 - Údržba ...'!K32</f>
        <v>0</v>
      </c>
      <c r="AH55" s="117"/>
      <c r="AI55" s="117"/>
      <c r="AJ55" s="117"/>
      <c r="AK55" s="117"/>
      <c r="AL55" s="117"/>
      <c r="AM55" s="117"/>
      <c r="AN55" s="118">
        <f>SUM(AG55,AV55)</f>
        <v>0</v>
      </c>
      <c r="AO55" s="117"/>
      <c r="AP55" s="117"/>
      <c r="AQ55" s="119" t="s">
        <v>86</v>
      </c>
      <c r="AR55" s="120"/>
      <c r="AS55" s="121">
        <f>'2024-2050000638 - Údržba ...'!K30</f>
        <v>0</v>
      </c>
      <c r="AT55" s="122">
        <f>'2024-2050000638 - Údržba ...'!K31</f>
        <v>0</v>
      </c>
      <c r="AU55" s="122">
        <v>0</v>
      </c>
      <c r="AV55" s="122">
        <f>ROUND(SUM(AX55:AY55),2)</f>
        <v>0</v>
      </c>
      <c r="AW55" s="123">
        <f>'2024-2050000638 - Údržba ...'!T83</f>
        <v>0</v>
      </c>
      <c r="AX55" s="122">
        <f>'2024-2050000638 - Údržba ...'!K35</f>
        <v>0</v>
      </c>
      <c r="AY55" s="122">
        <f>'2024-2050000638 - Údržba ...'!K36</f>
        <v>0</v>
      </c>
      <c r="AZ55" s="122">
        <f>'2024-2050000638 - Údržba ...'!K37</f>
        <v>0</v>
      </c>
      <c r="BA55" s="122">
        <f>'2024-2050000638 - Údržba ...'!K38</f>
        <v>0</v>
      </c>
      <c r="BB55" s="122">
        <f>'2024-2050000638 - Údržba ...'!F35</f>
        <v>0</v>
      </c>
      <c r="BC55" s="122">
        <f>'2024-2050000638 - Údržba ...'!F36</f>
        <v>0</v>
      </c>
      <c r="BD55" s="122">
        <f>'2024-2050000638 - Údržba ...'!F37</f>
        <v>0</v>
      </c>
      <c r="BE55" s="122">
        <f>'2024-2050000638 - Údržba ...'!F38</f>
        <v>0</v>
      </c>
      <c r="BF55" s="124">
        <f>'2024-2050000638 - Údržba ...'!F39</f>
        <v>0</v>
      </c>
      <c r="BG55" s="7"/>
      <c r="BT55" s="125" t="s">
        <v>23</v>
      </c>
      <c r="BV55" s="125" t="s">
        <v>81</v>
      </c>
      <c r="BW55" s="125" t="s">
        <v>87</v>
      </c>
      <c r="BX55" s="125" t="s">
        <v>6</v>
      </c>
      <c r="CL55" s="125" t="s">
        <v>21</v>
      </c>
      <c r="CM55" s="125" t="s">
        <v>88</v>
      </c>
    </row>
    <row r="56" spans="1:91" s="7" customFormat="1" ht="37.2" customHeight="1">
      <c r="A56" s="113" t="s">
        <v>83</v>
      </c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'2024-2050000641 - Údržba ...'!K32</f>
        <v>0</v>
      </c>
      <c r="AH56" s="117"/>
      <c r="AI56" s="117"/>
      <c r="AJ56" s="117"/>
      <c r="AK56" s="117"/>
      <c r="AL56" s="117"/>
      <c r="AM56" s="117"/>
      <c r="AN56" s="118">
        <f>SUM(AG56,AV56)</f>
        <v>0</v>
      </c>
      <c r="AO56" s="117"/>
      <c r="AP56" s="117"/>
      <c r="AQ56" s="119" t="s">
        <v>86</v>
      </c>
      <c r="AR56" s="120"/>
      <c r="AS56" s="126">
        <f>'2024-2050000641 - Údržba ...'!K30</f>
        <v>0</v>
      </c>
      <c r="AT56" s="127">
        <f>'2024-2050000641 - Údržba ...'!K31</f>
        <v>0</v>
      </c>
      <c r="AU56" s="127">
        <v>0</v>
      </c>
      <c r="AV56" s="127">
        <f>ROUND(SUM(AX56:AY56),2)</f>
        <v>0</v>
      </c>
      <c r="AW56" s="128">
        <f>'2024-2050000641 - Údržba ...'!T83</f>
        <v>0</v>
      </c>
      <c r="AX56" s="127">
        <f>'2024-2050000641 - Údržba ...'!K35</f>
        <v>0</v>
      </c>
      <c r="AY56" s="127">
        <f>'2024-2050000641 - Údržba ...'!K36</f>
        <v>0</v>
      </c>
      <c r="AZ56" s="127">
        <f>'2024-2050000641 - Údržba ...'!K37</f>
        <v>0</v>
      </c>
      <c r="BA56" s="127">
        <f>'2024-2050000641 - Údržba ...'!K38</f>
        <v>0</v>
      </c>
      <c r="BB56" s="127">
        <f>'2024-2050000641 - Údržba ...'!F35</f>
        <v>0</v>
      </c>
      <c r="BC56" s="127">
        <f>'2024-2050000641 - Údržba ...'!F36</f>
        <v>0</v>
      </c>
      <c r="BD56" s="127">
        <f>'2024-2050000641 - Údržba ...'!F37</f>
        <v>0</v>
      </c>
      <c r="BE56" s="127">
        <f>'2024-2050000641 - Údržba ...'!F38</f>
        <v>0</v>
      </c>
      <c r="BF56" s="129">
        <f>'2024-2050000641 - Údržba ...'!F39</f>
        <v>0</v>
      </c>
      <c r="BG56" s="7"/>
      <c r="BT56" s="125" t="s">
        <v>23</v>
      </c>
      <c r="BV56" s="125" t="s">
        <v>81</v>
      </c>
      <c r="BW56" s="125" t="s">
        <v>91</v>
      </c>
      <c r="BX56" s="125" t="s">
        <v>6</v>
      </c>
      <c r="CL56" s="125" t="s">
        <v>21</v>
      </c>
      <c r="CM56" s="125" t="s">
        <v>88</v>
      </c>
    </row>
    <row r="57" spans="1:59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</row>
    <row r="58" spans="1:59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2024-2050000638 - Údržba ...'!C2" display="/"/>
    <hyperlink ref="A56" location="'2024-2050000641 - Údržb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21"/>
      <c r="AT3" s="18" t="s">
        <v>88</v>
      </c>
    </row>
    <row r="4" spans="2:46" s="1" customFormat="1" ht="24.95" customHeight="1">
      <c r="B4" s="21"/>
      <c r="D4" s="132" t="s">
        <v>92</v>
      </c>
      <c r="M4" s="21"/>
      <c r="N4" s="13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34" t="s">
        <v>17</v>
      </c>
      <c r="M6" s="21"/>
    </row>
    <row r="7" spans="2:13" s="1" customFormat="1" ht="14.4" customHeight="1">
      <c r="B7" s="21"/>
      <c r="E7" s="135" t="str">
        <f>'Rekapitulace stavby'!K6</f>
        <v>Údržba HOZ Čerchovka - část A</v>
      </c>
      <c r="F7" s="134"/>
      <c r="G7" s="134"/>
      <c r="H7" s="134"/>
      <c r="M7" s="21"/>
    </row>
    <row r="8" spans="1:31" s="2" customFormat="1" ht="12" customHeight="1">
      <c r="A8" s="39"/>
      <c r="B8" s="45"/>
      <c r="C8" s="39"/>
      <c r="D8" s="134" t="s">
        <v>93</v>
      </c>
      <c r="E8" s="39"/>
      <c r="F8" s="39"/>
      <c r="G8" s="39"/>
      <c r="H8" s="39"/>
      <c r="I8" s="39"/>
      <c r="J8" s="39"/>
      <c r="K8" s="39"/>
      <c r="L8" s="39"/>
      <c r="M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7" t="s">
        <v>94</v>
      </c>
      <c r="F9" s="39"/>
      <c r="G9" s="39"/>
      <c r="H9" s="39"/>
      <c r="I9" s="39"/>
      <c r="J9" s="39"/>
      <c r="K9" s="39"/>
      <c r="L9" s="39"/>
      <c r="M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20</v>
      </c>
      <c r="E11" s="39"/>
      <c r="F11" s="138" t="s">
        <v>21</v>
      </c>
      <c r="G11" s="39"/>
      <c r="H11" s="39"/>
      <c r="I11" s="134" t="s">
        <v>22</v>
      </c>
      <c r="J11" s="138" t="s">
        <v>21</v>
      </c>
      <c r="K11" s="39"/>
      <c r="L11" s="39"/>
      <c r="M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17. 1. 2024</v>
      </c>
      <c r="K12" s="39"/>
      <c r="L12" s="39"/>
      <c r="M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39"/>
      <c r="M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21</v>
      </c>
      <c r="K15" s="39"/>
      <c r="L15" s="39"/>
      <c r="M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39"/>
      <c r="M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39"/>
      <c r="M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21</v>
      </c>
      <c r="K20" s="39"/>
      <c r="L20" s="39"/>
      <c r="M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38</v>
      </c>
      <c r="F21" s="39"/>
      <c r="G21" s="39"/>
      <c r="H21" s="39"/>
      <c r="I21" s="134" t="s">
        <v>34</v>
      </c>
      <c r="J21" s="138" t="s">
        <v>21</v>
      </c>
      <c r="K21" s="39"/>
      <c r="L21" s="39"/>
      <c r="M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21</v>
      </c>
      <c r="K23" s="39"/>
      <c r="L23" s="39"/>
      <c r="M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21</v>
      </c>
      <c r="K24" s="39"/>
      <c r="L24" s="39"/>
      <c r="M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39"/>
      <c r="M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0"/>
      <c r="M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44"/>
      <c r="M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34" t="s">
        <v>95</v>
      </c>
      <c r="F30" s="39"/>
      <c r="G30" s="39"/>
      <c r="H30" s="39"/>
      <c r="I30" s="39"/>
      <c r="J30" s="39"/>
      <c r="K30" s="145">
        <f>I61</f>
        <v>0</v>
      </c>
      <c r="L30" s="39"/>
      <c r="M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34" t="s">
        <v>96</v>
      </c>
      <c r="F31" s="39"/>
      <c r="G31" s="39"/>
      <c r="H31" s="39"/>
      <c r="I31" s="39"/>
      <c r="J31" s="39"/>
      <c r="K31" s="145">
        <f>J61</f>
        <v>0</v>
      </c>
      <c r="L31" s="39"/>
      <c r="M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46" t="s">
        <v>43</v>
      </c>
      <c r="E32" s="39"/>
      <c r="F32" s="39"/>
      <c r="G32" s="39"/>
      <c r="H32" s="39"/>
      <c r="I32" s="39"/>
      <c r="J32" s="39"/>
      <c r="K32" s="147">
        <f>ROUND(K83,2)</f>
        <v>0</v>
      </c>
      <c r="L32" s="39"/>
      <c r="M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44"/>
      <c r="E33" s="144"/>
      <c r="F33" s="144"/>
      <c r="G33" s="144"/>
      <c r="H33" s="144"/>
      <c r="I33" s="144"/>
      <c r="J33" s="144"/>
      <c r="K33" s="144"/>
      <c r="L33" s="144"/>
      <c r="M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48" t="s">
        <v>45</v>
      </c>
      <c r="G34" s="39"/>
      <c r="H34" s="39"/>
      <c r="I34" s="148" t="s">
        <v>44</v>
      </c>
      <c r="J34" s="39"/>
      <c r="K34" s="148" t="s">
        <v>46</v>
      </c>
      <c r="L34" s="39"/>
      <c r="M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49" t="s">
        <v>47</v>
      </c>
      <c r="E35" s="134" t="s">
        <v>48</v>
      </c>
      <c r="F35" s="145">
        <f>ROUND((SUM(BE83:BE132)),2)</f>
        <v>0</v>
      </c>
      <c r="G35" s="39"/>
      <c r="H35" s="39"/>
      <c r="I35" s="150">
        <v>0.21</v>
      </c>
      <c r="J35" s="39"/>
      <c r="K35" s="145">
        <f>ROUND(((SUM(BE83:BE132))*I35),2)</f>
        <v>0</v>
      </c>
      <c r="L35" s="39"/>
      <c r="M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49</v>
      </c>
      <c r="F36" s="145">
        <f>ROUND((SUM(BF83:BF132)),2)</f>
        <v>0</v>
      </c>
      <c r="G36" s="39"/>
      <c r="H36" s="39"/>
      <c r="I36" s="150">
        <v>0.12</v>
      </c>
      <c r="J36" s="39"/>
      <c r="K36" s="145">
        <f>ROUND(((SUM(BF83:BF132))*I36),2)</f>
        <v>0</v>
      </c>
      <c r="L36" s="39"/>
      <c r="M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5">
        <f>ROUND((SUM(BG83:BG132)),2)</f>
        <v>0</v>
      </c>
      <c r="G37" s="39"/>
      <c r="H37" s="39"/>
      <c r="I37" s="150">
        <v>0.21</v>
      </c>
      <c r="J37" s="39"/>
      <c r="K37" s="145">
        <f>0</f>
        <v>0</v>
      </c>
      <c r="L37" s="39"/>
      <c r="M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34" t="s">
        <v>51</v>
      </c>
      <c r="F38" s="145">
        <f>ROUND((SUM(BH83:BH132)),2)</f>
        <v>0</v>
      </c>
      <c r="G38" s="39"/>
      <c r="H38" s="39"/>
      <c r="I38" s="150">
        <v>0.12</v>
      </c>
      <c r="J38" s="39"/>
      <c r="K38" s="145">
        <f>0</f>
        <v>0</v>
      </c>
      <c r="L38" s="39"/>
      <c r="M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34" t="s">
        <v>52</v>
      </c>
      <c r="F39" s="145">
        <f>ROUND((SUM(BI83:BI132)),2)</f>
        <v>0</v>
      </c>
      <c r="G39" s="39"/>
      <c r="H39" s="39"/>
      <c r="I39" s="150">
        <v>0</v>
      </c>
      <c r="J39" s="39"/>
      <c r="K39" s="145">
        <f>0</f>
        <v>0</v>
      </c>
      <c r="L39" s="39"/>
      <c r="M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1"/>
      <c r="D41" s="152" t="s">
        <v>53</v>
      </c>
      <c r="E41" s="153"/>
      <c r="F41" s="153"/>
      <c r="G41" s="154" t="s">
        <v>54</v>
      </c>
      <c r="H41" s="155" t="s">
        <v>55</v>
      </c>
      <c r="I41" s="153"/>
      <c r="J41" s="153"/>
      <c r="K41" s="156">
        <f>SUM(K32:K39)</f>
        <v>0</v>
      </c>
      <c r="L41" s="157"/>
      <c r="M41" s="1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97</v>
      </c>
      <c r="D47" s="41"/>
      <c r="E47" s="41"/>
      <c r="F47" s="41"/>
      <c r="G47" s="41"/>
      <c r="H47" s="41"/>
      <c r="I47" s="41"/>
      <c r="J47" s="41"/>
      <c r="K47" s="41"/>
      <c r="L47" s="41"/>
      <c r="M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4" customHeight="1">
      <c r="A50" s="39"/>
      <c r="B50" s="40"/>
      <c r="C50" s="41"/>
      <c r="D50" s="41"/>
      <c r="E50" s="162" t="str">
        <f>E7</f>
        <v>Údržba HOZ Čerchovka - část A</v>
      </c>
      <c r="F50" s="33"/>
      <c r="G50" s="33"/>
      <c r="H50" s="33"/>
      <c r="I50" s="41"/>
      <c r="J50" s="41"/>
      <c r="K50" s="41"/>
      <c r="L50" s="41"/>
      <c r="M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93</v>
      </c>
      <c r="D51" s="41"/>
      <c r="E51" s="41"/>
      <c r="F51" s="41"/>
      <c r="G51" s="41"/>
      <c r="H51" s="41"/>
      <c r="I51" s="41"/>
      <c r="J51" s="41"/>
      <c r="K51" s="41"/>
      <c r="L51" s="41"/>
      <c r="M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5.6" customHeight="1">
      <c r="A52" s="39"/>
      <c r="B52" s="40"/>
      <c r="C52" s="41"/>
      <c r="D52" s="41"/>
      <c r="E52" s="70" t="str">
        <f>E9</f>
        <v>2024-2050000638 - Údržba HOZ Čerchovka - SO.1 - Odpad O4 - část A</v>
      </c>
      <c r="F52" s="41"/>
      <c r="G52" s="41"/>
      <c r="H52" s="41"/>
      <c r="I52" s="41"/>
      <c r="J52" s="41"/>
      <c r="K52" s="41"/>
      <c r="L52" s="41"/>
      <c r="M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24</v>
      </c>
      <c r="D54" s="41"/>
      <c r="E54" s="41"/>
      <c r="F54" s="28" t="str">
        <f>F12</f>
        <v>k.ú. Postřekov</v>
      </c>
      <c r="G54" s="41"/>
      <c r="H54" s="41"/>
      <c r="I54" s="33" t="s">
        <v>26</v>
      </c>
      <c r="J54" s="73" t="str">
        <f>IF(J12="","",J12)</f>
        <v>17. 1. 2024</v>
      </c>
      <c r="K54" s="41"/>
      <c r="L54" s="41"/>
      <c r="M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6" customHeight="1">
      <c r="A56" s="39"/>
      <c r="B56" s="40"/>
      <c r="C56" s="33" t="s">
        <v>30</v>
      </c>
      <c r="D56" s="41"/>
      <c r="E56" s="41"/>
      <c r="F56" s="28" t="str">
        <f>E15</f>
        <v>Státní pozemkový úřad, OVHS české Budějovice</v>
      </c>
      <c r="G56" s="41"/>
      <c r="H56" s="41"/>
      <c r="I56" s="33" t="s">
        <v>37</v>
      </c>
      <c r="J56" s="37" t="str">
        <f>E21</f>
        <v xml:space="preserve"> </v>
      </c>
      <c r="K56" s="41"/>
      <c r="L56" s="41"/>
      <c r="M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6.4" customHeight="1">
      <c r="A57" s="39"/>
      <c r="B57" s="40"/>
      <c r="C57" s="33" t="s">
        <v>35</v>
      </c>
      <c r="D57" s="41"/>
      <c r="E57" s="41"/>
      <c r="F57" s="28" t="str">
        <f>IF(E18="","",E18)</f>
        <v>Vyplň údaj</v>
      </c>
      <c r="G57" s="41"/>
      <c r="H57" s="41"/>
      <c r="I57" s="33" t="s">
        <v>39</v>
      </c>
      <c r="J57" s="37" t="str">
        <f>E24</f>
        <v>Ing. Tomáš Purkrábek</v>
      </c>
      <c r="K57" s="41"/>
      <c r="L57" s="41"/>
      <c r="M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63" t="s">
        <v>98</v>
      </c>
      <c r="D59" s="164"/>
      <c r="E59" s="164"/>
      <c r="F59" s="164"/>
      <c r="G59" s="164"/>
      <c r="H59" s="164"/>
      <c r="I59" s="165" t="s">
        <v>99</v>
      </c>
      <c r="J59" s="165" t="s">
        <v>100</v>
      </c>
      <c r="K59" s="165" t="s">
        <v>101</v>
      </c>
      <c r="L59" s="164"/>
      <c r="M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3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66" t="s">
        <v>77</v>
      </c>
      <c r="D61" s="41"/>
      <c r="E61" s="41"/>
      <c r="F61" s="41"/>
      <c r="G61" s="41"/>
      <c r="H61" s="41"/>
      <c r="I61" s="103">
        <f>Q83</f>
        <v>0</v>
      </c>
      <c r="J61" s="103">
        <f>R83</f>
        <v>0</v>
      </c>
      <c r="K61" s="103">
        <f>K83</f>
        <v>0</v>
      </c>
      <c r="L61" s="41"/>
      <c r="M61" s="1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102</v>
      </c>
    </row>
    <row r="62" spans="1:31" s="9" customFormat="1" ht="24.95" customHeight="1">
      <c r="A62" s="9"/>
      <c r="B62" s="167"/>
      <c r="C62" s="168"/>
      <c r="D62" s="169" t="s">
        <v>103</v>
      </c>
      <c r="E62" s="170"/>
      <c r="F62" s="170"/>
      <c r="G62" s="170"/>
      <c r="H62" s="170"/>
      <c r="I62" s="171">
        <f>Q84</f>
        <v>0</v>
      </c>
      <c r="J62" s="171">
        <f>R84</f>
        <v>0</v>
      </c>
      <c r="K62" s="171">
        <f>K84</f>
        <v>0</v>
      </c>
      <c r="L62" s="168"/>
      <c r="M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7">
        <f>Q85</f>
        <v>0</v>
      </c>
      <c r="J63" s="177">
        <f>R85</f>
        <v>0</v>
      </c>
      <c r="K63" s="177">
        <f>K85</f>
        <v>0</v>
      </c>
      <c r="L63" s="174"/>
      <c r="M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105</v>
      </c>
      <c r="D70" s="41"/>
      <c r="E70" s="41"/>
      <c r="F70" s="41"/>
      <c r="G70" s="41"/>
      <c r="H70" s="41"/>
      <c r="I70" s="41"/>
      <c r="J70" s="41"/>
      <c r="K70" s="41"/>
      <c r="L70" s="41"/>
      <c r="M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17</v>
      </c>
      <c r="D72" s="41"/>
      <c r="E72" s="41"/>
      <c r="F72" s="41"/>
      <c r="G72" s="41"/>
      <c r="H72" s="41"/>
      <c r="I72" s="41"/>
      <c r="J72" s="41"/>
      <c r="K72" s="41"/>
      <c r="L72" s="41"/>
      <c r="M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2" t="str">
        <f>E7</f>
        <v>Údržba HOZ Čerchovka - část A</v>
      </c>
      <c r="F73" s="33"/>
      <c r="G73" s="33"/>
      <c r="H73" s="33"/>
      <c r="I73" s="41"/>
      <c r="J73" s="41"/>
      <c r="K73" s="41"/>
      <c r="L73" s="41"/>
      <c r="M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41"/>
      <c r="J74" s="41"/>
      <c r="K74" s="41"/>
      <c r="L74" s="41"/>
      <c r="M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2024-2050000638 - Údržba HOZ Čerchovka - SO.1 - Odpad O4 - část A</v>
      </c>
      <c r="F75" s="41"/>
      <c r="G75" s="41"/>
      <c r="H75" s="41"/>
      <c r="I75" s="41"/>
      <c r="J75" s="41"/>
      <c r="K75" s="41"/>
      <c r="L75" s="41"/>
      <c r="M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24</v>
      </c>
      <c r="D77" s="41"/>
      <c r="E77" s="41"/>
      <c r="F77" s="28" t="str">
        <f>F12</f>
        <v>k.ú. Postřekov</v>
      </c>
      <c r="G77" s="41"/>
      <c r="H77" s="41"/>
      <c r="I77" s="33" t="s">
        <v>26</v>
      </c>
      <c r="J77" s="73" t="str">
        <f>IF(J12="","",J12)</f>
        <v>17. 1. 2024</v>
      </c>
      <c r="K77" s="41"/>
      <c r="L77" s="41"/>
      <c r="M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30</v>
      </c>
      <c r="D79" s="41"/>
      <c r="E79" s="41"/>
      <c r="F79" s="28" t="str">
        <f>E15</f>
        <v>Státní pozemkový úřad, OVHS české Budějovice</v>
      </c>
      <c r="G79" s="41"/>
      <c r="H79" s="41"/>
      <c r="I79" s="33" t="s">
        <v>37</v>
      </c>
      <c r="J79" s="37" t="str">
        <f>E21</f>
        <v xml:space="preserve"> </v>
      </c>
      <c r="K79" s="41"/>
      <c r="L79" s="41"/>
      <c r="M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4" customHeight="1">
      <c r="A80" s="39"/>
      <c r="B80" s="40"/>
      <c r="C80" s="33" t="s">
        <v>35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>Ing. Tomáš Purkrábek</v>
      </c>
      <c r="K80" s="41"/>
      <c r="L80" s="41"/>
      <c r="M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106</v>
      </c>
      <c r="D82" s="182" t="s">
        <v>62</v>
      </c>
      <c r="E82" s="182" t="s">
        <v>58</v>
      </c>
      <c r="F82" s="182" t="s">
        <v>59</v>
      </c>
      <c r="G82" s="182" t="s">
        <v>107</v>
      </c>
      <c r="H82" s="182" t="s">
        <v>108</v>
      </c>
      <c r="I82" s="182" t="s">
        <v>109</v>
      </c>
      <c r="J82" s="182" t="s">
        <v>110</v>
      </c>
      <c r="K82" s="182" t="s">
        <v>101</v>
      </c>
      <c r="L82" s="183" t="s">
        <v>111</v>
      </c>
      <c r="M82" s="184"/>
      <c r="N82" s="93" t="s">
        <v>21</v>
      </c>
      <c r="O82" s="94" t="s">
        <v>47</v>
      </c>
      <c r="P82" s="94" t="s">
        <v>112</v>
      </c>
      <c r="Q82" s="94" t="s">
        <v>113</v>
      </c>
      <c r="R82" s="94" t="s">
        <v>114</v>
      </c>
      <c r="S82" s="94" t="s">
        <v>115</v>
      </c>
      <c r="T82" s="94" t="s">
        <v>116</v>
      </c>
      <c r="U82" s="94" t="s">
        <v>117</v>
      </c>
      <c r="V82" s="94" t="s">
        <v>118</v>
      </c>
      <c r="W82" s="94" t="s">
        <v>119</v>
      </c>
      <c r="X82" s="95" t="s">
        <v>120</v>
      </c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0" t="s">
        <v>121</v>
      </c>
      <c r="D83" s="41"/>
      <c r="E83" s="41"/>
      <c r="F83" s="41"/>
      <c r="G83" s="41"/>
      <c r="H83" s="41"/>
      <c r="I83" s="41"/>
      <c r="J83" s="41"/>
      <c r="K83" s="185">
        <f>BK83</f>
        <v>0</v>
      </c>
      <c r="L83" s="41"/>
      <c r="M83" s="45"/>
      <c r="N83" s="96"/>
      <c r="O83" s="186"/>
      <c r="P83" s="97"/>
      <c r="Q83" s="187">
        <f>Q84</f>
        <v>0</v>
      </c>
      <c r="R83" s="187">
        <f>R84</f>
        <v>0</v>
      </c>
      <c r="S83" s="97"/>
      <c r="T83" s="188">
        <f>T84</f>
        <v>0</v>
      </c>
      <c r="U83" s="97"/>
      <c r="V83" s="188">
        <f>V84</f>
        <v>0</v>
      </c>
      <c r="W83" s="97"/>
      <c r="X83" s="189">
        <f>X84</f>
        <v>0</v>
      </c>
      <c r="Y83" s="39"/>
      <c r="Z83" s="39"/>
      <c r="AA83" s="39"/>
      <c r="AB83" s="39"/>
      <c r="AC83" s="39"/>
      <c r="AD83" s="39"/>
      <c r="AE83" s="39"/>
      <c r="AT83" s="18" t="s">
        <v>78</v>
      </c>
      <c r="AU83" s="18" t="s">
        <v>102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78</v>
      </c>
      <c r="E84" s="194" t="s">
        <v>122</v>
      </c>
      <c r="F84" s="194" t="s">
        <v>123</v>
      </c>
      <c r="G84" s="192"/>
      <c r="H84" s="192"/>
      <c r="I84" s="195"/>
      <c r="J84" s="195"/>
      <c r="K84" s="196">
        <f>BK84</f>
        <v>0</v>
      </c>
      <c r="L84" s="192"/>
      <c r="M84" s="197"/>
      <c r="N84" s="198"/>
      <c r="O84" s="199"/>
      <c r="P84" s="199"/>
      <c r="Q84" s="200">
        <f>Q85</f>
        <v>0</v>
      </c>
      <c r="R84" s="200">
        <f>R85</f>
        <v>0</v>
      </c>
      <c r="S84" s="199"/>
      <c r="T84" s="201">
        <f>T85</f>
        <v>0</v>
      </c>
      <c r="U84" s="199"/>
      <c r="V84" s="201">
        <f>V85</f>
        <v>0</v>
      </c>
      <c r="W84" s="199"/>
      <c r="X84" s="202">
        <f>X85</f>
        <v>0</v>
      </c>
      <c r="Y84" s="12"/>
      <c r="Z84" s="12"/>
      <c r="AA84" s="12"/>
      <c r="AB84" s="12"/>
      <c r="AC84" s="12"/>
      <c r="AD84" s="12"/>
      <c r="AE84" s="12"/>
      <c r="AR84" s="203" t="s">
        <v>23</v>
      </c>
      <c r="AT84" s="204" t="s">
        <v>78</v>
      </c>
      <c r="AU84" s="204" t="s">
        <v>79</v>
      </c>
      <c r="AY84" s="203" t="s">
        <v>124</v>
      </c>
      <c r="BK84" s="205">
        <f>BK85</f>
        <v>0</v>
      </c>
    </row>
    <row r="85" spans="1:63" s="12" customFormat="1" ht="22.8" customHeight="1">
      <c r="A85" s="12"/>
      <c r="B85" s="191"/>
      <c r="C85" s="192"/>
      <c r="D85" s="193" t="s">
        <v>78</v>
      </c>
      <c r="E85" s="206" t="s">
        <v>23</v>
      </c>
      <c r="F85" s="206" t="s">
        <v>125</v>
      </c>
      <c r="G85" s="192"/>
      <c r="H85" s="192"/>
      <c r="I85" s="195"/>
      <c r="J85" s="195"/>
      <c r="K85" s="207">
        <f>BK85</f>
        <v>0</v>
      </c>
      <c r="L85" s="192"/>
      <c r="M85" s="197"/>
      <c r="N85" s="198"/>
      <c r="O85" s="199"/>
      <c r="P85" s="199"/>
      <c r="Q85" s="200">
        <f>SUM(Q86:Q132)</f>
        <v>0</v>
      </c>
      <c r="R85" s="200">
        <f>SUM(R86:R132)</f>
        <v>0</v>
      </c>
      <c r="S85" s="199"/>
      <c r="T85" s="201">
        <f>SUM(T86:T132)</f>
        <v>0</v>
      </c>
      <c r="U85" s="199"/>
      <c r="V85" s="201">
        <f>SUM(V86:V132)</f>
        <v>0</v>
      </c>
      <c r="W85" s="199"/>
      <c r="X85" s="202">
        <f>SUM(X86:X132)</f>
        <v>0</v>
      </c>
      <c r="Y85" s="12"/>
      <c r="Z85" s="12"/>
      <c r="AA85" s="12"/>
      <c r="AB85" s="12"/>
      <c r="AC85" s="12"/>
      <c r="AD85" s="12"/>
      <c r="AE85" s="12"/>
      <c r="AR85" s="203" t="s">
        <v>23</v>
      </c>
      <c r="AT85" s="204" t="s">
        <v>78</v>
      </c>
      <c r="AU85" s="204" t="s">
        <v>23</v>
      </c>
      <c r="AY85" s="203" t="s">
        <v>124</v>
      </c>
      <c r="BK85" s="205">
        <f>SUM(BK86:BK132)</f>
        <v>0</v>
      </c>
    </row>
    <row r="86" spans="1:65" s="2" customFormat="1" ht="22.2" customHeight="1">
      <c r="A86" s="39"/>
      <c r="B86" s="40"/>
      <c r="C86" s="208" t="s">
        <v>23</v>
      </c>
      <c r="D86" s="208" t="s">
        <v>126</v>
      </c>
      <c r="E86" s="209" t="s">
        <v>127</v>
      </c>
      <c r="F86" s="210" t="s">
        <v>128</v>
      </c>
      <c r="G86" s="211" t="s">
        <v>129</v>
      </c>
      <c r="H86" s="212">
        <v>780</v>
      </c>
      <c r="I86" s="213"/>
      <c r="J86" s="213"/>
      <c r="K86" s="214">
        <f>ROUND(P86*H86,2)</f>
        <v>0</v>
      </c>
      <c r="L86" s="210" t="s">
        <v>130</v>
      </c>
      <c r="M86" s="45"/>
      <c r="N86" s="215" t="s">
        <v>21</v>
      </c>
      <c r="O86" s="216" t="s">
        <v>48</v>
      </c>
      <c r="P86" s="217">
        <f>I86+J86</f>
        <v>0</v>
      </c>
      <c r="Q86" s="217">
        <f>ROUND(I86*H86,2)</f>
        <v>0</v>
      </c>
      <c r="R86" s="217">
        <f>ROUND(J86*H86,2)</f>
        <v>0</v>
      </c>
      <c r="S86" s="85"/>
      <c r="T86" s="218">
        <f>S86*H86</f>
        <v>0</v>
      </c>
      <c r="U86" s="218">
        <v>0</v>
      </c>
      <c r="V86" s="218">
        <f>U86*H86</f>
        <v>0</v>
      </c>
      <c r="W86" s="218">
        <v>0</v>
      </c>
      <c r="X86" s="219">
        <f>W86*H86</f>
        <v>0</v>
      </c>
      <c r="Y86" s="39"/>
      <c r="Z86" s="39"/>
      <c r="AA86" s="39"/>
      <c r="AB86" s="39"/>
      <c r="AC86" s="39"/>
      <c r="AD86" s="39"/>
      <c r="AE86" s="39"/>
      <c r="AR86" s="220" t="s">
        <v>131</v>
      </c>
      <c r="AT86" s="220" t="s">
        <v>126</v>
      </c>
      <c r="AU86" s="220" t="s">
        <v>88</v>
      </c>
      <c r="AY86" s="18" t="s">
        <v>124</v>
      </c>
      <c r="BE86" s="221">
        <f>IF(O86="základní",K86,0)</f>
        <v>0</v>
      </c>
      <c r="BF86" s="221">
        <f>IF(O86="snížená",K86,0)</f>
        <v>0</v>
      </c>
      <c r="BG86" s="221">
        <f>IF(O86="zákl. přenesená",K86,0)</f>
        <v>0</v>
      </c>
      <c r="BH86" s="221">
        <f>IF(O86="sníž. přenesená",K86,0)</f>
        <v>0</v>
      </c>
      <c r="BI86" s="221">
        <f>IF(O86="nulová",K86,0)</f>
        <v>0</v>
      </c>
      <c r="BJ86" s="18" t="s">
        <v>23</v>
      </c>
      <c r="BK86" s="221">
        <f>ROUND(P86*H86,2)</f>
        <v>0</v>
      </c>
      <c r="BL86" s="18" t="s">
        <v>131</v>
      </c>
      <c r="BM86" s="220" t="s">
        <v>132</v>
      </c>
    </row>
    <row r="87" spans="1:47" s="2" customFormat="1" ht="12">
      <c r="A87" s="39"/>
      <c r="B87" s="40"/>
      <c r="C87" s="41"/>
      <c r="D87" s="222" t="s">
        <v>133</v>
      </c>
      <c r="E87" s="41"/>
      <c r="F87" s="223" t="s">
        <v>134</v>
      </c>
      <c r="G87" s="41"/>
      <c r="H87" s="41"/>
      <c r="I87" s="224"/>
      <c r="J87" s="224"/>
      <c r="K87" s="41"/>
      <c r="L87" s="41"/>
      <c r="M87" s="45"/>
      <c r="N87" s="225"/>
      <c r="O87" s="226"/>
      <c r="P87" s="85"/>
      <c r="Q87" s="85"/>
      <c r="R87" s="85"/>
      <c r="S87" s="85"/>
      <c r="T87" s="85"/>
      <c r="U87" s="85"/>
      <c r="V87" s="85"/>
      <c r="W87" s="85"/>
      <c r="X87" s="86"/>
      <c r="Y87" s="39"/>
      <c r="Z87" s="39"/>
      <c r="AA87" s="39"/>
      <c r="AB87" s="39"/>
      <c r="AC87" s="39"/>
      <c r="AD87" s="39"/>
      <c r="AE87" s="39"/>
      <c r="AT87" s="18" t="s">
        <v>133</v>
      </c>
      <c r="AU87" s="18" t="s">
        <v>88</v>
      </c>
    </row>
    <row r="88" spans="1:47" s="2" customFormat="1" ht="12">
      <c r="A88" s="39"/>
      <c r="B88" s="40"/>
      <c r="C88" s="41"/>
      <c r="D88" s="227" t="s">
        <v>135</v>
      </c>
      <c r="E88" s="41"/>
      <c r="F88" s="228" t="s">
        <v>136</v>
      </c>
      <c r="G88" s="41"/>
      <c r="H88" s="41"/>
      <c r="I88" s="224"/>
      <c r="J88" s="224"/>
      <c r="K88" s="41"/>
      <c r="L88" s="41"/>
      <c r="M88" s="45"/>
      <c r="N88" s="225"/>
      <c r="O88" s="226"/>
      <c r="P88" s="85"/>
      <c r="Q88" s="85"/>
      <c r="R88" s="85"/>
      <c r="S88" s="85"/>
      <c r="T88" s="85"/>
      <c r="U88" s="85"/>
      <c r="V88" s="85"/>
      <c r="W88" s="85"/>
      <c r="X88" s="86"/>
      <c r="Y88" s="39"/>
      <c r="Z88" s="39"/>
      <c r="AA88" s="39"/>
      <c r="AB88" s="39"/>
      <c r="AC88" s="39"/>
      <c r="AD88" s="39"/>
      <c r="AE88" s="39"/>
      <c r="AT88" s="18" t="s">
        <v>135</v>
      </c>
      <c r="AU88" s="18" t="s">
        <v>88</v>
      </c>
    </row>
    <row r="89" spans="1:51" s="13" customFormat="1" ht="12">
      <c r="A89" s="13"/>
      <c r="B89" s="229"/>
      <c r="C89" s="230"/>
      <c r="D89" s="222" t="s">
        <v>137</v>
      </c>
      <c r="E89" s="231" t="s">
        <v>21</v>
      </c>
      <c r="F89" s="232" t="s">
        <v>138</v>
      </c>
      <c r="G89" s="230"/>
      <c r="H89" s="233">
        <v>780</v>
      </c>
      <c r="I89" s="234"/>
      <c r="J89" s="234"/>
      <c r="K89" s="230"/>
      <c r="L89" s="230"/>
      <c r="M89" s="235"/>
      <c r="N89" s="236"/>
      <c r="O89" s="237"/>
      <c r="P89" s="237"/>
      <c r="Q89" s="237"/>
      <c r="R89" s="237"/>
      <c r="S89" s="237"/>
      <c r="T89" s="237"/>
      <c r="U89" s="237"/>
      <c r="V89" s="237"/>
      <c r="W89" s="237"/>
      <c r="X89" s="238"/>
      <c r="Y89" s="13"/>
      <c r="Z89" s="13"/>
      <c r="AA89" s="13"/>
      <c r="AB89" s="13"/>
      <c r="AC89" s="13"/>
      <c r="AD89" s="13"/>
      <c r="AE89" s="13"/>
      <c r="AT89" s="239" t="s">
        <v>137</v>
      </c>
      <c r="AU89" s="239" t="s">
        <v>88</v>
      </c>
      <c r="AV89" s="13" t="s">
        <v>88</v>
      </c>
      <c r="AW89" s="13" t="s">
        <v>5</v>
      </c>
      <c r="AX89" s="13" t="s">
        <v>23</v>
      </c>
      <c r="AY89" s="239" t="s">
        <v>124</v>
      </c>
    </row>
    <row r="90" spans="1:65" s="2" customFormat="1" ht="22.2" customHeight="1">
      <c r="A90" s="39"/>
      <c r="B90" s="40"/>
      <c r="C90" s="208" t="s">
        <v>88</v>
      </c>
      <c r="D90" s="208" t="s">
        <v>126</v>
      </c>
      <c r="E90" s="209" t="s">
        <v>139</v>
      </c>
      <c r="F90" s="210" t="s">
        <v>140</v>
      </c>
      <c r="G90" s="211" t="s">
        <v>129</v>
      </c>
      <c r="H90" s="212">
        <v>34</v>
      </c>
      <c r="I90" s="213"/>
      <c r="J90" s="213"/>
      <c r="K90" s="214">
        <f>ROUND(P90*H90,2)</f>
        <v>0</v>
      </c>
      <c r="L90" s="210" t="s">
        <v>130</v>
      </c>
      <c r="M90" s="45"/>
      <c r="N90" s="215" t="s">
        <v>21</v>
      </c>
      <c r="O90" s="216" t="s">
        <v>48</v>
      </c>
      <c r="P90" s="217">
        <f>I90+J90</f>
        <v>0</v>
      </c>
      <c r="Q90" s="217">
        <f>ROUND(I90*H90,2)</f>
        <v>0</v>
      </c>
      <c r="R90" s="217">
        <f>ROUND(J90*H90,2)</f>
        <v>0</v>
      </c>
      <c r="S90" s="85"/>
      <c r="T90" s="218">
        <f>S90*H90</f>
        <v>0</v>
      </c>
      <c r="U90" s="218">
        <v>0</v>
      </c>
      <c r="V90" s="218">
        <f>U90*H90</f>
        <v>0</v>
      </c>
      <c r="W90" s="218">
        <v>0</v>
      </c>
      <c r="X90" s="219">
        <f>W90*H90</f>
        <v>0</v>
      </c>
      <c r="Y90" s="39"/>
      <c r="Z90" s="39"/>
      <c r="AA90" s="39"/>
      <c r="AB90" s="39"/>
      <c r="AC90" s="39"/>
      <c r="AD90" s="39"/>
      <c r="AE90" s="39"/>
      <c r="AR90" s="220" t="s">
        <v>131</v>
      </c>
      <c r="AT90" s="220" t="s">
        <v>126</v>
      </c>
      <c r="AU90" s="220" t="s">
        <v>88</v>
      </c>
      <c r="AY90" s="18" t="s">
        <v>124</v>
      </c>
      <c r="BE90" s="221">
        <f>IF(O90="základní",K90,0)</f>
        <v>0</v>
      </c>
      <c r="BF90" s="221">
        <f>IF(O90="snížená",K90,0)</f>
        <v>0</v>
      </c>
      <c r="BG90" s="221">
        <f>IF(O90="zákl. přenesená",K90,0)</f>
        <v>0</v>
      </c>
      <c r="BH90" s="221">
        <f>IF(O90="sníž. přenesená",K90,0)</f>
        <v>0</v>
      </c>
      <c r="BI90" s="221">
        <f>IF(O90="nulová",K90,0)</f>
        <v>0</v>
      </c>
      <c r="BJ90" s="18" t="s">
        <v>23</v>
      </c>
      <c r="BK90" s="221">
        <f>ROUND(P90*H90,2)</f>
        <v>0</v>
      </c>
      <c r="BL90" s="18" t="s">
        <v>131</v>
      </c>
      <c r="BM90" s="220" t="s">
        <v>141</v>
      </c>
    </row>
    <row r="91" spans="1:47" s="2" customFormat="1" ht="12">
      <c r="A91" s="39"/>
      <c r="B91" s="40"/>
      <c r="C91" s="41"/>
      <c r="D91" s="222" t="s">
        <v>133</v>
      </c>
      <c r="E91" s="41"/>
      <c r="F91" s="223" t="s">
        <v>142</v>
      </c>
      <c r="G91" s="41"/>
      <c r="H91" s="41"/>
      <c r="I91" s="224"/>
      <c r="J91" s="224"/>
      <c r="K91" s="41"/>
      <c r="L91" s="41"/>
      <c r="M91" s="45"/>
      <c r="N91" s="225"/>
      <c r="O91" s="226"/>
      <c r="P91" s="85"/>
      <c r="Q91" s="85"/>
      <c r="R91" s="85"/>
      <c r="S91" s="85"/>
      <c r="T91" s="85"/>
      <c r="U91" s="85"/>
      <c r="V91" s="85"/>
      <c r="W91" s="85"/>
      <c r="X91" s="86"/>
      <c r="Y91" s="39"/>
      <c r="Z91" s="39"/>
      <c r="AA91" s="39"/>
      <c r="AB91" s="39"/>
      <c r="AC91" s="39"/>
      <c r="AD91" s="39"/>
      <c r="AE91" s="39"/>
      <c r="AT91" s="18" t="s">
        <v>133</v>
      </c>
      <c r="AU91" s="18" t="s">
        <v>88</v>
      </c>
    </row>
    <row r="92" spans="1:47" s="2" customFormat="1" ht="12">
      <c r="A92" s="39"/>
      <c r="B92" s="40"/>
      <c r="C92" s="41"/>
      <c r="D92" s="227" t="s">
        <v>135</v>
      </c>
      <c r="E92" s="41"/>
      <c r="F92" s="228" t="s">
        <v>143</v>
      </c>
      <c r="G92" s="41"/>
      <c r="H92" s="41"/>
      <c r="I92" s="224"/>
      <c r="J92" s="224"/>
      <c r="K92" s="41"/>
      <c r="L92" s="41"/>
      <c r="M92" s="45"/>
      <c r="N92" s="225"/>
      <c r="O92" s="226"/>
      <c r="P92" s="85"/>
      <c r="Q92" s="85"/>
      <c r="R92" s="85"/>
      <c r="S92" s="85"/>
      <c r="T92" s="85"/>
      <c r="U92" s="85"/>
      <c r="V92" s="85"/>
      <c r="W92" s="85"/>
      <c r="X92" s="86"/>
      <c r="Y92" s="39"/>
      <c r="Z92" s="39"/>
      <c r="AA92" s="39"/>
      <c r="AB92" s="39"/>
      <c r="AC92" s="39"/>
      <c r="AD92" s="39"/>
      <c r="AE92" s="39"/>
      <c r="AT92" s="18" t="s">
        <v>135</v>
      </c>
      <c r="AU92" s="18" t="s">
        <v>88</v>
      </c>
    </row>
    <row r="93" spans="1:51" s="13" customFormat="1" ht="12">
      <c r="A93" s="13"/>
      <c r="B93" s="229"/>
      <c r="C93" s="230"/>
      <c r="D93" s="222" t="s">
        <v>137</v>
      </c>
      <c r="E93" s="231" t="s">
        <v>21</v>
      </c>
      <c r="F93" s="232" t="s">
        <v>144</v>
      </c>
      <c r="G93" s="230"/>
      <c r="H93" s="233">
        <v>34</v>
      </c>
      <c r="I93" s="234"/>
      <c r="J93" s="234"/>
      <c r="K93" s="230"/>
      <c r="L93" s="230"/>
      <c r="M93" s="235"/>
      <c r="N93" s="236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13"/>
      <c r="Z93" s="13"/>
      <c r="AA93" s="13"/>
      <c r="AB93" s="13"/>
      <c r="AC93" s="13"/>
      <c r="AD93" s="13"/>
      <c r="AE93" s="13"/>
      <c r="AT93" s="239" t="s">
        <v>137</v>
      </c>
      <c r="AU93" s="239" t="s">
        <v>88</v>
      </c>
      <c r="AV93" s="13" t="s">
        <v>88</v>
      </c>
      <c r="AW93" s="13" t="s">
        <v>5</v>
      </c>
      <c r="AX93" s="13" t="s">
        <v>23</v>
      </c>
      <c r="AY93" s="239" t="s">
        <v>124</v>
      </c>
    </row>
    <row r="94" spans="1:65" s="2" customFormat="1" ht="22.2" customHeight="1">
      <c r="A94" s="39"/>
      <c r="B94" s="40"/>
      <c r="C94" s="208" t="s">
        <v>145</v>
      </c>
      <c r="D94" s="208" t="s">
        <v>126</v>
      </c>
      <c r="E94" s="209" t="s">
        <v>146</v>
      </c>
      <c r="F94" s="210" t="s">
        <v>147</v>
      </c>
      <c r="G94" s="211" t="s">
        <v>148</v>
      </c>
      <c r="H94" s="212">
        <v>126</v>
      </c>
      <c r="I94" s="213"/>
      <c r="J94" s="213"/>
      <c r="K94" s="214">
        <f>ROUND(P94*H94,2)</f>
        <v>0</v>
      </c>
      <c r="L94" s="210" t="s">
        <v>130</v>
      </c>
      <c r="M94" s="45"/>
      <c r="N94" s="215" t="s">
        <v>21</v>
      </c>
      <c r="O94" s="216" t="s">
        <v>48</v>
      </c>
      <c r="P94" s="217">
        <f>I94+J94</f>
        <v>0</v>
      </c>
      <c r="Q94" s="217">
        <f>ROUND(I94*H94,2)</f>
        <v>0</v>
      </c>
      <c r="R94" s="217">
        <f>ROUND(J94*H94,2)</f>
        <v>0</v>
      </c>
      <c r="S94" s="85"/>
      <c r="T94" s="218">
        <f>S94*H94</f>
        <v>0</v>
      </c>
      <c r="U94" s="218">
        <v>0</v>
      </c>
      <c r="V94" s="218">
        <f>U94*H94</f>
        <v>0</v>
      </c>
      <c r="W94" s="218">
        <v>0</v>
      </c>
      <c r="X94" s="219">
        <f>W94*H94</f>
        <v>0</v>
      </c>
      <c r="Y94" s="39"/>
      <c r="Z94" s="39"/>
      <c r="AA94" s="39"/>
      <c r="AB94" s="39"/>
      <c r="AC94" s="39"/>
      <c r="AD94" s="39"/>
      <c r="AE94" s="39"/>
      <c r="AR94" s="220" t="s">
        <v>131</v>
      </c>
      <c r="AT94" s="220" t="s">
        <v>126</v>
      </c>
      <c r="AU94" s="220" t="s">
        <v>88</v>
      </c>
      <c r="AY94" s="18" t="s">
        <v>124</v>
      </c>
      <c r="BE94" s="221">
        <f>IF(O94="základní",K94,0)</f>
        <v>0</v>
      </c>
      <c r="BF94" s="221">
        <f>IF(O94="snížená",K94,0)</f>
        <v>0</v>
      </c>
      <c r="BG94" s="221">
        <f>IF(O94="zákl. přenesená",K94,0)</f>
        <v>0</v>
      </c>
      <c r="BH94" s="221">
        <f>IF(O94="sníž. přenesená",K94,0)</f>
        <v>0</v>
      </c>
      <c r="BI94" s="221">
        <f>IF(O94="nulová",K94,0)</f>
        <v>0</v>
      </c>
      <c r="BJ94" s="18" t="s">
        <v>23</v>
      </c>
      <c r="BK94" s="221">
        <f>ROUND(P94*H94,2)</f>
        <v>0</v>
      </c>
      <c r="BL94" s="18" t="s">
        <v>131</v>
      </c>
      <c r="BM94" s="220" t="s">
        <v>149</v>
      </c>
    </row>
    <row r="95" spans="1:47" s="2" customFormat="1" ht="12">
      <c r="A95" s="39"/>
      <c r="B95" s="40"/>
      <c r="C95" s="41"/>
      <c r="D95" s="222" t="s">
        <v>133</v>
      </c>
      <c r="E95" s="41"/>
      <c r="F95" s="223" t="s">
        <v>150</v>
      </c>
      <c r="G95" s="41"/>
      <c r="H95" s="41"/>
      <c r="I95" s="224"/>
      <c r="J95" s="224"/>
      <c r="K95" s="41"/>
      <c r="L95" s="41"/>
      <c r="M95" s="45"/>
      <c r="N95" s="225"/>
      <c r="O95" s="226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133</v>
      </c>
      <c r="AU95" s="18" t="s">
        <v>88</v>
      </c>
    </row>
    <row r="96" spans="1:47" s="2" customFormat="1" ht="12">
      <c r="A96" s="39"/>
      <c r="B96" s="40"/>
      <c r="C96" s="41"/>
      <c r="D96" s="227" t="s">
        <v>135</v>
      </c>
      <c r="E96" s="41"/>
      <c r="F96" s="228" t="s">
        <v>151</v>
      </c>
      <c r="G96" s="41"/>
      <c r="H96" s="41"/>
      <c r="I96" s="224"/>
      <c r="J96" s="224"/>
      <c r="K96" s="41"/>
      <c r="L96" s="41"/>
      <c r="M96" s="45"/>
      <c r="N96" s="225"/>
      <c r="O96" s="226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135</v>
      </c>
      <c r="AU96" s="18" t="s">
        <v>88</v>
      </c>
    </row>
    <row r="97" spans="1:65" s="2" customFormat="1" ht="22.2" customHeight="1">
      <c r="A97" s="39"/>
      <c r="B97" s="40"/>
      <c r="C97" s="208" t="s">
        <v>131</v>
      </c>
      <c r="D97" s="208" t="s">
        <v>126</v>
      </c>
      <c r="E97" s="209" t="s">
        <v>152</v>
      </c>
      <c r="F97" s="210" t="s">
        <v>153</v>
      </c>
      <c r="G97" s="211" t="s">
        <v>148</v>
      </c>
      <c r="H97" s="212">
        <v>45</v>
      </c>
      <c r="I97" s="213"/>
      <c r="J97" s="213"/>
      <c r="K97" s="214">
        <f>ROUND(P97*H97,2)</f>
        <v>0</v>
      </c>
      <c r="L97" s="210" t="s">
        <v>130</v>
      </c>
      <c r="M97" s="45"/>
      <c r="N97" s="215" t="s">
        <v>21</v>
      </c>
      <c r="O97" s="216" t="s">
        <v>48</v>
      </c>
      <c r="P97" s="217">
        <f>I97+J97</f>
        <v>0</v>
      </c>
      <c r="Q97" s="217">
        <f>ROUND(I97*H97,2)</f>
        <v>0</v>
      </c>
      <c r="R97" s="217">
        <f>ROUND(J97*H97,2)</f>
        <v>0</v>
      </c>
      <c r="S97" s="85"/>
      <c r="T97" s="218">
        <f>S97*H97</f>
        <v>0</v>
      </c>
      <c r="U97" s="218">
        <v>0</v>
      </c>
      <c r="V97" s="218">
        <f>U97*H97</f>
        <v>0</v>
      </c>
      <c r="W97" s="218">
        <v>0</v>
      </c>
      <c r="X97" s="219">
        <f>W97*H97</f>
        <v>0</v>
      </c>
      <c r="Y97" s="39"/>
      <c r="Z97" s="39"/>
      <c r="AA97" s="39"/>
      <c r="AB97" s="39"/>
      <c r="AC97" s="39"/>
      <c r="AD97" s="39"/>
      <c r="AE97" s="39"/>
      <c r="AR97" s="220" t="s">
        <v>131</v>
      </c>
      <c r="AT97" s="220" t="s">
        <v>126</v>
      </c>
      <c r="AU97" s="220" t="s">
        <v>88</v>
      </c>
      <c r="AY97" s="18" t="s">
        <v>124</v>
      </c>
      <c r="BE97" s="221">
        <f>IF(O97="základní",K97,0)</f>
        <v>0</v>
      </c>
      <c r="BF97" s="221">
        <f>IF(O97="snížená",K97,0)</f>
        <v>0</v>
      </c>
      <c r="BG97" s="221">
        <f>IF(O97="zákl. přenesená",K97,0)</f>
        <v>0</v>
      </c>
      <c r="BH97" s="221">
        <f>IF(O97="sníž. přenesená",K97,0)</f>
        <v>0</v>
      </c>
      <c r="BI97" s="221">
        <f>IF(O97="nulová",K97,0)</f>
        <v>0</v>
      </c>
      <c r="BJ97" s="18" t="s">
        <v>23</v>
      </c>
      <c r="BK97" s="221">
        <f>ROUND(P97*H97,2)</f>
        <v>0</v>
      </c>
      <c r="BL97" s="18" t="s">
        <v>131</v>
      </c>
      <c r="BM97" s="220" t="s">
        <v>154</v>
      </c>
    </row>
    <row r="98" spans="1:47" s="2" customFormat="1" ht="12">
      <c r="A98" s="39"/>
      <c r="B98" s="40"/>
      <c r="C98" s="41"/>
      <c r="D98" s="222" t="s">
        <v>133</v>
      </c>
      <c r="E98" s="41"/>
      <c r="F98" s="223" t="s">
        <v>155</v>
      </c>
      <c r="G98" s="41"/>
      <c r="H98" s="41"/>
      <c r="I98" s="224"/>
      <c r="J98" s="224"/>
      <c r="K98" s="41"/>
      <c r="L98" s="41"/>
      <c r="M98" s="45"/>
      <c r="N98" s="225"/>
      <c r="O98" s="226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133</v>
      </c>
      <c r="AU98" s="18" t="s">
        <v>88</v>
      </c>
    </row>
    <row r="99" spans="1:47" s="2" customFormat="1" ht="12">
      <c r="A99" s="39"/>
      <c r="B99" s="40"/>
      <c r="C99" s="41"/>
      <c r="D99" s="227" t="s">
        <v>135</v>
      </c>
      <c r="E99" s="41"/>
      <c r="F99" s="228" t="s">
        <v>156</v>
      </c>
      <c r="G99" s="41"/>
      <c r="H99" s="41"/>
      <c r="I99" s="224"/>
      <c r="J99" s="224"/>
      <c r="K99" s="41"/>
      <c r="L99" s="41"/>
      <c r="M99" s="45"/>
      <c r="N99" s="225"/>
      <c r="O99" s="226"/>
      <c r="P99" s="85"/>
      <c r="Q99" s="85"/>
      <c r="R99" s="85"/>
      <c r="S99" s="85"/>
      <c r="T99" s="85"/>
      <c r="U99" s="85"/>
      <c r="V99" s="85"/>
      <c r="W99" s="85"/>
      <c r="X99" s="86"/>
      <c r="Y99" s="39"/>
      <c r="Z99" s="39"/>
      <c r="AA99" s="39"/>
      <c r="AB99" s="39"/>
      <c r="AC99" s="39"/>
      <c r="AD99" s="39"/>
      <c r="AE99" s="39"/>
      <c r="AT99" s="18" t="s">
        <v>135</v>
      </c>
      <c r="AU99" s="18" t="s">
        <v>88</v>
      </c>
    </row>
    <row r="100" spans="1:65" s="2" customFormat="1" ht="22.2" customHeight="1">
      <c r="A100" s="39"/>
      <c r="B100" s="40"/>
      <c r="C100" s="208" t="s">
        <v>157</v>
      </c>
      <c r="D100" s="208" t="s">
        <v>126</v>
      </c>
      <c r="E100" s="209" t="s">
        <v>158</v>
      </c>
      <c r="F100" s="210" t="s">
        <v>159</v>
      </c>
      <c r="G100" s="211" t="s">
        <v>148</v>
      </c>
      <c r="H100" s="212">
        <v>8</v>
      </c>
      <c r="I100" s="213"/>
      <c r="J100" s="213"/>
      <c r="K100" s="214">
        <f>ROUND(P100*H100,2)</f>
        <v>0</v>
      </c>
      <c r="L100" s="210" t="s">
        <v>130</v>
      </c>
      <c r="M100" s="45"/>
      <c r="N100" s="215" t="s">
        <v>21</v>
      </c>
      <c r="O100" s="216" t="s">
        <v>48</v>
      </c>
      <c r="P100" s="217">
        <f>I100+J100</f>
        <v>0</v>
      </c>
      <c r="Q100" s="217">
        <f>ROUND(I100*H100,2)</f>
        <v>0</v>
      </c>
      <c r="R100" s="217">
        <f>ROUND(J100*H100,2)</f>
        <v>0</v>
      </c>
      <c r="S100" s="85"/>
      <c r="T100" s="218">
        <f>S100*H100</f>
        <v>0</v>
      </c>
      <c r="U100" s="218">
        <v>0</v>
      </c>
      <c r="V100" s="218">
        <f>U100*H100</f>
        <v>0</v>
      </c>
      <c r="W100" s="218">
        <v>0</v>
      </c>
      <c r="X100" s="219">
        <f>W100*H100</f>
        <v>0</v>
      </c>
      <c r="Y100" s="39"/>
      <c r="Z100" s="39"/>
      <c r="AA100" s="39"/>
      <c r="AB100" s="39"/>
      <c r="AC100" s="39"/>
      <c r="AD100" s="39"/>
      <c r="AE100" s="39"/>
      <c r="AR100" s="220" t="s">
        <v>131</v>
      </c>
      <c r="AT100" s="220" t="s">
        <v>126</v>
      </c>
      <c r="AU100" s="220" t="s">
        <v>88</v>
      </c>
      <c r="AY100" s="18" t="s">
        <v>124</v>
      </c>
      <c r="BE100" s="221">
        <f>IF(O100="základní",K100,0)</f>
        <v>0</v>
      </c>
      <c r="BF100" s="221">
        <f>IF(O100="snížená",K100,0)</f>
        <v>0</v>
      </c>
      <c r="BG100" s="221">
        <f>IF(O100="zákl. přenesená",K100,0)</f>
        <v>0</v>
      </c>
      <c r="BH100" s="221">
        <f>IF(O100="sníž. přenesená",K100,0)</f>
        <v>0</v>
      </c>
      <c r="BI100" s="221">
        <f>IF(O100="nulová",K100,0)</f>
        <v>0</v>
      </c>
      <c r="BJ100" s="18" t="s">
        <v>23</v>
      </c>
      <c r="BK100" s="221">
        <f>ROUND(P100*H100,2)</f>
        <v>0</v>
      </c>
      <c r="BL100" s="18" t="s">
        <v>131</v>
      </c>
      <c r="BM100" s="220" t="s">
        <v>160</v>
      </c>
    </row>
    <row r="101" spans="1:47" s="2" customFormat="1" ht="12">
      <c r="A101" s="39"/>
      <c r="B101" s="40"/>
      <c r="C101" s="41"/>
      <c r="D101" s="222" t="s">
        <v>133</v>
      </c>
      <c r="E101" s="41"/>
      <c r="F101" s="223" t="s">
        <v>161</v>
      </c>
      <c r="G101" s="41"/>
      <c r="H101" s="41"/>
      <c r="I101" s="224"/>
      <c r="J101" s="224"/>
      <c r="K101" s="41"/>
      <c r="L101" s="41"/>
      <c r="M101" s="45"/>
      <c r="N101" s="225"/>
      <c r="O101" s="226"/>
      <c r="P101" s="85"/>
      <c r="Q101" s="85"/>
      <c r="R101" s="85"/>
      <c r="S101" s="85"/>
      <c r="T101" s="85"/>
      <c r="U101" s="85"/>
      <c r="V101" s="85"/>
      <c r="W101" s="85"/>
      <c r="X101" s="86"/>
      <c r="Y101" s="39"/>
      <c r="Z101" s="39"/>
      <c r="AA101" s="39"/>
      <c r="AB101" s="39"/>
      <c r="AC101" s="39"/>
      <c r="AD101" s="39"/>
      <c r="AE101" s="39"/>
      <c r="AT101" s="18" t="s">
        <v>133</v>
      </c>
      <c r="AU101" s="18" t="s">
        <v>88</v>
      </c>
    </row>
    <row r="102" spans="1:47" s="2" customFormat="1" ht="12">
      <c r="A102" s="39"/>
      <c r="B102" s="40"/>
      <c r="C102" s="41"/>
      <c r="D102" s="227" t="s">
        <v>135</v>
      </c>
      <c r="E102" s="41"/>
      <c r="F102" s="228" t="s">
        <v>162</v>
      </c>
      <c r="G102" s="41"/>
      <c r="H102" s="41"/>
      <c r="I102" s="224"/>
      <c r="J102" s="224"/>
      <c r="K102" s="41"/>
      <c r="L102" s="41"/>
      <c r="M102" s="45"/>
      <c r="N102" s="225"/>
      <c r="O102" s="226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135</v>
      </c>
      <c r="AU102" s="18" t="s">
        <v>88</v>
      </c>
    </row>
    <row r="103" spans="1:65" s="2" customFormat="1" ht="22.2" customHeight="1">
      <c r="A103" s="39"/>
      <c r="B103" s="40"/>
      <c r="C103" s="208" t="s">
        <v>163</v>
      </c>
      <c r="D103" s="208" t="s">
        <v>126</v>
      </c>
      <c r="E103" s="209" t="s">
        <v>164</v>
      </c>
      <c r="F103" s="210" t="s">
        <v>165</v>
      </c>
      <c r="G103" s="211" t="s">
        <v>148</v>
      </c>
      <c r="H103" s="212">
        <v>1</v>
      </c>
      <c r="I103" s="213"/>
      <c r="J103" s="213"/>
      <c r="K103" s="214">
        <f>ROUND(P103*H103,2)</f>
        <v>0</v>
      </c>
      <c r="L103" s="210" t="s">
        <v>130</v>
      </c>
      <c r="M103" s="45"/>
      <c r="N103" s="215" t="s">
        <v>21</v>
      </c>
      <c r="O103" s="216" t="s">
        <v>48</v>
      </c>
      <c r="P103" s="217">
        <f>I103+J103</f>
        <v>0</v>
      </c>
      <c r="Q103" s="217">
        <f>ROUND(I103*H103,2)</f>
        <v>0</v>
      </c>
      <c r="R103" s="217">
        <f>ROUND(J103*H103,2)</f>
        <v>0</v>
      </c>
      <c r="S103" s="85"/>
      <c r="T103" s="218">
        <f>S103*H103</f>
        <v>0</v>
      </c>
      <c r="U103" s="218">
        <v>0</v>
      </c>
      <c r="V103" s="218">
        <f>U103*H103</f>
        <v>0</v>
      </c>
      <c r="W103" s="218">
        <v>0</v>
      </c>
      <c r="X103" s="219">
        <f>W103*H103</f>
        <v>0</v>
      </c>
      <c r="Y103" s="39"/>
      <c r="Z103" s="39"/>
      <c r="AA103" s="39"/>
      <c r="AB103" s="39"/>
      <c r="AC103" s="39"/>
      <c r="AD103" s="39"/>
      <c r="AE103" s="39"/>
      <c r="AR103" s="220" t="s">
        <v>131</v>
      </c>
      <c r="AT103" s="220" t="s">
        <v>126</v>
      </c>
      <c r="AU103" s="220" t="s">
        <v>88</v>
      </c>
      <c r="AY103" s="18" t="s">
        <v>124</v>
      </c>
      <c r="BE103" s="221">
        <f>IF(O103="základní",K103,0)</f>
        <v>0</v>
      </c>
      <c r="BF103" s="221">
        <f>IF(O103="snížená",K103,0)</f>
        <v>0</v>
      </c>
      <c r="BG103" s="221">
        <f>IF(O103="zákl. přenesená",K103,0)</f>
        <v>0</v>
      </c>
      <c r="BH103" s="221">
        <f>IF(O103="sníž. přenesená",K103,0)</f>
        <v>0</v>
      </c>
      <c r="BI103" s="221">
        <f>IF(O103="nulová",K103,0)</f>
        <v>0</v>
      </c>
      <c r="BJ103" s="18" t="s">
        <v>23</v>
      </c>
      <c r="BK103" s="221">
        <f>ROUND(P103*H103,2)</f>
        <v>0</v>
      </c>
      <c r="BL103" s="18" t="s">
        <v>131</v>
      </c>
      <c r="BM103" s="220" t="s">
        <v>166</v>
      </c>
    </row>
    <row r="104" spans="1:47" s="2" customFormat="1" ht="12">
      <c r="A104" s="39"/>
      <c r="B104" s="40"/>
      <c r="C104" s="41"/>
      <c r="D104" s="222" t="s">
        <v>133</v>
      </c>
      <c r="E104" s="41"/>
      <c r="F104" s="223" t="s">
        <v>167</v>
      </c>
      <c r="G104" s="41"/>
      <c r="H104" s="41"/>
      <c r="I104" s="224"/>
      <c r="J104" s="224"/>
      <c r="K104" s="41"/>
      <c r="L104" s="41"/>
      <c r="M104" s="45"/>
      <c r="N104" s="225"/>
      <c r="O104" s="226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133</v>
      </c>
      <c r="AU104" s="18" t="s">
        <v>88</v>
      </c>
    </row>
    <row r="105" spans="1:47" s="2" customFormat="1" ht="12">
      <c r="A105" s="39"/>
      <c r="B105" s="40"/>
      <c r="C105" s="41"/>
      <c r="D105" s="227" t="s">
        <v>135</v>
      </c>
      <c r="E105" s="41"/>
      <c r="F105" s="228" t="s">
        <v>168</v>
      </c>
      <c r="G105" s="41"/>
      <c r="H105" s="41"/>
      <c r="I105" s="224"/>
      <c r="J105" s="224"/>
      <c r="K105" s="41"/>
      <c r="L105" s="41"/>
      <c r="M105" s="45"/>
      <c r="N105" s="225"/>
      <c r="O105" s="226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135</v>
      </c>
      <c r="AU105" s="18" t="s">
        <v>88</v>
      </c>
    </row>
    <row r="106" spans="1:65" s="2" customFormat="1" ht="22.2" customHeight="1">
      <c r="A106" s="39"/>
      <c r="B106" s="40"/>
      <c r="C106" s="208" t="s">
        <v>169</v>
      </c>
      <c r="D106" s="208" t="s">
        <v>126</v>
      </c>
      <c r="E106" s="209" t="s">
        <v>170</v>
      </c>
      <c r="F106" s="210" t="s">
        <v>171</v>
      </c>
      <c r="G106" s="211" t="s">
        <v>148</v>
      </c>
      <c r="H106" s="212">
        <v>126</v>
      </c>
      <c r="I106" s="213"/>
      <c r="J106" s="213"/>
      <c r="K106" s="214">
        <f>ROUND(P106*H106,2)</f>
        <v>0</v>
      </c>
      <c r="L106" s="210" t="s">
        <v>130</v>
      </c>
      <c r="M106" s="45"/>
      <c r="N106" s="215" t="s">
        <v>21</v>
      </c>
      <c r="O106" s="216" t="s">
        <v>48</v>
      </c>
      <c r="P106" s="217">
        <f>I106+J106</f>
        <v>0</v>
      </c>
      <c r="Q106" s="217">
        <f>ROUND(I106*H106,2)</f>
        <v>0</v>
      </c>
      <c r="R106" s="217">
        <f>ROUND(J106*H106,2)</f>
        <v>0</v>
      </c>
      <c r="S106" s="85"/>
      <c r="T106" s="218">
        <f>S106*H106</f>
        <v>0</v>
      </c>
      <c r="U106" s="218">
        <v>0</v>
      </c>
      <c r="V106" s="218">
        <f>U106*H106</f>
        <v>0</v>
      </c>
      <c r="W106" s="218">
        <v>0</v>
      </c>
      <c r="X106" s="219">
        <f>W106*H106</f>
        <v>0</v>
      </c>
      <c r="Y106" s="39"/>
      <c r="Z106" s="39"/>
      <c r="AA106" s="39"/>
      <c r="AB106" s="39"/>
      <c r="AC106" s="39"/>
      <c r="AD106" s="39"/>
      <c r="AE106" s="39"/>
      <c r="AR106" s="220" t="s">
        <v>131</v>
      </c>
      <c r="AT106" s="220" t="s">
        <v>126</v>
      </c>
      <c r="AU106" s="220" t="s">
        <v>88</v>
      </c>
      <c r="AY106" s="18" t="s">
        <v>124</v>
      </c>
      <c r="BE106" s="221">
        <f>IF(O106="základní",K106,0)</f>
        <v>0</v>
      </c>
      <c r="BF106" s="221">
        <f>IF(O106="snížená",K106,0)</f>
        <v>0</v>
      </c>
      <c r="BG106" s="221">
        <f>IF(O106="zákl. přenesená",K106,0)</f>
        <v>0</v>
      </c>
      <c r="BH106" s="221">
        <f>IF(O106="sníž. přenesená",K106,0)</f>
        <v>0</v>
      </c>
      <c r="BI106" s="221">
        <f>IF(O106="nulová",K106,0)</f>
        <v>0</v>
      </c>
      <c r="BJ106" s="18" t="s">
        <v>23</v>
      </c>
      <c r="BK106" s="221">
        <f>ROUND(P106*H106,2)</f>
        <v>0</v>
      </c>
      <c r="BL106" s="18" t="s">
        <v>131</v>
      </c>
      <c r="BM106" s="220" t="s">
        <v>172</v>
      </c>
    </row>
    <row r="107" spans="1:47" s="2" customFormat="1" ht="12">
      <c r="A107" s="39"/>
      <c r="B107" s="40"/>
      <c r="C107" s="41"/>
      <c r="D107" s="222" t="s">
        <v>133</v>
      </c>
      <c r="E107" s="41"/>
      <c r="F107" s="223" t="s">
        <v>173</v>
      </c>
      <c r="G107" s="41"/>
      <c r="H107" s="41"/>
      <c r="I107" s="224"/>
      <c r="J107" s="224"/>
      <c r="K107" s="41"/>
      <c r="L107" s="41"/>
      <c r="M107" s="45"/>
      <c r="N107" s="225"/>
      <c r="O107" s="226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133</v>
      </c>
      <c r="AU107" s="18" t="s">
        <v>88</v>
      </c>
    </row>
    <row r="108" spans="1:47" s="2" customFormat="1" ht="12">
      <c r="A108" s="39"/>
      <c r="B108" s="40"/>
      <c r="C108" s="41"/>
      <c r="D108" s="227" t="s">
        <v>135</v>
      </c>
      <c r="E108" s="41"/>
      <c r="F108" s="228" t="s">
        <v>174</v>
      </c>
      <c r="G108" s="41"/>
      <c r="H108" s="41"/>
      <c r="I108" s="224"/>
      <c r="J108" s="224"/>
      <c r="K108" s="41"/>
      <c r="L108" s="41"/>
      <c r="M108" s="45"/>
      <c r="N108" s="225"/>
      <c r="O108" s="226"/>
      <c r="P108" s="85"/>
      <c r="Q108" s="85"/>
      <c r="R108" s="85"/>
      <c r="S108" s="85"/>
      <c r="T108" s="85"/>
      <c r="U108" s="85"/>
      <c r="V108" s="85"/>
      <c r="W108" s="85"/>
      <c r="X108" s="86"/>
      <c r="Y108" s="39"/>
      <c r="Z108" s="39"/>
      <c r="AA108" s="39"/>
      <c r="AB108" s="39"/>
      <c r="AC108" s="39"/>
      <c r="AD108" s="39"/>
      <c r="AE108" s="39"/>
      <c r="AT108" s="18" t="s">
        <v>135</v>
      </c>
      <c r="AU108" s="18" t="s">
        <v>88</v>
      </c>
    </row>
    <row r="109" spans="1:51" s="13" customFormat="1" ht="12">
      <c r="A109" s="13"/>
      <c r="B109" s="229"/>
      <c r="C109" s="230"/>
      <c r="D109" s="222" t="s">
        <v>137</v>
      </c>
      <c r="E109" s="231" t="s">
        <v>21</v>
      </c>
      <c r="F109" s="232" t="s">
        <v>175</v>
      </c>
      <c r="G109" s="230"/>
      <c r="H109" s="233">
        <v>126</v>
      </c>
      <c r="I109" s="234"/>
      <c r="J109" s="234"/>
      <c r="K109" s="230"/>
      <c r="L109" s="230"/>
      <c r="M109" s="235"/>
      <c r="N109" s="236"/>
      <c r="O109" s="237"/>
      <c r="P109" s="237"/>
      <c r="Q109" s="237"/>
      <c r="R109" s="237"/>
      <c r="S109" s="237"/>
      <c r="T109" s="237"/>
      <c r="U109" s="237"/>
      <c r="V109" s="237"/>
      <c r="W109" s="237"/>
      <c r="X109" s="238"/>
      <c r="Y109" s="13"/>
      <c r="Z109" s="13"/>
      <c r="AA109" s="13"/>
      <c r="AB109" s="13"/>
      <c r="AC109" s="13"/>
      <c r="AD109" s="13"/>
      <c r="AE109" s="13"/>
      <c r="AT109" s="239" t="s">
        <v>137</v>
      </c>
      <c r="AU109" s="239" t="s">
        <v>88</v>
      </c>
      <c r="AV109" s="13" t="s">
        <v>88</v>
      </c>
      <c r="AW109" s="13" t="s">
        <v>5</v>
      </c>
      <c r="AX109" s="13" t="s">
        <v>23</v>
      </c>
      <c r="AY109" s="239" t="s">
        <v>124</v>
      </c>
    </row>
    <row r="110" spans="1:65" s="2" customFormat="1" ht="22.2" customHeight="1">
      <c r="A110" s="39"/>
      <c r="B110" s="40"/>
      <c r="C110" s="208" t="s">
        <v>176</v>
      </c>
      <c r="D110" s="208" t="s">
        <v>126</v>
      </c>
      <c r="E110" s="209" t="s">
        <v>177</v>
      </c>
      <c r="F110" s="210" t="s">
        <v>178</v>
      </c>
      <c r="G110" s="211" t="s">
        <v>148</v>
      </c>
      <c r="H110" s="212">
        <v>53</v>
      </c>
      <c r="I110" s="213"/>
      <c r="J110" s="213"/>
      <c r="K110" s="214">
        <f>ROUND(P110*H110,2)</f>
        <v>0</v>
      </c>
      <c r="L110" s="210" t="s">
        <v>130</v>
      </c>
      <c r="M110" s="45"/>
      <c r="N110" s="215" t="s">
        <v>21</v>
      </c>
      <c r="O110" s="216" t="s">
        <v>48</v>
      </c>
      <c r="P110" s="217">
        <f>I110+J110</f>
        <v>0</v>
      </c>
      <c r="Q110" s="217">
        <f>ROUND(I110*H110,2)</f>
        <v>0</v>
      </c>
      <c r="R110" s="217">
        <f>ROUND(J110*H110,2)</f>
        <v>0</v>
      </c>
      <c r="S110" s="85"/>
      <c r="T110" s="218">
        <f>S110*H110</f>
        <v>0</v>
      </c>
      <c r="U110" s="218">
        <v>0</v>
      </c>
      <c r="V110" s="218">
        <f>U110*H110</f>
        <v>0</v>
      </c>
      <c r="W110" s="218">
        <v>0</v>
      </c>
      <c r="X110" s="219">
        <f>W110*H110</f>
        <v>0</v>
      </c>
      <c r="Y110" s="39"/>
      <c r="Z110" s="39"/>
      <c r="AA110" s="39"/>
      <c r="AB110" s="39"/>
      <c r="AC110" s="39"/>
      <c r="AD110" s="39"/>
      <c r="AE110" s="39"/>
      <c r="AR110" s="220" t="s">
        <v>131</v>
      </c>
      <c r="AT110" s="220" t="s">
        <v>126</v>
      </c>
      <c r="AU110" s="220" t="s">
        <v>88</v>
      </c>
      <c r="AY110" s="18" t="s">
        <v>124</v>
      </c>
      <c r="BE110" s="221">
        <f>IF(O110="základní",K110,0)</f>
        <v>0</v>
      </c>
      <c r="BF110" s="221">
        <f>IF(O110="snížená",K110,0)</f>
        <v>0</v>
      </c>
      <c r="BG110" s="221">
        <f>IF(O110="zákl. přenesená",K110,0)</f>
        <v>0</v>
      </c>
      <c r="BH110" s="221">
        <f>IF(O110="sníž. přenesená",K110,0)</f>
        <v>0</v>
      </c>
      <c r="BI110" s="221">
        <f>IF(O110="nulová",K110,0)</f>
        <v>0</v>
      </c>
      <c r="BJ110" s="18" t="s">
        <v>23</v>
      </c>
      <c r="BK110" s="221">
        <f>ROUND(P110*H110,2)</f>
        <v>0</v>
      </c>
      <c r="BL110" s="18" t="s">
        <v>131</v>
      </c>
      <c r="BM110" s="220" t="s">
        <v>179</v>
      </c>
    </row>
    <row r="111" spans="1:47" s="2" customFormat="1" ht="12">
      <c r="A111" s="39"/>
      <c r="B111" s="40"/>
      <c r="C111" s="41"/>
      <c r="D111" s="222" t="s">
        <v>133</v>
      </c>
      <c r="E111" s="41"/>
      <c r="F111" s="223" t="s">
        <v>180</v>
      </c>
      <c r="G111" s="41"/>
      <c r="H111" s="41"/>
      <c r="I111" s="224"/>
      <c r="J111" s="224"/>
      <c r="K111" s="41"/>
      <c r="L111" s="41"/>
      <c r="M111" s="45"/>
      <c r="N111" s="225"/>
      <c r="O111" s="226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133</v>
      </c>
      <c r="AU111" s="18" t="s">
        <v>88</v>
      </c>
    </row>
    <row r="112" spans="1:47" s="2" customFormat="1" ht="12">
      <c r="A112" s="39"/>
      <c r="B112" s="40"/>
      <c r="C112" s="41"/>
      <c r="D112" s="227" t="s">
        <v>135</v>
      </c>
      <c r="E112" s="41"/>
      <c r="F112" s="228" t="s">
        <v>181</v>
      </c>
      <c r="G112" s="41"/>
      <c r="H112" s="41"/>
      <c r="I112" s="224"/>
      <c r="J112" s="224"/>
      <c r="K112" s="41"/>
      <c r="L112" s="41"/>
      <c r="M112" s="45"/>
      <c r="N112" s="225"/>
      <c r="O112" s="226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135</v>
      </c>
      <c r="AU112" s="18" t="s">
        <v>88</v>
      </c>
    </row>
    <row r="113" spans="1:51" s="13" customFormat="1" ht="12">
      <c r="A113" s="13"/>
      <c r="B113" s="229"/>
      <c r="C113" s="230"/>
      <c r="D113" s="222" t="s">
        <v>137</v>
      </c>
      <c r="E113" s="231" t="s">
        <v>21</v>
      </c>
      <c r="F113" s="232" t="s">
        <v>182</v>
      </c>
      <c r="G113" s="230"/>
      <c r="H113" s="233">
        <v>53</v>
      </c>
      <c r="I113" s="234"/>
      <c r="J113" s="234"/>
      <c r="K113" s="230"/>
      <c r="L113" s="230"/>
      <c r="M113" s="235"/>
      <c r="N113" s="236"/>
      <c r="O113" s="237"/>
      <c r="P113" s="237"/>
      <c r="Q113" s="237"/>
      <c r="R113" s="237"/>
      <c r="S113" s="237"/>
      <c r="T113" s="237"/>
      <c r="U113" s="237"/>
      <c r="V113" s="237"/>
      <c r="W113" s="237"/>
      <c r="X113" s="238"/>
      <c r="Y113" s="13"/>
      <c r="Z113" s="13"/>
      <c r="AA113" s="13"/>
      <c r="AB113" s="13"/>
      <c r="AC113" s="13"/>
      <c r="AD113" s="13"/>
      <c r="AE113" s="13"/>
      <c r="AT113" s="239" t="s">
        <v>137</v>
      </c>
      <c r="AU113" s="239" t="s">
        <v>88</v>
      </c>
      <c r="AV113" s="13" t="s">
        <v>88</v>
      </c>
      <c r="AW113" s="13" t="s">
        <v>5</v>
      </c>
      <c r="AX113" s="13" t="s">
        <v>23</v>
      </c>
      <c r="AY113" s="239" t="s">
        <v>124</v>
      </c>
    </row>
    <row r="114" spans="1:65" s="2" customFormat="1" ht="22.2" customHeight="1">
      <c r="A114" s="39"/>
      <c r="B114" s="40"/>
      <c r="C114" s="208" t="s">
        <v>183</v>
      </c>
      <c r="D114" s="208" t="s">
        <v>126</v>
      </c>
      <c r="E114" s="209" t="s">
        <v>184</v>
      </c>
      <c r="F114" s="210" t="s">
        <v>185</v>
      </c>
      <c r="G114" s="211" t="s">
        <v>129</v>
      </c>
      <c r="H114" s="212">
        <v>814</v>
      </c>
      <c r="I114" s="213"/>
      <c r="J114" s="213"/>
      <c r="K114" s="214">
        <f>ROUND(P114*H114,2)</f>
        <v>0</v>
      </c>
      <c r="L114" s="210" t="s">
        <v>21</v>
      </c>
      <c r="M114" s="45"/>
      <c r="N114" s="215" t="s">
        <v>21</v>
      </c>
      <c r="O114" s="216" t="s">
        <v>48</v>
      </c>
      <c r="P114" s="217">
        <f>I114+J114</f>
        <v>0</v>
      </c>
      <c r="Q114" s="217">
        <f>ROUND(I114*H114,2)</f>
        <v>0</v>
      </c>
      <c r="R114" s="217">
        <f>ROUND(J114*H114,2)</f>
        <v>0</v>
      </c>
      <c r="S114" s="85"/>
      <c r="T114" s="218">
        <f>S114*H114</f>
        <v>0</v>
      </c>
      <c r="U114" s="218">
        <v>0</v>
      </c>
      <c r="V114" s="218">
        <f>U114*H114</f>
        <v>0</v>
      </c>
      <c r="W114" s="218">
        <v>0</v>
      </c>
      <c r="X114" s="219">
        <f>W114*H114</f>
        <v>0</v>
      </c>
      <c r="Y114" s="39"/>
      <c r="Z114" s="39"/>
      <c r="AA114" s="39"/>
      <c r="AB114" s="39"/>
      <c r="AC114" s="39"/>
      <c r="AD114" s="39"/>
      <c r="AE114" s="39"/>
      <c r="AR114" s="220" t="s">
        <v>131</v>
      </c>
      <c r="AT114" s="220" t="s">
        <v>126</v>
      </c>
      <c r="AU114" s="220" t="s">
        <v>88</v>
      </c>
      <c r="AY114" s="18" t="s">
        <v>124</v>
      </c>
      <c r="BE114" s="221">
        <f>IF(O114="základní",K114,0)</f>
        <v>0</v>
      </c>
      <c r="BF114" s="221">
        <f>IF(O114="snížená",K114,0)</f>
        <v>0</v>
      </c>
      <c r="BG114" s="221">
        <f>IF(O114="zákl. přenesená",K114,0)</f>
        <v>0</v>
      </c>
      <c r="BH114" s="221">
        <f>IF(O114="sníž. přenesená",K114,0)</f>
        <v>0</v>
      </c>
      <c r="BI114" s="221">
        <f>IF(O114="nulová",K114,0)</f>
        <v>0</v>
      </c>
      <c r="BJ114" s="18" t="s">
        <v>23</v>
      </c>
      <c r="BK114" s="221">
        <f>ROUND(P114*H114,2)</f>
        <v>0</v>
      </c>
      <c r="BL114" s="18" t="s">
        <v>131</v>
      </c>
      <c r="BM114" s="220" t="s">
        <v>186</v>
      </c>
    </row>
    <row r="115" spans="1:47" s="2" customFormat="1" ht="12">
      <c r="A115" s="39"/>
      <c r="B115" s="40"/>
      <c r="C115" s="41"/>
      <c r="D115" s="222" t="s">
        <v>133</v>
      </c>
      <c r="E115" s="41"/>
      <c r="F115" s="223" t="s">
        <v>185</v>
      </c>
      <c r="G115" s="41"/>
      <c r="H115" s="41"/>
      <c r="I115" s="224"/>
      <c r="J115" s="224"/>
      <c r="K115" s="41"/>
      <c r="L115" s="41"/>
      <c r="M115" s="45"/>
      <c r="N115" s="225"/>
      <c r="O115" s="226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88</v>
      </c>
    </row>
    <row r="116" spans="1:47" s="2" customFormat="1" ht="12">
      <c r="A116" s="39"/>
      <c r="B116" s="40"/>
      <c r="C116" s="41"/>
      <c r="D116" s="222" t="s">
        <v>187</v>
      </c>
      <c r="E116" s="41"/>
      <c r="F116" s="240" t="s">
        <v>188</v>
      </c>
      <c r="G116" s="41"/>
      <c r="H116" s="41"/>
      <c r="I116" s="224"/>
      <c r="J116" s="224"/>
      <c r="K116" s="41"/>
      <c r="L116" s="41"/>
      <c r="M116" s="45"/>
      <c r="N116" s="225"/>
      <c r="O116" s="226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187</v>
      </c>
      <c r="AU116" s="18" t="s">
        <v>88</v>
      </c>
    </row>
    <row r="117" spans="1:51" s="13" customFormat="1" ht="12">
      <c r="A117" s="13"/>
      <c r="B117" s="229"/>
      <c r="C117" s="230"/>
      <c r="D117" s="222" t="s">
        <v>137</v>
      </c>
      <c r="E117" s="231" t="s">
        <v>21</v>
      </c>
      <c r="F117" s="232" t="s">
        <v>189</v>
      </c>
      <c r="G117" s="230"/>
      <c r="H117" s="233">
        <v>814</v>
      </c>
      <c r="I117" s="234"/>
      <c r="J117" s="234"/>
      <c r="K117" s="230"/>
      <c r="L117" s="230"/>
      <c r="M117" s="235"/>
      <c r="N117" s="236"/>
      <c r="O117" s="237"/>
      <c r="P117" s="237"/>
      <c r="Q117" s="237"/>
      <c r="R117" s="237"/>
      <c r="S117" s="237"/>
      <c r="T117" s="237"/>
      <c r="U117" s="237"/>
      <c r="V117" s="237"/>
      <c r="W117" s="237"/>
      <c r="X117" s="238"/>
      <c r="Y117" s="13"/>
      <c r="Z117" s="13"/>
      <c r="AA117" s="13"/>
      <c r="AB117" s="13"/>
      <c r="AC117" s="13"/>
      <c r="AD117" s="13"/>
      <c r="AE117" s="13"/>
      <c r="AT117" s="239" t="s">
        <v>137</v>
      </c>
      <c r="AU117" s="239" t="s">
        <v>88</v>
      </c>
      <c r="AV117" s="13" t="s">
        <v>88</v>
      </c>
      <c r="AW117" s="13" t="s">
        <v>5</v>
      </c>
      <c r="AX117" s="13" t="s">
        <v>23</v>
      </c>
      <c r="AY117" s="239" t="s">
        <v>124</v>
      </c>
    </row>
    <row r="118" spans="1:65" s="2" customFormat="1" ht="22.2" customHeight="1">
      <c r="A118" s="39"/>
      <c r="B118" s="40"/>
      <c r="C118" s="208" t="s">
        <v>28</v>
      </c>
      <c r="D118" s="208" t="s">
        <v>126</v>
      </c>
      <c r="E118" s="209" t="s">
        <v>190</v>
      </c>
      <c r="F118" s="210" t="s">
        <v>191</v>
      </c>
      <c r="G118" s="211" t="s">
        <v>192</v>
      </c>
      <c r="H118" s="212">
        <v>127</v>
      </c>
      <c r="I118" s="213"/>
      <c r="J118" s="213"/>
      <c r="K118" s="214">
        <f>ROUND(P118*H118,2)</f>
        <v>0</v>
      </c>
      <c r="L118" s="210" t="s">
        <v>21</v>
      </c>
      <c r="M118" s="45"/>
      <c r="N118" s="215" t="s">
        <v>21</v>
      </c>
      <c r="O118" s="216" t="s">
        <v>48</v>
      </c>
      <c r="P118" s="217">
        <f>I118+J118</f>
        <v>0</v>
      </c>
      <c r="Q118" s="217">
        <f>ROUND(I118*H118,2)</f>
        <v>0</v>
      </c>
      <c r="R118" s="217">
        <f>ROUND(J118*H118,2)</f>
        <v>0</v>
      </c>
      <c r="S118" s="85"/>
      <c r="T118" s="218">
        <f>S118*H118</f>
        <v>0</v>
      </c>
      <c r="U118" s="218">
        <v>0</v>
      </c>
      <c r="V118" s="218">
        <f>U118*H118</f>
        <v>0</v>
      </c>
      <c r="W118" s="218">
        <v>0</v>
      </c>
      <c r="X118" s="219">
        <f>W118*H118</f>
        <v>0</v>
      </c>
      <c r="Y118" s="39"/>
      <c r="Z118" s="39"/>
      <c r="AA118" s="39"/>
      <c r="AB118" s="39"/>
      <c r="AC118" s="39"/>
      <c r="AD118" s="39"/>
      <c r="AE118" s="39"/>
      <c r="AR118" s="220" t="s">
        <v>131</v>
      </c>
      <c r="AT118" s="220" t="s">
        <v>126</v>
      </c>
      <c r="AU118" s="220" t="s">
        <v>88</v>
      </c>
      <c r="AY118" s="18" t="s">
        <v>124</v>
      </c>
      <c r="BE118" s="221">
        <f>IF(O118="základní",K118,0)</f>
        <v>0</v>
      </c>
      <c r="BF118" s="221">
        <f>IF(O118="snížená",K118,0)</f>
        <v>0</v>
      </c>
      <c r="BG118" s="221">
        <f>IF(O118="zákl. přenesená",K118,0)</f>
        <v>0</v>
      </c>
      <c r="BH118" s="221">
        <f>IF(O118="sníž. přenesená",K118,0)</f>
        <v>0</v>
      </c>
      <c r="BI118" s="221">
        <f>IF(O118="nulová",K118,0)</f>
        <v>0</v>
      </c>
      <c r="BJ118" s="18" t="s">
        <v>23</v>
      </c>
      <c r="BK118" s="221">
        <f>ROUND(P118*H118,2)</f>
        <v>0</v>
      </c>
      <c r="BL118" s="18" t="s">
        <v>131</v>
      </c>
      <c r="BM118" s="220" t="s">
        <v>193</v>
      </c>
    </row>
    <row r="119" spans="1:47" s="2" customFormat="1" ht="12">
      <c r="A119" s="39"/>
      <c r="B119" s="40"/>
      <c r="C119" s="41"/>
      <c r="D119" s="222" t="s">
        <v>133</v>
      </c>
      <c r="E119" s="41"/>
      <c r="F119" s="223" t="s">
        <v>191</v>
      </c>
      <c r="G119" s="41"/>
      <c r="H119" s="41"/>
      <c r="I119" s="224"/>
      <c r="J119" s="224"/>
      <c r="K119" s="41"/>
      <c r="L119" s="41"/>
      <c r="M119" s="45"/>
      <c r="N119" s="225"/>
      <c r="O119" s="226"/>
      <c r="P119" s="85"/>
      <c r="Q119" s="85"/>
      <c r="R119" s="85"/>
      <c r="S119" s="85"/>
      <c r="T119" s="85"/>
      <c r="U119" s="85"/>
      <c r="V119" s="85"/>
      <c r="W119" s="85"/>
      <c r="X119" s="86"/>
      <c r="Y119" s="39"/>
      <c r="Z119" s="39"/>
      <c r="AA119" s="39"/>
      <c r="AB119" s="39"/>
      <c r="AC119" s="39"/>
      <c r="AD119" s="39"/>
      <c r="AE119" s="39"/>
      <c r="AT119" s="18" t="s">
        <v>133</v>
      </c>
      <c r="AU119" s="18" t="s">
        <v>88</v>
      </c>
    </row>
    <row r="120" spans="1:47" s="2" customFormat="1" ht="12">
      <c r="A120" s="39"/>
      <c r="B120" s="40"/>
      <c r="C120" s="41"/>
      <c r="D120" s="222" t="s">
        <v>187</v>
      </c>
      <c r="E120" s="41"/>
      <c r="F120" s="240" t="s">
        <v>194</v>
      </c>
      <c r="G120" s="41"/>
      <c r="H120" s="41"/>
      <c r="I120" s="224"/>
      <c r="J120" s="224"/>
      <c r="K120" s="41"/>
      <c r="L120" s="41"/>
      <c r="M120" s="45"/>
      <c r="N120" s="225"/>
      <c r="O120" s="226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187</v>
      </c>
      <c r="AU120" s="18" t="s">
        <v>88</v>
      </c>
    </row>
    <row r="121" spans="1:51" s="13" customFormat="1" ht="12">
      <c r="A121" s="13"/>
      <c r="B121" s="229"/>
      <c r="C121" s="230"/>
      <c r="D121" s="222" t="s">
        <v>137</v>
      </c>
      <c r="E121" s="231" t="s">
        <v>21</v>
      </c>
      <c r="F121" s="232" t="s">
        <v>195</v>
      </c>
      <c r="G121" s="230"/>
      <c r="H121" s="233">
        <v>127</v>
      </c>
      <c r="I121" s="234"/>
      <c r="J121" s="234"/>
      <c r="K121" s="230"/>
      <c r="L121" s="230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Y121" s="13"/>
      <c r="Z121" s="13"/>
      <c r="AA121" s="13"/>
      <c r="AB121" s="13"/>
      <c r="AC121" s="13"/>
      <c r="AD121" s="13"/>
      <c r="AE121" s="13"/>
      <c r="AT121" s="239" t="s">
        <v>137</v>
      </c>
      <c r="AU121" s="239" t="s">
        <v>88</v>
      </c>
      <c r="AV121" s="13" t="s">
        <v>88</v>
      </c>
      <c r="AW121" s="13" t="s">
        <v>5</v>
      </c>
      <c r="AX121" s="13" t="s">
        <v>23</v>
      </c>
      <c r="AY121" s="239" t="s">
        <v>124</v>
      </c>
    </row>
    <row r="122" spans="1:65" s="2" customFormat="1" ht="22.2" customHeight="1">
      <c r="A122" s="39"/>
      <c r="B122" s="40"/>
      <c r="C122" s="208" t="s">
        <v>196</v>
      </c>
      <c r="D122" s="208" t="s">
        <v>126</v>
      </c>
      <c r="E122" s="209" t="s">
        <v>197</v>
      </c>
      <c r="F122" s="210" t="s">
        <v>198</v>
      </c>
      <c r="G122" s="211" t="s">
        <v>192</v>
      </c>
      <c r="H122" s="212">
        <v>54</v>
      </c>
      <c r="I122" s="213"/>
      <c r="J122" s="213"/>
      <c r="K122" s="214">
        <f>ROUND(P122*H122,2)</f>
        <v>0</v>
      </c>
      <c r="L122" s="210" t="s">
        <v>21</v>
      </c>
      <c r="M122" s="45"/>
      <c r="N122" s="215" t="s">
        <v>21</v>
      </c>
      <c r="O122" s="216" t="s">
        <v>48</v>
      </c>
      <c r="P122" s="217">
        <f>I122+J122</f>
        <v>0</v>
      </c>
      <c r="Q122" s="217">
        <f>ROUND(I122*H122,2)</f>
        <v>0</v>
      </c>
      <c r="R122" s="217">
        <f>ROUND(J122*H122,2)</f>
        <v>0</v>
      </c>
      <c r="S122" s="85"/>
      <c r="T122" s="218">
        <f>S122*H122</f>
        <v>0</v>
      </c>
      <c r="U122" s="218">
        <v>0</v>
      </c>
      <c r="V122" s="218">
        <f>U122*H122</f>
        <v>0</v>
      </c>
      <c r="W122" s="218">
        <v>0</v>
      </c>
      <c r="X122" s="219">
        <f>W122*H122</f>
        <v>0</v>
      </c>
      <c r="Y122" s="39"/>
      <c r="Z122" s="39"/>
      <c r="AA122" s="39"/>
      <c r="AB122" s="39"/>
      <c r="AC122" s="39"/>
      <c r="AD122" s="39"/>
      <c r="AE122" s="39"/>
      <c r="AR122" s="220" t="s">
        <v>131</v>
      </c>
      <c r="AT122" s="220" t="s">
        <v>126</v>
      </c>
      <c r="AU122" s="220" t="s">
        <v>88</v>
      </c>
      <c r="AY122" s="18" t="s">
        <v>124</v>
      </c>
      <c r="BE122" s="221">
        <f>IF(O122="základní",K122,0)</f>
        <v>0</v>
      </c>
      <c r="BF122" s="221">
        <f>IF(O122="snížená",K122,0)</f>
        <v>0</v>
      </c>
      <c r="BG122" s="221">
        <f>IF(O122="zákl. přenesená",K122,0)</f>
        <v>0</v>
      </c>
      <c r="BH122" s="221">
        <f>IF(O122="sníž. přenesená",K122,0)</f>
        <v>0</v>
      </c>
      <c r="BI122" s="221">
        <f>IF(O122="nulová",K122,0)</f>
        <v>0</v>
      </c>
      <c r="BJ122" s="18" t="s">
        <v>23</v>
      </c>
      <c r="BK122" s="221">
        <f>ROUND(P122*H122,2)</f>
        <v>0</v>
      </c>
      <c r="BL122" s="18" t="s">
        <v>131</v>
      </c>
      <c r="BM122" s="220" t="s">
        <v>199</v>
      </c>
    </row>
    <row r="123" spans="1:47" s="2" customFormat="1" ht="12">
      <c r="A123" s="39"/>
      <c r="B123" s="40"/>
      <c r="C123" s="41"/>
      <c r="D123" s="222" t="s">
        <v>133</v>
      </c>
      <c r="E123" s="41"/>
      <c r="F123" s="223" t="s">
        <v>198</v>
      </c>
      <c r="G123" s="41"/>
      <c r="H123" s="41"/>
      <c r="I123" s="224"/>
      <c r="J123" s="224"/>
      <c r="K123" s="41"/>
      <c r="L123" s="41"/>
      <c r="M123" s="45"/>
      <c r="N123" s="225"/>
      <c r="O123" s="226"/>
      <c r="P123" s="85"/>
      <c r="Q123" s="85"/>
      <c r="R123" s="85"/>
      <c r="S123" s="85"/>
      <c r="T123" s="85"/>
      <c r="U123" s="85"/>
      <c r="V123" s="85"/>
      <c r="W123" s="85"/>
      <c r="X123" s="86"/>
      <c r="Y123" s="39"/>
      <c r="Z123" s="39"/>
      <c r="AA123" s="39"/>
      <c r="AB123" s="39"/>
      <c r="AC123" s="39"/>
      <c r="AD123" s="39"/>
      <c r="AE123" s="39"/>
      <c r="AT123" s="18" t="s">
        <v>133</v>
      </c>
      <c r="AU123" s="18" t="s">
        <v>88</v>
      </c>
    </row>
    <row r="124" spans="1:47" s="2" customFormat="1" ht="12">
      <c r="A124" s="39"/>
      <c r="B124" s="40"/>
      <c r="C124" s="41"/>
      <c r="D124" s="222" t="s">
        <v>187</v>
      </c>
      <c r="E124" s="41"/>
      <c r="F124" s="240" t="s">
        <v>200</v>
      </c>
      <c r="G124" s="41"/>
      <c r="H124" s="41"/>
      <c r="I124" s="224"/>
      <c r="J124" s="224"/>
      <c r="K124" s="41"/>
      <c r="L124" s="41"/>
      <c r="M124" s="45"/>
      <c r="N124" s="225"/>
      <c r="O124" s="226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187</v>
      </c>
      <c r="AU124" s="18" t="s">
        <v>88</v>
      </c>
    </row>
    <row r="125" spans="1:51" s="13" customFormat="1" ht="12">
      <c r="A125" s="13"/>
      <c r="B125" s="229"/>
      <c r="C125" s="230"/>
      <c r="D125" s="222" t="s">
        <v>137</v>
      </c>
      <c r="E125" s="231" t="s">
        <v>21</v>
      </c>
      <c r="F125" s="232" t="s">
        <v>201</v>
      </c>
      <c r="G125" s="230"/>
      <c r="H125" s="233">
        <v>54</v>
      </c>
      <c r="I125" s="234"/>
      <c r="J125" s="234"/>
      <c r="K125" s="230"/>
      <c r="L125" s="230"/>
      <c r="M125" s="235"/>
      <c r="N125" s="236"/>
      <c r="O125" s="237"/>
      <c r="P125" s="237"/>
      <c r="Q125" s="237"/>
      <c r="R125" s="237"/>
      <c r="S125" s="237"/>
      <c r="T125" s="237"/>
      <c r="U125" s="237"/>
      <c r="V125" s="237"/>
      <c r="W125" s="237"/>
      <c r="X125" s="238"/>
      <c r="Y125" s="13"/>
      <c r="Z125" s="13"/>
      <c r="AA125" s="13"/>
      <c r="AB125" s="13"/>
      <c r="AC125" s="13"/>
      <c r="AD125" s="13"/>
      <c r="AE125" s="13"/>
      <c r="AT125" s="239" t="s">
        <v>137</v>
      </c>
      <c r="AU125" s="239" t="s">
        <v>88</v>
      </c>
      <c r="AV125" s="13" t="s">
        <v>88</v>
      </c>
      <c r="AW125" s="13" t="s">
        <v>5</v>
      </c>
      <c r="AX125" s="13" t="s">
        <v>23</v>
      </c>
      <c r="AY125" s="239" t="s">
        <v>124</v>
      </c>
    </row>
    <row r="126" spans="1:65" s="2" customFormat="1" ht="22.2" customHeight="1">
      <c r="A126" s="39"/>
      <c r="B126" s="40"/>
      <c r="C126" s="208" t="s">
        <v>9</v>
      </c>
      <c r="D126" s="208" t="s">
        <v>126</v>
      </c>
      <c r="E126" s="209" t="s">
        <v>202</v>
      </c>
      <c r="F126" s="210" t="s">
        <v>203</v>
      </c>
      <c r="G126" s="211" t="s">
        <v>21</v>
      </c>
      <c r="H126" s="212">
        <v>1</v>
      </c>
      <c r="I126" s="213"/>
      <c r="J126" s="213"/>
      <c r="K126" s="214">
        <f>ROUND(P126*H126,2)</f>
        <v>0</v>
      </c>
      <c r="L126" s="210" t="s">
        <v>21</v>
      </c>
      <c r="M126" s="45"/>
      <c r="N126" s="215" t="s">
        <v>21</v>
      </c>
      <c r="O126" s="216" t="s">
        <v>48</v>
      </c>
      <c r="P126" s="217">
        <f>I126+J126</f>
        <v>0</v>
      </c>
      <c r="Q126" s="217">
        <f>ROUND(I126*H126,2)</f>
        <v>0</v>
      </c>
      <c r="R126" s="217">
        <f>ROUND(J126*H126,2)</f>
        <v>0</v>
      </c>
      <c r="S126" s="85"/>
      <c r="T126" s="218">
        <f>S126*H126</f>
        <v>0</v>
      </c>
      <c r="U126" s="218">
        <v>0</v>
      </c>
      <c r="V126" s="218">
        <f>U126*H126</f>
        <v>0</v>
      </c>
      <c r="W126" s="218">
        <v>0</v>
      </c>
      <c r="X126" s="219">
        <f>W126*H126</f>
        <v>0</v>
      </c>
      <c r="Y126" s="39"/>
      <c r="Z126" s="39"/>
      <c r="AA126" s="39"/>
      <c r="AB126" s="39"/>
      <c r="AC126" s="39"/>
      <c r="AD126" s="39"/>
      <c r="AE126" s="39"/>
      <c r="AR126" s="220" t="s">
        <v>131</v>
      </c>
      <c r="AT126" s="220" t="s">
        <v>126</v>
      </c>
      <c r="AU126" s="220" t="s">
        <v>88</v>
      </c>
      <c r="AY126" s="18" t="s">
        <v>124</v>
      </c>
      <c r="BE126" s="221">
        <f>IF(O126="základní",K126,0)</f>
        <v>0</v>
      </c>
      <c r="BF126" s="221">
        <f>IF(O126="snížená",K126,0)</f>
        <v>0</v>
      </c>
      <c r="BG126" s="221">
        <f>IF(O126="zákl. přenesená",K126,0)</f>
        <v>0</v>
      </c>
      <c r="BH126" s="221">
        <f>IF(O126="sníž. přenesená",K126,0)</f>
        <v>0</v>
      </c>
      <c r="BI126" s="221">
        <f>IF(O126="nulová",K126,0)</f>
        <v>0</v>
      </c>
      <c r="BJ126" s="18" t="s">
        <v>23</v>
      </c>
      <c r="BK126" s="221">
        <f>ROUND(P126*H126,2)</f>
        <v>0</v>
      </c>
      <c r="BL126" s="18" t="s">
        <v>131</v>
      </c>
      <c r="BM126" s="220" t="s">
        <v>204</v>
      </c>
    </row>
    <row r="127" spans="1:47" s="2" customFormat="1" ht="12">
      <c r="A127" s="39"/>
      <c r="B127" s="40"/>
      <c r="C127" s="41"/>
      <c r="D127" s="222" t="s">
        <v>133</v>
      </c>
      <c r="E127" s="41"/>
      <c r="F127" s="223" t="s">
        <v>203</v>
      </c>
      <c r="G127" s="41"/>
      <c r="H127" s="41"/>
      <c r="I127" s="224"/>
      <c r="J127" s="224"/>
      <c r="K127" s="41"/>
      <c r="L127" s="41"/>
      <c r="M127" s="45"/>
      <c r="N127" s="225"/>
      <c r="O127" s="226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133</v>
      </c>
      <c r="AU127" s="18" t="s">
        <v>88</v>
      </c>
    </row>
    <row r="128" spans="1:47" s="2" customFormat="1" ht="12">
      <c r="A128" s="39"/>
      <c r="B128" s="40"/>
      <c r="C128" s="41"/>
      <c r="D128" s="222" t="s">
        <v>187</v>
      </c>
      <c r="E128" s="41"/>
      <c r="F128" s="240" t="s">
        <v>205</v>
      </c>
      <c r="G128" s="41"/>
      <c r="H128" s="41"/>
      <c r="I128" s="224"/>
      <c r="J128" s="224"/>
      <c r="K128" s="41"/>
      <c r="L128" s="41"/>
      <c r="M128" s="45"/>
      <c r="N128" s="225"/>
      <c r="O128" s="226"/>
      <c r="P128" s="85"/>
      <c r="Q128" s="85"/>
      <c r="R128" s="85"/>
      <c r="S128" s="85"/>
      <c r="T128" s="85"/>
      <c r="U128" s="85"/>
      <c r="V128" s="85"/>
      <c r="W128" s="85"/>
      <c r="X128" s="86"/>
      <c r="Y128" s="39"/>
      <c r="Z128" s="39"/>
      <c r="AA128" s="39"/>
      <c r="AB128" s="39"/>
      <c r="AC128" s="39"/>
      <c r="AD128" s="39"/>
      <c r="AE128" s="39"/>
      <c r="AT128" s="18" t="s">
        <v>187</v>
      </c>
      <c r="AU128" s="18" t="s">
        <v>88</v>
      </c>
    </row>
    <row r="129" spans="1:51" s="13" customFormat="1" ht="12">
      <c r="A129" s="13"/>
      <c r="B129" s="229"/>
      <c r="C129" s="230"/>
      <c r="D129" s="222" t="s">
        <v>137</v>
      </c>
      <c r="E129" s="231" t="s">
        <v>21</v>
      </c>
      <c r="F129" s="232" t="s">
        <v>23</v>
      </c>
      <c r="G129" s="230"/>
      <c r="H129" s="233">
        <v>1</v>
      </c>
      <c r="I129" s="234"/>
      <c r="J129" s="234"/>
      <c r="K129" s="230"/>
      <c r="L129" s="230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Y129" s="13"/>
      <c r="Z129" s="13"/>
      <c r="AA129" s="13"/>
      <c r="AB129" s="13"/>
      <c r="AC129" s="13"/>
      <c r="AD129" s="13"/>
      <c r="AE129" s="13"/>
      <c r="AT129" s="239" t="s">
        <v>137</v>
      </c>
      <c r="AU129" s="239" t="s">
        <v>88</v>
      </c>
      <c r="AV129" s="13" t="s">
        <v>88</v>
      </c>
      <c r="AW129" s="13" t="s">
        <v>5</v>
      </c>
      <c r="AX129" s="13" t="s">
        <v>23</v>
      </c>
      <c r="AY129" s="239" t="s">
        <v>124</v>
      </c>
    </row>
    <row r="130" spans="1:65" s="2" customFormat="1" ht="22.2" customHeight="1">
      <c r="A130" s="39"/>
      <c r="B130" s="40"/>
      <c r="C130" s="208" t="s">
        <v>206</v>
      </c>
      <c r="D130" s="208" t="s">
        <v>126</v>
      </c>
      <c r="E130" s="209" t="s">
        <v>207</v>
      </c>
      <c r="F130" s="210" t="s">
        <v>208</v>
      </c>
      <c r="G130" s="211" t="s">
        <v>192</v>
      </c>
      <c r="H130" s="212">
        <v>20</v>
      </c>
      <c r="I130" s="213"/>
      <c r="J130" s="213"/>
      <c r="K130" s="214">
        <f>ROUND(P130*H130,2)</f>
        <v>0</v>
      </c>
      <c r="L130" s="210" t="s">
        <v>21</v>
      </c>
      <c r="M130" s="45"/>
      <c r="N130" s="215" t="s">
        <v>21</v>
      </c>
      <c r="O130" s="216" t="s">
        <v>48</v>
      </c>
      <c r="P130" s="217">
        <f>I130+J130</f>
        <v>0</v>
      </c>
      <c r="Q130" s="217">
        <f>ROUND(I130*H130,2)</f>
        <v>0</v>
      </c>
      <c r="R130" s="217">
        <f>ROUND(J130*H130,2)</f>
        <v>0</v>
      </c>
      <c r="S130" s="85"/>
      <c r="T130" s="218">
        <f>S130*H130</f>
        <v>0</v>
      </c>
      <c r="U130" s="218">
        <v>0</v>
      </c>
      <c r="V130" s="218">
        <f>U130*H130</f>
        <v>0</v>
      </c>
      <c r="W130" s="218">
        <v>0</v>
      </c>
      <c r="X130" s="219">
        <f>W130*H130</f>
        <v>0</v>
      </c>
      <c r="Y130" s="39"/>
      <c r="Z130" s="39"/>
      <c r="AA130" s="39"/>
      <c r="AB130" s="39"/>
      <c r="AC130" s="39"/>
      <c r="AD130" s="39"/>
      <c r="AE130" s="39"/>
      <c r="AR130" s="220" t="s">
        <v>131</v>
      </c>
      <c r="AT130" s="220" t="s">
        <v>126</v>
      </c>
      <c r="AU130" s="220" t="s">
        <v>88</v>
      </c>
      <c r="AY130" s="18" t="s">
        <v>124</v>
      </c>
      <c r="BE130" s="221">
        <f>IF(O130="základní",K130,0)</f>
        <v>0</v>
      </c>
      <c r="BF130" s="221">
        <f>IF(O130="snížená",K130,0)</f>
        <v>0</v>
      </c>
      <c r="BG130" s="221">
        <f>IF(O130="zákl. přenesená",K130,0)</f>
        <v>0</v>
      </c>
      <c r="BH130" s="221">
        <f>IF(O130="sníž. přenesená",K130,0)</f>
        <v>0</v>
      </c>
      <c r="BI130" s="221">
        <f>IF(O130="nulová",K130,0)</f>
        <v>0</v>
      </c>
      <c r="BJ130" s="18" t="s">
        <v>23</v>
      </c>
      <c r="BK130" s="221">
        <f>ROUND(P130*H130,2)</f>
        <v>0</v>
      </c>
      <c r="BL130" s="18" t="s">
        <v>131</v>
      </c>
      <c r="BM130" s="220" t="s">
        <v>209</v>
      </c>
    </row>
    <row r="131" spans="1:47" s="2" customFormat="1" ht="12">
      <c r="A131" s="39"/>
      <c r="B131" s="40"/>
      <c r="C131" s="41"/>
      <c r="D131" s="222" t="s">
        <v>133</v>
      </c>
      <c r="E131" s="41"/>
      <c r="F131" s="223" t="s">
        <v>208</v>
      </c>
      <c r="G131" s="41"/>
      <c r="H131" s="41"/>
      <c r="I131" s="224"/>
      <c r="J131" s="224"/>
      <c r="K131" s="41"/>
      <c r="L131" s="41"/>
      <c r="M131" s="45"/>
      <c r="N131" s="225"/>
      <c r="O131" s="226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133</v>
      </c>
      <c r="AU131" s="18" t="s">
        <v>88</v>
      </c>
    </row>
    <row r="132" spans="1:47" s="2" customFormat="1" ht="12">
      <c r="A132" s="39"/>
      <c r="B132" s="40"/>
      <c r="C132" s="41"/>
      <c r="D132" s="222" t="s">
        <v>187</v>
      </c>
      <c r="E132" s="41"/>
      <c r="F132" s="240" t="s">
        <v>210</v>
      </c>
      <c r="G132" s="41"/>
      <c r="H132" s="41"/>
      <c r="I132" s="224"/>
      <c r="J132" s="224"/>
      <c r="K132" s="41"/>
      <c r="L132" s="41"/>
      <c r="M132" s="45"/>
      <c r="N132" s="241"/>
      <c r="O132" s="242"/>
      <c r="P132" s="243"/>
      <c r="Q132" s="243"/>
      <c r="R132" s="243"/>
      <c r="S132" s="243"/>
      <c r="T132" s="243"/>
      <c r="U132" s="243"/>
      <c r="V132" s="243"/>
      <c r="W132" s="243"/>
      <c r="X132" s="244"/>
      <c r="Y132" s="39"/>
      <c r="Z132" s="39"/>
      <c r="AA132" s="39"/>
      <c r="AB132" s="39"/>
      <c r="AC132" s="39"/>
      <c r="AD132" s="39"/>
      <c r="AE132" s="39"/>
      <c r="AT132" s="18" t="s">
        <v>187</v>
      </c>
      <c r="AU132" s="18" t="s">
        <v>88</v>
      </c>
    </row>
    <row r="133" spans="1:31" s="2" customFormat="1" ht="6.95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45"/>
      <c r="N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82:L132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203201"/>
    <hyperlink ref="F92" r:id="rId2" display="https://podminky.urs.cz/item/CS_URS_2024_01/111251201"/>
    <hyperlink ref="F96" r:id="rId3" display="https://podminky.urs.cz/item/CS_URS_2024_01/112151112"/>
    <hyperlink ref="F99" r:id="rId4" display="https://podminky.urs.cz/item/CS_URS_2024_01/112151113"/>
    <hyperlink ref="F102" r:id="rId5" display="https://podminky.urs.cz/item/CS_URS_2024_01/112151114"/>
    <hyperlink ref="F105" r:id="rId6" display="https://podminky.urs.cz/item/CS_URS_2024_01/112251102"/>
    <hyperlink ref="F108" r:id="rId7" display="https://podminky.urs.cz/item/CS_URS_2024_01/162201411"/>
    <hyperlink ref="F112" r:id="rId8" display="https://podminky.urs.cz/item/CS_URS_2024_01/1622014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21"/>
      <c r="AT3" s="18" t="s">
        <v>88</v>
      </c>
    </row>
    <row r="4" spans="2:46" s="1" customFormat="1" ht="24.95" customHeight="1">
      <c r="B4" s="21"/>
      <c r="D4" s="132" t="s">
        <v>92</v>
      </c>
      <c r="M4" s="21"/>
      <c r="N4" s="13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34" t="s">
        <v>17</v>
      </c>
      <c r="M6" s="21"/>
    </row>
    <row r="7" spans="2:13" s="1" customFormat="1" ht="14.4" customHeight="1">
      <c r="B7" s="21"/>
      <c r="E7" s="135" t="str">
        <f>'Rekapitulace stavby'!K6</f>
        <v>Údržba HOZ Čerchovka - část A</v>
      </c>
      <c r="F7" s="134"/>
      <c r="G7" s="134"/>
      <c r="H7" s="134"/>
      <c r="M7" s="21"/>
    </row>
    <row r="8" spans="1:31" s="2" customFormat="1" ht="12" customHeight="1">
      <c r="A8" s="39"/>
      <c r="B8" s="45"/>
      <c r="C8" s="39"/>
      <c r="D8" s="134" t="s">
        <v>93</v>
      </c>
      <c r="E8" s="39"/>
      <c r="F8" s="39"/>
      <c r="G8" s="39"/>
      <c r="H8" s="39"/>
      <c r="I8" s="39"/>
      <c r="J8" s="39"/>
      <c r="K8" s="39"/>
      <c r="L8" s="39"/>
      <c r="M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7" t="s">
        <v>211</v>
      </c>
      <c r="F9" s="39"/>
      <c r="G9" s="39"/>
      <c r="H9" s="39"/>
      <c r="I9" s="39"/>
      <c r="J9" s="39"/>
      <c r="K9" s="39"/>
      <c r="L9" s="39"/>
      <c r="M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20</v>
      </c>
      <c r="E11" s="39"/>
      <c r="F11" s="138" t="s">
        <v>21</v>
      </c>
      <c r="G11" s="39"/>
      <c r="H11" s="39"/>
      <c r="I11" s="134" t="s">
        <v>22</v>
      </c>
      <c r="J11" s="138" t="s">
        <v>21</v>
      </c>
      <c r="K11" s="39"/>
      <c r="L11" s="39"/>
      <c r="M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17. 1. 2024</v>
      </c>
      <c r="K12" s="39"/>
      <c r="L12" s="39"/>
      <c r="M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39"/>
      <c r="M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21</v>
      </c>
      <c r="K15" s="39"/>
      <c r="L15" s="39"/>
      <c r="M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39"/>
      <c r="M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39"/>
      <c r="M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21</v>
      </c>
      <c r="K20" s="39"/>
      <c r="L20" s="39"/>
      <c r="M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38</v>
      </c>
      <c r="F21" s="39"/>
      <c r="G21" s="39"/>
      <c r="H21" s="39"/>
      <c r="I21" s="134" t="s">
        <v>34</v>
      </c>
      <c r="J21" s="138" t="s">
        <v>21</v>
      </c>
      <c r="K21" s="39"/>
      <c r="L21" s="39"/>
      <c r="M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21</v>
      </c>
      <c r="K23" s="39"/>
      <c r="L23" s="39"/>
      <c r="M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21</v>
      </c>
      <c r="K24" s="39"/>
      <c r="L24" s="39"/>
      <c r="M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39"/>
      <c r="M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0"/>
      <c r="M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44"/>
      <c r="M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34" t="s">
        <v>95</v>
      </c>
      <c r="F30" s="39"/>
      <c r="G30" s="39"/>
      <c r="H30" s="39"/>
      <c r="I30" s="39"/>
      <c r="J30" s="39"/>
      <c r="K30" s="145">
        <f>I61</f>
        <v>0</v>
      </c>
      <c r="L30" s="39"/>
      <c r="M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34" t="s">
        <v>96</v>
      </c>
      <c r="F31" s="39"/>
      <c r="G31" s="39"/>
      <c r="H31" s="39"/>
      <c r="I31" s="39"/>
      <c r="J31" s="39"/>
      <c r="K31" s="145">
        <f>J61</f>
        <v>0</v>
      </c>
      <c r="L31" s="39"/>
      <c r="M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46" t="s">
        <v>43</v>
      </c>
      <c r="E32" s="39"/>
      <c r="F32" s="39"/>
      <c r="G32" s="39"/>
      <c r="H32" s="39"/>
      <c r="I32" s="39"/>
      <c r="J32" s="39"/>
      <c r="K32" s="147">
        <f>ROUND(K83,2)</f>
        <v>0</v>
      </c>
      <c r="L32" s="39"/>
      <c r="M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44"/>
      <c r="E33" s="144"/>
      <c r="F33" s="144"/>
      <c r="G33" s="144"/>
      <c r="H33" s="144"/>
      <c r="I33" s="144"/>
      <c r="J33" s="144"/>
      <c r="K33" s="144"/>
      <c r="L33" s="144"/>
      <c r="M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48" t="s">
        <v>45</v>
      </c>
      <c r="G34" s="39"/>
      <c r="H34" s="39"/>
      <c r="I34" s="148" t="s">
        <v>44</v>
      </c>
      <c r="J34" s="39"/>
      <c r="K34" s="148" t="s">
        <v>46</v>
      </c>
      <c r="L34" s="39"/>
      <c r="M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49" t="s">
        <v>47</v>
      </c>
      <c r="E35" s="134" t="s">
        <v>48</v>
      </c>
      <c r="F35" s="145">
        <f>ROUND((SUM(BE83:BE94)),2)</f>
        <v>0</v>
      </c>
      <c r="G35" s="39"/>
      <c r="H35" s="39"/>
      <c r="I35" s="150">
        <v>0.21</v>
      </c>
      <c r="J35" s="39"/>
      <c r="K35" s="145">
        <f>ROUND(((SUM(BE83:BE94))*I35),2)</f>
        <v>0</v>
      </c>
      <c r="L35" s="39"/>
      <c r="M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49</v>
      </c>
      <c r="F36" s="145">
        <f>ROUND((SUM(BF83:BF94)),2)</f>
        <v>0</v>
      </c>
      <c r="G36" s="39"/>
      <c r="H36" s="39"/>
      <c r="I36" s="150">
        <v>0.12</v>
      </c>
      <c r="J36" s="39"/>
      <c r="K36" s="145">
        <f>ROUND(((SUM(BF83:BF94))*I36),2)</f>
        <v>0</v>
      </c>
      <c r="L36" s="39"/>
      <c r="M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5">
        <f>ROUND((SUM(BG83:BG94)),2)</f>
        <v>0</v>
      </c>
      <c r="G37" s="39"/>
      <c r="H37" s="39"/>
      <c r="I37" s="150">
        <v>0.21</v>
      </c>
      <c r="J37" s="39"/>
      <c r="K37" s="145">
        <f>0</f>
        <v>0</v>
      </c>
      <c r="L37" s="39"/>
      <c r="M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34" t="s">
        <v>51</v>
      </c>
      <c r="F38" s="145">
        <f>ROUND((SUM(BH83:BH94)),2)</f>
        <v>0</v>
      </c>
      <c r="G38" s="39"/>
      <c r="H38" s="39"/>
      <c r="I38" s="150">
        <v>0.12</v>
      </c>
      <c r="J38" s="39"/>
      <c r="K38" s="145">
        <f>0</f>
        <v>0</v>
      </c>
      <c r="L38" s="39"/>
      <c r="M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34" t="s">
        <v>52</v>
      </c>
      <c r="F39" s="145">
        <f>ROUND((SUM(BI83:BI94)),2)</f>
        <v>0</v>
      </c>
      <c r="G39" s="39"/>
      <c r="H39" s="39"/>
      <c r="I39" s="150">
        <v>0</v>
      </c>
      <c r="J39" s="39"/>
      <c r="K39" s="145">
        <f>0</f>
        <v>0</v>
      </c>
      <c r="L39" s="39"/>
      <c r="M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1"/>
      <c r="D41" s="152" t="s">
        <v>53</v>
      </c>
      <c r="E41" s="153"/>
      <c r="F41" s="153"/>
      <c r="G41" s="154" t="s">
        <v>54</v>
      </c>
      <c r="H41" s="155" t="s">
        <v>55</v>
      </c>
      <c r="I41" s="153"/>
      <c r="J41" s="153"/>
      <c r="K41" s="156">
        <f>SUM(K32:K39)</f>
        <v>0</v>
      </c>
      <c r="L41" s="157"/>
      <c r="M41" s="1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97</v>
      </c>
      <c r="D47" s="41"/>
      <c r="E47" s="41"/>
      <c r="F47" s="41"/>
      <c r="G47" s="41"/>
      <c r="H47" s="41"/>
      <c r="I47" s="41"/>
      <c r="J47" s="41"/>
      <c r="K47" s="41"/>
      <c r="L47" s="41"/>
      <c r="M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4" customHeight="1">
      <c r="A50" s="39"/>
      <c r="B50" s="40"/>
      <c r="C50" s="41"/>
      <c r="D50" s="41"/>
      <c r="E50" s="162" t="str">
        <f>E7</f>
        <v>Údržba HOZ Čerchovka - část A</v>
      </c>
      <c r="F50" s="33"/>
      <c r="G50" s="33"/>
      <c r="H50" s="33"/>
      <c r="I50" s="41"/>
      <c r="J50" s="41"/>
      <c r="K50" s="41"/>
      <c r="L50" s="41"/>
      <c r="M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93</v>
      </c>
      <c r="D51" s="41"/>
      <c r="E51" s="41"/>
      <c r="F51" s="41"/>
      <c r="G51" s="41"/>
      <c r="H51" s="41"/>
      <c r="I51" s="41"/>
      <c r="J51" s="41"/>
      <c r="K51" s="41"/>
      <c r="L51" s="41"/>
      <c r="M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5.6" customHeight="1">
      <c r="A52" s="39"/>
      <c r="B52" s="40"/>
      <c r="C52" s="41"/>
      <c r="D52" s="41"/>
      <c r="E52" s="70" t="str">
        <f>E9</f>
        <v>2024-2050000641 - Údržba HOZ Čerchovka - SO.2 - Odpad O3 - část A</v>
      </c>
      <c r="F52" s="41"/>
      <c r="G52" s="41"/>
      <c r="H52" s="41"/>
      <c r="I52" s="41"/>
      <c r="J52" s="41"/>
      <c r="K52" s="41"/>
      <c r="L52" s="41"/>
      <c r="M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24</v>
      </c>
      <c r="D54" s="41"/>
      <c r="E54" s="41"/>
      <c r="F54" s="28" t="str">
        <f>F12</f>
        <v>k.ú. Postřekov</v>
      </c>
      <c r="G54" s="41"/>
      <c r="H54" s="41"/>
      <c r="I54" s="33" t="s">
        <v>26</v>
      </c>
      <c r="J54" s="73" t="str">
        <f>IF(J12="","",J12)</f>
        <v>17. 1. 2024</v>
      </c>
      <c r="K54" s="41"/>
      <c r="L54" s="41"/>
      <c r="M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6" customHeight="1">
      <c r="A56" s="39"/>
      <c r="B56" s="40"/>
      <c r="C56" s="33" t="s">
        <v>30</v>
      </c>
      <c r="D56" s="41"/>
      <c r="E56" s="41"/>
      <c r="F56" s="28" t="str">
        <f>E15</f>
        <v>Státní pozemkový úřad, OVHS české Budějovice</v>
      </c>
      <c r="G56" s="41"/>
      <c r="H56" s="41"/>
      <c r="I56" s="33" t="s">
        <v>37</v>
      </c>
      <c r="J56" s="37" t="str">
        <f>E21</f>
        <v xml:space="preserve"> </v>
      </c>
      <c r="K56" s="41"/>
      <c r="L56" s="41"/>
      <c r="M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6.4" customHeight="1">
      <c r="A57" s="39"/>
      <c r="B57" s="40"/>
      <c r="C57" s="33" t="s">
        <v>35</v>
      </c>
      <c r="D57" s="41"/>
      <c r="E57" s="41"/>
      <c r="F57" s="28" t="str">
        <f>IF(E18="","",E18)</f>
        <v>Vyplň údaj</v>
      </c>
      <c r="G57" s="41"/>
      <c r="H57" s="41"/>
      <c r="I57" s="33" t="s">
        <v>39</v>
      </c>
      <c r="J57" s="37" t="str">
        <f>E24</f>
        <v>Ing. Tomáš Purkrábek</v>
      </c>
      <c r="K57" s="41"/>
      <c r="L57" s="41"/>
      <c r="M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63" t="s">
        <v>98</v>
      </c>
      <c r="D59" s="164"/>
      <c r="E59" s="164"/>
      <c r="F59" s="164"/>
      <c r="G59" s="164"/>
      <c r="H59" s="164"/>
      <c r="I59" s="165" t="s">
        <v>99</v>
      </c>
      <c r="J59" s="165" t="s">
        <v>100</v>
      </c>
      <c r="K59" s="165" t="s">
        <v>101</v>
      </c>
      <c r="L59" s="164"/>
      <c r="M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3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66" t="s">
        <v>77</v>
      </c>
      <c r="D61" s="41"/>
      <c r="E61" s="41"/>
      <c r="F61" s="41"/>
      <c r="G61" s="41"/>
      <c r="H61" s="41"/>
      <c r="I61" s="103">
        <f>Q83</f>
        <v>0</v>
      </c>
      <c r="J61" s="103">
        <f>R83</f>
        <v>0</v>
      </c>
      <c r="K61" s="103">
        <f>K83</f>
        <v>0</v>
      </c>
      <c r="L61" s="41"/>
      <c r="M61" s="1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102</v>
      </c>
    </row>
    <row r="62" spans="1:31" s="9" customFormat="1" ht="24.95" customHeight="1">
      <c r="A62" s="9"/>
      <c r="B62" s="167"/>
      <c r="C62" s="168"/>
      <c r="D62" s="169" t="s">
        <v>103</v>
      </c>
      <c r="E62" s="170"/>
      <c r="F62" s="170"/>
      <c r="G62" s="170"/>
      <c r="H62" s="170"/>
      <c r="I62" s="171">
        <f>Q84</f>
        <v>0</v>
      </c>
      <c r="J62" s="171">
        <f>R84</f>
        <v>0</v>
      </c>
      <c r="K62" s="171">
        <f>K84</f>
        <v>0</v>
      </c>
      <c r="L62" s="168"/>
      <c r="M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7">
        <f>Q85</f>
        <v>0</v>
      </c>
      <c r="J63" s="177">
        <f>R85</f>
        <v>0</v>
      </c>
      <c r="K63" s="177">
        <f>K85</f>
        <v>0</v>
      </c>
      <c r="L63" s="174"/>
      <c r="M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105</v>
      </c>
      <c r="D70" s="41"/>
      <c r="E70" s="41"/>
      <c r="F70" s="41"/>
      <c r="G70" s="41"/>
      <c r="H70" s="41"/>
      <c r="I70" s="41"/>
      <c r="J70" s="41"/>
      <c r="K70" s="41"/>
      <c r="L70" s="41"/>
      <c r="M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17</v>
      </c>
      <c r="D72" s="41"/>
      <c r="E72" s="41"/>
      <c r="F72" s="41"/>
      <c r="G72" s="41"/>
      <c r="H72" s="41"/>
      <c r="I72" s="41"/>
      <c r="J72" s="41"/>
      <c r="K72" s="41"/>
      <c r="L72" s="41"/>
      <c r="M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2" t="str">
        <f>E7</f>
        <v>Údržba HOZ Čerchovka - část A</v>
      </c>
      <c r="F73" s="33"/>
      <c r="G73" s="33"/>
      <c r="H73" s="33"/>
      <c r="I73" s="41"/>
      <c r="J73" s="41"/>
      <c r="K73" s="41"/>
      <c r="L73" s="41"/>
      <c r="M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41"/>
      <c r="J74" s="41"/>
      <c r="K74" s="41"/>
      <c r="L74" s="41"/>
      <c r="M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2024-2050000641 - Údržba HOZ Čerchovka - SO.2 - Odpad O3 - část A</v>
      </c>
      <c r="F75" s="41"/>
      <c r="G75" s="41"/>
      <c r="H75" s="41"/>
      <c r="I75" s="41"/>
      <c r="J75" s="41"/>
      <c r="K75" s="41"/>
      <c r="L75" s="41"/>
      <c r="M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24</v>
      </c>
      <c r="D77" s="41"/>
      <c r="E77" s="41"/>
      <c r="F77" s="28" t="str">
        <f>F12</f>
        <v>k.ú. Postřekov</v>
      </c>
      <c r="G77" s="41"/>
      <c r="H77" s="41"/>
      <c r="I77" s="33" t="s">
        <v>26</v>
      </c>
      <c r="J77" s="73" t="str">
        <f>IF(J12="","",J12)</f>
        <v>17. 1. 2024</v>
      </c>
      <c r="K77" s="41"/>
      <c r="L77" s="41"/>
      <c r="M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30</v>
      </c>
      <c r="D79" s="41"/>
      <c r="E79" s="41"/>
      <c r="F79" s="28" t="str">
        <f>E15</f>
        <v>Státní pozemkový úřad, OVHS české Budějovice</v>
      </c>
      <c r="G79" s="41"/>
      <c r="H79" s="41"/>
      <c r="I79" s="33" t="s">
        <v>37</v>
      </c>
      <c r="J79" s="37" t="str">
        <f>E21</f>
        <v xml:space="preserve"> </v>
      </c>
      <c r="K79" s="41"/>
      <c r="L79" s="41"/>
      <c r="M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4" customHeight="1">
      <c r="A80" s="39"/>
      <c r="B80" s="40"/>
      <c r="C80" s="33" t="s">
        <v>35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>Ing. Tomáš Purkrábek</v>
      </c>
      <c r="K80" s="41"/>
      <c r="L80" s="41"/>
      <c r="M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106</v>
      </c>
      <c r="D82" s="182" t="s">
        <v>62</v>
      </c>
      <c r="E82" s="182" t="s">
        <v>58</v>
      </c>
      <c r="F82" s="182" t="s">
        <v>59</v>
      </c>
      <c r="G82" s="182" t="s">
        <v>107</v>
      </c>
      <c r="H82" s="182" t="s">
        <v>108</v>
      </c>
      <c r="I82" s="182" t="s">
        <v>109</v>
      </c>
      <c r="J82" s="182" t="s">
        <v>110</v>
      </c>
      <c r="K82" s="182" t="s">
        <v>101</v>
      </c>
      <c r="L82" s="183" t="s">
        <v>111</v>
      </c>
      <c r="M82" s="184"/>
      <c r="N82" s="93" t="s">
        <v>21</v>
      </c>
      <c r="O82" s="94" t="s">
        <v>47</v>
      </c>
      <c r="P82" s="94" t="s">
        <v>112</v>
      </c>
      <c r="Q82" s="94" t="s">
        <v>113</v>
      </c>
      <c r="R82" s="94" t="s">
        <v>114</v>
      </c>
      <c r="S82" s="94" t="s">
        <v>115</v>
      </c>
      <c r="T82" s="94" t="s">
        <v>116</v>
      </c>
      <c r="U82" s="94" t="s">
        <v>117</v>
      </c>
      <c r="V82" s="94" t="s">
        <v>118</v>
      </c>
      <c r="W82" s="94" t="s">
        <v>119</v>
      </c>
      <c r="X82" s="95" t="s">
        <v>120</v>
      </c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0" t="s">
        <v>121</v>
      </c>
      <c r="D83" s="41"/>
      <c r="E83" s="41"/>
      <c r="F83" s="41"/>
      <c r="G83" s="41"/>
      <c r="H83" s="41"/>
      <c r="I83" s="41"/>
      <c r="J83" s="41"/>
      <c r="K83" s="185">
        <f>BK83</f>
        <v>0</v>
      </c>
      <c r="L83" s="41"/>
      <c r="M83" s="45"/>
      <c r="N83" s="96"/>
      <c r="O83" s="186"/>
      <c r="P83" s="97"/>
      <c r="Q83" s="187">
        <f>Q84</f>
        <v>0</v>
      </c>
      <c r="R83" s="187">
        <f>R84</f>
        <v>0</v>
      </c>
      <c r="S83" s="97"/>
      <c r="T83" s="188">
        <f>T84</f>
        <v>0</v>
      </c>
      <c r="U83" s="97"/>
      <c r="V83" s="188">
        <f>V84</f>
        <v>0</v>
      </c>
      <c r="W83" s="97"/>
      <c r="X83" s="189">
        <f>X84</f>
        <v>0</v>
      </c>
      <c r="Y83" s="39"/>
      <c r="Z83" s="39"/>
      <c r="AA83" s="39"/>
      <c r="AB83" s="39"/>
      <c r="AC83" s="39"/>
      <c r="AD83" s="39"/>
      <c r="AE83" s="39"/>
      <c r="AT83" s="18" t="s">
        <v>78</v>
      </c>
      <c r="AU83" s="18" t="s">
        <v>102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78</v>
      </c>
      <c r="E84" s="194" t="s">
        <v>122</v>
      </c>
      <c r="F84" s="194" t="s">
        <v>123</v>
      </c>
      <c r="G84" s="192"/>
      <c r="H84" s="192"/>
      <c r="I84" s="195"/>
      <c r="J84" s="195"/>
      <c r="K84" s="196">
        <f>BK84</f>
        <v>0</v>
      </c>
      <c r="L84" s="192"/>
      <c r="M84" s="197"/>
      <c r="N84" s="198"/>
      <c r="O84" s="199"/>
      <c r="P84" s="199"/>
      <c r="Q84" s="200">
        <f>Q85</f>
        <v>0</v>
      </c>
      <c r="R84" s="200">
        <f>R85</f>
        <v>0</v>
      </c>
      <c r="S84" s="199"/>
      <c r="T84" s="201">
        <f>T85</f>
        <v>0</v>
      </c>
      <c r="U84" s="199"/>
      <c r="V84" s="201">
        <f>V85</f>
        <v>0</v>
      </c>
      <c r="W84" s="199"/>
      <c r="X84" s="202">
        <f>X85</f>
        <v>0</v>
      </c>
      <c r="Y84" s="12"/>
      <c r="Z84" s="12"/>
      <c r="AA84" s="12"/>
      <c r="AB84" s="12"/>
      <c r="AC84" s="12"/>
      <c r="AD84" s="12"/>
      <c r="AE84" s="12"/>
      <c r="AR84" s="203" t="s">
        <v>23</v>
      </c>
      <c r="AT84" s="204" t="s">
        <v>78</v>
      </c>
      <c r="AU84" s="204" t="s">
        <v>79</v>
      </c>
      <c r="AY84" s="203" t="s">
        <v>124</v>
      </c>
      <c r="BK84" s="205">
        <f>BK85</f>
        <v>0</v>
      </c>
    </row>
    <row r="85" spans="1:63" s="12" customFormat="1" ht="22.8" customHeight="1">
      <c r="A85" s="12"/>
      <c r="B85" s="191"/>
      <c r="C85" s="192"/>
      <c r="D85" s="193" t="s">
        <v>78</v>
      </c>
      <c r="E85" s="206" t="s">
        <v>23</v>
      </c>
      <c r="F85" s="206" t="s">
        <v>125</v>
      </c>
      <c r="G85" s="192"/>
      <c r="H85" s="192"/>
      <c r="I85" s="195"/>
      <c r="J85" s="195"/>
      <c r="K85" s="207">
        <f>BK85</f>
        <v>0</v>
      </c>
      <c r="L85" s="192"/>
      <c r="M85" s="197"/>
      <c r="N85" s="198"/>
      <c r="O85" s="199"/>
      <c r="P85" s="199"/>
      <c r="Q85" s="200">
        <f>SUM(Q86:Q94)</f>
        <v>0</v>
      </c>
      <c r="R85" s="200">
        <f>SUM(R86:R94)</f>
        <v>0</v>
      </c>
      <c r="S85" s="199"/>
      <c r="T85" s="201">
        <f>SUM(T86:T94)</f>
        <v>0</v>
      </c>
      <c r="U85" s="199"/>
      <c r="V85" s="201">
        <f>SUM(V86:V94)</f>
        <v>0</v>
      </c>
      <c r="W85" s="199"/>
      <c r="X85" s="202">
        <f>SUM(X86:X94)</f>
        <v>0</v>
      </c>
      <c r="Y85" s="12"/>
      <c r="Z85" s="12"/>
      <c r="AA85" s="12"/>
      <c r="AB85" s="12"/>
      <c r="AC85" s="12"/>
      <c r="AD85" s="12"/>
      <c r="AE85" s="12"/>
      <c r="AR85" s="203" t="s">
        <v>23</v>
      </c>
      <c r="AT85" s="204" t="s">
        <v>78</v>
      </c>
      <c r="AU85" s="204" t="s">
        <v>23</v>
      </c>
      <c r="AY85" s="203" t="s">
        <v>124</v>
      </c>
      <c r="BK85" s="205">
        <f>SUM(BK86:BK94)</f>
        <v>0</v>
      </c>
    </row>
    <row r="86" spans="1:65" s="2" customFormat="1" ht="22.2" customHeight="1">
      <c r="A86" s="39"/>
      <c r="B86" s="40"/>
      <c r="C86" s="208" t="s">
        <v>23</v>
      </c>
      <c r="D86" s="208" t="s">
        <v>126</v>
      </c>
      <c r="E86" s="209" t="s">
        <v>127</v>
      </c>
      <c r="F86" s="210" t="s">
        <v>128</v>
      </c>
      <c r="G86" s="211" t="s">
        <v>129</v>
      </c>
      <c r="H86" s="212">
        <v>380</v>
      </c>
      <c r="I86" s="213"/>
      <c r="J86" s="213"/>
      <c r="K86" s="214">
        <f>ROUND(P86*H86,2)</f>
        <v>0</v>
      </c>
      <c r="L86" s="210" t="s">
        <v>130</v>
      </c>
      <c r="M86" s="45"/>
      <c r="N86" s="215" t="s">
        <v>21</v>
      </c>
      <c r="O86" s="216" t="s">
        <v>48</v>
      </c>
      <c r="P86" s="217">
        <f>I86+J86</f>
        <v>0</v>
      </c>
      <c r="Q86" s="217">
        <f>ROUND(I86*H86,2)</f>
        <v>0</v>
      </c>
      <c r="R86" s="217">
        <f>ROUND(J86*H86,2)</f>
        <v>0</v>
      </c>
      <c r="S86" s="85"/>
      <c r="T86" s="218">
        <f>S86*H86</f>
        <v>0</v>
      </c>
      <c r="U86" s="218">
        <v>0</v>
      </c>
      <c r="V86" s="218">
        <f>U86*H86</f>
        <v>0</v>
      </c>
      <c r="W86" s="218">
        <v>0</v>
      </c>
      <c r="X86" s="219">
        <f>W86*H86</f>
        <v>0</v>
      </c>
      <c r="Y86" s="39"/>
      <c r="Z86" s="39"/>
      <c r="AA86" s="39"/>
      <c r="AB86" s="39"/>
      <c r="AC86" s="39"/>
      <c r="AD86" s="39"/>
      <c r="AE86" s="39"/>
      <c r="AR86" s="220" t="s">
        <v>131</v>
      </c>
      <c r="AT86" s="220" t="s">
        <v>126</v>
      </c>
      <c r="AU86" s="220" t="s">
        <v>88</v>
      </c>
      <c r="AY86" s="18" t="s">
        <v>124</v>
      </c>
      <c r="BE86" s="221">
        <f>IF(O86="základní",K86,0)</f>
        <v>0</v>
      </c>
      <c r="BF86" s="221">
        <f>IF(O86="snížená",K86,0)</f>
        <v>0</v>
      </c>
      <c r="BG86" s="221">
        <f>IF(O86="zákl. přenesená",K86,0)</f>
        <v>0</v>
      </c>
      <c r="BH86" s="221">
        <f>IF(O86="sníž. přenesená",K86,0)</f>
        <v>0</v>
      </c>
      <c r="BI86" s="221">
        <f>IF(O86="nulová",K86,0)</f>
        <v>0</v>
      </c>
      <c r="BJ86" s="18" t="s">
        <v>23</v>
      </c>
      <c r="BK86" s="221">
        <f>ROUND(P86*H86,2)</f>
        <v>0</v>
      </c>
      <c r="BL86" s="18" t="s">
        <v>131</v>
      </c>
      <c r="BM86" s="220" t="s">
        <v>212</v>
      </c>
    </row>
    <row r="87" spans="1:47" s="2" customFormat="1" ht="12">
      <c r="A87" s="39"/>
      <c r="B87" s="40"/>
      <c r="C87" s="41"/>
      <c r="D87" s="222" t="s">
        <v>133</v>
      </c>
      <c r="E87" s="41"/>
      <c r="F87" s="223" t="s">
        <v>134</v>
      </c>
      <c r="G87" s="41"/>
      <c r="H87" s="41"/>
      <c r="I87" s="224"/>
      <c r="J87" s="224"/>
      <c r="K87" s="41"/>
      <c r="L87" s="41"/>
      <c r="M87" s="45"/>
      <c r="N87" s="225"/>
      <c r="O87" s="226"/>
      <c r="P87" s="85"/>
      <c r="Q87" s="85"/>
      <c r="R87" s="85"/>
      <c r="S87" s="85"/>
      <c r="T87" s="85"/>
      <c r="U87" s="85"/>
      <c r="V87" s="85"/>
      <c r="W87" s="85"/>
      <c r="X87" s="86"/>
      <c r="Y87" s="39"/>
      <c r="Z87" s="39"/>
      <c r="AA87" s="39"/>
      <c r="AB87" s="39"/>
      <c r="AC87" s="39"/>
      <c r="AD87" s="39"/>
      <c r="AE87" s="39"/>
      <c r="AT87" s="18" t="s">
        <v>133</v>
      </c>
      <c r="AU87" s="18" t="s">
        <v>88</v>
      </c>
    </row>
    <row r="88" spans="1:47" s="2" customFormat="1" ht="12">
      <c r="A88" s="39"/>
      <c r="B88" s="40"/>
      <c r="C88" s="41"/>
      <c r="D88" s="227" t="s">
        <v>135</v>
      </c>
      <c r="E88" s="41"/>
      <c r="F88" s="228" t="s">
        <v>136</v>
      </c>
      <c r="G88" s="41"/>
      <c r="H88" s="41"/>
      <c r="I88" s="224"/>
      <c r="J88" s="224"/>
      <c r="K88" s="41"/>
      <c r="L88" s="41"/>
      <c r="M88" s="45"/>
      <c r="N88" s="225"/>
      <c r="O88" s="226"/>
      <c r="P88" s="85"/>
      <c r="Q88" s="85"/>
      <c r="R88" s="85"/>
      <c r="S88" s="85"/>
      <c r="T88" s="85"/>
      <c r="U88" s="85"/>
      <c r="V88" s="85"/>
      <c r="W88" s="85"/>
      <c r="X88" s="86"/>
      <c r="Y88" s="39"/>
      <c r="Z88" s="39"/>
      <c r="AA88" s="39"/>
      <c r="AB88" s="39"/>
      <c r="AC88" s="39"/>
      <c r="AD88" s="39"/>
      <c r="AE88" s="39"/>
      <c r="AT88" s="18" t="s">
        <v>135</v>
      </c>
      <c r="AU88" s="18" t="s">
        <v>88</v>
      </c>
    </row>
    <row r="89" spans="1:51" s="13" customFormat="1" ht="12">
      <c r="A89" s="13"/>
      <c r="B89" s="229"/>
      <c r="C89" s="230"/>
      <c r="D89" s="222" t="s">
        <v>137</v>
      </c>
      <c r="E89" s="231" t="s">
        <v>21</v>
      </c>
      <c r="F89" s="232" t="s">
        <v>213</v>
      </c>
      <c r="G89" s="230"/>
      <c r="H89" s="233">
        <v>380</v>
      </c>
      <c r="I89" s="234"/>
      <c r="J89" s="234"/>
      <c r="K89" s="230"/>
      <c r="L89" s="230"/>
      <c r="M89" s="235"/>
      <c r="N89" s="236"/>
      <c r="O89" s="237"/>
      <c r="P89" s="237"/>
      <c r="Q89" s="237"/>
      <c r="R89" s="237"/>
      <c r="S89" s="237"/>
      <c r="T89" s="237"/>
      <c r="U89" s="237"/>
      <c r="V89" s="237"/>
      <c r="W89" s="237"/>
      <c r="X89" s="238"/>
      <c r="Y89" s="13"/>
      <c r="Z89" s="13"/>
      <c r="AA89" s="13"/>
      <c r="AB89" s="13"/>
      <c r="AC89" s="13"/>
      <c r="AD89" s="13"/>
      <c r="AE89" s="13"/>
      <c r="AT89" s="239" t="s">
        <v>137</v>
      </c>
      <c r="AU89" s="239" t="s">
        <v>88</v>
      </c>
      <c r="AV89" s="13" t="s">
        <v>88</v>
      </c>
      <c r="AW89" s="13" t="s">
        <v>5</v>
      </c>
      <c r="AX89" s="13" t="s">
        <v>23</v>
      </c>
      <c r="AY89" s="239" t="s">
        <v>124</v>
      </c>
    </row>
    <row r="90" spans="1:65" s="2" customFormat="1" ht="22.2" customHeight="1">
      <c r="A90" s="39"/>
      <c r="B90" s="40"/>
      <c r="C90" s="208" t="s">
        <v>88</v>
      </c>
      <c r="D90" s="208" t="s">
        <v>126</v>
      </c>
      <c r="E90" s="209" t="s">
        <v>184</v>
      </c>
      <c r="F90" s="210" t="s">
        <v>185</v>
      </c>
      <c r="G90" s="211" t="s">
        <v>129</v>
      </c>
      <c r="H90" s="212">
        <v>380</v>
      </c>
      <c r="I90" s="213"/>
      <c r="J90" s="213"/>
      <c r="K90" s="214">
        <f>ROUND(P90*H90,2)</f>
        <v>0</v>
      </c>
      <c r="L90" s="210" t="s">
        <v>21</v>
      </c>
      <c r="M90" s="45"/>
      <c r="N90" s="215" t="s">
        <v>21</v>
      </c>
      <c r="O90" s="216" t="s">
        <v>48</v>
      </c>
      <c r="P90" s="217">
        <f>I90+J90</f>
        <v>0</v>
      </c>
      <c r="Q90" s="217">
        <f>ROUND(I90*H90,2)</f>
        <v>0</v>
      </c>
      <c r="R90" s="217">
        <f>ROUND(J90*H90,2)</f>
        <v>0</v>
      </c>
      <c r="S90" s="85"/>
      <c r="T90" s="218">
        <f>S90*H90</f>
        <v>0</v>
      </c>
      <c r="U90" s="218">
        <v>0</v>
      </c>
      <c r="V90" s="218">
        <f>U90*H90</f>
        <v>0</v>
      </c>
      <c r="W90" s="218">
        <v>0</v>
      </c>
      <c r="X90" s="219">
        <f>W90*H90</f>
        <v>0</v>
      </c>
      <c r="Y90" s="39"/>
      <c r="Z90" s="39"/>
      <c r="AA90" s="39"/>
      <c r="AB90" s="39"/>
      <c r="AC90" s="39"/>
      <c r="AD90" s="39"/>
      <c r="AE90" s="39"/>
      <c r="AR90" s="220" t="s">
        <v>131</v>
      </c>
      <c r="AT90" s="220" t="s">
        <v>126</v>
      </c>
      <c r="AU90" s="220" t="s">
        <v>88</v>
      </c>
      <c r="AY90" s="18" t="s">
        <v>124</v>
      </c>
      <c r="BE90" s="221">
        <f>IF(O90="základní",K90,0)</f>
        <v>0</v>
      </c>
      <c r="BF90" s="221">
        <f>IF(O90="snížená",K90,0)</f>
        <v>0</v>
      </c>
      <c r="BG90" s="221">
        <f>IF(O90="zákl. přenesená",K90,0)</f>
        <v>0</v>
      </c>
      <c r="BH90" s="221">
        <f>IF(O90="sníž. přenesená",K90,0)</f>
        <v>0</v>
      </c>
      <c r="BI90" s="221">
        <f>IF(O90="nulová",K90,0)</f>
        <v>0</v>
      </c>
      <c r="BJ90" s="18" t="s">
        <v>23</v>
      </c>
      <c r="BK90" s="221">
        <f>ROUND(P90*H90,2)</f>
        <v>0</v>
      </c>
      <c r="BL90" s="18" t="s">
        <v>131</v>
      </c>
      <c r="BM90" s="220" t="s">
        <v>214</v>
      </c>
    </row>
    <row r="91" spans="1:47" s="2" customFormat="1" ht="12">
      <c r="A91" s="39"/>
      <c r="B91" s="40"/>
      <c r="C91" s="41"/>
      <c r="D91" s="222" t="s">
        <v>133</v>
      </c>
      <c r="E91" s="41"/>
      <c r="F91" s="223" t="s">
        <v>185</v>
      </c>
      <c r="G91" s="41"/>
      <c r="H91" s="41"/>
      <c r="I91" s="224"/>
      <c r="J91" s="224"/>
      <c r="K91" s="41"/>
      <c r="L91" s="41"/>
      <c r="M91" s="45"/>
      <c r="N91" s="225"/>
      <c r="O91" s="226"/>
      <c r="P91" s="85"/>
      <c r="Q91" s="85"/>
      <c r="R91" s="85"/>
      <c r="S91" s="85"/>
      <c r="T91" s="85"/>
      <c r="U91" s="85"/>
      <c r="V91" s="85"/>
      <c r="W91" s="85"/>
      <c r="X91" s="86"/>
      <c r="Y91" s="39"/>
      <c r="Z91" s="39"/>
      <c r="AA91" s="39"/>
      <c r="AB91" s="39"/>
      <c r="AC91" s="39"/>
      <c r="AD91" s="39"/>
      <c r="AE91" s="39"/>
      <c r="AT91" s="18" t="s">
        <v>133</v>
      </c>
      <c r="AU91" s="18" t="s">
        <v>88</v>
      </c>
    </row>
    <row r="92" spans="1:47" s="2" customFormat="1" ht="12">
      <c r="A92" s="39"/>
      <c r="B92" s="40"/>
      <c r="C92" s="41"/>
      <c r="D92" s="222" t="s">
        <v>187</v>
      </c>
      <c r="E92" s="41"/>
      <c r="F92" s="240" t="s">
        <v>188</v>
      </c>
      <c r="G92" s="41"/>
      <c r="H92" s="41"/>
      <c r="I92" s="224"/>
      <c r="J92" s="224"/>
      <c r="K92" s="41"/>
      <c r="L92" s="41"/>
      <c r="M92" s="45"/>
      <c r="N92" s="225"/>
      <c r="O92" s="226"/>
      <c r="P92" s="85"/>
      <c r="Q92" s="85"/>
      <c r="R92" s="85"/>
      <c r="S92" s="85"/>
      <c r="T92" s="85"/>
      <c r="U92" s="85"/>
      <c r="V92" s="85"/>
      <c r="W92" s="85"/>
      <c r="X92" s="86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88</v>
      </c>
    </row>
    <row r="93" spans="1:51" s="13" customFormat="1" ht="12">
      <c r="A93" s="13"/>
      <c r="B93" s="229"/>
      <c r="C93" s="230"/>
      <c r="D93" s="222" t="s">
        <v>137</v>
      </c>
      <c r="E93" s="231" t="s">
        <v>21</v>
      </c>
      <c r="F93" s="232" t="s">
        <v>215</v>
      </c>
      <c r="G93" s="230"/>
      <c r="H93" s="233">
        <v>380</v>
      </c>
      <c r="I93" s="234"/>
      <c r="J93" s="234"/>
      <c r="K93" s="230"/>
      <c r="L93" s="230"/>
      <c r="M93" s="235"/>
      <c r="N93" s="236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13"/>
      <c r="Z93" s="13"/>
      <c r="AA93" s="13"/>
      <c r="AB93" s="13"/>
      <c r="AC93" s="13"/>
      <c r="AD93" s="13"/>
      <c r="AE93" s="13"/>
      <c r="AT93" s="239" t="s">
        <v>137</v>
      </c>
      <c r="AU93" s="239" t="s">
        <v>88</v>
      </c>
      <c r="AV93" s="13" t="s">
        <v>88</v>
      </c>
      <c r="AW93" s="13" t="s">
        <v>5</v>
      </c>
      <c r="AX93" s="13" t="s">
        <v>79</v>
      </c>
      <c r="AY93" s="239" t="s">
        <v>124</v>
      </c>
    </row>
    <row r="94" spans="1:51" s="14" customFormat="1" ht="12">
      <c r="A94" s="14"/>
      <c r="B94" s="245"/>
      <c r="C94" s="246"/>
      <c r="D94" s="222" t="s">
        <v>137</v>
      </c>
      <c r="E94" s="247" t="s">
        <v>21</v>
      </c>
      <c r="F94" s="248" t="s">
        <v>216</v>
      </c>
      <c r="G94" s="246"/>
      <c r="H94" s="249">
        <v>380</v>
      </c>
      <c r="I94" s="250"/>
      <c r="J94" s="250"/>
      <c r="K94" s="246"/>
      <c r="L94" s="246"/>
      <c r="M94" s="251"/>
      <c r="N94" s="252"/>
      <c r="O94" s="253"/>
      <c r="P94" s="253"/>
      <c r="Q94" s="253"/>
      <c r="R94" s="253"/>
      <c r="S94" s="253"/>
      <c r="T94" s="253"/>
      <c r="U94" s="253"/>
      <c r="V94" s="253"/>
      <c r="W94" s="253"/>
      <c r="X94" s="254"/>
      <c r="Y94" s="14"/>
      <c r="Z94" s="14"/>
      <c r="AA94" s="14"/>
      <c r="AB94" s="14"/>
      <c r="AC94" s="14"/>
      <c r="AD94" s="14"/>
      <c r="AE94" s="14"/>
      <c r="AT94" s="255" t="s">
        <v>137</v>
      </c>
      <c r="AU94" s="255" t="s">
        <v>88</v>
      </c>
      <c r="AV94" s="14" t="s">
        <v>131</v>
      </c>
      <c r="AW94" s="14" t="s">
        <v>5</v>
      </c>
      <c r="AX94" s="14" t="s">
        <v>23</v>
      </c>
      <c r="AY94" s="255" t="s">
        <v>124</v>
      </c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45"/>
      <c r="N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</sheetData>
  <sheetProtection password="CC35" sheet="1" objects="1" scenarios="1" formatColumns="0" formatRows="0" autoFilter="0"/>
  <autoFilter ref="C82:L94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203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217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218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219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220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221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222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223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224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225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226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227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86</v>
      </c>
      <c r="F18" s="267" t="s">
        <v>228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229</v>
      </c>
      <c r="F19" s="267" t="s">
        <v>230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231</v>
      </c>
      <c r="F20" s="267" t="s">
        <v>232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233</v>
      </c>
      <c r="F21" s="267" t="s">
        <v>234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235</v>
      </c>
      <c r="F22" s="267" t="s">
        <v>236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237</v>
      </c>
      <c r="F23" s="267" t="s">
        <v>238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239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240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241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242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243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244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245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246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247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106</v>
      </c>
      <c r="F36" s="267"/>
      <c r="G36" s="267" t="s">
        <v>248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249</v>
      </c>
      <c r="F37" s="267"/>
      <c r="G37" s="267" t="s">
        <v>250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58</v>
      </c>
      <c r="F38" s="267"/>
      <c r="G38" s="267" t="s">
        <v>251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59</v>
      </c>
      <c r="F39" s="267"/>
      <c r="G39" s="267" t="s">
        <v>252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107</v>
      </c>
      <c r="F40" s="267"/>
      <c r="G40" s="267" t="s">
        <v>253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108</v>
      </c>
      <c r="F41" s="267"/>
      <c r="G41" s="267" t="s">
        <v>254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255</v>
      </c>
      <c r="F42" s="267"/>
      <c r="G42" s="267" t="s">
        <v>256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257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258</v>
      </c>
      <c r="F44" s="267"/>
      <c r="G44" s="267" t="s">
        <v>259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111</v>
      </c>
      <c r="F45" s="267"/>
      <c r="G45" s="267" t="s">
        <v>260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261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262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263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264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265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266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267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268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269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270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271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272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273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274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275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276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277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278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279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280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281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282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283</v>
      </c>
      <c r="D76" s="285"/>
      <c r="E76" s="285"/>
      <c r="F76" s="285" t="s">
        <v>284</v>
      </c>
      <c r="G76" s="286"/>
      <c r="H76" s="285" t="s">
        <v>59</v>
      </c>
      <c r="I76" s="285" t="s">
        <v>62</v>
      </c>
      <c r="J76" s="285" t="s">
        <v>285</v>
      </c>
      <c r="K76" s="284"/>
    </row>
    <row r="77" spans="2:11" s="1" customFormat="1" ht="17.25" customHeight="1">
      <c r="B77" s="282"/>
      <c r="C77" s="287" t="s">
        <v>286</v>
      </c>
      <c r="D77" s="287"/>
      <c r="E77" s="287"/>
      <c r="F77" s="288" t="s">
        <v>287</v>
      </c>
      <c r="G77" s="289"/>
      <c r="H77" s="287"/>
      <c r="I77" s="287"/>
      <c r="J77" s="287" t="s">
        <v>288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58</v>
      </c>
      <c r="D79" s="292"/>
      <c r="E79" s="292"/>
      <c r="F79" s="293" t="s">
        <v>289</v>
      </c>
      <c r="G79" s="294"/>
      <c r="H79" s="270" t="s">
        <v>290</v>
      </c>
      <c r="I79" s="270" t="s">
        <v>291</v>
      </c>
      <c r="J79" s="270">
        <v>20</v>
      </c>
      <c r="K79" s="284"/>
    </row>
    <row r="80" spans="2:11" s="1" customFormat="1" ht="15" customHeight="1">
      <c r="B80" s="282"/>
      <c r="C80" s="270" t="s">
        <v>292</v>
      </c>
      <c r="D80" s="270"/>
      <c r="E80" s="270"/>
      <c r="F80" s="293" t="s">
        <v>289</v>
      </c>
      <c r="G80" s="294"/>
      <c r="H80" s="270" t="s">
        <v>293</v>
      </c>
      <c r="I80" s="270" t="s">
        <v>291</v>
      </c>
      <c r="J80" s="270">
        <v>120</v>
      </c>
      <c r="K80" s="284"/>
    </row>
    <row r="81" spans="2:11" s="1" customFormat="1" ht="15" customHeight="1">
      <c r="B81" s="295"/>
      <c r="C81" s="270" t="s">
        <v>294</v>
      </c>
      <c r="D81" s="270"/>
      <c r="E81" s="270"/>
      <c r="F81" s="293" t="s">
        <v>295</v>
      </c>
      <c r="G81" s="294"/>
      <c r="H81" s="270" t="s">
        <v>296</v>
      </c>
      <c r="I81" s="270" t="s">
        <v>291</v>
      </c>
      <c r="J81" s="270">
        <v>50</v>
      </c>
      <c r="K81" s="284"/>
    </row>
    <row r="82" spans="2:11" s="1" customFormat="1" ht="15" customHeight="1">
      <c r="B82" s="295"/>
      <c r="C82" s="270" t="s">
        <v>297</v>
      </c>
      <c r="D82" s="270"/>
      <c r="E82" s="270"/>
      <c r="F82" s="293" t="s">
        <v>289</v>
      </c>
      <c r="G82" s="294"/>
      <c r="H82" s="270" t="s">
        <v>298</v>
      </c>
      <c r="I82" s="270" t="s">
        <v>299</v>
      </c>
      <c r="J82" s="270"/>
      <c r="K82" s="284"/>
    </row>
    <row r="83" spans="2:11" s="1" customFormat="1" ht="15" customHeight="1">
      <c r="B83" s="295"/>
      <c r="C83" s="296" t="s">
        <v>300</v>
      </c>
      <c r="D83" s="296"/>
      <c r="E83" s="296"/>
      <c r="F83" s="297" t="s">
        <v>295</v>
      </c>
      <c r="G83" s="296"/>
      <c r="H83" s="296" t="s">
        <v>301</v>
      </c>
      <c r="I83" s="296" t="s">
        <v>291</v>
      </c>
      <c r="J83" s="296">
        <v>15</v>
      </c>
      <c r="K83" s="284"/>
    </row>
    <row r="84" spans="2:11" s="1" customFormat="1" ht="15" customHeight="1">
      <c r="B84" s="295"/>
      <c r="C84" s="296" t="s">
        <v>302</v>
      </c>
      <c r="D84" s="296"/>
      <c r="E84" s="296"/>
      <c r="F84" s="297" t="s">
        <v>295</v>
      </c>
      <c r="G84" s="296"/>
      <c r="H84" s="296" t="s">
        <v>303</v>
      </c>
      <c r="I84" s="296" t="s">
        <v>291</v>
      </c>
      <c r="J84" s="296">
        <v>15</v>
      </c>
      <c r="K84" s="284"/>
    </row>
    <row r="85" spans="2:11" s="1" customFormat="1" ht="15" customHeight="1">
      <c r="B85" s="295"/>
      <c r="C85" s="296" t="s">
        <v>304</v>
      </c>
      <c r="D85" s="296"/>
      <c r="E85" s="296"/>
      <c r="F85" s="297" t="s">
        <v>295</v>
      </c>
      <c r="G85" s="296"/>
      <c r="H85" s="296" t="s">
        <v>305</v>
      </c>
      <c r="I85" s="296" t="s">
        <v>291</v>
      </c>
      <c r="J85" s="296">
        <v>20</v>
      </c>
      <c r="K85" s="284"/>
    </row>
    <row r="86" spans="2:11" s="1" customFormat="1" ht="15" customHeight="1">
      <c r="B86" s="295"/>
      <c r="C86" s="296" t="s">
        <v>306</v>
      </c>
      <c r="D86" s="296"/>
      <c r="E86" s="296"/>
      <c r="F86" s="297" t="s">
        <v>295</v>
      </c>
      <c r="G86" s="296"/>
      <c r="H86" s="296" t="s">
        <v>307</v>
      </c>
      <c r="I86" s="296" t="s">
        <v>291</v>
      </c>
      <c r="J86" s="296">
        <v>20</v>
      </c>
      <c r="K86" s="284"/>
    </row>
    <row r="87" spans="2:11" s="1" customFormat="1" ht="15" customHeight="1">
      <c r="B87" s="295"/>
      <c r="C87" s="270" t="s">
        <v>308</v>
      </c>
      <c r="D87" s="270"/>
      <c r="E87" s="270"/>
      <c r="F87" s="293" t="s">
        <v>295</v>
      </c>
      <c r="G87" s="294"/>
      <c r="H87" s="270" t="s">
        <v>309</v>
      </c>
      <c r="I87" s="270" t="s">
        <v>291</v>
      </c>
      <c r="J87" s="270">
        <v>50</v>
      </c>
      <c r="K87" s="284"/>
    </row>
    <row r="88" spans="2:11" s="1" customFormat="1" ht="15" customHeight="1">
      <c r="B88" s="295"/>
      <c r="C88" s="270" t="s">
        <v>310</v>
      </c>
      <c r="D88" s="270"/>
      <c r="E88" s="270"/>
      <c r="F88" s="293" t="s">
        <v>295</v>
      </c>
      <c r="G88" s="294"/>
      <c r="H88" s="270" t="s">
        <v>311</v>
      </c>
      <c r="I88" s="270" t="s">
        <v>291</v>
      </c>
      <c r="J88" s="270">
        <v>20</v>
      </c>
      <c r="K88" s="284"/>
    </row>
    <row r="89" spans="2:11" s="1" customFormat="1" ht="15" customHeight="1">
      <c r="B89" s="295"/>
      <c r="C89" s="270" t="s">
        <v>312</v>
      </c>
      <c r="D89" s="270"/>
      <c r="E89" s="270"/>
      <c r="F89" s="293" t="s">
        <v>295</v>
      </c>
      <c r="G89" s="294"/>
      <c r="H89" s="270" t="s">
        <v>313</v>
      </c>
      <c r="I89" s="270" t="s">
        <v>291</v>
      </c>
      <c r="J89" s="270">
        <v>20</v>
      </c>
      <c r="K89" s="284"/>
    </row>
    <row r="90" spans="2:11" s="1" customFormat="1" ht="15" customHeight="1">
      <c r="B90" s="295"/>
      <c r="C90" s="270" t="s">
        <v>314</v>
      </c>
      <c r="D90" s="270"/>
      <c r="E90" s="270"/>
      <c r="F90" s="293" t="s">
        <v>295</v>
      </c>
      <c r="G90" s="294"/>
      <c r="H90" s="270" t="s">
        <v>315</v>
      </c>
      <c r="I90" s="270" t="s">
        <v>291</v>
      </c>
      <c r="J90" s="270">
        <v>50</v>
      </c>
      <c r="K90" s="284"/>
    </row>
    <row r="91" spans="2:11" s="1" customFormat="1" ht="15" customHeight="1">
      <c r="B91" s="295"/>
      <c r="C91" s="270" t="s">
        <v>316</v>
      </c>
      <c r="D91" s="270"/>
      <c r="E91" s="270"/>
      <c r="F91" s="293" t="s">
        <v>295</v>
      </c>
      <c r="G91" s="294"/>
      <c r="H91" s="270" t="s">
        <v>316</v>
      </c>
      <c r="I91" s="270" t="s">
        <v>291</v>
      </c>
      <c r="J91" s="270">
        <v>50</v>
      </c>
      <c r="K91" s="284"/>
    </row>
    <row r="92" spans="2:11" s="1" customFormat="1" ht="15" customHeight="1">
      <c r="B92" s="295"/>
      <c r="C92" s="270" t="s">
        <v>317</v>
      </c>
      <c r="D92" s="270"/>
      <c r="E92" s="270"/>
      <c r="F92" s="293" t="s">
        <v>295</v>
      </c>
      <c r="G92" s="294"/>
      <c r="H92" s="270" t="s">
        <v>318</v>
      </c>
      <c r="I92" s="270" t="s">
        <v>291</v>
      </c>
      <c r="J92" s="270">
        <v>255</v>
      </c>
      <c r="K92" s="284"/>
    </row>
    <row r="93" spans="2:11" s="1" customFormat="1" ht="15" customHeight="1">
      <c r="B93" s="295"/>
      <c r="C93" s="270" t="s">
        <v>319</v>
      </c>
      <c r="D93" s="270"/>
      <c r="E93" s="270"/>
      <c r="F93" s="293" t="s">
        <v>289</v>
      </c>
      <c r="G93" s="294"/>
      <c r="H93" s="270" t="s">
        <v>320</v>
      </c>
      <c r="I93" s="270" t="s">
        <v>321</v>
      </c>
      <c r="J93" s="270"/>
      <c r="K93" s="284"/>
    </row>
    <row r="94" spans="2:11" s="1" customFormat="1" ht="15" customHeight="1">
      <c r="B94" s="295"/>
      <c r="C94" s="270" t="s">
        <v>322</v>
      </c>
      <c r="D94" s="270"/>
      <c r="E94" s="270"/>
      <c r="F94" s="293" t="s">
        <v>289</v>
      </c>
      <c r="G94" s="294"/>
      <c r="H94" s="270" t="s">
        <v>323</v>
      </c>
      <c r="I94" s="270" t="s">
        <v>324</v>
      </c>
      <c r="J94" s="270"/>
      <c r="K94" s="284"/>
    </row>
    <row r="95" spans="2:11" s="1" customFormat="1" ht="15" customHeight="1">
      <c r="B95" s="295"/>
      <c r="C95" s="270" t="s">
        <v>325</v>
      </c>
      <c r="D95" s="270"/>
      <c r="E95" s="270"/>
      <c r="F95" s="293" t="s">
        <v>289</v>
      </c>
      <c r="G95" s="294"/>
      <c r="H95" s="270" t="s">
        <v>325</v>
      </c>
      <c r="I95" s="270" t="s">
        <v>324</v>
      </c>
      <c r="J95" s="270"/>
      <c r="K95" s="284"/>
    </row>
    <row r="96" spans="2:11" s="1" customFormat="1" ht="15" customHeight="1">
      <c r="B96" s="295"/>
      <c r="C96" s="270" t="s">
        <v>43</v>
      </c>
      <c r="D96" s="270"/>
      <c r="E96" s="270"/>
      <c r="F96" s="293" t="s">
        <v>289</v>
      </c>
      <c r="G96" s="294"/>
      <c r="H96" s="270" t="s">
        <v>326</v>
      </c>
      <c r="I96" s="270" t="s">
        <v>324</v>
      </c>
      <c r="J96" s="270"/>
      <c r="K96" s="284"/>
    </row>
    <row r="97" spans="2:11" s="1" customFormat="1" ht="15" customHeight="1">
      <c r="B97" s="295"/>
      <c r="C97" s="270" t="s">
        <v>53</v>
      </c>
      <c r="D97" s="270"/>
      <c r="E97" s="270"/>
      <c r="F97" s="293" t="s">
        <v>289</v>
      </c>
      <c r="G97" s="294"/>
      <c r="H97" s="270" t="s">
        <v>327</v>
      </c>
      <c r="I97" s="270" t="s">
        <v>324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328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283</v>
      </c>
      <c r="D103" s="285"/>
      <c r="E103" s="285"/>
      <c r="F103" s="285" t="s">
        <v>284</v>
      </c>
      <c r="G103" s="286"/>
      <c r="H103" s="285" t="s">
        <v>59</v>
      </c>
      <c r="I103" s="285" t="s">
        <v>62</v>
      </c>
      <c r="J103" s="285" t="s">
        <v>285</v>
      </c>
      <c r="K103" s="284"/>
    </row>
    <row r="104" spans="2:11" s="1" customFormat="1" ht="17.25" customHeight="1">
      <c r="B104" s="282"/>
      <c r="C104" s="287" t="s">
        <v>286</v>
      </c>
      <c r="D104" s="287"/>
      <c r="E104" s="287"/>
      <c r="F104" s="288" t="s">
        <v>287</v>
      </c>
      <c r="G104" s="289"/>
      <c r="H104" s="287"/>
      <c r="I104" s="287"/>
      <c r="J104" s="287" t="s">
        <v>288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58</v>
      </c>
      <c r="D106" s="292"/>
      <c r="E106" s="292"/>
      <c r="F106" s="293" t="s">
        <v>289</v>
      </c>
      <c r="G106" s="270"/>
      <c r="H106" s="270" t="s">
        <v>329</v>
      </c>
      <c r="I106" s="270" t="s">
        <v>291</v>
      </c>
      <c r="J106" s="270">
        <v>20</v>
      </c>
      <c r="K106" s="284"/>
    </row>
    <row r="107" spans="2:11" s="1" customFormat="1" ht="15" customHeight="1">
      <c r="B107" s="282"/>
      <c r="C107" s="270" t="s">
        <v>292</v>
      </c>
      <c r="D107" s="270"/>
      <c r="E107" s="270"/>
      <c r="F107" s="293" t="s">
        <v>289</v>
      </c>
      <c r="G107" s="270"/>
      <c r="H107" s="270" t="s">
        <v>329</v>
      </c>
      <c r="I107" s="270" t="s">
        <v>291</v>
      </c>
      <c r="J107" s="270">
        <v>120</v>
      </c>
      <c r="K107" s="284"/>
    </row>
    <row r="108" spans="2:11" s="1" customFormat="1" ht="15" customHeight="1">
      <c r="B108" s="295"/>
      <c r="C108" s="270" t="s">
        <v>294</v>
      </c>
      <c r="D108" s="270"/>
      <c r="E108" s="270"/>
      <c r="F108" s="293" t="s">
        <v>295</v>
      </c>
      <c r="G108" s="270"/>
      <c r="H108" s="270" t="s">
        <v>329</v>
      </c>
      <c r="I108" s="270" t="s">
        <v>291</v>
      </c>
      <c r="J108" s="270">
        <v>50</v>
      </c>
      <c r="K108" s="284"/>
    </row>
    <row r="109" spans="2:11" s="1" customFormat="1" ht="15" customHeight="1">
      <c r="B109" s="295"/>
      <c r="C109" s="270" t="s">
        <v>297</v>
      </c>
      <c r="D109" s="270"/>
      <c r="E109" s="270"/>
      <c r="F109" s="293" t="s">
        <v>289</v>
      </c>
      <c r="G109" s="270"/>
      <c r="H109" s="270" t="s">
        <v>329</v>
      </c>
      <c r="I109" s="270" t="s">
        <v>299</v>
      </c>
      <c r="J109" s="270"/>
      <c r="K109" s="284"/>
    </row>
    <row r="110" spans="2:11" s="1" customFormat="1" ht="15" customHeight="1">
      <c r="B110" s="295"/>
      <c r="C110" s="270" t="s">
        <v>308</v>
      </c>
      <c r="D110" s="270"/>
      <c r="E110" s="270"/>
      <c r="F110" s="293" t="s">
        <v>295</v>
      </c>
      <c r="G110" s="270"/>
      <c r="H110" s="270" t="s">
        <v>329</v>
      </c>
      <c r="I110" s="270" t="s">
        <v>291</v>
      </c>
      <c r="J110" s="270">
        <v>50</v>
      </c>
      <c r="K110" s="284"/>
    </row>
    <row r="111" spans="2:11" s="1" customFormat="1" ht="15" customHeight="1">
      <c r="B111" s="295"/>
      <c r="C111" s="270" t="s">
        <v>316</v>
      </c>
      <c r="D111" s="270"/>
      <c r="E111" s="270"/>
      <c r="F111" s="293" t="s">
        <v>295</v>
      </c>
      <c r="G111" s="270"/>
      <c r="H111" s="270" t="s">
        <v>329</v>
      </c>
      <c r="I111" s="270" t="s">
        <v>291</v>
      </c>
      <c r="J111" s="270">
        <v>50</v>
      </c>
      <c r="K111" s="284"/>
    </row>
    <row r="112" spans="2:11" s="1" customFormat="1" ht="15" customHeight="1">
      <c r="B112" s="295"/>
      <c r="C112" s="270" t="s">
        <v>314</v>
      </c>
      <c r="D112" s="270"/>
      <c r="E112" s="270"/>
      <c r="F112" s="293" t="s">
        <v>295</v>
      </c>
      <c r="G112" s="270"/>
      <c r="H112" s="270" t="s">
        <v>329</v>
      </c>
      <c r="I112" s="270" t="s">
        <v>291</v>
      </c>
      <c r="J112" s="270">
        <v>50</v>
      </c>
      <c r="K112" s="284"/>
    </row>
    <row r="113" spans="2:11" s="1" customFormat="1" ht="15" customHeight="1">
      <c r="B113" s="295"/>
      <c r="C113" s="270" t="s">
        <v>58</v>
      </c>
      <c r="D113" s="270"/>
      <c r="E113" s="270"/>
      <c r="F113" s="293" t="s">
        <v>289</v>
      </c>
      <c r="G113" s="270"/>
      <c r="H113" s="270" t="s">
        <v>330</v>
      </c>
      <c r="I113" s="270" t="s">
        <v>291</v>
      </c>
      <c r="J113" s="270">
        <v>20</v>
      </c>
      <c r="K113" s="284"/>
    </row>
    <row r="114" spans="2:11" s="1" customFormat="1" ht="15" customHeight="1">
      <c r="B114" s="295"/>
      <c r="C114" s="270" t="s">
        <v>331</v>
      </c>
      <c r="D114" s="270"/>
      <c r="E114" s="270"/>
      <c r="F114" s="293" t="s">
        <v>289</v>
      </c>
      <c r="G114" s="270"/>
      <c r="H114" s="270" t="s">
        <v>332</v>
      </c>
      <c r="I114" s="270" t="s">
        <v>291</v>
      </c>
      <c r="J114" s="270">
        <v>120</v>
      </c>
      <c r="K114" s="284"/>
    </row>
    <row r="115" spans="2:11" s="1" customFormat="1" ht="15" customHeight="1">
      <c r="B115" s="295"/>
      <c r="C115" s="270" t="s">
        <v>43</v>
      </c>
      <c r="D115" s="270"/>
      <c r="E115" s="270"/>
      <c r="F115" s="293" t="s">
        <v>289</v>
      </c>
      <c r="G115" s="270"/>
      <c r="H115" s="270" t="s">
        <v>333</v>
      </c>
      <c r="I115" s="270" t="s">
        <v>324</v>
      </c>
      <c r="J115" s="270"/>
      <c r="K115" s="284"/>
    </row>
    <row r="116" spans="2:11" s="1" customFormat="1" ht="15" customHeight="1">
      <c r="B116" s="295"/>
      <c r="C116" s="270" t="s">
        <v>53</v>
      </c>
      <c r="D116" s="270"/>
      <c r="E116" s="270"/>
      <c r="F116" s="293" t="s">
        <v>289</v>
      </c>
      <c r="G116" s="270"/>
      <c r="H116" s="270" t="s">
        <v>334</v>
      </c>
      <c r="I116" s="270" t="s">
        <v>324</v>
      </c>
      <c r="J116" s="270"/>
      <c r="K116" s="284"/>
    </row>
    <row r="117" spans="2:11" s="1" customFormat="1" ht="15" customHeight="1">
      <c r="B117" s="295"/>
      <c r="C117" s="270" t="s">
        <v>62</v>
      </c>
      <c r="D117" s="270"/>
      <c r="E117" s="270"/>
      <c r="F117" s="293" t="s">
        <v>289</v>
      </c>
      <c r="G117" s="270"/>
      <c r="H117" s="270" t="s">
        <v>335</v>
      </c>
      <c r="I117" s="270" t="s">
        <v>336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337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283</v>
      </c>
      <c r="D123" s="285"/>
      <c r="E123" s="285"/>
      <c r="F123" s="285" t="s">
        <v>284</v>
      </c>
      <c r="G123" s="286"/>
      <c r="H123" s="285" t="s">
        <v>59</v>
      </c>
      <c r="I123" s="285" t="s">
        <v>62</v>
      </c>
      <c r="J123" s="285" t="s">
        <v>285</v>
      </c>
      <c r="K123" s="314"/>
    </row>
    <row r="124" spans="2:11" s="1" customFormat="1" ht="17.25" customHeight="1">
      <c r="B124" s="313"/>
      <c r="C124" s="287" t="s">
        <v>286</v>
      </c>
      <c r="D124" s="287"/>
      <c r="E124" s="287"/>
      <c r="F124" s="288" t="s">
        <v>287</v>
      </c>
      <c r="G124" s="289"/>
      <c r="H124" s="287"/>
      <c r="I124" s="287"/>
      <c r="J124" s="287" t="s">
        <v>288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292</v>
      </c>
      <c r="D126" s="292"/>
      <c r="E126" s="292"/>
      <c r="F126" s="293" t="s">
        <v>289</v>
      </c>
      <c r="G126" s="270"/>
      <c r="H126" s="270" t="s">
        <v>329</v>
      </c>
      <c r="I126" s="270" t="s">
        <v>291</v>
      </c>
      <c r="J126" s="270">
        <v>120</v>
      </c>
      <c r="K126" s="318"/>
    </row>
    <row r="127" spans="2:11" s="1" customFormat="1" ht="15" customHeight="1">
      <c r="B127" s="315"/>
      <c r="C127" s="270" t="s">
        <v>338</v>
      </c>
      <c r="D127" s="270"/>
      <c r="E127" s="270"/>
      <c r="F127" s="293" t="s">
        <v>289</v>
      </c>
      <c r="G127" s="270"/>
      <c r="H127" s="270" t="s">
        <v>339</v>
      </c>
      <c r="I127" s="270" t="s">
        <v>291</v>
      </c>
      <c r="J127" s="270" t="s">
        <v>340</v>
      </c>
      <c r="K127" s="318"/>
    </row>
    <row r="128" spans="2:11" s="1" customFormat="1" ht="15" customHeight="1">
      <c r="B128" s="315"/>
      <c r="C128" s="270" t="s">
        <v>237</v>
      </c>
      <c r="D128" s="270"/>
      <c r="E128" s="270"/>
      <c r="F128" s="293" t="s">
        <v>289</v>
      </c>
      <c r="G128" s="270"/>
      <c r="H128" s="270" t="s">
        <v>341</v>
      </c>
      <c r="I128" s="270" t="s">
        <v>291</v>
      </c>
      <c r="J128" s="270" t="s">
        <v>340</v>
      </c>
      <c r="K128" s="318"/>
    </row>
    <row r="129" spans="2:11" s="1" customFormat="1" ht="15" customHeight="1">
      <c r="B129" s="315"/>
      <c r="C129" s="270" t="s">
        <v>300</v>
      </c>
      <c r="D129" s="270"/>
      <c r="E129" s="270"/>
      <c r="F129" s="293" t="s">
        <v>295</v>
      </c>
      <c r="G129" s="270"/>
      <c r="H129" s="270" t="s">
        <v>301</v>
      </c>
      <c r="I129" s="270" t="s">
        <v>291</v>
      </c>
      <c r="J129" s="270">
        <v>15</v>
      </c>
      <c r="K129" s="318"/>
    </row>
    <row r="130" spans="2:11" s="1" customFormat="1" ht="15" customHeight="1">
      <c r="B130" s="315"/>
      <c r="C130" s="296" t="s">
        <v>302</v>
      </c>
      <c r="D130" s="296"/>
      <c r="E130" s="296"/>
      <c r="F130" s="297" t="s">
        <v>295</v>
      </c>
      <c r="G130" s="296"/>
      <c r="H130" s="296" t="s">
        <v>303</v>
      </c>
      <c r="I130" s="296" t="s">
        <v>291</v>
      </c>
      <c r="J130" s="296">
        <v>15</v>
      </c>
      <c r="K130" s="318"/>
    </row>
    <row r="131" spans="2:11" s="1" customFormat="1" ht="15" customHeight="1">
      <c r="B131" s="315"/>
      <c r="C131" s="296" t="s">
        <v>304</v>
      </c>
      <c r="D131" s="296"/>
      <c r="E131" s="296"/>
      <c r="F131" s="297" t="s">
        <v>295</v>
      </c>
      <c r="G131" s="296"/>
      <c r="H131" s="296" t="s">
        <v>305</v>
      </c>
      <c r="I131" s="296" t="s">
        <v>291</v>
      </c>
      <c r="J131" s="296">
        <v>20</v>
      </c>
      <c r="K131" s="318"/>
    </row>
    <row r="132" spans="2:11" s="1" customFormat="1" ht="15" customHeight="1">
      <c r="B132" s="315"/>
      <c r="C132" s="296" t="s">
        <v>306</v>
      </c>
      <c r="D132" s="296"/>
      <c r="E132" s="296"/>
      <c r="F132" s="297" t="s">
        <v>295</v>
      </c>
      <c r="G132" s="296"/>
      <c r="H132" s="296" t="s">
        <v>307</v>
      </c>
      <c r="I132" s="296" t="s">
        <v>291</v>
      </c>
      <c r="J132" s="296">
        <v>20</v>
      </c>
      <c r="K132" s="318"/>
    </row>
    <row r="133" spans="2:11" s="1" customFormat="1" ht="15" customHeight="1">
      <c r="B133" s="315"/>
      <c r="C133" s="270" t="s">
        <v>294</v>
      </c>
      <c r="D133" s="270"/>
      <c r="E133" s="270"/>
      <c r="F133" s="293" t="s">
        <v>295</v>
      </c>
      <c r="G133" s="270"/>
      <c r="H133" s="270" t="s">
        <v>329</v>
      </c>
      <c r="I133" s="270" t="s">
        <v>291</v>
      </c>
      <c r="J133" s="270">
        <v>50</v>
      </c>
      <c r="K133" s="318"/>
    </row>
    <row r="134" spans="2:11" s="1" customFormat="1" ht="15" customHeight="1">
      <c r="B134" s="315"/>
      <c r="C134" s="270" t="s">
        <v>308</v>
      </c>
      <c r="D134" s="270"/>
      <c r="E134" s="270"/>
      <c r="F134" s="293" t="s">
        <v>295</v>
      </c>
      <c r="G134" s="270"/>
      <c r="H134" s="270" t="s">
        <v>329</v>
      </c>
      <c r="I134" s="270" t="s">
        <v>291</v>
      </c>
      <c r="J134" s="270">
        <v>50</v>
      </c>
      <c r="K134" s="318"/>
    </row>
    <row r="135" spans="2:11" s="1" customFormat="1" ht="15" customHeight="1">
      <c r="B135" s="315"/>
      <c r="C135" s="270" t="s">
        <v>314</v>
      </c>
      <c r="D135" s="270"/>
      <c r="E135" s="270"/>
      <c r="F135" s="293" t="s">
        <v>295</v>
      </c>
      <c r="G135" s="270"/>
      <c r="H135" s="270" t="s">
        <v>329</v>
      </c>
      <c r="I135" s="270" t="s">
        <v>291</v>
      </c>
      <c r="J135" s="270">
        <v>50</v>
      </c>
      <c r="K135" s="318"/>
    </row>
    <row r="136" spans="2:11" s="1" customFormat="1" ht="15" customHeight="1">
      <c r="B136" s="315"/>
      <c r="C136" s="270" t="s">
        <v>316</v>
      </c>
      <c r="D136" s="270"/>
      <c r="E136" s="270"/>
      <c r="F136" s="293" t="s">
        <v>295</v>
      </c>
      <c r="G136" s="270"/>
      <c r="H136" s="270" t="s">
        <v>329</v>
      </c>
      <c r="I136" s="270" t="s">
        <v>291</v>
      </c>
      <c r="J136" s="270">
        <v>50</v>
      </c>
      <c r="K136" s="318"/>
    </row>
    <row r="137" spans="2:11" s="1" customFormat="1" ht="15" customHeight="1">
      <c r="B137" s="315"/>
      <c r="C137" s="270" t="s">
        <v>317</v>
      </c>
      <c r="D137" s="270"/>
      <c r="E137" s="270"/>
      <c r="F137" s="293" t="s">
        <v>295</v>
      </c>
      <c r="G137" s="270"/>
      <c r="H137" s="270" t="s">
        <v>342</v>
      </c>
      <c r="I137" s="270" t="s">
        <v>291</v>
      </c>
      <c r="J137" s="270">
        <v>255</v>
      </c>
      <c r="K137" s="318"/>
    </row>
    <row r="138" spans="2:11" s="1" customFormat="1" ht="15" customHeight="1">
      <c r="B138" s="315"/>
      <c r="C138" s="270" t="s">
        <v>319</v>
      </c>
      <c r="D138" s="270"/>
      <c r="E138" s="270"/>
      <c r="F138" s="293" t="s">
        <v>289</v>
      </c>
      <c r="G138" s="270"/>
      <c r="H138" s="270" t="s">
        <v>343</v>
      </c>
      <c r="I138" s="270" t="s">
        <v>321</v>
      </c>
      <c r="J138" s="270"/>
      <c r="K138" s="318"/>
    </row>
    <row r="139" spans="2:11" s="1" customFormat="1" ht="15" customHeight="1">
      <c r="B139" s="315"/>
      <c r="C139" s="270" t="s">
        <v>322</v>
      </c>
      <c r="D139" s="270"/>
      <c r="E139" s="270"/>
      <c r="F139" s="293" t="s">
        <v>289</v>
      </c>
      <c r="G139" s="270"/>
      <c r="H139" s="270" t="s">
        <v>344</v>
      </c>
      <c r="I139" s="270" t="s">
        <v>324</v>
      </c>
      <c r="J139" s="270"/>
      <c r="K139" s="318"/>
    </row>
    <row r="140" spans="2:11" s="1" customFormat="1" ht="15" customHeight="1">
      <c r="B140" s="315"/>
      <c r="C140" s="270" t="s">
        <v>325</v>
      </c>
      <c r="D140" s="270"/>
      <c r="E140" s="270"/>
      <c r="F140" s="293" t="s">
        <v>289</v>
      </c>
      <c r="G140" s="270"/>
      <c r="H140" s="270" t="s">
        <v>325</v>
      </c>
      <c r="I140" s="270" t="s">
        <v>324</v>
      </c>
      <c r="J140" s="270"/>
      <c r="K140" s="318"/>
    </row>
    <row r="141" spans="2:11" s="1" customFormat="1" ht="15" customHeight="1">
      <c r="B141" s="315"/>
      <c r="C141" s="270" t="s">
        <v>43</v>
      </c>
      <c r="D141" s="270"/>
      <c r="E141" s="270"/>
      <c r="F141" s="293" t="s">
        <v>289</v>
      </c>
      <c r="G141" s="270"/>
      <c r="H141" s="270" t="s">
        <v>345</v>
      </c>
      <c r="I141" s="270" t="s">
        <v>324</v>
      </c>
      <c r="J141" s="270"/>
      <c r="K141" s="318"/>
    </row>
    <row r="142" spans="2:11" s="1" customFormat="1" ht="15" customHeight="1">
      <c r="B142" s="315"/>
      <c r="C142" s="270" t="s">
        <v>346</v>
      </c>
      <c r="D142" s="270"/>
      <c r="E142" s="270"/>
      <c r="F142" s="293" t="s">
        <v>289</v>
      </c>
      <c r="G142" s="270"/>
      <c r="H142" s="270" t="s">
        <v>347</v>
      </c>
      <c r="I142" s="270" t="s">
        <v>324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348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283</v>
      </c>
      <c r="D148" s="285"/>
      <c r="E148" s="285"/>
      <c r="F148" s="285" t="s">
        <v>284</v>
      </c>
      <c r="G148" s="286"/>
      <c r="H148" s="285" t="s">
        <v>59</v>
      </c>
      <c r="I148" s="285" t="s">
        <v>62</v>
      </c>
      <c r="J148" s="285" t="s">
        <v>285</v>
      </c>
      <c r="K148" s="284"/>
    </row>
    <row r="149" spans="2:11" s="1" customFormat="1" ht="17.25" customHeight="1">
      <c r="B149" s="282"/>
      <c r="C149" s="287" t="s">
        <v>286</v>
      </c>
      <c r="D149" s="287"/>
      <c r="E149" s="287"/>
      <c r="F149" s="288" t="s">
        <v>287</v>
      </c>
      <c r="G149" s="289"/>
      <c r="H149" s="287"/>
      <c r="I149" s="287"/>
      <c r="J149" s="287" t="s">
        <v>288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292</v>
      </c>
      <c r="D151" s="270"/>
      <c r="E151" s="270"/>
      <c r="F151" s="323" t="s">
        <v>289</v>
      </c>
      <c r="G151" s="270"/>
      <c r="H151" s="322" t="s">
        <v>329</v>
      </c>
      <c r="I151" s="322" t="s">
        <v>291</v>
      </c>
      <c r="J151" s="322">
        <v>120</v>
      </c>
      <c r="K151" s="318"/>
    </row>
    <row r="152" spans="2:11" s="1" customFormat="1" ht="15" customHeight="1">
      <c r="B152" s="295"/>
      <c r="C152" s="322" t="s">
        <v>338</v>
      </c>
      <c r="D152" s="270"/>
      <c r="E152" s="270"/>
      <c r="F152" s="323" t="s">
        <v>289</v>
      </c>
      <c r="G152" s="270"/>
      <c r="H152" s="322" t="s">
        <v>349</v>
      </c>
      <c r="I152" s="322" t="s">
        <v>291</v>
      </c>
      <c r="J152" s="322" t="s">
        <v>340</v>
      </c>
      <c r="K152" s="318"/>
    </row>
    <row r="153" spans="2:11" s="1" customFormat="1" ht="15" customHeight="1">
      <c r="B153" s="295"/>
      <c r="C153" s="322" t="s">
        <v>237</v>
      </c>
      <c r="D153" s="270"/>
      <c r="E153" s="270"/>
      <c r="F153" s="323" t="s">
        <v>289</v>
      </c>
      <c r="G153" s="270"/>
      <c r="H153" s="322" t="s">
        <v>350</v>
      </c>
      <c r="I153" s="322" t="s">
        <v>291</v>
      </c>
      <c r="J153" s="322" t="s">
        <v>340</v>
      </c>
      <c r="K153" s="318"/>
    </row>
    <row r="154" spans="2:11" s="1" customFormat="1" ht="15" customHeight="1">
      <c r="B154" s="295"/>
      <c r="C154" s="322" t="s">
        <v>294</v>
      </c>
      <c r="D154" s="270"/>
      <c r="E154" s="270"/>
      <c r="F154" s="323" t="s">
        <v>295</v>
      </c>
      <c r="G154" s="270"/>
      <c r="H154" s="322" t="s">
        <v>329</v>
      </c>
      <c r="I154" s="322" t="s">
        <v>291</v>
      </c>
      <c r="J154" s="322">
        <v>50</v>
      </c>
      <c r="K154" s="318"/>
    </row>
    <row r="155" spans="2:11" s="1" customFormat="1" ht="15" customHeight="1">
      <c r="B155" s="295"/>
      <c r="C155" s="322" t="s">
        <v>297</v>
      </c>
      <c r="D155" s="270"/>
      <c r="E155" s="270"/>
      <c r="F155" s="323" t="s">
        <v>289</v>
      </c>
      <c r="G155" s="270"/>
      <c r="H155" s="322" t="s">
        <v>329</v>
      </c>
      <c r="I155" s="322" t="s">
        <v>299</v>
      </c>
      <c r="J155" s="322"/>
      <c r="K155" s="318"/>
    </row>
    <row r="156" spans="2:11" s="1" customFormat="1" ht="15" customHeight="1">
      <c r="B156" s="295"/>
      <c r="C156" s="322" t="s">
        <v>308</v>
      </c>
      <c r="D156" s="270"/>
      <c r="E156" s="270"/>
      <c r="F156" s="323" t="s">
        <v>295</v>
      </c>
      <c r="G156" s="270"/>
      <c r="H156" s="322" t="s">
        <v>329</v>
      </c>
      <c r="I156" s="322" t="s">
        <v>291</v>
      </c>
      <c r="J156" s="322">
        <v>50</v>
      </c>
      <c r="K156" s="318"/>
    </row>
    <row r="157" spans="2:11" s="1" customFormat="1" ht="15" customHeight="1">
      <c r="B157" s="295"/>
      <c r="C157" s="322" t="s">
        <v>316</v>
      </c>
      <c r="D157" s="270"/>
      <c r="E157" s="270"/>
      <c r="F157" s="323" t="s">
        <v>295</v>
      </c>
      <c r="G157" s="270"/>
      <c r="H157" s="322" t="s">
        <v>329</v>
      </c>
      <c r="I157" s="322" t="s">
        <v>291</v>
      </c>
      <c r="J157" s="322">
        <v>50</v>
      </c>
      <c r="K157" s="318"/>
    </row>
    <row r="158" spans="2:11" s="1" customFormat="1" ht="15" customHeight="1">
      <c r="B158" s="295"/>
      <c r="C158" s="322" t="s">
        <v>314</v>
      </c>
      <c r="D158" s="270"/>
      <c r="E158" s="270"/>
      <c r="F158" s="323" t="s">
        <v>295</v>
      </c>
      <c r="G158" s="270"/>
      <c r="H158" s="322" t="s">
        <v>329</v>
      </c>
      <c r="I158" s="322" t="s">
        <v>291</v>
      </c>
      <c r="J158" s="322">
        <v>50</v>
      </c>
      <c r="K158" s="318"/>
    </row>
    <row r="159" spans="2:11" s="1" customFormat="1" ht="15" customHeight="1">
      <c r="B159" s="295"/>
      <c r="C159" s="322" t="s">
        <v>98</v>
      </c>
      <c r="D159" s="270"/>
      <c r="E159" s="270"/>
      <c r="F159" s="323" t="s">
        <v>289</v>
      </c>
      <c r="G159" s="270"/>
      <c r="H159" s="322" t="s">
        <v>351</v>
      </c>
      <c r="I159" s="322" t="s">
        <v>291</v>
      </c>
      <c r="J159" s="322" t="s">
        <v>352</v>
      </c>
      <c r="K159" s="318"/>
    </row>
    <row r="160" spans="2:11" s="1" customFormat="1" ht="15" customHeight="1">
      <c r="B160" s="295"/>
      <c r="C160" s="322" t="s">
        <v>353</v>
      </c>
      <c r="D160" s="270"/>
      <c r="E160" s="270"/>
      <c r="F160" s="323" t="s">
        <v>289</v>
      </c>
      <c r="G160" s="270"/>
      <c r="H160" s="322" t="s">
        <v>354</v>
      </c>
      <c r="I160" s="322" t="s">
        <v>324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355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283</v>
      </c>
      <c r="D166" s="285"/>
      <c r="E166" s="285"/>
      <c r="F166" s="285" t="s">
        <v>284</v>
      </c>
      <c r="G166" s="327"/>
      <c r="H166" s="328" t="s">
        <v>59</v>
      </c>
      <c r="I166" s="328" t="s">
        <v>62</v>
      </c>
      <c r="J166" s="285" t="s">
        <v>285</v>
      </c>
      <c r="K166" s="262"/>
    </row>
    <row r="167" spans="2:11" s="1" customFormat="1" ht="17.25" customHeight="1">
      <c r="B167" s="263"/>
      <c r="C167" s="287" t="s">
        <v>286</v>
      </c>
      <c r="D167" s="287"/>
      <c r="E167" s="287"/>
      <c r="F167" s="288" t="s">
        <v>287</v>
      </c>
      <c r="G167" s="329"/>
      <c r="H167" s="330"/>
      <c r="I167" s="330"/>
      <c r="J167" s="287" t="s">
        <v>288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292</v>
      </c>
      <c r="D169" s="270"/>
      <c r="E169" s="270"/>
      <c r="F169" s="293" t="s">
        <v>289</v>
      </c>
      <c r="G169" s="270"/>
      <c r="H169" s="270" t="s">
        <v>329</v>
      </c>
      <c r="I169" s="270" t="s">
        <v>291</v>
      </c>
      <c r="J169" s="270">
        <v>120</v>
      </c>
      <c r="K169" s="318"/>
    </row>
    <row r="170" spans="2:11" s="1" customFormat="1" ht="15" customHeight="1">
      <c r="B170" s="295"/>
      <c r="C170" s="270" t="s">
        <v>338</v>
      </c>
      <c r="D170" s="270"/>
      <c r="E170" s="270"/>
      <c r="F170" s="293" t="s">
        <v>289</v>
      </c>
      <c r="G170" s="270"/>
      <c r="H170" s="270" t="s">
        <v>339</v>
      </c>
      <c r="I170" s="270" t="s">
        <v>291</v>
      </c>
      <c r="J170" s="270" t="s">
        <v>340</v>
      </c>
      <c r="K170" s="318"/>
    </row>
    <row r="171" spans="2:11" s="1" customFormat="1" ht="15" customHeight="1">
      <c r="B171" s="295"/>
      <c r="C171" s="270" t="s">
        <v>237</v>
      </c>
      <c r="D171" s="270"/>
      <c r="E171" s="270"/>
      <c r="F171" s="293" t="s">
        <v>289</v>
      </c>
      <c r="G171" s="270"/>
      <c r="H171" s="270" t="s">
        <v>356</v>
      </c>
      <c r="I171" s="270" t="s">
        <v>291</v>
      </c>
      <c r="J171" s="270" t="s">
        <v>340</v>
      </c>
      <c r="K171" s="318"/>
    </row>
    <row r="172" spans="2:11" s="1" customFormat="1" ht="15" customHeight="1">
      <c r="B172" s="295"/>
      <c r="C172" s="270" t="s">
        <v>294</v>
      </c>
      <c r="D172" s="270"/>
      <c r="E172" s="270"/>
      <c r="F172" s="293" t="s">
        <v>295</v>
      </c>
      <c r="G172" s="270"/>
      <c r="H172" s="270" t="s">
        <v>356</v>
      </c>
      <c r="I172" s="270" t="s">
        <v>291</v>
      </c>
      <c r="J172" s="270">
        <v>50</v>
      </c>
      <c r="K172" s="318"/>
    </row>
    <row r="173" spans="2:11" s="1" customFormat="1" ht="15" customHeight="1">
      <c r="B173" s="295"/>
      <c r="C173" s="270" t="s">
        <v>297</v>
      </c>
      <c r="D173" s="270"/>
      <c r="E173" s="270"/>
      <c r="F173" s="293" t="s">
        <v>289</v>
      </c>
      <c r="G173" s="270"/>
      <c r="H173" s="270" t="s">
        <v>356</v>
      </c>
      <c r="I173" s="270" t="s">
        <v>299</v>
      </c>
      <c r="J173" s="270"/>
      <c r="K173" s="318"/>
    </row>
    <row r="174" spans="2:11" s="1" customFormat="1" ht="15" customHeight="1">
      <c r="B174" s="295"/>
      <c r="C174" s="270" t="s">
        <v>308</v>
      </c>
      <c r="D174" s="270"/>
      <c r="E174" s="270"/>
      <c r="F174" s="293" t="s">
        <v>295</v>
      </c>
      <c r="G174" s="270"/>
      <c r="H174" s="270" t="s">
        <v>356</v>
      </c>
      <c r="I174" s="270" t="s">
        <v>291</v>
      </c>
      <c r="J174" s="270">
        <v>50</v>
      </c>
      <c r="K174" s="318"/>
    </row>
    <row r="175" spans="2:11" s="1" customFormat="1" ht="15" customHeight="1">
      <c r="B175" s="295"/>
      <c r="C175" s="270" t="s">
        <v>316</v>
      </c>
      <c r="D175" s="270"/>
      <c r="E175" s="270"/>
      <c r="F175" s="293" t="s">
        <v>295</v>
      </c>
      <c r="G175" s="270"/>
      <c r="H175" s="270" t="s">
        <v>356</v>
      </c>
      <c r="I175" s="270" t="s">
        <v>291</v>
      </c>
      <c r="J175" s="270">
        <v>50</v>
      </c>
      <c r="K175" s="318"/>
    </row>
    <row r="176" spans="2:11" s="1" customFormat="1" ht="15" customHeight="1">
      <c r="B176" s="295"/>
      <c r="C176" s="270" t="s">
        <v>314</v>
      </c>
      <c r="D176" s="270"/>
      <c r="E176" s="270"/>
      <c r="F176" s="293" t="s">
        <v>295</v>
      </c>
      <c r="G176" s="270"/>
      <c r="H176" s="270" t="s">
        <v>356</v>
      </c>
      <c r="I176" s="270" t="s">
        <v>291</v>
      </c>
      <c r="J176" s="270">
        <v>50</v>
      </c>
      <c r="K176" s="318"/>
    </row>
    <row r="177" spans="2:11" s="1" customFormat="1" ht="15" customHeight="1">
      <c r="B177" s="295"/>
      <c r="C177" s="270" t="s">
        <v>106</v>
      </c>
      <c r="D177" s="270"/>
      <c r="E177" s="270"/>
      <c r="F177" s="293" t="s">
        <v>289</v>
      </c>
      <c r="G177" s="270"/>
      <c r="H177" s="270" t="s">
        <v>357</v>
      </c>
      <c r="I177" s="270" t="s">
        <v>358</v>
      </c>
      <c r="J177" s="270"/>
      <c r="K177" s="318"/>
    </row>
    <row r="178" spans="2:11" s="1" customFormat="1" ht="15" customHeight="1">
      <c r="B178" s="295"/>
      <c r="C178" s="270" t="s">
        <v>62</v>
      </c>
      <c r="D178" s="270"/>
      <c r="E178" s="270"/>
      <c r="F178" s="293" t="s">
        <v>289</v>
      </c>
      <c r="G178" s="270"/>
      <c r="H178" s="270" t="s">
        <v>359</v>
      </c>
      <c r="I178" s="270" t="s">
        <v>360</v>
      </c>
      <c r="J178" s="270">
        <v>1</v>
      </c>
      <c r="K178" s="318"/>
    </row>
    <row r="179" spans="2:11" s="1" customFormat="1" ht="15" customHeight="1">
      <c r="B179" s="295"/>
      <c r="C179" s="270" t="s">
        <v>58</v>
      </c>
      <c r="D179" s="270"/>
      <c r="E179" s="270"/>
      <c r="F179" s="293" t="s">
        <v>289</v>
      </c>
      <c r="G179" s="270"/>
      <c r="H179" s="270" t="s">
        <v>361</v>
      </c>
      <c r="I179" s="270" t="s">
        <v>291</v>
      </c>
      <c r="J179" s="270">
        <v>20</v>
      </c>
      <c r="K179" s="318"/>
    </row>
    <row r="180" spans="2:11" s="1" customFormat="1" ht="15" customHeight="1">
      <c r="B180" s="295"/>
      <c r="C180" s="270" t="s">
        <v>59</v>
      </c>
      <c r="D180" s="270"/>
      <c r="E180" s="270"/>
      <c r="F180" s="293" t="s">
        <v>289</v>
      </c>
      <c r="G180" s="270"/>
      <c r="H180" s="270" t="s">
        <v>362</v>
      </c>
      <c r="I180" s="270" t="s">
        <v>291</v>
      </c>
      <c r="J180" s="270">
        <v>255</v>
      </c>
      <c r="K180" s="318"/>
    </row>
    <row r="181" spans="2:11" s="1" customFormat="1" ht="15" customHeight="1">
      <c r="B181" s="295"/>
      <c r="C181" s="270" t="s">
        <v>107</v>
      </c>
      <c r="D181" s="270"/>
      <c r="E181" s="270"/>
      <c r="F181" s="293" t="s">
        <v>289</v>
      </c>
      <c r="G181" s="270"/>
      <c r="H181" s="270" t="s">
        <v>253</v>
      </c>
      <c r="I181" s="270" t="s">
        <v>291</v>
      </c>
      <c r="J181" s="270">
        <v>10</v>
      </c>
      <c r="K181" s="318"/>
    </row>
    <row r="182" spans="2:11" s="1" customFormat="1" ht="15" customHeight="1">
      <c r="B182" s="295"/>
      <c r="C182" s="270" t="s">
        <v>108</v>
      </c>
      <c r="D182" s="270"/>
      <c r="E182" s="270"/>
      <c r="F182" s="293" t="s">
        <v>289</v>
      </c>
      <c r="G182" s="270"/>
      <c r="H182" s="270" t="s">
        <v>363</v>
      </c>
      <c r="I182" s="270" t="s">
        <v>324</v>
      </c>
      <c r="J182" s="270"/>
      <c r="K182" s="318"/>
    </row>
    <row r="183" spans="2:11" s="1" customFormat="1" ht="15" customHeight="1">
      <c r="B183" s="295"/>
      <c r="C183" s="270" t="s">
        <v>364</v>
      </c>
      <c r="D183" s="270"/>
      <c r="E183" s="270"/>
      <c r="F183" s="293" t="s">
        <v>289</v>
      </c>
      <c r="G183" s="270"/>
      <c r="H183" s="270" t="s">
        <v>365</v>
      </c>
      <c r="I183" s="270" t="s">
        <v>324</v>
      </c>
      <c r="J183" s="270"/>
      <c r="K183" s="318"/>
    </row>
    <row r="184" spans="2:11" s="1" customFormat="1" ht="15" customHeight="1">
      <c r="B184" s="295"/>
      <c r="C184" s="270" t="s">
        <v>353</v>
      </c>
      <c r="D184" s="270"/>
      <c r="E184" s="270"/>
      <c r="F184" s="293" t="s">
        <v>289</v>
      </c>
      <c r="G184" s="270"/>
      <c r="H184" s="270" t="s">
        <v>366</v>
      </c>
      <c r="I184" s="270" t="s">
        <v>324</v>
      </c>
      <c r="J184" s="270"/>
      <c r="K184" s="318"/>
    </row>
    <row r="185" spans="2:11" s="1" customFormat="1" ht="15" customHeight="1">
      <c r="B185" s="295"/>
      <c r="C185" s="270" t="s">
        <v>111</v>
      </c>
      <c r="D185" s="270"/>
      <c r="E185" s="270"/>
      <c r="F185" s="293" t="s">
        <v>295</v>
      </c>
      <c r="G185" s="270"/>
      <c r="H185" s="270" t="s">
        <v>367</v>
      </c>
      <c r="I185" s="270" t="s">
        <v>291</v>
      </c>
      <c r="J185" s="270">
        <v>50</v>
      </c>
      <c r="K185" s="318"/>
    </row>
    <row r="186" spans="2:11" s="1" customFormat="1" ht="15" customHeight="1">
      <c r="B186" s="295"/>
      <c r="C186" s="270" t="s">
        <v>368</v>
      </c>
      <c r="D186" s="270"/>
      <c r="E186" s="270"/>
      <c r="F186" s="293" t="s">
        <v>295</v>
      </c>
      <c r="G186" s="270"/>
      <c r="H186" s="270" t="s">
        <v>369</v>
      </c>
      <c r="I186" s="270" t="s">
        <v>370</v>
      </c>
      <c r="J186" s="270"/>
      <c r="K186" s="318"/>
    </row>
    <row r="187" spans="2:11" s="1" customFormat="1" ht="15" customHeight="1">
      <c r="B187" s="295"/>
      <c r="C187" s="270" t="s">
        <v>371</v>
      </c>
      <c r="D187" s="270"/>
      <c r="E187" s="270"/>
      <c r="F187" s="293" t="s">
        <v>295</v>
      </c>
      <c r="G187" s="270"/>
      <c r="H187" s="270" t="s">
        <v>372</v>
      </c>
      <c r="I187" s="270" t="s">
        <v>370</v>
      </c>
      <c r="J187" s="270"/>
      <c r="K187" s="318"/>
    </row>
    <row r="188" spans="2:11" s="1" customFormat="1" ht="15" customHeight="1">
      <c r="B188" s="295"/>
      <c r="C188" s="270" t="s">
        <v>373</v>
      </c>
      <c r="D188" s="270"/>
      <c r="E188" s="270"/>
      <c r="F188" s="293" t="s">
        <v>295</v>
      </c>
      <c r="G188" s="270"/>
      <c r="H188" s="270" t="s">
        <v>374</v>
      </c>
      <c r="I188" s="270" t="s">
        <v>370</v>
      </c>
      <c r="J188" s="270"/>
      <c r="K188" s="318"/>
    </row>
    <row r="189" spans="2:11" s="1" customFormat="1" ht="15" customHeight="1">
      <c r="B189" s="295"/>
      <c r="C189" s="331" t="s">
        <v>375</v>
      </c>
      <c r="D189" s="270"/>
      <c r="E189" s="270"/>
      <c r="F189" s="293" t="s">
        <v>295</v>
      </c>
      <c r="G189" s="270"/>
      <c r="H189" s="270" t="s">
        <v>376</v>
      </c>
      <c r="I189" s="270" t="s">
        <v>377</v>
      </c>
      <c r="J189" s="332" t="s">
        <v>378</v>
      </c>
      <c r="K189" s="318"/>
    </row>
    <row r="190" spans="2:11" s="16" customFormat="1" ht="15" customHeight="1">
      <c r="B190" s="333"/>
      <c r="C190" s="334" t="s">
        <v>379</v>
      </c>
      <c r="D190" s="335"/>
      <c r="E190" s="335"/>
      <c r="F190" s="336" t="s">
        <v>295</v>
      </c>
      <c r="G190" s="335"/>
      <c r="H190" s="335" t="s">
        <v>380</v>
      </c>
      <c r="I190" s="335" t="s">
        <v>377</v>
      </c>
      <c r="J190" s="337" t="s">
        <v>378</v>
      </c>
      <c r="K190" s="338"/>
    </row>
    <row r="191" spans="2:11" s="1" customFormat="1" ht="15" customHeight="1">
      <c r="B191" s="295"/>
      <c r="C191" s="331" t="s">
        <v>47</v>
      </c>
      <c r="D191" s="270"/>
      <c r="E191" s="270"/>
      <c r="F191" s="293" t="s">
        <v>289</v>
      </c>
      <c r="G191" s="270"/>
      <c r="H191" s="267" t="s">
        <v>381</v>
      </c>
      <c r="I191" s="270" t="s">
        <v>382</v>
      </c>
      <c r="J191" s="270"/>
      <c r="K191" s="318"/>
    </row>
    <row r="192" spans="2:11" s="1" customFormat="1" ht="15" customHeight="1">
      <c r="B192" s="295"/>
      <c r="C192" s="331" t="s">
        <v>383</v>
      </c>
      <c r="D192" s="270"/>
      <c r="E192" s="270"/>
      <c r="F192" s="293" t="s">
        <v>289</v>
      </c>
      <c r="G192" s="270"/>
      <c r="H192" s="270" t="s">
        <v>384</v>
      </c>
      <c r="I192" s="270" t="s">
        <v>324</v>
      </c>
      <c r="J192" s="270"/>
      <c r="K192" s="318"/>
    </row>
    <row r="193" spans="2:11" s="1" customFormat="1" ht="15" customHeight="1">
      <c r="B193" s="295"/>
      <c r="C193" s="331" t="s">
        <v>385</v>
      </c>
      <c r="D193" s="270"/>
      <c r="E193" s="270"/>
      <c r="F193" s="293" t="s">
        <v>289</v>
      </c>
      <c r="G193" s="270"/>
      <c r="H193" s="270" t="s">
        <v>386</v>
      </c>
      <c r="I193" s="270" t="s">
        <v>324</v>
      </c>
      <c r="J193" s="270"/>
      <c r="K193" s="318"/>
    </row>
    <row r="194" spans="2:11" s="1" customFormat="1" ht="15" customHeight="1">
      <c r="B194" s="295"/>
      <c r="C194" s="331" t="s">
        <v>387</v>
      </c>
      <c r="D194" s="270"/>
      <c r="E194" s="270"/>
      <c r="F194" s="293" t="s">
        <v>295</v>
      </c>
      <c r="G194" s="270"/>
      <c r="H194" s="270" t="s">
        <v>388</v>
      </c>
      <c r="I194" s="270" t="s">
        <v>324</v>
      </c>
      <c r="J194" s="270"/>
      <c r="K194" s="318"/>
    </row>
    <row r="195" spans="2:11" s="1" customFormat="1" ht="15" customHeight="1">
      <c r="B195" s="324"/>
      <c r="C195" s="339"/>
      <c r="D195" s="304"/>
      <c r="E195" s="304"/>
      <c r="F195" s="304"/>
      <c r="G195" s="304"/>
      <c r="H195" s="304"/>
      <c r="I195" s="304"/>
      <c r="J195" s="304"/>
      <c r="K195" s="325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306"/>
      <c r="C197" s="316"/>
      <c r="D197" s="316"/>
      <c r="E197" s="316"/>
      <c r="F197" s="326"/>
      <c r="G197" s="316"/>
      <c r="H197" s="316"/>
      <c r="I197" s="316"/>
      <c r="J197" s="316"/>
      <c r="K197" s="306"/>
    </row>
    <row r="198" spans="2:11" s="1" customFormat="1" ht="18.75" customHeight="1"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</row>
    <row r="199" spans="2:11" s="1" customFormat="1" ht="12">
      <c r="B199" s="257"/>
      <c r="C199" s="258"/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1">
      <c r="B200" s="260"/>
      <c r="C200" s="261" t="s">
        <v>389</v>
      </c>
      <c r="D200" s="261"/>
      <c r="E200" s="261"/>
      <c r="F200" s="261"/>
      <c r="G200" s="261"/>
      <c r="H200" s="261"/>
      <c r="I200" s="261"/>
      <c r="J200" s="261"/>
      <c r="K200" s="262"/>
    </row>
    <row r="201" spans="2:11" s="1" customFormat="1" ht="25.5" customHeight="1">
      <c r="B201" s="260"/>
      <c r="C201" s="340" t="s">
        <v>390</v>
      </c>
      <c r="D201" s="340"/>
      <c r="E201" s="340"/>
      <c r="F201" s="340" t="s">
        <v>391</v>
      </c>
      <c r="G201" s="341"/>
      <c r="H201" s="340" t="s">
        <v>392</v>
      </c>
      <c r="I201" s="340"/>
      <c r="J201" s="340"/>
      <c r="K201" s="262"/>
    </row>
    <row r="202" spans="2:11" s="1" customFormat="1" ht="5.25" customHeight="1">
      <c r="B202" s="295"/>
      <c r="C202" s="290"/>
      <c r="D202" s="290"/>
      <c r="E202" s="290"/>
      <c r="F202" s="290"/>
      <c r="G202" s="316"/>
      <c r="H202" s="290"/>
      <c r="I202" s="290"/>
      <c r="J202" s="290"/>
      <c r="K202" s="318"/>
    </row>
    <row r="203" spans="2:11" s="1" customFormat="1" ht="15" customHeight="1">
      <c r="B203" s="295"/>
      <c r="C203" s="270" t="s">
        <v>382</v>
      </c>
      <c r="D203" s="270"/>
      <c r="E203" s="270"/>
      <c r="F203" s="293" t="s">
        <v>48</v>
      </c>
      <c r="G203" s="270"/>
      <c r="H203" s="270" t="s">
        <v>393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49</v>
      </c>
      <c r="G204" s="270"/>
      <c r="H204" s="270" t="s">
        <v>394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52</v>
      </c>
      <c r="G205" s="270"/>
      <c r="H205" s="270" t="s">
        <v>395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50</v>
      </c>
      <c r="G206" s="270"/>
      <c r="H206" s="270" t="s">
        <v>396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 t="s">
        <v>51</v>
      </c>
      <c r="G207" s="270"/>
      <c r="H207" s="270" t="s">
        <v>397</v>
      </c>
      <c r="I207" s="270"/>
      <c r="J207" s="270"/>
      <c r="K207" s="318"/>
    </row>
    <row r="208" spans="2:11" s="1" customFormat="1" ht="15" customHeight="1">
      <c r="B208" s="295"/>
      <c r="C208" s="270"/>
      <c r="D208" s="270"/>
      <c r="E208" s="270"/>
      <c r="F208" s="293"/>
      <c r="G208" s="270"/>
      <c r="H208" s="270"/>
      <c r="I208" s="270"/>
      <c r="J208" s="270"/>
      <c r="K208" s="318"/>
    </row>
    <row r="209" spans="2:11" s="1" customFormat="1" ht="15" customHeight="1">
      <c r="B209" s="295"/>
      <c r="C209" s="270" t="s">
        <v>336</v>
      </c>
      <c r="D209" s="270"/>
      <c r="E209" s="270"/>
      <c r="F209" s="293" t="s">
        <v>86</v>
      </c>
      <c r="G209" s="270"/>
      <c r="H209" s="270" t="s">
        <v>398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231</v>
      </c>
      <c r="G210" s="270"/>
      <c r="H210" s="270" t="s">
        <v>232</v>
      </c>
      <c r="I210" s="270"/>
      <c r="J210" s="270"/>
      <c r="K210" s="318"/>
    </row>
    <row r="211" spans="2:11" s="1" customFormat="1" ht="15" customHeight="1">
      <c r="B211" s="295"/>
      <c r="C211" s="270"/>
      <c r="D211" s="270"/>
      <c r="E211" s="270"/>
      <c r="F211" s="293" t="s">
        <v>229</v>
      </c>
      <c r="G211" s="270"/>
      <c r="H211" s="270" t="s">
        <v>399</v>
      </c>
      <c r="I211" s="270"/>
      <c r="J211" s="270"/>
      <c r="K211" s="318"/>
    </row>
    <row r="212" spans="2:11" s="1" customFormat="1" ht="15" customHeight="1">
      <c r="B212" s="342"/>
      <c r="C212" s="270"/>
      <c r="D212" s="270"/>
      <c r="E212" s="270"/>
      <c r="F212" s="293" t="s">
        <v>233</v>
      </c>
      <c r="G212" s="331"/>
      <c r="H212" s="322" t="s">
        <v>234</v>
      </c>
      <c r="I212" s="322"/>
      <c r="J212" s="322"/>
      <c r="K212" s="343"/>
    </row>
    <row r="213" spans="2:11" s="1" customFormat="1" ht="15" customHeight="1">
      <c r="B213" s="342"/>
      <c r="C213" s="270"/>
      <c r="D213" s="270"/>
      <c r="E213" s="270"/>
      <c r="F213" s="293" t="s">
        <v>235</v>
      </c>
      <c r="G213" s="331"/>
      <c r="H213" s="322" t="s">
        <v>400</v>
      </c>
      <c r="I213" s="322"/>
      <c r="J213" s="322"/>
      <c r="K213" s="343"/>
    </row>
    <row r="214" spans="2:11" s="1" customFormat="1" ht="15" customHeight="1">
      <c r="B214" s="342"/>
      <c r="C214" s="270"/>
      <c r="D214" s="270"/>
      <c r="E214" s="270"/>
      <c r="F214" s="293"/>
      <c r="G214" s="331"/>
      <c r="H214" s="322"/>
      <c r="I214" s="322"/>
      <c r="J214" s="322"/>
      <c r="K214" s="343"/>
    </row>
    <row r="215" spans="2:11" s="1" customFormat="1" ht="15" customHeight="1">
      <c r="B215" s="342"/>
      <c r="C215" s="270" t="s">
        <v>360</v>
      </c>
      <c r="D215" s="270"/>
      <c r="E215" s="270"/>
      <c r="F215" s="293">
        <v>1</v>
      </c>
      <c r="G215" s="331"/>
      <c r="H215" s="322" t="s">
        <v>401</v>
      </c>
      <c r="I215" s="322"/>
      <c r="J215" s="322"/>
      <c r="K215" s="343"/>
    </row>
    <row r="216" spans="2:11" s="1" customFormat="1" ht="15" customHeight="1">
      <c r="B216" s="342"/>
      <c r="C216" s="270"/>
      <c r="D216" s="270"/>
      <c r="E216" s="270"/>
      <c r="F216" s="293">
        <v>2</v>
      </c>
      <c r="G216" s="331"/>
      <c r="H216" s="322" t="s">
        <v>402</v>
      </c>
      <c r="I216" s="322"/>
      <c r="J216" s="322"/>
      <c r="K216" s="343"/>
    </row>
    <row r="217" spans="2:11" s="1" customFormat="1" ht="15" customHeight="1">
      <c r="B217" s="342"/>
      <c r="C217" s="270"/>
      <c r="D217" s="270"/>
      <c r="E217" s="270"/>
      <c r="F217" s="293">
        <v>3</v>
      </c>
      <c r="G217" s="331"/>
      <c r="H217" s="322" t="s">
        <v>403</v>
      </c>
      <c r="I217" s="322"/>
      <c r="J217" s="322"/>
      <c r="K217" s="343"/>
    </row>
    <row r="218" spans="2:11" s="1" customFormat="1" ht="15" customHeight="1">
      <c r="B218" s="342"/>
      <c r="C218" s="270"/>
      <c r="D218" s="270"/>
      <c r="E218" s="270"/>
      <c r="F218" s="293">
        <v>4</v>
      </c>
      <c r="G218" s="331"/>
      <c r="H218" s="322" t="s">
        <v>404</v>
      </c>
      <c r="I218" s="322"/>
      <c r="J218" s="322"/>
      <c r="K218" s="343"/>
    </row>
    <row r="219" spans="2:11" s="1" customFormat="1" ht="12.75" customHeight="1">
      <c r="B219" s="344"/>
      <c r="C219" s="345"/>
      <c r="D219" s="345"/>
      <c r="E219" s="345"/>
      <c r="F219" s="345"/>
      <c r="G219" s="345"/>
      <c r="H219" s="345"/>
      <c r="I219" s="345"/>
      <c r="J219" s="345"/>
      <c r="K219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2024-02-12T07:42:21Z</dcterms:created>
  <dcterms:modified xsi:type="dcterms:W3CDTF">2024-02-12T07:42:25Z</dcterms:modified>
  <cp:category/>
  <cp:version/>
  <cp:contentType/>
  <cp:contentStatus/>
</cp:coreProperties>
</file>