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06-2023 - Údržba HOZ Bořice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'106-2023 - Údržba HOZ Bořice'!$C$80:$K$191</definedName>
    <definedName name="_xlnm.Print_Area" localSheetId="1">'106-2023 - Údržba HOZ Bořice'!$C$4:$J$37,'106-2023 - Údržba HOZ Bořice'!$C$43:$J$64,'106-2023 - Údržba HOZ Bořice'!$C$70:$K$191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'106-2023 - Údržba HOZ Bořice'!$80:$80</definedName>
  </definedNames>
  <calcPr fullCalcOnLoad="1"/>
</workbook>
</file>

<file path=xl/sharedStrings.xml><?xml version="1.0" encoding="utf-8"?>
<sst xmlns="http://schemas.openxmlformats.org/spreadsheetml/2006/main" count="1570" uniqueCount="503">
  <si>
    <t>Export Komplet</t>
  </si>
  <si>
    <t>VZ</t>
  </si>
  <si>
    <t>2.0</t>
  </si>
  <si>
    <t>ZAMOK</t>
  </si>
  <si>
    <t>False</t>
  </si>
  <si>
    <t>{96500378-615d-4ee4-8e7a-e6ef7668a89a}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</si>
  <si>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</si>
  <si>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</si>
  <si>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</si>
  <si>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</si>
  <si>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</si>
  <si>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</si>
  <si>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</si>
  <si>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</si>
  <si>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106-2023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</si>
  <si>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</si>
  <si>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</si>
  <si>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Bořice</t>
  </si>
  <si>
    <t>KSO:</t>
  </si>
  <si>
    <t/>
  </si>
  <si>
    <t>CC-CZ:</t>
  </si>
  <si>
    <t>Místo:</t>
  </si>
  <si>
    <t xml:space="preserve"> </t>
  </si>
  <si>
    <t>Datum:</t>
  </si>
  <si>
    <t>11. 9. 2023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</si>
  <si>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</si>
  <si>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</si>
  <si>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</si>
  <si>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</si>
  <si>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</si>
  <si>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</si>
  <si>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</si>
  <si>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</si>
  <si>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</si>
  <si>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</si>
  <si>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</si>
  <si>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</si>
  <si>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</si>
  <si>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</si>
  <si>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</si>
  <si>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</si>
  <si>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</si>
  <si>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</si>
  <si>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</si>
  <si>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</si>
  <si>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</si>
  <si>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</si>
  <si>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</si>
  <si>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</si>
  <si>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</si>
  <si>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</si>
  <si>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</si>
  <si>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</si>
  <si>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</si>
  <si>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</si>
  <si>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</si>
  <si>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</si>
  <si>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</si>
  <si>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</si>
  <si>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</si>
  <si>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</si>
  <si>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</si>
  <si>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</si>
  <si>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</si>
  <si>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</si>
  <si>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</si>
  <si>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</si>
  <si>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</si>
  <si>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</si>
  <si>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</si>
  <si>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</si>
  <si>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</si>
  <si>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</si>
  <si>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</si>
  <si>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</si>
  <si>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</si>
  <si>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</si>
  <si>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</si>
  <si>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</si>
  <si>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</si>
  <si>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</si>
  <si>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</si>
  <si>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</si>
  <si>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</si>
  <si>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</si>
  <si>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</si>
  <si>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 xml:space="preserve">    9 - Ostatní konstrukce a práce, bourání</t>
  </si>
  <si>
    <t xml:space="preserve">    998 - Přesun hmot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</si>
  <si>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</si>
  <si>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</si>
  <si>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</si>
  <si>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</si>
  <si>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</si>
  <si>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</si>
  <si>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</si>
  <si>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</si>
  <si>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</si>
  <si>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</si>
  <si>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</si>
  <si>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</si>
  <si>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</si>
  <si>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</si>
  <si>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</si>
  <si>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</si>
  <si>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</si>
  <si>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</si>
  <si>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</si>
  <si>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</si>
  <si>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115001101</t>
  </si>
  <si>
    <t>Převedení vody potrubím DN do 100</t>
  </si>
  <si>
    <t>m</t>
  </si>
  <si>
    <t>CS ÚRS 2023 02</t>
  </si>
  <si>
    <t>4</t>
  </si>
  <si>
    <t>765375494</t>
  </si>
  <si>
    <t>PP</t>
  </si>
  <si>
    <t>Převedení vody potrubím průměru DN do 100</t>
  </si>
  <si>
    <t>Online PSC</t>
  </si>
  <si>
    <t>https://podminky.urs.cz/item/CS_URS_2023_02/115001101</t>
  </si>
  <si>
    <t>115101201</t>
  </si>
  <si>
    <t>Čerpání vody na dopravní výšku do 10 m průměrný přítok do 500 l/min</t>
  </si>
  <si>
    <t>hod</t>
  </si>
  <si>
    <t>555649187</t>
  </si>
  <si>
    <t>Čerpání vody na dopravní výšku do 10 m s uvažovaným průměrným přítokem do 500 l/min</t>
  </si>
  <si>
    <t>https://podminky.urs.cz/item/CS_URS_2023_02/115101201</t>
  </si>
  <si>
    <t>6</t>
  </si>
  <si>
    <t>121151103</t>
  </si>
  <si>
    <t>Sejmutí ornice plochy do 100 m2 tl vrstvy do 200 mm strojně</t>
  </si>
  <si>
    <t>m2</t>
  </si>
  <si>
    <t>2068873388</t>
  </si>
  <si>
    <t>Sejmutí ornice strojně při souvislé ploše do 100 m2, tl. vrstvy do 200 mm</t>
  </si>
  <si>
    <t>https://podminky.urs.cz/item/CS_URS_2023_02/121151103</t>
  </si>
  <si>
    <t>VV</t>
  </si>
  <si>
    <t>(156+2)*1,3</t>
  </si>
  <si>
    <t>5</t>
  </si>
  <si>
    <t>122151101</t>
  </si>
  <si>
    <t>Odkopávky a prokopávky nezapažené v hornině třídy těžitelnosti I skupiny 1 a 2 objem do 20 m3 strojně</t>
  </si>
  <si>
    <t>m3</t>
  </si>
  <si>
    <t>707614808</t>
  </si>
  <si>
    <t>Odkopávky a prokopávky nezapažené strojně v hornině třídy těžitelnosti I skupiny 1 a 2 do 20 m3</t>
  </si>
  <si>
    <t>https://podminky.urs.cz/item/CS_URS_2023_02/122151101</t>
  </si>
  <si>
    <t>35</t>
  </si>
  <si>
    <t>125703301</t>
  </si>
  <si>
    <t>Čištění melioračních kanálů od naplavenin tl do 250 mm dno nezpevněné</t>
  </si>
  <si>
    <t>-738852927</t>
  </si>
  <si>
    <t>Čištění melioračních kanálů s úpravou svahu do výšky naplavené vrstvy tloušťky naplavené vrstvy do 250 mm, se dnem nezpevněným</t>
  </si>
  <si>
    <t>https://podminky.urs.cz/item/CS_URS_2023_02/125703301</t>
  </si>
  <si>
    <t>0,1*20</t>
  </si>
  <si>
    <t>7</t>
  </si>
  <si>
    <t>132112332</t>
  </si>
  <si>
    <t>Hloubení nezapažených rýh šířky do 2000 mm v nesoudržných horninách třídy těžitelnosti I skupiny 1 a 2 ručně</t>
  </si>
  <si>
    <t>-397487353</t>
  </si>
  <si>
    <t>Hloubení nezapažených rýh šířky přes 800 do 2 000 mm ručně s urovnáním dna do předepsaného profilu a spádu v hornině třídy těžitelnosti I skupiny 1 a 2 nesoudržných</t>
  </si>
  <si>
    <t>https://podminky.urs.cz/item/CS_URS_2023_02/132112332</t>
  </si>
  <si>
    <t>(156+2)*1*0,9+4</t>
  </si>
  <si>
    <t>162251101</t>
  </si>
  <si>
    <t>Vodorovné přemístění do 20 m výkopku/sypaniny z horniny třídy těžitelnosti I skupiny 1 až 3</t>
  </si>
  <si>
    <t>-237881130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</si>
  <si>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</si>
  <si>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https://podminky.urs.cz/item/CS_URS_2023_02/162251101</t>
  </si>
  <si>
    <t>3</t>
  </si>
  <si>
    <t>171153101</t>
  </si>
  <si>
    <t>Zemní hrázky melioračních kanálů z horniny třídy těžitelnosti I a II skupiny 1 až 4</t>
  </si>
  <si>
    <t>1462941928</t>
  </si>
  <si>
    <t>Zemní hrázky přívodních a odpadních melioračních kanálů zhutňované po vrstvách tloušťky 200 mm s přemístěním sypaniny do 20 m nebo s jejím přehozením do 3 m z hornin třídy těžitelnosti I a II, skupiny 1 až 4</t>
  </si>
  <si>
    <t>https://podminky.urs.cz/item/CS_URS_2023_02/171153101</t>
  </si>
  <si>
    <t>16</t>
  </si>
  <si>
    <t>174151101</t>
  </si>
  <si>
    <t>Zásyp jam, šachet rýh nebo kolem objektů sypaninou se zhutněním</t>
  </si>
  <si>
    <t>-1785450288</t>
  </si>
  <si>
    <t>Zásyp sypaninou z jakékoliv horniny strojně s uložením výkopku ve vrstvách se zhutněním jam, šachet, rýh nebo kolem objektů v těchto vykopávkách</t>
  </si>
  <si>
    <t>https://podminky.urs.cz/item/CS_URS_2023_02/174151101</t>
  </si>
  <si>
    <t>146,2-63,2</t>
  </si>
  <si>
    <t>14</t>
  </si>
  <si>
    <t>175111101</t>
  </si>
  <si>
    <t>Obsypání potrubí ručně sypaninou bez prohození, uloženou do 3 m</t>
  </si>
  <si>
    <t>2105656156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</si>
  <si>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</si>
  <si>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https://podminky.urs.cz/item/CS_URS_2023_02/175111101</t>
  </si>
  <si>
    <t>(156+2)*1*0,4</t>
  </si>
  <si>
    <t>175111109</t>
  </si>
  <si>
    <t>Příplatek k obsypání potrubí za ruční prohození sypaniny, uložené do 3 m</t>
  </si>
  <si>
    <t>116455796</t>
  </si>
  <si>
    <t>Obsypání potrubí ručně sypaninou z vhodných hornin třídy těžitelnosti I a II, skupiny 1 až 4 nebo materiálem připraveným podél výkopu ve vzdálenosti do 3 m od jeho kraje pro jakoukoliv hloubku výkopu a míru zhutnění Příplatek k ceně za prohození sypaniny</t>
  </si>
  <si>
    <t>https://podminky.urs.cz/item/CS_URS_2023_02/175111109</t>
  </si>
  <si>
    <t>18</t>
  </si>
  <si>
    <t>181351003</t>
  </si>
  <si>
    <t>Rozprostření ornice tl vrstvy do 200 mm pl do 100 m2 v rovině nebo ve svahu do 1:5 strojně</t>
  </si>
  <si>
    <t>1418392913</t>
  </si>
  <si>
    <t>Rozprostření a urovnání ornice v rovině nebo ve svahu sklonu do 1:5 strojně při souvislé ploše do 100 m2, tl. vrstvy do 200 mm</t>
  </si>
  <si>
    <t>https://podminky.urs.cz/item/CS_URS_2023_02/181351003</t>
  </si>
  <si>
    <t>Vodorovné konstrukce</t>
  </si>
  <si>
    <t>11</t>
  </si>
  <si>
    <t>451573111</t>
  </si>
  <si>
    <t>Lože pod potrubí otevřený výkop ze štěrkopísku</t>
  </si>
  <si>
    <t>1305416536</t>
  </si>
  <si>
    <t>Lože pod potrubí, stoky a drobné objekty v otevřeném výkopu z písku a štěrkopísku do 63 mm</t>
  </si>
  <si>
    <t>https://podminky.urs.cz/item/CS_URS_2023_02/451573111</t>
  </si>
  <si>
    <t>156*1*0,1+0,4</t>
  </si>
  <si>
    <t>8</t>
  </si>
  <si>
    <t>Trubní vedení</t>
  </si>
  <si>
    <t>9</t>
  </si>
  <si>
    <t>810391111</t>
  </si>
  <si>
    <t>Přeseknutí betonové trouby DN přes 250 do 400 mm</t>
  </si>
  <si>
    <t>kus</t>
  </si>
  <si>
    <t>-1846090126</t>
  </si>
  <si>
    <t>Přeseknutí betonové trouby v rovině kolmé nebo skloněné k ose trouby, se začištěním DN přes 250 do 400 mm</t>
  </si>
  <si>
    <t>https://podminky.urs.cz/item/CS_URS_2023_02/810391111</t>
  </si>
  <si>
    <t>820391811</t>
  </si>
  <si>
    <t>Bourání stávajícího potrubí ze ŽB DN přes 200 do 400</t>
  </si>
  <si>
    <t>-654360682</t>
  </si>
  <si>
    <t>Bourání stávajícího potrubí ze železobetonu v otevřeném výkopu DN přes 200 do 400</t>
  </si>
  <si>
    <t>https://podminky.urs.cz/item/CS_URS_2023_02/820391811</t>
  </si>
  <si>
    <t>28</t>
  </si>
  <si>
    <t>871218113</t>
  </si>
  <si>
    <t>Kladení drenážního potrubí z flexibilního PVC průměru do 65 mm</t>
  </si>
  <si>
    <t>1651139926</t>
  </si>
  <si>
    <t>Kladení drenážního potrubí z plastických hmot do připravené rýhy z flexibilního PVC, průměru do 65 mm</t>
  </si>
  <si>
    <t>https://podminky.urs.cz/item/CS_URS_2023_02/871218113</t>
  </si>
  <si>
    <t>29</t>
  </si>
  <si>
    <t>M</t>
  </si>
  <si>
    <t>28611221</t>
  </si>
  <si>
    <t>trubka drenážní flexibilní celoperforovaná PVC-U SN 4 DN 65 pro meliorace, dočasné nebo odlehčovací drenáže</t>
  </si>
  <si>
    <t>426318209</t>
  </si>
  <si>
    <t>170*1,01 'Přepočtené koeficientem množství</t>
  </si>
  <si>
    <t>12</t>
  </si>
  <si>
    <t>871370430</t>
  </si>
  <si>
    <t>Montáž kanalizačního potrubí korugovaného SN 16 z polypropylenu DN 300</t>
  </si>
  <si>
    <t>-1845256732</t>
  </si>
  <si>
    <t>Montáž kanalizačního potrubí z plastů z polypropylenu PP korugovaného nebo žebrovaného SN 16 DN 300</t>
  </si>
  <si>
    <t>https://podminky.urs.cz/item/CS_URS_2023_02/871370430</t>
  </si>
  <si>
    <t>13</t>
  </si>
  <si>
    <t>28617278</t>
  </si>
  <si>
    <t>trubka kanalizační PP korugovaná DN 300x6000mm SN16</t>
  </si>
  <si>
    <t>-2099952495</t>
  </si>
  <si>
    <t>156*1,015 'Přepočtené koeficientem množství</t>
  </si>
  <si>
    <t>22</t>
  </si>
  <si>
    <t>894411311</t>
  </si>
  <si>
    <t>Osazení betonových nebo železobetonových dílců pro šachty skruží rovných</t>
  </si>
  <si>
    <t>1900338214</t>
  </si>
  <si>
    <t>https://podminky.urs.cz/item/CS_URS_2023_02/894411311</t>
  </si>
  <si>
    <t>23</t>
  </si>
  <si>
    <t>59224417</t>
  </si>
  <si>
    <t>skruž betonové šachty DN 1000 kanalizační 100x50x10cm, bez stupadel</t>
  </si>
  <si>
    <t>-1778281435</t>
  </si>
  <si>
    <t>20</t>
  </si>
  <si>
    <t>894414111</t>
  </si>
  <si>
    <t>Osazení betonových nebo železobetonových dílců pro šachty skruží základových (dno)</t>
  </si>
  <si>
    <t>-530544131</t>
  </si>
  <si>
    <t>https://podminky.urs.cz/item/CS_URS_2023_02/894414111</t>
  </si>
  <si>
    <t>59224350</t>
  </si>
  <si>
    <t>dno betonové šachty kanalizační jednolité 100x53x15cm</t>
  </si>
  <si>
    <t>2073796392</t>
  </si>
  <si>
    <t>24</t>
  </si>
  <si>
    <t>894414211</t>
  </si>
  <si>
    <t>Osazení betonových nebo železobetonových dílců pro šachty desek zákrytových</t>
  </si>
  <si>
    <t>1211522013</t>
  </si>
  <si>
    <t>https://podminky.urs.cz/item/CS_URS_2023_02/894414211</t>
  </si>
  <si>
    <t>25</t>
  </si>
  <si>
    <t>59225780</t>
  </si>
  <si>
    <t>deska betonová zákrytová na skruž půlená 118x7,5cm</t>
  </si>
  <si>
    <t>1660513535</t>
  </si>
  <si>
    <t>10</t>
  </si>
  <si>
    <t>899623141</t>
  </si>
  <si>
    <t>Obetonování potrubí nebo zdiva stok betonem prostým tř. C 12/15 v otevřeném výkopu</t>
  </si>
  <si>
    <t>-1214296485</t>
  </si>
  <si>
    <t>Obetonování potrubí nebo zdiva stok betonem prostým v otevřeném výkopu, betonem tř. C 12/15</t>
  </si>
  <si>
    <t>https://podminky.urs.cz/item/CS_URS_2023_02/899623141</t>
  </si>
  <si>
    <t>Ostatní konstrukce a práce, bourání</t>
  </si>
  <si>
    <t>19</t>
  </si>
  <si>
    <t>960111221</t>
  </si>
  <si>
    <t>Bourání vodních staveb z dílců prefabrikovaných betonových a železobetonových, z vodní hladiny</t>
  </si>
  <si>
    <t>-1206590812</t>
  </si>
  <si>
    <t>Bourání konstrukcí vodních staveb z hladiny, s naložením vybouraných hmot a suti na dopravní prostředek nebo s odklizením na hromady do vzdálenosti 20 m z dílců prefabrikovaných betonových a železobetonových</t>
  </si>
  <si>
    <t>https://podminky.urs.cz/item/CS_URS_2023_02/960111221</t>
  </si>
  <si>
    <t>998</t>
  </si>
  <si>
    <t>Přesun hmot</t>
  </si>
  <si>
    <t>36</t>
  </si>
  <si>
    <t>998318011</t>
  </si>
  <si>
    <t>Přesun hmot pro meliorační kanály</t>
  </si>
  <si>
    <t>t</t>
  </si>
  <si>
    <t>81834095</t>
  </si>
  <si>
    <t>Přesun hmot pro meliorační kanály dopravní vzdálenost do 1 000 m</t>
  </si>
  <si>
    <t>https://podminky.urs.cz/item/CS_URS_2023_02/998318011</t>
  </si>
  <si>
    <t>N00</t>
  </si>
  <si>
    <t>Nepojmenované práce</t>
  </si>
  <si>
    <t>N01</t>
  </si>
  <si>
    <t>Nepojmenovaný díl</t>
  </si>
  <si>
    <t>27</t>
  </si>
  <si>
    <t>R-039</t>
  </si>
  <si>
    <t>Čištění potrubí strojově tlakovou vodou do D500mm při tl. nánosu do 25%DN</t>
  </si>
  <si>
    <t>512</t>
  </si>
  <si>
    <t>1039818605</t>
  </si>
  <si>
    <t xml:space="preserve">Čištění potrubí strojně tlakovou vodou do D 500 mm při tl. nánosu do 25% DN, včetně zajištění potřebné technologické vody potřebné k rozplavení
</t>
  </si>
  <si>
    <t>P</t>
  </si>
  <si>
    <t xml:space="preserve">Poznámka k položce:
rozplavení sedimentů tlakovou vodou pro následné odsátí kombinovaným vozem
</t>
  </si>
  <si>
    <t>32</t>
  </si>
  <si>
    <t>R-042</t>
  </si>
  <si>
    <t>Čištění potrubí strojově tlakovou vodou do D500mm při tl. nánosu do 25%-50%</t>
  </si>
  <si>
    <t>-258136337</t>
  </si>
  <si>
    <t xml:space="preserve">Čištění potrubí strojně tlakovou vodou do D 500 mm při tl. nánosu přes 25% do 50% DN, včetně zajištění potřebné technologické vody potřebné k rozplavení 
</t>
  </si>
  <si>
    <t>33</t>
  </si>
  <si>
    <t>R-045</t>
  </si>
  <si>
    <t>Čištění potrubí strojově tlakovou vodou do D500mm při tl. nánosu do 50%-75%</t>
  </si>
  <si>
    <t>1697941530</t>
  </si>
  <si>
    <t xml:space="preserve">Čištění potrubí strojně tlakovou vodou do D 500 mm při tl. nánosu přes 50% do 75% DN, včetně zajištění potřebné technologické vody potřebné k rozplavení
</t>
  </si>
  <si>
    <t>34</t>
  </si>
  <si>
    <t>R-051</t>
  </si>
  <si>
    <t xml:space="preserve">Odsátí rozplavených sedimentů včetně jeho ekologické likvidace - v souladu se zákonem o odpadech č. 541/2020 Sb., v platném znění;  včetně zajištění potřebné techniky a její dopravy  </t>
  </si>
  <si>
    <t>1610542877</t>
  </si>
  <si>
    <t xml:space="preserve">Odsátí rozplavených sedimentů včetně jeho ekologické likvidace - v souladu se zákonem o odpadech č. 541/2020 Sb., v platném znění; včetně zajištění potřebné techniky a její dopravy 
</t>
  </si>
  <si>
    <t xml:space="preserve">Poznámka k položce:
likvidace odsátého sedimentu z potrubí do D 1500 mm, na místo k tomu určené (skládka TKO nebo ZPF dle výsledku rozboru), včetně zajištění potřebné techniky a její dopravy   dopravy (např. kombinovaný čistící vůz)
</t>
  </si>
  <si>
    <t>31</t>
  </si>
  <si>
    <t>R-060</t>
  </si>
  <si>
    <t xml:space="preserve">Eklologická likvidace suti, vybouraných hmot a inertního materiálu v souladu se zákonem o odpadech č. 541/2020 Sb., v platném znění  </t>
  </si>
  <si>
    <t>463854663</t>
  </si>
  <si>
    <t xml:space="preserve">Eklologická likvidace suti, vybouraných hmot a inertního materiálu v souladu se zákonem o odpadech č. 541/2020 Sb., v platném znění </t>
  </si>
  <si>
    <t xml:space="preserve">Poznámka k položce:
položka zahrnuje náklady na nakládání, vodorovné přemístění a uložení suti, vybouraných hmot a inertních materiálů, včetně poplatků a dalších souvisejících prací (např. administrativní úkony, úklid odvozových tras) v souladu se zákonem o odpadech č. 541/2020 Sb., v platném znění   
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</si>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</sst>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5001101" TargetMode="External" /><Relationship Id="rId2" Type="http://schemas.openxmlformats.org/officeDocument/2006/relationships/hyperlink" Target="https://podminky.urs.cz/item/CS_URS_2023_02/115101201" TargetMode="External" /><Relationship Id="rId3" Type="http://schemas.openxmlformats.org/officeDocument/2006/relationships/hyperlink" Target="https://podminky.urs.cz/item/CS_URS_2023_02/121151103" TargetMode="External" /><Relationship Id="rId4" Type="http://schemas.openxmlformats.org/officeDocument/2006/relationships/hyperlink" Target="https://podminky.urs.cz/item/CS_URS_2023_02/122151101" TargetMode="External" /><Relationship Id="rId5" Type="http://schemas.openxmlformats.org/officeDocument/2006/relationships/hyperlink" Target="https://podminky.urs.cz/item/CS_URS_2023_02/125703301" TargetMode="External" /><Relationship Id="rId6" Type="http://schemas.openxmlformats.org/officeDocument/2006/relationships/hyperlink" Target="https://podminky.urs.cz/item/CS_URS_2023_02/132112332" TargetMode="External" /><Relationship Id="rId7" Type="http://schemas.openxmlformats.org/officeDocument/2006/relationships/hyperlink" Target="https://podminky.urs.cz/item/CS_URS_2023_02/162251101" TargetMode="External" /><Relationship Id="rId8" Type="http://schemas.openxmlformats.org/officeDocument/2006/relationships/hyperlink" Target="https://podminky.urs.cz/item/CS_URS_2023_02/171153101" TargetMode="External" /><Relationship Id="rId9" Type="http://schemas.openxmlformats.org/officeDocument/2006/relationships/hyperlink" Target="https://podminky.urs.cz/item/CS_URS_2023_02/174151101" TargetMode="External" /><Relationship Id="rId10" Type="http://schemas.openxmlformats.org/officeDocument/2006/relationships/hyperlink" Target="https://podminky.urs.cz/item/CS_URS_2023_02/175111101" TargetMode="External" /><Relationship Id="rId11" Type="http://schemas.openxmlformats.org/officeDocument/2006/relationships/hyperlink" Target="https://podminky.urs.cz/item/CS_URS_2023_02/175111109" TargetMode="External" /><Relationship Id="rId12" Type="http://schemas.openxmlformats.org/officeDocument/2006/relationships/hyperlink" Target="https://podminky.urs.cz/item/CS_URS_2023_02/181351003" TargetMode="External" /><Relationship Id="rId13" Type="http://schemas.openxmlformats.org/officeDocument/2006/relationships/hyperlink" Target="https://podminky.urs.cz/item/CS_URS_2023_02/451573111" TargetMode="External" /><Relationship Id="rId14" Type="http://schemas.openxmlformats.org/officeDocument/2006/relationships/hyperlink" Target="https://podminky.urs.cz/item/CS_URS_2023_02/810391111" TargetMode="External" /><Relationship Id="rId15" Type="http://schemas.openxmlformats.org/officeDocument/2006/relationships/hyperlink" Target="https://podminky.urs.cz/item/CS_URS_2023_02/820391811" TargetMode="External" /><Relationship Id="rId16" Type="http://schemas.openxmlformats.org/officeDocument/2006/relationships/hyperlink" Target="https://podminky.urs.cz/item/CS_URS_2023_02/871218113" TargetMode="External" /><Relationship Id="rId17" Type="http://schemas.openxmlformats.org/officeDocument/2006/relationships/hyperlink" Target="https://podminky.urs.cz/item/CS_URS_2023_02/871370430" TargetMode="External" /><Relationship Id="rId18" Type="http://schemas.openxmlformats.org/officeDocument/2006/relationships/hyperlink" Target="https://podminky.urs.cz/item/CS_URS_2023_02/894411311" TargetMode="External" /><Relationship Id="rId19" Type="http://schemas.openxmlformats.org/officeDocument/2006/relationships/hyperlink" Target="https://podminky.urs.cz/item/CS_URS_2023_02/894414111" TargetMode="External" /><Relationship Id="rId20" Type="http://schemas.openxmlformats.org/officeDocument/2006/relationships/hyperlink" Target="https://podminky.urs.cz/item/CS_URS_2023_02/894414211" TargetMode="External" /><Relationship Id="rId21" Type="http://schemas.openxmlformats.org/officeDocument/2006/relationships/hyperlink" Target="https://podminky.urs.cz/item/CS_URS_2023_02/899623141" TargetMode="External" /><Relationship Id="rId22" Type="http://schemas.openxmlformats.org/officeDocument/2006/relationships/hyperlink" Target="https://podminky.urs.cz/item/CS_URS_2023_02/960111221" TargetMode="External" /><Relationship Id="rId23" Type="http://schemas.openxmlformats.org/officeDocument/2006/relationships/hyperlink" Target="https://podminky.urs.cz/item/CS_URS_2023_02/998318011" TargetMode="External" /><Relationship Id="rId2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22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19</v>
      </c>
      <c r="AO17" s="21"/>
      <c r="AP17" s="21"/>
      <c r="AQ17" s="21"/>
      <c r="AR17" s="19"/>
      <c r="BE17" s="30"/>
      <c r="BS17" s="16" t="s">
        <v>31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31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8" customHeight="1">
      <c r="B23" s="20"/>
      <c r="C23" s="21"/>
      <c r="D23" s="21"/>
      <c r="E23" s="35" t="s">
        <v>34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35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36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37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38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39</v>
      </c>
      <c r="E29" s="46"/>
      <c r="F29" s="31" t="s">
        <v>40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41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42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43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44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45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46</v>
      </c>
      <c r="U35" s="53"/>
      <c r="V35" s="53"/>
      <c r="W35" s="53"/>
      <c r="X35" s="55" t="s">
        <v>47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48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106-2023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Údržba HOZ Bořice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 xml:space="preserve"> 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IF(AN8="","",AN8)</f>
        <v>11. 9. 2023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6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 xml:space="preserve"> 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30</v>
      </c>
      <c r="AJ49" s="39"/>
      <c r="AK49" s="39"/>
      <c r="AL49" s="39"/>
      <c r="AM49" s="72" t="str">
        <f>IF(E17="","",E17)</f>
        <v xml:space="preserve"> </v>
      </c>
      <c r="AN49" s="63"/>
      <c r="AO49" s="63"/>
      <c r="AP49" s="63"/>
      <c r="AQ49" s="39"/>
      <c r="AR49" s="43"/>
      <c r="AS49" s="73" t="s">
        <v>49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6" customHeight="1">
      <c r="A50" s="37"/>
      <c r="B50" s="38"/>
      <c r="C50" s="31" t="s">
        <v>28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32</v>
      </c>
      <c r="AJ50" s="39"/>
      <c r="AK50" s="39"/>
      <c r="AL50" s="39"/>
      <c r="AM50" s="72" t="str">
        <f>IF(E20="","",E20)</f>
        <v xml:space="preserve"> 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50</v>
      </c>
      <c r="D52" s="86"/>
      <c r="E52" s="86"/>
      <c r="F52" s="86"/>
      <c r="G52" s="86"/>
      <c r="H52" s="87"/>
      <c r="I52" s="88" t="s">
        <v>51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52</v>
      </c>
      <c r="AH52" s="86"/>
      <c r="AI52" s="86"/>
      <c r="AJ52" s="86"/>
      <c r="AK52" s="86"/>
      <c r="AL52" s="86"/>
      <c r="AM52" s="86"/>
      <c r="AN52" s="88" t="s">
        <v>53</v>
      </c>
      <c r="AO52" s="86"/>
      <c r="AP52" s="86"/>
      <c r="AQ52" s="90" t="s">
        <v>54</v>
      </c>
      <c r="AR52" s="43"/>
      <c r="AS52" s="91" t="s">
        <v>55</v>
      </c>
      <c r="AT52" s="92" t="s">
        <v>56</v>
      </c>
      <c r="AU52" s="92" t="s">
        <v>57</v>
      </c>
      <c r="AV52" s="92" t="s">
        <v>58</v>
      </c>
      <c r="AW52" s="92" t="s">
        <v>59</v>
      </c>
      <c r="AX52" s="92" t="s">
        <v>60</v>
      </c>
      <c r="AY52" s="92" t="s">
        <v>61</v>
      </c>
      <c r="AZ52" s="92" t="s">
        <v>62</v>
      </c>
      <c r="BA52" s="92" t="s">
        <v>63</v>
      </c>
      <c r="BB52" s="92" t="s">
        <v>64</v>
      </c>
      <c r="BC52" s="92" t="s">
        <v>65</v>
      </c>
      <c r="BD52" s="93" t="s">
        <v>66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67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ROUND(AG55,2)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ROUND(AS55,2)</f>
        <v>0</v>
      </c>
      <c r="AT54" s="105">
        <f>ROUND(SUM(AV54:AW54),2)</f>
        <v>0</v>
      </c>
      <c r="AU54" s="106">
        <f>ROUND(AU55,5)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ROUND(AZ55,2)</f>
        <v>0</v>
      </c>
      <c r="BA54" s="105">
        <f>ROUND(BA55,2)</f>
        <v>0</v>
      </c>
      <c r="BB54" s="105">
        <f>ROUND(BB55,2)</f>
        <v>0</v>
      </c>
      <c r="BC54" s="105">
        <f>ROUND(BC55,2)</f>
        <v>0</v>
      </c>
      <c r="BD54" s="107">
        <f>ROUND(BD55,2)</f>
        <v>0</v>
      </c>
      <c r="BE54" s="6"/>
      <c r="BS54" s="108" t="s">
        <v>68</v>
      </c>
      <c r="BT54" s="108" t="s">
        <v>69</v>
      </c>
      <c r="BV54" s="108" t="s">
        <v>70</v>
      </c>
      <c r="BW54" s="108" t="s">
        <v>5</v>
      </c>
      <c r="BX54" s="108" t="s">
        <v>71</v>
      </c>
      <c r="CL54" s="108" t="s">
        <v>19</v>
      </c>
    </row>
    <row r="55" spans="1:90" s="7" customFormat="1" ht="24.6" customHeight="1">
      <c r="A55" s="109" t="s">
        <v>72</v>
      </c>
      <c r="B55" s="110"/>
      <c r="C55" s="111"/>
      <c r="D55" s="112" t="s">
        <v>14</v>
      </c>
      <c r="E55" s="112"/>
      <c r="F55" s="112"/>
      <c r="G55" s="112"/>
      <c r="H55" s="112"/>
      <c r="I55" s="113"/>
      <c r="J55" s="112" t="s">
        <v>17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'106-2023 - Údržba HOZ Bořice'!J28</f>
        <v>0</v>
      </c>
      <c r="AH55" s="113"/>
      <c r="AI55" s="113"/>
      <c r="AJ55" s="113"/>
      <c r="AK55" s="113"/>
      <c r="AL55" s="113"/>
      <c r="AM55" s="113"/>
      <c r="AN55" s="114">
        <f>SUM(AG55,AT55)</f>
        <v>0</v>
      </c>
      <c r="AO55" s="113"/>
      <c r="AP55" s="113"/>
      <c r="AQ55" s="115" t="s">
        <v>73</v>
      </c>
      <c r="AR55" s="116"/>
      <c r="AS55" s="117">
        <v>0</v>
      </c>
      <c r="AT55" s="118">
        <f>ROUND(SUM(AV55:AW55),2)</f>
        <v>0</v>
      </c>
      <c r="AU55" s="119">
        <f>'106-2023 - Údržba HOZ Bořice'!P81</f>
        <v>0</v>
      </c>
      <c r="AV55" s="118">
        <f>'106-2023 - Údržba HOZ Bořice'!J31</f>
        <v>0</v>
      </c>
      <c r="AW55" s="118">
        <f>'106-2023 - Údržba HOZ Bořice'!J32</f>
        <v>0</v>
      </c>
      <c r="AX55" s="118">
        <f>'106-2023 - Údržba HOZ Bořice'!J33</f>
        <v>0</v>
      </c>
      <c r="AY55" s="118">
        <f>'106-2023 - Údržba HOZ Bořice'!J34</f>
        <v>0</v>
      </c>
      <c r="AZ55" s="118">
        <f>'106-2023 - Údržba HOZ Bořice'!F31</f>
        <v>0</v>
      </c>
      <c r="BA55" s="118">
        <f>'106-2023 - Údržba HOZ Bořice'!F32</f>
        <v>0</v>
      </c>
      <c r="BB55" s="118">
        <f>'106-2023 - Údržba HOZ Bořice'!F33</f>
        <v>0</v>
      </c>
      <c r="BC55" s="118">
        <f>'106-2023 - Údržba HOZ Bořice'!F34</f>
        <v>0</v>
      </c>
      <c r="BD55" s="120">
        <f>'106-2023 - Údržba HOZ Bořice'!F35</f>
        <v>0</v>
      </c>
      <c r="BE55" s="7"/>
      <c r="BT55" s="121" t="s">
        <v>74</v>
      </c>
      <c r="BU55" s="121" t="s">
        <v>75</v>
      </c>
      <c r="BV55" s="121" t="s">
        <v>70</v>
      </c>
      <c r="BW55" s="121" t="s">
        <v>5</v>
      </c>
      <c r="BX55" s="121" t="s">
        <v>71</v>
      </c>
      <c r="CL55" s="121" t="s">
        <v>19</v>
      </c>
    </row>
    <row r="56" spans="1:57" s="2" customFormat="1" ht="30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s="2" customFormat="1" ht="6.95" customHeight="1">
      <c r="A57" s="37"/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</sheetData>
  <sheetProtection password="EB82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106-2023 - Údržba HOZ Boři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pans="2:46" s="1" customFormat="1" ht="6.95" customHeight="1"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9"/>
      <c r="AT3" s="16" t="s">
        <v>76</v>
      </c>
    </row>
    <row r="4" spans="2:46" s="1" customFormat="1" ht="24.95" customHeight="1">
      <c r="B4" s="19"/>
      <c r="D4" s="124" t="s">
        <v>77</v>
      </c>
      <c r="L4" s="19"/>
      <c r="M4" s="125" t="s">
        <v>10</v>
      </c>
      <c r="AT4" s="16" t="s">
        <v>4</v>
      </c>
    </row>
    <row r="5" spans="2:12" s="1" customFormat="1" ht="6.95" customHeight="1">
      <c r="B5" s="19"/>
      <c r="L5" s="19"/>
    </row>
    <row r="6" spans="1:31" s="2" customFormat="1" ht="12" customHeight="1">
      <c r="A6" s="37"/>
      <c r="B6" s="43"/>
      <c r="C6" s="37"/>
      <c r="D6" s="126" t="s">
        <v>16</v>
      </c>
      <c r="E6" s="37"/>
      <c r="F6" s="37"/>
      <c r="G6" s="37"/>
      <c r="H6" s="37"/>
      <c r="I6" s="37"/>
      <c r="J6" s="37"/>
      <c r="K6" s="37"/>
      <c r="L6" s="12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15.6" customHeight="1">
      <c r="A7" s="37"/>
      <c r="B7" s="43"/>
      <c r="C7" s="37"/>
      <c r="D7" s="37"/>
      <c r="E7" s="128" t="s">
        <v>17</v>
      </c>
      <c r="F7" s="37"/>
      <c r="G7" s="37"/>
      <c r="H7" s="37"/>
      <c r="I7" s="37"/>
      <c r="J7" s="37"/>
      <c r="K7" s="37"/>
      <c r="L7" s="12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2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12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>
      <c r="A9" s="37"/>
      <c r="B9" s="43"/>
      <c r="C9" s="37"/>
      <c r="D9" s="126" t="s">
        <v>18</v>
      </c>
      <c r="E9" s="37"/>
      <c r="F9" s="129" t="s">
        <v>19</v>
      </c>
      <c r="G9" s="37"/>
      <c r="H9" s="37"/>
      <c r="I9" s="126" t="s">
        <v>20</v>
      </c>
      <c r="J9" s="129" t="s">
        <v>19</v>
      </c>
      <c r="K9" s="37"/>
      <c r="L9" s="12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26" t="s">
        <v>21</v>
      </c>
      <c r="E10" s="37"/>
      <c r="F10" s="129" t="s">
        <v>22</v>
      </c>
      <c r="G10" s="37"/>
      <c r="H10" s="37"/>
      <c r="I10" s="126" t="s">
        <v>23</v>
      </c>
      <c r="J10" s="130" t="str">
        <f>'Rekapitulace stavby'!AN8</f>
        <v>11. 9. 2023</v>
      </c>
      <c r="K10" s="37"/>
      <c r="L10" s="12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12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26" t="s">
        <v>25</v>
      </c>
      <c r="E12" s="37"/>
      <c r="F12" s="37"/>
      <c r="G12" s="37"/>
      <c r="H12" s="37"/>
      <c r="I12" s="126" t="s">
        <v>26</v>
      </c>
      <c r="J12" s="129" t="str">
        <f>IF('Rekapitulace stavby'!AN10="","",'Rekapitulace stavby'!AN10)</f>
        <v/>
      </c>
      <c r="K12" s="37"/>
      <c r="L12" s="12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>
      <c r="A13" s="37"/>
      <c r="B13" s="43"/>
      <c r="C13" s="37"/>
      <c r="D13" s="37"/>
      <c r="E13" s="129" t="str">
        <f>IF('Rekapitulace stavby'!E11="","",'Rekapitulace stavby'!E11)</f>
        <v xml:space="preserve"> </v>
      </c>
      <c r="F13" s="37"/>
      <c r="G13" s="37"/>
      <c r="H13" s="37"/>
      <c r="I13" s="126" t="s">
        <v>27</v>
      </c>
      <c r="J13" s="129" t="str">
        <f>IF('Rekapitulace stavby'!AN11="","",'Rekapitulace stavby'!AN11)</f>
        <v/>
      </c>
      <c r="K13" s="37"/>
      <c r="L13" s="12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12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26" t="s">
        <v>28</v>
      </c>
      <c r="E15" s="37"/>
      <c r="F15" s="37"/>
      <c r="G15" s="37"/>
      <c r="H15" s="37"/>
      <c r="I15" s="126" t="s">
        <v>26</v>
      </c>
      <c r="J15" s="32" t="str">
        <f>'Rekapitulace stavby'!AN13</f>
        <v>Vyplň údaj</v>
      </c>
      <c r="K15" s="37"/>
      <c r="L15" s="12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>
      <c r="A16" s="37"/>
      <c r="B16" s="43"/>
      <c r="C16" s="37"/>
      <c r="D16" s="37"/>
      <c r="E16" s="32" t="str">
        <f>'Rekapitulace stavby'!E14</f>
        <v>Vyplň údaj</v>
      </c>
      <c r="F16" s="129"/>
      <c r="G16" s="129"/>
      <c r="H16" s="129"/>
      <c r="I16" s="126" t="s">
        <v>27</v>
      </c>
      <c r="J16" s="32" t="str">
        <f>'Rekapitulace stavby'!AN14</f>
        <v>Vyplň údaj</v>
      </c>
      <c r="K16" s="37"/>
      <c r="L16" s="12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12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26" t="s">
        <v>30</v>
      </c>
      <c r="E18" s="37"/>
      <c r="F18" s="37"/>
      <c r="G18" s="37"/>
      <c r="H18" s="37"/>
      <c r="I18" s="126" t="s">
        <v>26</v>
      </c>
      <c r="J18" s="129" t="str">
        <f>IF('Rekapitulace stavby'!AN16="","",'Rekapitulace stavby'!AN16)</f>
        <v/>
      </c>
      <c r="K18" s="37"/>
      <c r="L18" s="12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29" t="str">
        <f>IF('Rekapitulace stavby'!E17="","",'Rekapitulace stavby'!E17)</f>
        <v xml:space="preserve"> </v>
      </c>
      <c r="F19" s="37"/>
      <c r="G19" s="37"/>
      <c r="H19" s="37"/>
      <c r="I19" s="126" t="s">
        <v>27</v>
      </c>
      <c r="J19" s="129" t="str">
        <f>IF('Rekapitulace stavby'!AN17="","",'Rekapitulace stavby'!AN17)</f>
        <v/>
      </c>
      <c r="K19" s="37"/>
      <c r="L19" s="12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12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26" t="s">
        <v>32</v>
      </c>
      <c r="E21" s="37"/>
      <c r="F21" s="37"/>
      <c r="G21" s="37"/>
      <c r="H21" s="37"/>
      <c r="I21" s="126" t="s">
        <v>26</v>
      </c>
      <c r="J21" s="129" t="str">
        <f>IF('Rekapitulace stavby'!AN19="","",'Rekapitulace stavby'!AN19)</f>
        <v/>
      </c>
      <c r="K21" s="37"/>
      <c r="L21" s="12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129" t="str">
        <f>IF('Rekapitulace stavby'!E20="","",'Rekapitulace stavby'!E20)</f>
        <v xml:space="preserve"> </v>
      </c>
      <c r="F22" s="37"/>
      <c r="G22" s="37"/>
      <c r="H22" s="37"/>
      <c r="I22" s="126" t="s">
        <v>27</v>
      </c>
      <c r="J22" s="129" t="str">
        <f>IF('Rekapitulace stavby'!AN20="","",'Rekapitulace stavby'!AN20)</f>
        <v/>
      </c>
      <c r="K22" s="37"/>
      <c r="L22" s="12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12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26" t="s">
        <v>33</v>
      </c>
      <c r="E24" s="37"/>
      <c r="F24" s="37"/>
      <c r="G24" s="37"/>
      <c r="H24" s="37"/>
      <c r="I24" s="37"/>
      <c r="J24" s="37"/>
      <c r="K24" s="37"/>
      <c r="L24" s="12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48" customHeight="1">
      <c r="A25" s="131"/>
      <c r="B25" s="132"/>
      <c r="C25" s="131"/>
      <c r="D25" s="131"/>
      <c r="E25" s="133" t="s">
        <v>34</v>
      </c>
      <c r="F25" s="133"/>
      <c r="G25" s="133"/>
      <c r="H25" s="133"/>
      <c r="I25" s="131"/>
      <c r="J25" s="131"/>
      <c r="K25" s="131"/>
      <c r="L25" s="134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12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135"/>
      <c r="E27" s="135"/>
      <c r="F27" s="135"/>
      <c r="G27" s="135"/>
      <c r="H27" s="135"/>
      <c r="I27" s="135"/>
      <c r="J27" s="135"/>
      <c r="K27" s="135"/>
      <c r="L27" s="12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4" customHeight="1">
      <c r="A28" s="37"/>
      <c r="B28" s="43"/>
      <c r="C28" s="37"/>
      <c r="D28" s="136" t="s">
        <v>35</v>
      </c>
      <c r="E28" s="37"/>
      <c r="F28" s="37"/>
      <c r="G28" s="37"/>
      <c r="H28" s="37"/>
      <c r="I28" s="37"/>
      <c r="J28" s="137">
        <f>ROUND(J81,2)</f>
        <v>0</v>
      </c>
      <c r="K28" s="37"/>
      <c r="L28" s="12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35"/>
      <c r="E29" s="135"/>
      <c r="F29" s="135"/>
      <c r="G29" s="135"/>
      <c r="H29" s="135"/>
      <c r="I29" s="135"/>
      <c r="J29" s="135"/>
      <c r="K29" s="135"/>
      <c r="L29" s="12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>
      <c r="A30" s="37"/>
      <c r="B30" s="43"/>
      <c r="C30" s="37"/>
      <c r="D30" s="37"/>
      <c r="E30" s="37"/>
      <c r="F30" s="138" t="s">
        <v>37</v>
      </c>
      <c r="G30" s="37"/>
      <c r="H30" s="37"/>
      <c r="I30" s="138" t="s">
        <v>36</v>
      </c>
      <c r="J30" s="138" t="s">
        <v>38</v>
      </c>
      <c r="K30" s="37"/>
      <c r="L30" s="12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>
      <c r="A31" s="37"/>
      <c r="B31" s="43"/>
      <c r="C31" s="37"/>
      <c r="D31" s="139" t="s">
        <v>39</v>
      </c>
      <c r="E31" s="126" t="s">
        <v>40</v>
      </c>
      <c r="F31" s="140">
        <f>ROUND((SUM(BE81:BE191)),2)</f>
        <v>0</v>
      </c>
      <c r="G31" s="37"/>
      <c r="H31" s="37"/>
      <c r="I31" s="141">
        <v>0.21</v>
      </c>
      <c r="J31" s="140">
        <f>ROUND(((SUM(BE81:BE191))*I31),2)</f>
        <v>0</v>
      </c>
      <c r="K31" s="37"/>
      <c r="L31" s="12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126" t="s">
        <v>41</v>
      </c>
      <c r="F32" s="140">
        <f>ROUND((SUM(BF81:BF191)),2)</f>
        <v>0</v>
      </c>
      <c r="G32" s="37"/>
      <c r="H32" s="37"/>
      <c r="I32" s="141">
        <v>0.15</v>
      </c>
      <c r="J32" s="140">
        <f>ROUND(((SUM(BF81:BF191))*I32),2)</f>
        <v>0</v>
      </c>
      <c r="K32" s="37"/>
      <c r="L32" s="12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37"/>
      <c r="E33" s="126" t="s">
        <v>42</v>
      </c>
      <c r="F33" s="140">
        <f>ROUND((SUM(BG81:BG191)),2)</f>
        <v>0</v>
      </c>
      <c r="G33" s="37"/>
      <c r="H33" s="37"/>
      <c r="I33" s="141">
        <v>0.21</v>
      </c>
      <c r="J33" s="140">
        <f>0</f>
        <v>0</v>
      </c>
      <c r="K33" s="37"/>
      <c r="L33" s="12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26" t="s">
        <v>43</v>
      </c>
      <c r="F34" s="140">
        <f>ROUND((SUM(BH81:BH191)),2)</f>
        <v>0</v>
      </c>
      <c r="G34" s="37"/>
      <c r="H34" s="37"/>
      <c r="I34" s="141">
        <v>0.15</v>
      </c>
      <c r="J34" s="140">
        <f>0</f>
        <v>0</v>
      </c>
      <c r="K34" s="37"/>
      <c r="L34" s="12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26" t="s">
        <v>44</v>
      </c>
      <c r="F35" s="140">
        <f>ROUND((SUM(BI81:BI191)),2)</f>
        <v>0</v>
      </c>
      <c r="G35" s="37"/>
      <c r="H35" s="37"/>
      <c r="I35" s="141">
        <v>0</v>
      </c>
      <c r="J35" s="140">
        <f>0</f>
        <v>0</v>
      </c>
      <c r="K35" s="37"/>
      <c r="L35" s="12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12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4" customHeight="1">
      <c r="A37" s="37"/>
      <c r="B37" s="43"/>
      <c r="C37" s="142"/>
      <c r="D37" s="143" t="s">
        <v>45</v>
      </c>
      <c r="E37" s="144"/>
      <c r="F37" s="144"/>
      <c r="G37" s="145" t="s">
        <v>46</v>
      </c>
      <c r="H37" s="146" t="s">
        <v>47</v>
      </c>
      <c r="I37" s="144"/>
      <c r="J37" s="147">
        <f>SUM(J28:J35)</f>
        <v>0</v>
      </c>
      <c r="K37" s="148"/>
      <c r="L37" s="12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149"/>
      <c r="C38" s="150"/>
      <c r="D38" s="150"/>
      <c r="E38" s="150"/>
      <c r="F38" s="150"/>
      <c r="G38" s="150"/>
      <c r="H38" s="150"/>
      <c r="I38" s="150"/>
      <c r="J38" s="150"/>
      <c r="K38" s="150"/>
      <c r="L38" s="12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42" spans="1:31" s="2" customFormat="1" ht="6.95" customHeight="1">
      <c r="A42" s="37"/>
      <c r="B42" s="151"/>
      <c r="C42" s="152"/>
      <c r="D42" s="152"/>
      <c r="E42" s="152"/>
      <c r="F42" s="152"/>
      <c r="G42" s="152"/>
      <c r="H42" s="152"/>
      <c r="I42" s="152"/>
      <c r="J42" s="152"/>
      <c r="K42" s="152"/>
      <c r="L42" s="12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4.95" customHeight="1">
      <c r="A43" s="37"/>
      <c r="B43" s="38"/>
      <c r="C43" s="22" t="s">
        <v>78</v>
      </c>
      <c r="D43" s="39"/>
      <c r="E43" s="39"/>
      <c r="F43" s="39"/>
      <c r="G43" s="39"/>
      <c r="H43" s="39"/>
      <c r="I43" s="39"/>
      <c r="J43" s="39"/>
      <c r="K43" s="39"/>
      <c r="L43" s="12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6.95" customHeight="1">
      <c r="A44" s="37"/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12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12" customHeight="1">
      <c r="A45" s="37"/>
      <c r="B45" s="38"/>
      <c r="C45" s="31" t="s">
        <v>16</v>
      </c>
      <c r="D45" s="39"/>
      <c r="E45" s="39"/>
      <c r="F45" s="39"/>
      <c r="G45" s="39"/>
      <c r="H45" s="39"/>
      <c r="I45" s="39"/>
      <c r="J45" s="39"/>
      <c r="K45" s="39"/>
      <c r="L45" s="12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15.6" customHeight="1">
      <c r="A46" s="37"/>
      <c r="B46" s="38"/>
      <c r="C46" s="39"/>
      <c r="D46" s="39"/>
      <c r="E46" s="68" t="str">
        <f>E7</f>
        <v>Údržba HOZ Bořice</v>
      </c>
      <c r="F46" s="39"/>
      <c r="G46" s="39"/>
      <c r="H46" s="39"/>
      <c r="I46" s="39"/>
      <c r="J46" s="39"/>
      <c r="K46" s="39"/>
      <c r="L46" s="12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6.95" customHeight="1">
      <c r="A47" s="37"/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12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2" customHeight="1">
      <c r="A48" s="37"/>
      <c r="B48" s="38"/>
      <c r="C48" s="31" t="s">
        <v>21</v>
      </c>
      <c r="D48" s="39"/>
      <c r="E48" s="39"/>
      <c r="F48" s="26" t="str">
        <f>F10</f>
        <v xml:space="preserve"> </v>
      </c>
      <c r="G48" s="39"/>
      <c r="H48" s="39"/>
      <c r="I48" s="31" t="s">
        <v>23</v>
      </c>
      <c r="J48" s="71" t="str">
        <f>IF(J10="","",J10)</f>
        <v>11. 9. 2023</v>
      </c>
      <c r="K48" s="39"/>
      <c r="L48" s="12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6.95" customHeight="1">
      <c r="A49" s="37"/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12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5.6" customHeight="1">
      <c r="A50" s="37"/>
      <c r="B50" s="38"/>
      <c r="C50" s="31" t="s">
        <v>25</v>
      </c>
      <c r="D50" s="39"/>
      <c r="E50" s="39"/>
      <c r="F50" s="26" t="str">
        <f>E13</f>
        <v xml:space="preserve"> </v>
      </c>
      <c r="G50" s="39"/>
      <c r="H50" s="39"/>
      <c r="I50" s="31" t="s">
        <v>30</v>
      </c>
      <c r="J50" s="35" t="str">
        <f>E19</f>
        <v xml:space="preserve"> </v>
      </c>
      <c r="K50" s="39"/>
      <c r="L50" s="12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5.6" customHeight="1">
      <c r="A51" s="37"/>
      <c r="B51" s="38"/>
      <c r="C51" s="31" t="s">
        <v>28</v>
      </c>
      <c r="D51" s="39"/>
      <c r="E51" s="39"/>
      <c r="F51" s="26" t="str">
        <f>IF(E16="","",E16)</f>
        <v>Vyplň údaj</v>
      </c>
      <c r="G51" s="39"/>
      <c r="H51" s="39"/>
      <c r="I51" s="31" t="s">
        <v>32</v>
      </c>
      <c r="J51" s="35" t="str">
        <f>E22</f>
        <v xml:space="preserve"> </v>
      </c>
      <c r="K51" s="39"/>
      <c r="L51" s="12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0.3" customHeight="1">
      <c r="A52" s="37"/>
      <c r="B52" s="38"/>
      <c r="C52" s="39"/>
      <c r="D52" s="39"/>
      <c r="E52" s="39"/>
      <c r="F52" s="39"/>
      <c r="G52" s="39"/>
      <c r="H52" s="39"/>
      <c r="I52" s="39"/>
      <c r="J52" s="39"/>
      <c r="K52" s="39"/>
      <c r="L52" s="12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29.25" customHeight="1">
      <c r="A53" s="37"/>
      <c r="B53" s="38"/>
      <c r="C53" s="153" t="s">
        <v>79</v>
      </c>
      <c r="D53" s="154"/>
      <c r="E53" s="154"/>
      <c r="F53" s="154"/>
      <c r="G53" s="154"/>
      <c r="H53" s="154"/>
      <c r="I53" s="154"/>
      <c r="J53" s="155" t="s">
        <v>80</v>
      </c>
      <c r="K53" s="154"/>
      <c r="L53" s="12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0.3" customHeight="1">
      <c r="A54" s="37"/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12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47" s="2" customFormat="1" ht="22.8" customHeight="1">
      <c r="A55" s="37"/>
      <c r="B55" s="38"/>
      <c r="C55" s="156" t="s">
        <v>67</v>
      </c>
      <c r="D55" s="39"/>
      <c r="E55" s="39"/>
      <c r="F55" s="39"/>
      <c r="G55" s="39"/>
      <c r="H55" s="39"/>
      <c r="I55" s="39"/>
      <c r="J55" s="101">
        <f>J81</f>
        <v>0</v>
      </c>
      <c r="K55" s="39"/>
      <c r="L55" s="12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U55" s="16" t="s">
        <v>81</v>
      </c>
    </row>
    <row r="56" spans="1:31" s="9" customFormat="1" ht="24.95" customHeight="1">
      <c r="A56" s="9"/>
      <c r="B56" s="157"/>
      <c r="C56" s="158"/>
      <c r="D56" s="159" t="s">
        <v>82</v>
      </c>
      <c r="E56" s="160"/>
      <c r="F56" s="160"/>
      <c r="G56" s="160"/>
      <c r="H56" s="160"/>
      <c r="I56" s="160"/>
      <c r="J56" s="161">
        <f>J82</f>
        <v>0</v>
      </c>
      <c r="K56" s="158"/>
      <c r="L56" s="162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3"/>
      <c r="C57" s="164"/>
      <c r="D57" s="165" t="s">
        <v>83</v>
      </c>
      <c r="E57" s="166"/>
      <c r="F57" s="166"/>
      <c r="G57" s="166"/>
      <c r="H57" s="166"/>
      <c r="I57" s="166"/>
      <c r="J57" s="167">
        <f>J83</f>
        <v>0</v>
      </c>
      <c r="K57" s="164"/>
      <c r="L57" s="168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3"/>
      <c r="C58" s="164"/>
      <c r="D58" s="165" t="s">
        <v>84</v>
      </c>
      <c r="E58" s="166"/>
      <c r="F58" s="166"/>
      <c r="G58" s="166"/>
      <c r="H58" s="166"/>
      <c r="I58" s="166"/>
      <c r="J58" s="167">
        <f>J125</f>
        <v>0</v>
      </c>
      <c r="K58" s="164"/>
      <c r="L58" s="168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3"/>
      <c r="C59" s="164"/>
      <c r="D59" s="165" t="s">
        <v>85</v>
      </c>
      <c r="E59" s="166"/>
      <c r="F59" s="166"/>
      <c r="G59" s="166"/>
      <c r="H59" s="166"/>
      <c r="I59" s="166"/>
      <c r="J59" s="167">
        <f>J130</f>
        <v>0</v>
      </c>
      <c r="K59" s="164"/>
      <c r="L59" s="168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63"/>
      <c r="C60" s="164"/>
      <c r="D60" s="165" t="s">
        <v>86</v>
      </c>
      <c r="E60" s="166"/>
      <c r="F60" s="166"/>
      <c r="G60" s="166"/>
      <c r="H60" s="166"/>
      <c r="I60" s="166"/>
      <c r="J60" s="167">
        <f>J167</f>
        <v>0</v>
      </c>
      <c r="K60" s="164"/>
      <c r="L60" s="168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63"/>
      <c r="C61" s="164"/>
      <c r="D61" s="165" t="s">
        <v>87</v>
      </c>
      <c r="E61" s="166"/>
      <c r="F61" s="166"/>
      <c r="G61" s="166"/>
      <c r="H61" s="166"/>
      <c r="I61" s="166"/>
      <c r="J61" s="167">
        <f>J171</f>
        <v>0</v>
      </c>
      <c r="K61" s="164"/>
      <c r="L61" s="16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57"/>
      <c r="C62" s="158"/>
      <c r="D62" s="159" t="s">
        <v>88</v>
      </c>
      <c r="E62" s="160"/>
      <c r="F62" s="160"/>
      <c r="G62" s="160"/>
      <c r="H62" s="160"/>
      <c r="I62" s="160"/>
      <c r="J62" s="161">
        <f>J175</f>
        <v>0</v>
      </c>
      <c r="K62" s="158"/>
      <c r="L62" s="16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3"/>
      <c r="C63" s="164"/>
      <c r="D63" s="165" t="s">
        <v>89</v>
      </c>
      <c r="E63" s="166"/>
      <c r="F63" s="166"/>
      <c r="G63" s="166"/>
      <c r="H63" s="166"/>
      <c r="I63" s="166"/>
      <c r="J63" s="167">
        <f>J176</f>
        <v>0</v>
      </c>
      <c r="K63" s="164"/>
      <c r="L63" s="16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2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8"/>
      <c r="C65" s="59"/>
      <c r="D65" s="59"/>
      <c r="E65" s="59"/>
      <c r="F65" s="59"/>
      <c r="G65" s="59"/>
      <c r="H65" s="59"/>
      <c r="I65" s="59"/>
      <c r="J65" s="59"/>
      <c r="K65" s="59"/>
      <c r="L65" s="12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2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2" t="s">
        <v>90</v>
      </c>
      <c r="D70" s="39"/>
      <c r="E70" s="39"/>
      <c r="F70" s="39"/>
      <c r="G70" s="39"/>
      <c r="H70" s="39"/>
      <c r="I70" s="39"/>
      <c r="J70" s="39"/>
      <c r="K70" s="39"/>
      <c r="L70" s="12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12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16</v>
      </c>
      <c r="D72" s="39"/>
      <c r="E72" s="39"/>
      <c r="F72" s="39"/>
      <c r="G72" s="39"/>
      <c r="H72" s="39"/>
      <c r="I72" s="39"/>
      <c r="J72" s="39"/>
      <c r="K72" s="39"/>
      <c r="L72" s="12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5.6" customHeight="1">
      <c r="A73" s="37"/>
      <c r="B73" s="38"/>
      <c r="C73" s="39"/>
      <c r="D73" s="39"/>
      <c r="E73" s="68" t="str">
        <f>E7</f>
        <v>Údržba HOZ Bořice</v>
      </c>
      <c r="F73" s="39"/>
      <c r="G73" s="39"/>
      <c r="H73" s="39"/>
      <c r="I73" s="39"/>
      <c r="J73" s="39"/>
      <c r="K73" s="39"/>
      <c r="L73" s="12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2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21</v>
      </c>
      <c r="D75" s="39"/>
      <c r="E75" s="39"/>
      <c r="F75" s="26" t="str">
        <f>F10</f>
        <v xml:space="preserve"> </v>
      </c>
      <c r="G75" s="39"/>
      <c r="H75" s="39"/>
      <c r="I75" s="31" t="s">
        <v>23</v>
      </c>
      <c r="J75" s="71" t="str">
        <f>IF(J10="","",J10)</f>
        <v>11. 9. 2023</v>
      </c>
      <c r="K75" s="39"/>
      <c r="L75" s="12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2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6" customHeight="1">
      <c r="A77" s="37"/>
      <c r="B77" s="38"/>
      <c r="C77" s="31" t="s">
        <v>25</v>
      </c>
      <c r="D77" s="39"/>
      <c r="E77" s="39"/>
      <c r="F77" s="26" t="str">
        <f>E13</f>
        <v xml:space="preserve"> </v>
      </c>
      <c r="G77" s="39"/>
      <c r="H77" s="39"/>
      <c r="I77" s="31" t="s">
        <v>30</v>
      </c>
      <c r="J77" s="35" t="str">
        <f>E19</f>
        <v xml:space="preserve"> </v>
      </c>
      <c r="K77" s="39"/>
      <c r="L77" s="12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6" customHeight="1">
      <c r="A78" s="37"/>
      <c r="B78" s="38"/>
      <c r="C78" s="31" t="s">
        <v>28</v>
      </c>
      <c r="D78" s="39"/>
      <c r="E78" s="39"/>
      <c r="F78" s="26" t="str">
        <f>IF(E16="","",E16)</f>
        <v>Vyplň údaj</v>
      </c>
      <c r="G78" s="39"/>
      <c r="H78" s="39"/>
      <c r="I78" s="31" t="s">
        <v>32</v>
      </c>
      <c r="J78" s="35" t="str">
        <f>E22</f>
        <v xml:space="preserve"> </v>
      </c>
      <c r="K78" s="39"/>
      <c r="L78" s="12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2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69"/>
      <c r="B80" s="170"/>
      <c r="C80" s="171" t="s">
        <v>91</v>
      </c>
      <c r="D80" s="172" t="s">
        <v>54</v>
      </c>
      <c r="E80" s="172" t="s">
        <v>50</v>
      </c>
      <c r="F80" s="172" t="s">
        <v>51</v>
      </c>
      <c r="G80" s="172" t="s">
        <v>92</v>
      </c>
      <c r="H80" s="172" t="s">
        <v>93</v>
      </c>
      <c r="I80" s="172" t="s">
        <v>94</v>
      </c>
      <c r="J80" s="172" t="s">
        <v>80</v>
      </c>
      <c r="K80" s="173" t="s">
        <v>95</v>
      </c>
      <c r="L80" s="174"/>
      <c r="M80" s="91" t="s">
        <v>19</v>
      </c>
      <c r="N80" s="92" t="s">
        <v>39</v>
      </c>
      <c r="O80" s="92" t="s">
        <v>96</v>
      </c>
      <c r="P80" s="92" t="s">
        <v>97</v>
      </c>
      <c r="Q80" s="92" t="s">
        <v>98</v>
      </c>
      <c r="R80" s="92" t="s">
        <v>99</v>
      </c>
      <c r="S80" s="92" t="s">
        <v>100</v>
      </c>
      <c r="T80" s="93" t="s">
        <v>101</v>
      </c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</row>
    <row r="81" spans="1:63" s="2" customFormat="1" ht="22.8" customHeight="1">
      <c r="A81" s="37"/>
      <c r="B81" s="38"/>
      <c r="C81" s="98" t="s">
        <v>102</v>
      </c>
      <c r="D81" s="39"/>
      <c r="E81" s="39"/>
      <c r="F81" s="39"/>
      <c r="G81" s="39"/>
      <c r="H81" s="39"/>
      <c r="I81" s="39"/>
      <c r="J81" s="175">
        <f>BK81</f>
        <v>0</v>
      </c>
      <c r="K81" s="39"/>
      <c r="L81" s="43"/>
      <c r="M81" s="94"/>
      <c r="N81" s="176"/>
      <c r="O81" s="95"/>
      <c r="P81" s="177">
        <f>P82+P175</f>
        <v>0</v>
      </c>
      <c r="Q81" s="95"/>
      <c r="R81" s="177">
        <f>R82+R175</f>
        <v>4.2173204</v>
      </c>
      <c r="S81" s="95"/>
      <c r="T81" s="178">
        <f>T82+T175</f>
        <v>56.943039999999996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68</v>
      </c>
      <c r="AU81" s="16" t="s">
        <v>81</v>
      </c>
      <c r="BK81" s="179">
        <f>BK82+BK175</f>
        <v>0</v>
      </c>
    </row>
    <row r="82" spans="1:63" s="12" customFormat="1" ht="25.9" customHeight="1">
      <c r="A82" s="12"/>
      <c r="B82" s="180"/>
      <c r="C82" s="181"/>
      <c r="D82" s="182" t="s">
        <v>68</v>
      </c>
      <c r="E82" s="183" t="s">
        <v>103</v>
      </c>
      <c r="F82" s="183" t="s">
        <v>104</v>
      </c>
      <c r="G82" s="181"/>
      <c r="H82" s="181"/>
      <c r="I82" s="184"/>
      <c r="J82" s="185">
        <f>BK82</f>
        <v>0</v>
      </c>
      <c r="K82" s="181"/>
      <c r="L82" s="186"/>
      <c r="M82" s="187"/>
      <c r="N82" s="188"/>
      <c r="O82" s="188"/>
      <c r="P82" s="189">
        <f>P83+P125+P130+P167+P171</f>
        <v>0</v>
      </c>
      <c r="Q82" s="188"/>
      <c r="R82" s="189">
        <f>R83+R125+R130+R167+R171</f>
        <v>4.2173204</v>
      </c>
      <c r="S82" s="188"/>
      <c r="T82" s="190">
        <f>T83+T125+T130+T167+T171</f>
        <v>56.943039999999996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1" t="s">
        <v>74</v>
      </c>
      <c r="AT82" s="192" t="s">
        <v>68</v>
      </c>
      <c r="AU82" s="192" t="s">
        <v>69</v>
      </c>
      <c r="AY82" s="191" t="s">
        <v>105</v>
      </c>
      <c r="BK82" s="193">
        <f>BK83+BK125+BK130+BK167+BK171</f>
        <v>0</v>
      </c>
    </row>
    <row r="83" spans="1:63" s="12" customFormat="1" ht="22.8" customHeight="1">
      <c r="A83" s="12"/>
      <c r="B83" s="180"/>
      <c r="C83" s="181"/>
      <c r="D83" s="182" t="s">
        <v>68</v>
      </c>
      <c r="E83" s="194" t="s">
        <v>74</v>
      </c>
      <c r="F83" s="194" t="s">
        <v>106</v>
      </c>
      <c r="G83" s="181"/>
      <c r="H83" s="181"/>
      <c r="I83" s="184"/>
      <c r="J83" s="195">
        <f>BK83</f>
        <v>0</v>
      </c>
      <c r="K83" s="181"/>
      <c r="L83" s="186"/>
      <c r="M83" s="187"/>
      <c r="N83" s="188"/>
      <c r="O83" s="188"/>
      <c r="P83" s="189">
        <f>SUM(P84:P124)</f>
        <v>0</v>
      </c>
      <c r="Q83" s="188"/>
      <c r="R83" s="189">
        <f>SUM(R84:R124)</f>
        <v>0.21810000000000002</v>
      </c>
      <c r="S83" s="188"/>
      <c r="T83" s="190">
        <f>SUM(T84:T124)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1" t="s">
        <v>74</v>
      </c>
      <c r="AT83" s="192" t="s">
        <v>68</v>
      </c>
      <c r="AU83" s="192" t="s">
        <v>74</v>
      </c>
      <c r="AY83" s="191" t="s">
        <v>105</v>
      </c>
      <c r="BK83" s="193">
        <f>SUM(BK84:BK124)</f>
        <v>0</v>
      </c>
    </row>
    <row r="84" spans="1:65" s="2" customFormat="1" ht="14.4" customHeight="1">
      <c r="A84" s="37"/>
      <c r="B84" s="38"/>
      <c r="C84" s="196" t="s">
        <v>74</v>
      </c>
      <c r="D84" s="196" t="s">
        <v>107</v>
      </c>
      <c r="E84" s="197" t="s">
        <v>108</v>
      </c>
      <c r="F84" s="198" t="s">
        <v>109</v>
      </c>
      <c r="G84" s="199" t="s">
        <v>110</v>
      </c>
      <c r="H84" s="200">
        <v>30</v>
      </c>
      <c r="I84" s="201"/>
      <c r="J84" s="202">
        <f>ROUND(I84*H84,2)</f>
        <v>0</v>
      </c>
      <c r="K84" s="198" t="s">
        <v>111</v>
      </c>
      <c r="L84" s="43"/>
      <c r="M84" s="203" t="s">
        <v>19</v>
      </c>
      <c r="N84" s="204" t="s">
        <v>40</v>
      </c>
      <c r="O84" s="83"/>
      <c r="P84" s="205">
        <f>O84*H84</f>
        <v>0</v>
      </c>
      <c r="Q84" s="205">
        <v>0.00719</v>
      </c>
      <c r="R84" s="205">
        <f>Q84*H84</f>
        <v>0.2157</v>
      </c>
      <c r="S84" s="205">
        <v>0</v>
      </c>
      <c r="T84" s="206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07" t="s">
        <v>112</v>
      </c>
      <c r="AT84" s="207" t="s">
        <v>107</v>
      </c>
      <c r="AU84" s="207" t="s">
        <v>76</v>
      </c>
      <c r="AY84" s="16" t="s">
        <v>105</v>
      </c>
      <c r="BE84" s="208">
        <f>IF(N84="základní",J84,0)</f>
        <v>0</v>
      </c>
      <c r="BF84" s="208">
        <f>IF(N84="snížená",J84,0)</f>
        <v>0</v>
      </c>
      <c r="BG84" s="208">
        <f>IF(N84="zákl. přenesená",J84,0)</f>
        <v>0</v>
      </c>
      <c r="BH84" s="208">
        <f>IF(N84="sníž. přenesená",J84,0)</f>
        <v>0</v>
      </c>
      <c r="BI84" s="208">
        <f>IF(N84="nulová",J84,0)</f>
        <v>0</v>
      </c>
      <c r="BJ84" s="16" t="s">
        <v>74</v>
      </c>
      <c r="BK84" s="208">
        <f>ROUND(I84*H84,2)</f>
        <v>0</v>
      </c>
      <c r="BL84" s="16" t="s">
        <v>112</v>
      </c>
      <c r="BM84" s="207" t="s">
        <v>113</v>
      </c>
    </row>
    <row r="85" spans="1:47" s="2" customFormat="1" ht="12">
      <c r="A85" s="37"/>
      <c r="B85" s="38"/>
      <c r="C85" s="39"/>
      <c r="D85" s="209" t="s">
        <v>114</v>
      </c>
      <c r="E85" s="39"/>
      <c r="F85" s="210" t="s">
        <v>115</v>
      </c>
      <c r="G85" s="39"/>
      <c r="H85" s="39"/>
      <c r="I85" s="211"/>
      <c r="J85" s="39"/>
      <c r="K85" s="39"/>
      <c r="L85" s="43"/>
      <c r="M85" s="212"/>
      <c r="N85" s="213"/>
      <c r="O85" s="83"/>
      <c r="P85" s="83"/>
      <c r="Q85" s="83"/>
      <c r="R85" s="83"/>
      <c r="S85" s="83"/>
      <c r="T85" s="8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114</v>
      </c>
      <c r="AU85" s="16" t="s">
        <v>76</v>
      </c>
    </row>
    <row r="86" spans="1:47" s="2" customFormat="1" ht="12">
      <c r="A86" s="37"/>
      <c r="B86" s="38"/>
      <c r="C86" s="39"/>
      <c r="D86" s="214" t="s">
        <v>116</v>
      </c>
      <c r="E86" s="39"/>
      <c r="F86" s="215" t="s">
        <v>117</v>
      </c>
      <c r="G86" s="39"/>
      <c r="H86" s="39"/>
      <c r="I86" s="211"/>
      <c r="J86" s="39"/>
      <c r="K86" s="39"/>
      <c r="L86" s="43"/>
      <c r="M86" s="212"/>
      <c r="N86" s="213"/>
      <c r="O86" s="83"/>
      <c r="P86" s="83"/>
      <c r="Q86" s="83"/>
      <c r="R86" s="83"/>
      <c r="S86" s="83"/>
      <c r="T86" s="84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116</v>
      </c>
      <c r="AU86" s="16" t="s">
        <v>76</v>
      </c>
    </row>
    <row r="87" spans="1:65" s="2" customFormat="1" ht="14.4" customHeight="1">
      <c r="A87" s="37"/>
      <c r="B87" s="38"/>
      <c r="C87" s="196" t="s">
        <v>76</v>
      </c>
      <c r="D87" s="196" t="s">
        <v>107</v>
      </c>
      <c r="E87" s="197" t="s">
        <v>118</v>
      </c>
      <c r="F87" s="198" t="s">
        <v>119</v>
      </c>
      <c r="G87" s="199" t="s">
        <v>120</v>
      </c>
      <c r="H87" s="200">
        <v>80</v>
      </c>
      <c r="I87" s="201"/>
      <c r="J87" s="202">
        <f>ROUND(I87*H87,2)</f>
        <v>0</v>
      </c>
      <c r="K87" s="198" t="s">
        <v>111</v>
      </c>
      <c r="L87" s="43"/>
      <c r="M87" s="203" t="s">
        <v>19</v>
      </c>
      <c r="N87" s="204" t="s">
        <v>40</v>
      </c>
      <c r="O87" s="83"/>
      <c r="P87" s="205">
        <f>O87*H87</f>
        <v>0</v>
      </c>
      <c r="Q87" s="205">
        <v>3E-05</v>
      </c>
      <c r="R87" s="205">
        <f>Q87*H87</f>
        <v>0.0024000000000000002</v>
      </c>
      <c r="S87" s="205">
        <v>0</v>
      </c>
      <c r="T87" s="206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207" t="s">
        <v>112</v>
      </c>
      <c r="AT87" s="207" t="s">
        <v>107</v>
      </c>
      <c r="AU87" s="207" t="s">
        <v>76</v>
      </c>
      <c r="AY87" s="16" t="s">
        <v>105</v>
      </c>
      <c r="BE87" s="208">
        <f>IF(N87="základní",J87,0)</f>
        <v>0</v>
      </c>
      <c r="BF87" s="208">
        <f>IF(N87="snížená",J87,0)</f>
        <v>0</v>
      </c>
      <c r="BG87" s="208">
        <f>IF(N87="zákl. přenesená",J87,0)</f>
        <v>0</v>
      </c>
      <c r="BH87" s="208">
        <f>IF(N87="sníž. přenesená",J87,0)</f>
        <v>0</v>
      </c>
      <c r="BI87" s="208">
        <f>IF(N87="nulová",J87,0)</f>
        <v>0</v>
      </c>
      <c r="BJ87" s="16" t="s">
        <v>74</v>
      </c>
      <c r="BK87" s="208">
        <f>ROUND(I87*H87,2)</f>
        <v>0</v>
      </c>
      <c r="BL87" s="16" t="s">
        <v>112</v>
      </c>
      <c r="BM87" s="207" t="s">
        <v>121</v>
      </c>
    </row>
    <row r="88" spans="1:47" s="2" customFormat="1" ht="12">
      <c r="A88" s="37"/>
      <c r="B88" s="38"/>
      <c r="C88" s="39"/>
      <c r="D88" s="209" t="s">
        <v>114</v>
      </c>
      <c r="E88" s="39"/>
      <c r="F88" s="210" t="s">
        <v>122</v>
      </c>
      <c r="G88" s="39"/>
      <c r="H88" s="39"/>
      <c r="I88" s="211"/>
      <c r="J88" s="39"/>
      <c r="K88" s="39"/>
      <c r="L88" s="43"/>
      <c r="M88" s="212"/>
      <c r="N88" s="213"/>
      <c r="O88" s="83"/>
      <c r="P88" s="83"/>
      <c r="Q88" s="83"/>
      <c r="R88" s="83"/>
      <c r="S88" s="83"/>
      <c r="T88" s="84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6" t="s">
        <v>114</v>
      </c>
      <c r="AU88" s="16" t="s">
        <v>76</v>
      </c>
    </row>
    <row r="89" spans="1:47" s="2" customFormat="1" ht="12">
      <c r="A89" s="37"/>
      <c r="B89" s="38"/>
      <c r="C89" s="39"/>
      <c r="D89" s="214" t="s">
        <v>116</v>
      </c>
      <c r="E89" s="39"/>
      <c r="F89" s="215" t="s">
        <v>123</v>
      </c>
      <c r="G89" s="39"/>
      <c r="H89" s="39"/>
      <c r="I89" s="211"/>
      <c r="J89" s="39"/>
      <c r="K89" s="39"/>
      <c r="L89" s="43"/>
      <c r="M89" s="212"/>
      <c r="N89" s="213"/>
      <c r="O89" s="83"/>
      <c r="P89" s="83"/>
      <c r="Q89" s="83"/>
      <c r="R89" s="83"/>
      <c r="S89" s="83"/>
      <c r="T89" s="84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116</v>
      </c>
      <c r="AU89" s="16" t="s">
        <v>76</v>
      </c>
    </row>
    <row r="90" spans="1:65" s="2" customFormat="1" ht="14.4" customHeight="1">
      <c r="A90" s="37"/>
      <c r="B90" s="38"/>
      <c r="C90" s="196" t="s">
        <v>124</v>
      </c>
      <c r="D90" s="196" t="s">
        <v>107</v>
      </c>
      <c r="E90" s="197" t="s">
        <v>125</v>
      </c>
      <c r="F90" s="198" t="s">
        <v>126</v>
      </c>
      <c r="G90" s="199" t="s">
        <v>127</v>
      </c>
      <c r="H90" s="200">
        <v>205.4</v>
      </c>
      <c r="I90" s="201"/>
      <c r="J90" s="202">
        <f>ROUND(I90*H90,2)</f>
        <v>0</v>
      </c>
      <c r="K90" s="198" t="s">
        <v>111</v>
      </c>
      <c r="L90" s="43"/>
      <c r="M90" s="203" t="s">
        <v>19</v>
      </c>
      <c r="N90" s="204" t="s">
        <v>40</v>
      </c>
      <c r="O90" s="83"/>
      <c r="P90" s="205">
        <f>O90*H90</f>
        <v>0</v>
      </c>
      <c r="Q90" s="205">
        <v>0</v>
      </c>
      <c r="R90" s="205">
        <f>Q90*H90</f>
        <v>0</v>
      </c>
      <c r="S90" s="205">
        <v>0</v>
      </c>
      <c r="T90" s="206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07" t="s">
        <v>112</v>
      </c>
      <c r="AT90" s="207" t="s">
        <v>107</v>
      </c>
      <c r="AU90" s="207" t="s">
        <v>76</v>
      </c>
      <c r="AY90" s="16" t="s">
        <v>105</v>
      </c>
      <c r="BE90" s="208">
        <f>IF(N90="základní",J90,0)</f>
        <v>0</v>
      </c>
      <c r="BF90" s="208">
        <f>IF(N90="snížená",J90,0)</f>
        <v>0</v>
      </c>
      <c r="BG90" s="208">
        <f>IF(N90="zákl. přenesená",J90,0)</f>
        <v>0</v>
      </c>
      <c r="BH90" s="208">
        <f>IF(N90="sníž. přenesená",J90,0)</f>
        <v>0</v>
      </c>
      <c r="BI90" s="208">
        <f>IF(N90="nulová",J90,0)</f>
        <v>0</v>
      </c>
      <c r="BJ90" s="16" t="s">
        <v>74</v>
      </c>
      <c r="BK90" s="208">
        <f>ROUND(I90*H90,2)</f>
        <v>0</v>
      </c>
      <c r="BL90" s="16" t="s">
        <v>112</v>
      </c>
      <c r="BM90" s="207" t="s">
        <v>128</v>
      </c>
    </row>
    <row r="91" spans="1:47" s="2" customFormat="1" ht="12">
      <c r="A91" s="37"/>
      <c r="B91" s="38"/>
      <c r="C91" s="39"/>
      <c r="D91" s="209" t="s">
        <v>114</v>
      </c>
      <c r="E91" s="39"/>
      <c r="F91" s="210" t="s">
        <v>129</v>
      </c>
      <c r="G91" s="39"/>
      <c r="H91" s="39"/>
      <c r="I91" s="211"/>
      <c r="J91" s="39"/>
      <c r="K91" s="39"/>
      <c r="L91" s="43"/>
      <c r="M91" s="212"/>
      <c r="N91" s="213"/>
      <c r="O91" s="83"/>
      <c r="P91" s="83"/>
      <c r="Q91" s="83"/>
      <c r="R91" s="83"/>
      <c r="S91" s="83"/>
      <c r="T91" s="84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114</v>
      </c>
      <c r="AU91" s="16" t="s">
        <v>76</v>
      </c>
    </row>
    <row r="92" spans="1:47" s="2" customFormat="1" ht="12">
      <c r="A92" s="37"/>
      <c r="B92" s="38"/>
      <c r="C92" s="39"/>
      <c r="D92" s="214" t="s">
        <v>116</v>
      </c>
      <c r="E92" s="39"/>
      <c r="F92" s="215" t="s">
        <v>130</v>
      </c>
      <c r="G92" s="39"/>
      <c r="H92" s="39"/>
      <c r="I92" s="211"/>
      <c r="J92" s="39"/>
      <c r="K92" s="39"/>
      <c r="L92" s="43"/>
      <c r="M92" s="212"/>
      <c r="N92" s="213"/>
      <c r="O92" s="83"/>
      <c r="P92" s="83"/>
      <c r="Q92" s="83"/>
      <c r="R92" s="83"/>
      <c r="S92" s="83"/>
      <c r="T92" s="84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6" t="s">
        <v>116</v>
      </c>
      <c r="AU92" s="16" t="s">
        <v>76</v>
      </c>
    </row>
    <row r="93" spans="1:51" s="13" customFormat="1" ht="12">
      <c r="A93" s="13"/>
      <c r="B93" s="216"/>
      <c r="C93" s="217"/>
      <c r="D93" s="209" t="s">
        <v>131</v>
      </c>
      <c r="E93" s="218" t="s">
        <v>19</v>
      </c>
      <c r="F93" s="219" t="s">
        <v>132</v>
      </c>
      <c r="G93" s="217"/>
      <c r="H93" s="220">
        <v>205.4</v>
      </c>
      <c r="I93" s="221"/>
      <c r="J93" s="217"/>
      <c r="K93" s="217"/>
      <c r="L93" s="222"/>
      <c r="M93" s="223"/>
      <c r="N93" s="224"/>
      <c r="O93" s="224"/>
      <c r="P93" s="224"/>
      <c r="Q93" s="224"/>
      <c r="R93" s="224"/>
      <c r="S93" s="224"/>
      <c r="T93" s="22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26" t="s">
        <v>131</v>
      </c>
      <c r="AU93" s="226" t="s">
        <v>76</v>
      </c>
      <c r="AV93" s="13" t="s">
        <v>76</v>
      </c>
      <c r="AW93" s="13" t="s">
        <v>31</v>
      </c>
      <c r="AX93" s="13" t="s">
        <v>74</v>
      </c>
      <c r="AY93" s="226" t="s">
        <v>105</v>
      </c>
    </row>
    <row r="94" spans="1:65" s="2" customFormat="1" ht="19.8" customHeight="1">
      <c r="A94" s="37"/>
      <c r="B94" s="38"/>
      <c r="C94" s="196" t="s">
        <v>133</v>
      </c>
      <c r="D94" s="196" t="s">
        <v>107</v>
      </c>
      <c r="E94" s="197" t="s">
        <v>134</v>
      </c>
      <c r="F94" s="198" t="s">
        <v>135</v>
      </c>
      <c r="G94" s="199" t="s">
        <v>136</v>
      </c>
      <c r="H94" s="200">
        <v>2</v>
      </c>
      <c r="I94" s="201"/>
      <c r="J94" s="202">
        <f>ROUND(I94*H94,2)</f>
        <v>0</v>
      </c>
      <c r="K94" s="198" t="s">
        <v>111</v>
      </c>
      <c r="L94" s="43"/>
      <c r="M94" s="203" t="s">
        <v>19</v>
      </c>
      <c r="N94" s="204" t="s">
        <v>40</v>
      </c>
      <c r="O94" s="83"/>
      <c r="P94" s="205">
        <f>O94*H94</f>
        <v>0</v>
      </c>
      <c r="Q94" s="205">
        <v>0</v>
      </c>
      <c r="R94" s="205">
        <f>Q94*H94</f>
        <v>0</v>
      </c>
      <c r="S94" s="205">
        <v>0</v>
      </c>
      <c r="T94" s="206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07" t="s">
        <v>112</v>
      </c>
      <c r="AT94" s="207" t="s">
        <v>107</v>
      </c>
      <c r="AU94" s="207" t="s">
        <v>76</v>
      </c>
      <c r="AY94" s="16" t="s">
        <v>105</v>
      </c>
      <c r="BE94" s="208">
        <f>IF(N94="základní",J94,0)</f>
        <v>0</v>
      </c>
      <c r="BF94" s="208">
        <f>IF(N94="snížená",J94,0)</f>
        <v>0</v>
      </c>
      <c r="BG94" s="208">
        <f>IF(N94="zákl. přenesená",J94,0)</f>
        <v>0</v>
      </c>
      <c r="BH94" s="208">
        <f>IF(N94="sníž. přenesená",J94,0)</f>
        <v>0</v>
      </c>
      <c r="BI94" s="208">
        <f>IF(N94="nulová",J94,0)</f>
        <v>0</v>
      </c>
      <c r="BJ94" s="16" t="s">
        <v>74</v>
      </c>
      <c r="BK94" s="208">
        <f>ROUND(I94*H94,2)</f>
        <v>0</v>
      </c>
      <c r="BL94" s="16" t="s">
        <v>112</v>
      </c>
      <c r="BM94" s="207" t="s">
        <v>137</v>
      </c>
    </row>
    <row r="95" spans="1:47" s="2" customFormat="1" ht="12">
      <c r="A95" s="37"/>
      <c r="B95" s="38"/>
      <c r="C95" s="39"/>
      <c r="D95" s="209" t="s">
        <v>114</v>
      </c>
      <c r="E95" s="39"/>
      <c r="F95" s="210" t="s">
        <v>138</v>
      </c>
      <c r="G95" s="39"/>
      <c r="H95" s="39"/>
      <c r="I95" s="211"/>
      <c r="J95" s="39"/>
      <c r="K95" s="39"/>
      <c r="L95" s="43"/>
      <c r="M95" s="212"/>
      <c r="N95" s="213"/>
      <c r="O95" s="83"/>
      <c r="P95" s="83"/>
      <c r="Q95" s="83"/>
      <c r="R95" s="83"/>
      <c r="S95" s="83"/>
      <c r="T95" s="84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6" t="s">
        <v>114</v>
      </c>
      <c r="AU95" s="16" t="s">
        <v>76</v>
      </c>
    </row>
    <row r="96" spans="1:47" s="2" customFormat="1" ht="12">
      <c r="A96" s="37"/>
      <c r="B96" s="38"/>
      <c r="C96" s="39"/>
      <c r="D96" s="214" t="s">
        <v>116</v>
      </c>
      <c r="E96" s="39"/>
      <c r="F96" s="215" t="s">
        <v>139</v>
      </c>
      <c r="G96" s="39"/>
      <c r="H96" s="39"/>
      <c r="I96" s="211"/>
      <c r="J96" s="39"/>
      <c r="K96" s="39"/>
      <c r="L96" s="43"/>
      <c r="M96" s="212"/>
      <c r="N96" s="213"/>
      <c r="O96" s="83"/>
      <c r="P96" s="83"/>
      <c r="Q96" s="83"/>
      <c r="R96" s="83"/>
      <c r="S96" s="83"/>
      <c r="T96" s="84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6" t="s">
        <v>116</v>
      </c>
      <c r="AU96" s="16" t="s">
        <v>76</v>
      </c>
    </row>
    <row r="97" spans="1:65" s="2" customFormat="1" ht="14.4" customHeight="1">
      <c r="A97" s="37"/>
      <c r="B97" s="38"/>
      <c r="C97" s="196" t="s">
        <v>140</v>
      </c>
      <c r="D97" s="196" t="s">
        <v>107</v>
      </c>
      <c r="E97" s="197" t="s">
        <v>141</v>
      </c>
      <c r="F97" s="198" t="s">
        <v>142</v>
      </c>
      <c r="G97" s="199" t="s">
        <v>136</v>
      </c>
      <c r="H97" s="200">
        <v>2</v>
      </c>
      <c r="I97" s="201"/>
      <c r="J97" s="202">
        <f>ROUND(I97*H97,2)</f>
        <v>0</v>
      </c>
      <c r="K97" s="198" t="s">
        <v>111</v>
      </c>
      <c r="L97" s="43"/>
      <c r="M97" s="203" t="s">
        <v>19</v>
      </c>
      <c r="N97" s="204" t="s">
        <v>40</v>
      </c>
      <c r="O97" s="83"/>
      <c r="P97" s="205">
        <f>O97*H97</f>
        <v>0</v>
      </c>
      <c r="Q97" s="205">
        <v>0</v>
      </c>
      <c r="R97" s="205">
        <f>Q97*H97</f>
        <v>0</v>
      </c>
      <c r="S97" s="205">
        <v>0</v>
      </c>
      <c r="T97" s="206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07" t="s">
        <v>112</v>
      </c>
      <c r="AT97" s="207" t="s">
        <v>107</v>
      </c>
      <c r="AU97" s="207" t="s">
        <v>76</v>
      </c>
      <c r="AY97" s="16" t="s">
        <v>105</v>
      </c>
      <c r="BE97" s="208">
        <f>IF(N97="základní",J97,0)</f>
        <v>0</v>
      </c>
      <c r="BF97" s="208">
        <f>IF(N97="snížená",J97,0)</f>
        <v>0</v>
      </c>
      <c r="BG97" s="208">
        <f>IF(N97="zákl. přenesená",J97,0)</f>
        <v>0</v>
      </c>
      <c r="BH97" s="208">
        <f>IF(N97="sníž. přenesená",J97,0)</f>
        <v>0</v>
      </c>
      <c r="BI97" s="208">
        <f>IF(N97="nulová",J97,0)</f>
        <v>0</v>
      </c>
      <c r="BJ97" s="16" t="s">
        <v>74</v>
      </c>
      <c r="BK97" s="208">
        <f>ROUND(I97*H97,2)</f>
        <v>0</v>
      </c>
      <c r="BL97" s="16" t="s">
        <v>112</v>
      </c>
      <c r="BM97" s="207" t="s">
        <v>143</v>
      </c>
    </row>
    <row r="98" spans="1:47" s="2" customFormat="1" ht="12">
      <c r="A98" s="37"/>
      <c r="B98" s="38"/>
      <c r="C98" s="39"/>
      <c r="D98" s="209" t="s">
        <v>114</v>
      </c>
      <c r="E98" s="39"/>
      <c r="F98" s="210" t="s">
        <v>144</v>
      </c>
      <c r="G98" s="39"/>
      <c r="H98" s="39"/>
      <c r="I98" s="211"/>
      <c r="J98" s="39"/>
      <c r="K98" s="39"/>
      <c r="L98" s="43"/>
      <c r="M98" s="212"/>
      <c r="N98" s="213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114</v>
      </c>
      <c r="AU98" s="16" t="s">
        <v>76</v>
      </c>
    </row>
    <row r="99" spans="1:47" s="2" customFormat="1" ht="12">
      <c r="A99" s="37"/>
      <c r="B99" s="38"/>
      <c r="C99" s="39"/>
      <c r="D99" s="214" t="s">
        <v>116</v>
      </c>
      <c r="E99" s="39"/>
      <c r="F99" s="215" t="s">
        <v>145</v>
      </c>
      <c r="G99" s="39"/>
      <c r="H99" s="39"/>
      <c r="I99" s="211"/>
      <c r="J99" s="39"/>
      <c r="K99" s="39"/>
      <c r="L99" s="43"/>
      <c r="M99" s="212"/>
      <c r="N99" s="213"/>
      <c r="O99" s="83"/>
      <c r="P99" s="83"/>
      <c r="Q99" s="83"/>
      <c r="R99" s="83"/>
      <c r="S99" s="83"/>
      <c r="T99" s="84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6" t="s">
        <v>116</v>
      </c>
      <c r="AU99" s="16" t="s">
        <v>76</v>
      </c>
    </row>
    <row r="100" spans="1:51" s="13" customFormat="1" ht="12">
      <c r="A100" s="13"/>
      <c r="B100" s="216"/>
      <c r="C100" s="217"/>
      <c r="D100" s="209" t="s">
        <v>131</v>
      </c>
      <c r="E100" s="218" t="s">
        <v>19</v>
      </c>
      <c r="F100" s="219" t="s">
        <v>146</v>
      </c>
      <c r="G100" s="217"/>
      <c r="H100" s="220">
        <v>2</v>
      </c>
      <c r="I100" s="221"/>
      <c r="J100" s="217"/>
      <c r="K100" s="217"/>
      <c r="L100" s="222"/>
      <c r="M100" s="223"/>
      <c r="N100" s="224"/>
      <c r="O100" s="224"/>
      <c r="P100" s="224"/>
      <c r="Q100" s="224"/>
      <c r="R100" s="224"/>
      <c r="S100" s="224"/>
      <c r="T100" s="22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26" t="s">
        <v>131</v>
      </c>
      <c r="AU100" s="226" t="s">
        <v>76</v>
      </c>
      <c r="AV100" s="13" t="s">
        <v>76</v>
      </c>
      <c r="AW100" s="13" t="s">
        <v>31</v>
      </c>
      <c r="AX100" s="13" t="s">
        <v>74</v>
      </c>
      <c r="AY100" s="226" t="s">
        <v>105</v>
      </c>
    </row>
    <row r="101" spans="1:65" s="2" customFormat="1" ht="19.8" customHeight="1">
      <c r="A101" s="37"/>
      <c r="B101" s="38"/>
      <c r="C101" s="196" t="s">
        <v>147</v>
      </c>
      <c r="D101" s="196" t="s">
        <v>107</v>
      </c>
      <c r="E101" s="197" t="s">
        <v>148</v>
      </c>
      <c r="F101" s="198" t="s">
        <v>149</v>
      </c>
      <c r="G101" s="199" t="s">
        <v>136</v>
      </c>
      <c r="H101" s="200">
        <v>146.2</v>
      </c>
      <c r="I101" s="201"/>
      <c r="J101" s="202">
        <f>ROUND(I101*H101,2)</f>
        <v>0</v>
      </c>
      <c r="K101" s="198" t="s">
        <v>111</v>
      </c>
      <c r="L101" s="43"/>
      <c r="M101" s="203" t="s">
        <v>19</v>
      </c>
      <c r="N101" s="204" t="s">
        <v>40</v>
      </c>
      <c r="O101" s="83"/>
      <c r="P101" s="205">
        <f>O101*H101</f>
        <v>0</v>
      </c>
      <c r="Q101" s="205">
        <v>0</v>
      </c>
      <c r="R101" s="205">
        <f>Q101*H101</f>
        <v>0</v>
      </c>
      <c r="S101" s="205">
        <v>0</v>
      </c>
      <c r="T101" s="206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07" t="s">
        <v>112</v>
      </c>
      <c r="AT101" s="207" t="s">
        <v>107</v>
      </c>
      <c r="AU101" s="207" t="s">
        <v>76</v>
      </c>
      <c r="AY101" s="16" t="s">
        <v>105</v>
      </c>
      <c r="BE101" s="208">
        <f>IF(N101="základní",J101,0)</f>
        <v>0</v>
      </c>
      <c r="BF101" s="208">
        <f>IF(N101="snížená",J101,0)</f>
        <v>0</v>
      </c>
      <c r="BG101" s="208">
        <f>IF(N101="zákl. přenesená",J101,0)</f>
        <v>0</v>
      </c>
      <c r="BH101" s="208">
        <f>IF(N101="sníž. přenesená",J101,0)</f>
        <v>0</v>
      </c>
      <c r="BI101" s="208">
        <f>IF(N101="nulová",J101,0)</f>
        <v>0</v>
      </c>
      <c r="BJ101" s="16" t="s">
        <v>74</v>
      </c>
      <c r="BK101" s="208">
        <f>ROUND(I101*H101,2)</f>
        <v>0</v>
      </c>
      <c r="BL101" s="16" t="s">
        <v>112</v>
      </c>
      <c r="BM101" s="207" t="s">
        <v>150</v>
      </c>
    </row>
    <row r="102" spans="1:47" s="2" customFormat="1" ht="12">
      <c r="A102" s="37"/>
      <c r="B102" s="38"/>
      <c r="C102" s="39"/>
      <c r="D102" s="209" t="s">
        <v>114</v>
      </c>
      <c r="E102" s="39"/>
      <c r="F102" s="210" t="s">
        <v>151</v>
      </c>
      <c r="G102" s="39"/>
      <c r="H102" s="39"/>
      <c r="I102" s="211"/>
      <c r="J102" s="39"/>
      <c r="K102" s="39"/>
      <c r="L102" s="43"/>
      <c r="M102" s="212"/>
      <c r="N102" s="213"/>
      <c r="O102" s="83"/>
      <c r="P102" s="83"/>
      <c r="Q102" s="83"/>
      <c r="R102" s="83"/>
      <c r="S102" s="83"/>
      <c r="T102" s="84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6" t="s">
        <v>114</v>
      </c>
      <c r="AU102" s="16" t="s">
        <v>76</v>
      </c>
    </row>
    <row r="103" spans="1:47" s="2" customFormat="1" ht="12">
      <c r="A103" s="37"/>
      <c r="B103" s="38"/>
      <c r="C103" s="39"/>
      <c r="D103" s="214" t="s">
        <v>116</v>
      </c>
      <c r="E103" s="39"/>
      <c r="F103" s="215" t="s">
        <v>152</v>
      </c>
      <c r="G103" s="39"/>
      <c r="H103" s="39"/>
      <c r="I103" s="211"/>
      <c r="J103" s="39"/>
      <c r="K103" s="39"/>
      <c r="L103" s="43"/>
      <c r="M103" s="212"/>
      <c r="N103" s="213"/>
      <c r="O103" s="83"/>
      <c r="P103" s="83"/>
      <c r="Q103" s="83"/>
      <c r="R103" s="83"/>
      <c r="S103" s="83"/>
      <c r="T103" s="84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6" t="s">
        <v>116</v>
      </c>
      <c r="AU103" s="16" t="s">
        <v>76</v>
      </c>
    </row>
    <row r="104" spans="1:51" s="13" customFormat="1" ht="12">
      <c r="A104" s="13"/>
      <c r="B104" s="216"/>
      <c r="C104" s="217"/>
      <c r="D104" s="209" t="s">
        <v>131</v>
      </c>
      <c r="E104" s="218" t="s">
        <v>19</v>
      </c>
      <c r="F104" s="219" t="s">
        <v>153</v>
      </c>
      <c r="G104" s="217"/>
      <c r="H104" s="220">
        <v>146.2</v>
      </c>
      <c r="I104" s="221"/>
      <c r="J104" s="217"/>
      <c r="K104" s="217"/>
      <c r="L104" s="222"/>
      <c r="M104" s="223"/>
      <c r="N104" s="224"/>
      <c r="O104" s="224"/>
      <c r="P104" s="224"/>
      <c r="Q104" s="224"/>
      <c r="R104" s="224"/>
      <c r="S104" s="224"/>
      <c r="T104" s="22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6" t="s">
        <v>131</v>
      </c>
      <c r="AU104" s="226" t="s">
        <v>76</v>
      </c>
      <c r="AV104" s="13" t="s">
        <v>76</v>
      </c>
      <c r="AW104" s="13" t="s">
        <v>31</v>
      </c>
      <c r="AX104" s="13" t="s">
        <v>74</v>
      </c>
      <c r="AY104" s="226" t="s">
        <v>105</v>
      </c>
    </row>
    <row r="105" spans="1:65" s="2" customFormat="1" ht="14.4" customHeight="1">
      <c r="A105" s="37"/>
      <c r="B105" s="38"/>
      <c r="C105" s="196" t="s">
        <v>112</v>
      </c>
      <c r="D105" s="196" t="s">
        <v>107</v>
      </c>
      <c r="E105" s="197" t="s">
        <v>154</v>
      </c>
      <c r="F105" s="198" t="s">
        <v>155</v>
      </c>
      <c r="G105" s="199" t="s">
        <v>136</v>
      </c>
      <c r="H105" s="200">
        <v>4</v>
      </c>
      <c r="I105" s="201"/>
      <c r="J105" s="202">
        <f>ROUND(I105*H105,2)</f>
        <v>0</v>
      </c>
      <c r="K105" s="198" t="s">
        <v>111</v>
      </c>
      <c r="L105" s="43"/>
      <c r="M105" s="203" t="s">
        <v>19</v>
      </c>
      <c r="N105" s="204" t="s">
        <v>40</v>
      </c>
      <c r="O105" s="83"/>
      <c r="P105" s="205">
        <f>O105*H105</f>
        <v>0</v>
      </c>
      <c r="Q105" s="205">
        <v>0</v>
      </c>
      <c r="R105" s="205">
        <f>Q105*H105</f>
        <v>0</v>
      </c>
      <c r="S105" s="205">
        <v>0</v>
      </c>
      <c r="T105" s="206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207" t="s">
        <v>112</v>
      </c>
      <c r="AT105" s="207" t="s">
        <v>107</v>
      </c>
      <c r="AU105" s="207" t="s">
        <v>76</v>
      </c>
      <c r="AY105" s="16" t="s">
        <v>105</v>
      </c>
      <c r="BE105" s="208">
        <f>IF(N105="základní",J105,0)</f>
        <v>0</v>
      </c>
      <c r="BF105" s="208">
        <f>IF(N105="snížená",J105,0)</f>
        <v>0</v>
      </c>
      <c r="BG105" s="208">
        <f>IF(N105="zákl. přenesená",J105,0)</f>
        <v>0</v>
      </c>
      <c r="BH105" s="208">
        <f>IF(N105="sníž. přenesená",J105,0)</f>
        <v>0</v>
      </c>
      <c r="BI105" s="208">
        <f>IF(N105="nulová",J105,0)</f>
        <v>0</v>
      </c>
      <c r="BJ105" s="16" t="s">
        <v>74</v>
      </c>
      <c r="BK105" s="208">
        <f>ROUND(I105*H105,2)</f>
        <v>0</v>
      </c>
      <c r="BL105" s="16" t="s">
        <v>112</v>
      </c>
      <c r="BM105" s="207" t="s">
        <v>156</v>
      </c>
    </row>
    <row r="106" spans="1:47" s="2" customFormat="1" ht="12">
      <c r="A106" s="37"/>
      <c r="B106" s="38"/>
      <c r="C106" s="39"/>
      <c r="D106" s="209" t="s">
        <v>114</v>
      </c>
      <c r="E106" s="39"/>
      <c r="F106" s="210" t="s">
        <v>157</v>
      </c>
      <c r="G106" s="39"/>
      <c r="H106" s="39"/>
      <c r="I106" s="211"/>
      <c r="J106" s="39"/>
      <c r="K106" s="39"/>
      <c r="L106" s="43"/>
      <c r="M106" s="212"/>
      <c r="N106" s="213"/>
      <c r="O106" s="83"/>
      <c r="P106" s="83"/>
      <c r="Q106" s="83"/>
      <c r="R106" s="83"/>
      <c r="S106" s="83"/>
      <c r="T106" s="84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16" t="s">
        <v>114</v>
      </c>
      <c r="AU106" s="16" t="s">
        <v>76</v>
      </c>
    </row>
    <row r="107" spans="1:47" s="2" customFormat="1" ht="12">
      <c r="A107" s="37"/>
      <c r="B107" s="38"/>
      <c r="C107" s="39"/>
      <c r="D107" s="214" t="s">
        <v>116</v>
      </c>
      <c r="E107" s="39"/>
      <c r="F107" s="215" t="s">
        <v>158</v>
      </c>
      <c r="G107" s="39"/>
      <c r="H107" s="39"/>
      <c r="I107" s="211"/>
      <c r="J107" s="39"/>
      <c r="K107" s="39"/>
      <c r="L107" s="43"/>
      <c r="M107" s="212"/>
      <c r="N107" s="213"/>
      <c r="O107" s="83"/>
      <c r="P107" s="83"/>
      <c r="Q107" s="83"/>
      <c r="R107" s="83"/>
      <c r="S107" s="83"/>
      <c r="T107" s="84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16" t="s">
        <v>116</v>
      </c>
      <c r="AU107" s="16" t="s">
        <v>76</v>
      </c>
    </row>
    <row r="108" spans="1:65" s="2" customFormat="1" ht="14.4" customHeight="1">
      <c r="A108" s="37"/>
      <c r="B108" s="38"/>
      <c r="C108" s="196" t="s">
        <v>159</v>
      </c>
      <c r="D108" s="196" t="s">
        <v>107</v>
      </c>
      <c r="E108" s="197" t="s">
        <v>160</v>
      </c>
      <c r="F108" s="198" t="s">
        <v>161</v>
      </c>
      <c r="G108" s="199" t="s">
        <v>136</v>
      </c>
      <c r="H108" s="200">
        <v>2</v>
      </c>
      <c r="I108" s="201"/>
      <c r="J108" s="202">
        <f>ROUND(I108*H108,2)</f>
        <v>0</v>
      </c>
      <c r="K108" s="198" t="s">
        <v>111</v>
      </c>
      <c r="L108" s="43"/>
      <c r="M108" s="203" t="s">
        <v>19</v>
      </c>
      <c r="N108" s="204" t="s">
        <v>40</v>
      </c>
      <c r="O108" s="83"/>
      <c r="P108" s="205">
        <f>O108*H108</f>
        <v>0</v>
      </c>
      <c r="Q108" s="205">
        <v>0</v>
      </c>
      <c r="R108" s="205">
        <f>Q108*H108</f>
        <v>0</v>
      </c>
      <c r="S108" s="205">
        <v>0</v>
      </c>
      <c r="T108" s="206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207" t="s">
        <v>112</v>
      </c>
      <c r="AT108" s="207" t="s">
        <v>107</v>
      </c>
      <c r="AU108" s="207" t="s">
        <v>76</v>
      </c>
      <c r="AY108" s="16" t="s">
        <v>105</v>
      </c>
      <c r="BE108" s="208">
        <f>IF(N108="základní",J108,0)</f>
        <v>0</v>
      </c>
      <c r="BF108" s="208">
        <f>IF(N108="snížená",J108,0)</f>
        <v>0</v>
      </c>
      <c r="BG108" s="208">
        <f>IF(N108="zákl. přenesená",J108,0)</f>
        <v>0</v>
      </c>
      <c r="BH108" s="208">
        <f>IF(N108="sníž. přenesená",J108,0)</f>
        <v>0</v>
      </c>
      <c r="BI108" s="208">
        <f>IF(N108="nulová",J108,0)</f>
        <v>0</v>
      </c>
      <c r="BJ108" s="16" t="s">
        <v>74</v>
      </c>
      <c r="BK108" s="208">
        <f>ROUND(I108*H108,2)</f>
        <v>0</v>
      </c>
      <c r="BL108" s="16" t="s">
        <v>112</v>
      </c>
      <c r="BM108" s="207" t="s">
        <v>162</v>
      </c>
    </row>
    <row r="109" spans="1:47" s="2" customFormat="1" ht="12">
      <c r="A109" s="37"/>
      <c r="B109" s="38"/>
      <c r="C109" s="39"/>
      <c r="D109" s="209" t="s">
        <v>114</v>
      </c>
      <c r="E109" s="39"/>
      <c r="F109" s="210" t="s">
        <v>163</v>
      </c>
      <c r="G109" s="39"/>
      <c r="H109" s="39"/>
      <c r="I109" s="211"/>
      <c r="J109" s="39"/>
      <c r="K109" s="39"/>
      <c r="L109" s="43"/>
      <c r="M109" s="212"/>
      <c r="N109" s="213"/>
      <c r="O109" s="83"/>
      <c r="P109" s="83"/>
      <c r="Q109" s="83"/>
      <c r="R109" s="83"/>
      <c r="S109" s="83"/>
      <c r="T109" s="84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16" t="s">
        <v>114</v>
      </c>
      <c r="AU109" s="16" t="s">
        <v>76</v>
      </c>
    </row>
    <row r="110" spans="1:47" s="2" customFormat="1" ht="12">
      <c r="A110" s="37"/>
      <c r="B110" s="38"/>
      <c r="C110" s="39"/>
      <c r="D110" s="214" t="s">
        <v>116</v>
      </c>
      <c r="E110" s="39"/>
      <c r="F110" s="215" t="s">
        <v>164</v>
      </c>
      <c r="G110" s="39"/>
      <c r="H110" s="39"/>
      <c r="I110" s="211"/>
      <c r="J110" s="39"/>
      <c r="K110" s="39"/>
      <c r="L110" s="43"/>
      <c r="M110" s="212"/>
      <c r="N110" s="213"/>
      <c r="O110" s="83"/>
      <c r="P110" s="83"/>
      <c r="Q110" s="83"/>
      <c r="R110" s="83"/>
      <c r="S110" s="83"/>
      <c r="T110" s="84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16" t="s">
        <v>116</v>
      </c>
      <c r="AU110" s="16" t="s">
        <v>76</v>
      </c>
    </row>
    <row r="111" spans="1:65" s="2" customFormat="1" ht="14.4" customHeight="1">
      <c r="A111" s="37"/>
      <c r="B111" s="38"/>
      <c r="C111" s="196" t="s">
        <v>165</v>
      </c>
      <c r="D111" s="196" t="s">
        <v>107</v>
      </c>
      <c r="E111" s="197" t="s">
        <v>166</v>
      </c>
      <c r="F111" s="198" t="s">
        <v>167</v>
      </c>
      <c r="G111" s="199" t="s">
        <v>136</v>
      </c>
      <c r="H111" s="200">
        <v>83</v>
      </c>
      <c r="I111" s="201"/>
      <c r="J111" s="202">
        <f>ROUND(I111*H111,2)</f>
        <v>0</v>
      </c>
      <c r="K111" s="198" t="s">
        <v>111</v>
      </c>
      <c r="L111" s="43"/>
      <c r="M111" s="203" t="s">
        <v>19</v>
      </c>
      <c r="N111" s="204" t="s">
        <v>40</v>
      </c>
      <c r="O111" s="83"/>
      <c r="P111" s="205">
        <f>O111*H111</f>
        <v>0</v>
      </c>
      <c r="Q111" s="205">
        <v>0</v>
      </c>
      <c r="R111" s="205">
        <f>Q111*H111</f>
        <v>0</v>
      </c>
      <c r="S111" s="205">
        <v>0</v>
      </c>
      <c r="T111" s="206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207" t="s">
        <v>112</v>
      </c>
      <c r="AT111" s="207" t="s">
        <v>107</v>
      </c>
      <c r="AU111" s="207" t="s">
        <v>76</v>
      </c>
      <c r="AY111" s="16" t="s">
        <v>105</v>
      </c>
      <c r="BE111" s="208">
        <f>IF(N111="základní",J111,0)</f>
        <v>0</v>
      </c>
      <c r="BF111" s="208">
        <f>IF(N111="snížená",J111,0)</f>
        <v>0</v>
      </c>
      <c r="BG111" s="208">
        <f>IF(N111="zákl. přenesená",J111,0)</f>
        <v>0</v>
      </c>
      <c r="BH111" s="208">
        <f>IF(N111="sníž. přenesená",J111,0)</f>
        <v>0</v>
      </c>
      <c r="BI111" s="208">
        <f>IF(N111="nulová",J111,0)</f>
        <v>0</v>
      </c>
      <c r="BJ111" s="16" t="s">
        <v>74</v>
      </c>
      <c r="BK111" s="208">
        <f>ROUND(I111*H111,2)</f>
        <v>0</v>
      </c>
      <c r="BL111" s="16" t="s">
        <v>112</v>
      </c>
      <c r="BM111" s="207" t="s">
        <v>168</v>
      </c>
    </row>
    <row r="112" spans="1:47" s="2" customFormat="1" ht="12">
      <c r="A112" s="37"/>
      <c r="B112" s="38"/>
      <c r="C112" s="39"/>
      <c r="D112" s="209" t="s">
        <v>114</v>
      </c>
      <c r="E112" s="39"/>
      <c r="F112" s="210" t="s">
        <v>169</v>
      </c>
      <c r="G112" s="39"/>
      <c r="H112" s="39"/>
      <c r="I112" s="211"/>
      <c r="J112" s="39"/>
      <c r="K112" s="39"/>
      <c r="L112" s="43"/>
      <c r="M112" s="212"/>
      <c r="N112" s="213"/>
      <c r="O112" s="83"/>
      <c r="P112" s="83"/>
      <c r="Q112" s="83"/>
      <c r="R112" s="83"/>
      <c r="S112" s="83"/>
      <c r="T112" s="84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T112" s="16" t="s">
        <v>114</v>
      </c>
      <c r="AU112" s="16" t="s">
        <v>76</v>
      </c>
    </row>
    <row r="113" spans="1:47" s="2" customFormat="1" ht="12">
      <c r="A113" s="37"/>
      <c r="B113" s="38"/>
      <c r="C113" s="39"/>
      <c r="D113" s="214" t="s">
        <v>116</v>
      </c>
      <c r="E113" s="39"/>
      <c r="F113" s="215" t="s">
        <v>170</v>
      </c>
      <c r="G113" s="39"/>
      <c r="H113" s="39"/>
      <c r="I113" s="211"/>
      <c r="J113" s="39"/>
      <c r="K113" s="39"/>
      <c r="L113" s="43"/>
      <c r="M113" s="212"/>
      <c r="N113" s="213"/>
      <c r="O113" s="83"/>
      <c r="P113" s="83"/>
      <c r="Q113" s="83"/>
      <c r="R113" s="83"/>
      <c r="S113" s="83"/>
      <c r="T113" s="84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16" t="s">
        <v>116</v>
      </c>
      <c r="AU113" s="16" t="s">
        <v>76</v>
      </c>
    </row>
    <row r="114" spans="1:51" s="13" customFormat="1" ht="12">
      <c r="A114" s="13"/>
      <c r="B114" s="216"/>
      <c r="C114" s="217"/>
      <c r="D114" s="209" t="s">
        <v>131</v>
      </c>
      <c r="E114" s="218" t="s">
        <v>19</v>
      </c>
      <c r="F114" s="219" t="s">
        <v>171</v>
      </c>
      <c r="G114" s="217"/>
      <c r="H114" s="220">
        <v>83</v>
      </c>
      <c r="I114" s="221"/>
      <c r="J114" s="217"/>
      <c r="K114" s="217"/>
      <c r="L114" s="222"/>
      <c r="M114" s="223"/>
      <c r="N114" s="224"/>
      <c r="O114" s="224"/>
      <c r="P114" s="224"/>
      <c r="Q114" s="224"/>
      <c r="R114" s="224"/>
      <c r="S114" s="224"/>
      <c r="T114" s="22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6" t="s">
        <v>131</v>
      </c>
      <c r="AU114" s="226" t="s">
        <v>76</v>
      </c>
      <c r="AV114" s="13" t="s">
        <v>76</v>
      </c>
      <c r="AW114" s="13" t="s">
        <v>31</v>
      </c>
      <c r="AX114" s="13" t="s">
        <v>74</v>
      </c>
      <c r="AY114" s="226" t="s">
        <v>105</v>
      </c>
    </row>
    <row r="115" spans="1:65" s="2" customFormat="1" ht="14.4" customHeight="1">
      <c r="A115" s="37"/>
      <c r="B115" s="38"/>
      <c r="C115" s="196" t="s">
        <v>172</v>
      </c>
      <c r="D115" s="196" t="s">
        <v>107</v>
      </c>
      <c r="E115" s="197" t="s">
        <v>173</v>
      </c>
      <c r="F115" s="198" t="s">
        <v>174</v>
      </c>
      <c r="G115" s="199" t="s">
        <v>136</v>
      </c>
      <c r="H115" s="200">
        <v>63.2</v>
      </c>
      <c r="I115" s="201"/>
      <c r="J115" s="202">
        <f>ROUND(I115*H115,2)</f>
        <v>0</v>
      </c>
      <c r="K115" s="198" t="s">
        <v>111</v>
      </c>
      <c r="L115" s="43"/>
      <c r="M115" s="203" t="s">
        <v>19</v>
      </c>
      <c r="N115" s="204" t="s">
        <v>40</v>
      </c>
      <c r="O115" s="83"/>
      <c r="P115" s="205">
        <f>O115*H115</f>
        <v>0</v>
      </c>
      <c r="Q115" s="205">
        <v>0</v>
      </c>
      <c r="R115" s="205">
        <f>Q115*H115</f>
        <v>0</v>
      </c>
      <c r="S115" s="205">
        <v>0</v>
      </c>
      <c r="T115" s="206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207" t="s">
        <v>112</v>
      </c>
      <c r="AT115" s="207" t="s">
        <v>107</v>
      </c>
      <c r="AU115" s="207" t="s">
        <v>76</v>
      </c>
      <c r="AY115" s="16" t="s">
        <v>105</v>
      </c>
      <c r="BE115" s="208">
        <f>IF(N115="základní",J115,0)</f>
        <v>0</v>
      </c>
      <c r="BF115" s="208">
        <f>IF(N115="snížená",J115,0)</f>
        <v>0</v>
      </c>
      <c r="BG115" s="208">
        <f>IF(N115="zákl. přenesená",J115,0)</f>
        <v>0</v>
      </c>
      <c r="BH115" s="208">
        <f>IF(N115="sníž. přenesená",J115,0)</f>
        <v>0</v>
      </c>
      <c r="BI115" s="208">
        <f>IF(N115="nulová",J115,0)</f>
        <v>0</v>
      </c>
      <c r="BJ115" s="16" t="s">
        <v>74</v>
      </c>
      <c r="BK115" s="208">
        <f>ROUND(I115*H115,2)</f>
        <v>0</v>
      </c>
      <c r="BL115" s="16" t="s">
        <v>112</v>
      </c>
      <c r="BM115" s="207" t="s">
        <v>175</v>
      </c>
    </row>
    <row r="116" spans="1:47" s="2" customFormat="1" ht="12">
      <c r="A116" s="37"/>
      <c r="B116" s="38"/>
      <c r="C116" s="39"/>
      <c r="D116" s="209" t="s">
        <v>114</v>
      </c>
      <c r="E116" s="39"/>
      <c r="F116" s="210" t="s">
        <v>176</v>
      </c>
      <c r="G116" s="39"/>
      <c r="H116" s="39"/>
      <c r="I116" s="211"/>
      <c r="J116" s="39"/>
      <c r="K116" s="39"/>
      <c r="L116" s="43"/>
      <c r="M116" s="212"/>
      <c r="N116" s="213"/>
      <c r="O116" s="83"/>
      <c r="P116" s="83"/>
      <c r="Q116" s="83"/>
      <c r="R116" s="83"/>
      <c r="S116" s="83"/>
      <c r="T116" s="84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16" t="s">
        <v>114</v>
      </c>
      <c r="AU116" s="16" t="s">
        <v>76</v>
      </c>
    </row>
    <row r="117" spans="1:47" s="2" customFormat="1" ht="12">
      <c r="A117" s="37"/>
      <c r="B117" s="38"/>
      <c r="C117" s="39"/>
      <c r="D117" s="214" t="s">
        <v>116</v>
      </c>
      <c r="E117" s="39"/>
      <c r="F117" s="215" t="s">
        <v>177</v>
      </c>
      <c r="G117" s="39"/>
      <c r="H117" s="39"/>
      <c r="I117" s="211"/>
      <c r="J117" s="39"/>
      <c r="K117" s="39"/>
      <c r="L117" s="43"/>
      <c r="M117" s="212"/>
      <c r="N117" s="213"/>
      <c r="O117" s="83"/>
      <c r="P117" s="83"/>
      <c r="Q117" s="83"/>
      <c r="R117" s="83"/>
      <c r="S117" s="83"/>
      <c r="T117" s="84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6" t="s">
        <v>116</v>
      </c>
      <c r="AU117" s="16" t="s">
        <v>76</v>
      </c>
    </row>
    <row r="118" spans="1:51" s="13" customFormat="1" ht="12">
      <c r="A118" s="13"/>
      <c r="B118" s="216"/>
      <c r="C118" s="217"/>
      <c r="D118" s="209" t="s">
        <v>131</v>
      </c>
      <c r="E118" s="218" t="s">
        <v>19</v>
      </c>
      <c r="F118" s="219" t="s">
        <v>178</v>
      </c>
      <c r="G118" s="217"/>
      <c r="H118" s="220">
        <v>63.2</v>
      </c>
      <c r="I118" s="221"/>
      <c r="J118" s="217"/>
      <c r="K118" s="217"/>
      <c r="L118" s="222"/>
      <c r="M118" s="223"/>
      <c r="N118" s="224"/>
      <c r="O118" s="224"/>
      <c r="P118" s="224"/>
      <c r="Q118" s="224"/>
      <c r="R118" s="224"/>
      <c r="S118" s="224"/>
      <c r="T118" s="22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6" t="s">
        <v>131</v>
      </c>
      <c r="AU118" s="226" t="s">
        <v>76</v>
      </c>
      <c r="AV118" s="13" t="s">
        <v>76</v>
      </c>
      <c r="AW118" s="13" t="s">
        <v>31</v>
      </c>
      <c r="AX118" s="13" t="s">
        <v>74</v>
      </c>
      <c r="AY118" s="226" t="s">
        <v>105</v>
      </c>
    </row>
    <row r="119" spans="1:65" s="2" customFormat="1" ht="14.4" customHeight="1">
      <c r="A119" s="37"/>
      <c r="B119" s="38"/>
      <c r="C119" s="196" t="s">
        <v>8</v>
      </c>
      <c r="D119" s="196" t="s">
        <v>107</v>
      </c>
      <c r="E119" s="197" t="s">
        <v>179</v>
      </c>
      <c r="F119" s="198" t="s">
        <v>180</v>
      </c>
      <c r="G119" s="199" t="s">
        <v>136</v>
      </c>
      <c r="H119" s="200">
        <v>63.2</v>
      </c>
      <c r="I119" s="201"/>
      <c r="J119" s="202">
        <f>ROUND(I119*H119,2)</f>
        <v>0</v>
      </c>
      <c r="K119" s="198" t="s">
        <v>111</v>
      </c>
      <c r="L119" s="43"/>
      <c r="M119" s="203" t="s">
        <v>19</v>
      </c>
      <c r="N119" s="204" t="s">
        <v>40</v>
      </c>
      <c r="O119" s="83"/>
      <c r="P119" s="205">
        <f>O119*H119</f>
        <v>0</v>
      </c>
      <c r="Q119" s="205">
        <v>0</v>
      </c>
      <c r="R119" s="205">
        <f>Q119*H119</f>
        <v>0</v>
      </c>
      <c r="S119" s="205">
        <v>0</v>
      </c>
      <c r="T119" s="206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07" t="s">
        <v>112</v>
      </c>
      <c r="AT119" s="207" t="s">
        <v>107</v>
      </c>
      <c r="AU119" s="207" t="s">
        <v>76</v>
      </c>
      <c r="AY119" s="16" t="s">
        <v>105</v>
      </c>
      <c r="BE119" s="208">
        <f>IF(N119="základní",J119,0)</f>
        <v>0</v>
      </c>
      <c r="BF119" s="208">
        <f>IF(N119="snížená",J119,0)</f>
        <v>0</v>
      </c>
      <c r="BG119" s="208">
        <f>IF(N119="zákl. přenesená",J119,0)</f>
        <v>0</v>
      </c>
      <c r="BH119" s="208">
        <f>IF(N119="sníž. přenesená",J119,0)</f>
        <v>0</v>
      </c>
      <c r="BI119" s="208">
        <f>IF(N119="nulová",J119,0)</f>
        <v>0</v>
      </c>
      <c r="BJ119" s="16" t="s">
        <v>74</v>
      </c>
      <c r="BK119" s="208">
        <f>ROUND(I119*H119,2)</f>
        <v>0</v>
      </c>
      <c r="BL119" s="16" t="s">
        <v>112</v>
      </c>
      <c r="BM119" s="207" t="s">
        <v>181</v>
      </c>
    </row>
    <row r="120" spans="1:47" s="2" customFormat="1" ht="12">
      <c r="A120" s="37"/>
      <c r="B120" s="38"/>
      <c r="C120" s="39"/>
      <c r="D120" s="209" t="s">
        <v>114</v>
      </c>
      <c r="E120" s="39"/>
      <c r="F120" s="210" t="s">
        <v>182</v>
      </c>
      <c r="G120" s="39"/>
      <c r="H120" s="39"/>
      <c r="I120" s="211"/>
      <c r="J120" s="39"/>
      <c r="K120" s="39"/>
      <c r="L120" s="43"/>
      <c r="M120" s="212"/>
      <c r="N120" s="213"/>
      <c r="O120" s="83"/>
      <c r="P120" s="83"/>
      <c r="Q120" s="83"/>
      <c r="R120" s="83"/>
      <c r="S120" s="83"/>
      <c r="T120" s="84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114</v>
      </c>
      <c r="AU120" s="16" t="s">
        <v>76</v>
      </c>
    </row>
    <row r="121" spans="1:47" s="2" customFormat="1" ht="12">
      <c r="A121" s="37"/>
      <c r="B121" s="38"/>
      <c r="C121" s="39"/>
      <c r="D121" s="214" t="s">
        <v>116</v>
      </c>
      <c r="E121" s="39"/>
      <c r="F121" s="215" t="s">
        <v>183</v>
      </c>
      <c r="G121" s="39"/>
      <c r="H121" s="39"/>
      <c r="I121" s="211"/>
      <c r="J121" s="39"/>
      <c r="K121" s="39"/>
      <c r="L121" s="43"/>
      <c r="M121" s="212"/>
      <c r="N121" s="213"/>
      <c r="O121" s="83"/>
      <c r="P121" s="83"/>
      <c r="Q121" s="83"/>
      <c r="R121" s="83"/>
      <c r="S121" s="83"/>
      <c r="T121" s="84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116</v>
      </c>
      <c r="AU121" s="16" t="s">
        <v>76</v>
      </c>
    </row>
    <row r="122" spans="1:65" s="2" customFormat="1" ht="14.4" customHeight="1">
      <c r="A122" s="37"/>
      <c r="B122" s="38"/>
      <c r="C122" s="196" t="s">
        <v>184</v>
      </c>
      <c r="D122" s="196" t="s">
        <v>107</v>
      </c>
      <c r="E122" s="197" t="s">
        <v>185</v>
      </c>
      <c r="F122" s="198" t="s">
        <v>186</v>
      </c>
      <c r="G122" s="199" t="s">
        <v>127</v>
      </c>
      <c r="H122" s="200">
        <v>205.4</v>
      </c>
      <c r="I122" s="201"/>
      <c r="J122" s="202">
        <f>ROUND(I122*H122,2)</f>
        <v>0</v>
      </c>
      <c r="K122" s="198" t="s">
        <v>111</v>
      </c>
      <c r="L122" s="43"/>
      <c r="M122" s="203" t="s">
        <v>19</v>
      </c>
      <c r="N122" s="204" t="s">
        <v>40</v>
      </c>
      <c r="O122" s="83"/>
      <c r="P122" s="205">
        <f>O122*H122</f>
        <v>0</v>
      </c>
      <c r="Q122" s="205">
        <v>0</v>
      </c>
      <c r="R122" s="205">
        <f>Q122*H122</f>
        <v>0</v>
      </c>
      <c r="S122" s="205">
        <v>0</v>
      </c>
      <c r="T122" s="206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07" t="s">
        <v>112</v>
      </c>
      <c r="AT122" s="207" t="s">
        <v>107</v>
      </c>
      <c r="AU122" s="207" t="s">
        <v>76</v>
      </c>
      <c r="AY122" s="16" t="s">
        <v>105</v>
      </c>
      <c r="BE122" s="208">
        <f>IF(N122="základní",J122,0)</f>
        <v>0</v>
      </c>
      <c r="BF122" s="208">
        <f>IF(N122="snížená",J122,0)</f>
        <v>0</v>
      </c>
      <c r="BG122" s="208">
        <f>IF(N122="zákl. přenesená",J122,0)</f>
        <v>0</v>
      </c>
      <c r="BH122" s="208">
        <f>IF(N122="sníž. přenesená",J122,0)</f>
        <v>0</v>
      </c>
      <c r="BI122" s="208">
        <f>IF(N122="nulová",J122,0)</f>
        <v>0</v>
      </c>
      <c r="BJ122" s="16" t="s">
        <v>74</v>
      </c>
      <c r="BK122" s="208">
        <f>ROUND(I122*H122,2)</f>
        <v>0</v>
      </c>
      <c r="BL122" s="16" t="s">
        <v>112</v>
      </c>
      <c r="BM122" s="207" t="s">
        <v>187</v>
      </c>
    </row>
    <row r="123" spans="1:47" s="2" customFormat="1" ht="12">
      <c r="A123" s="37"/>
      <c r="B123" s="38"/>
      <c r="C123" s="39"/>
      <c r="D123" s="209" t="s">
        <v>114</v>
      </c>
      <c r="E123" s="39"/>
      <c r="F123" s="210" t="s">
        <v>188</v>
      </c>
      <c r="G123" s="39"/>
      <c r="H123" s="39"/>
      <c r="I123" s="211"/>
      <c r="J123" s="39"/>
      <c r="K123" s="39"/>
      <c r="L123" s="43"/>
      <c r="M123" s="212"/>
      <c r="N123" s="213"/>
      <c r="O123" s="83"/>
      <c r="P123" s="83"/>
      <c r="Q123" s="83"/>
      <c r="R123" s="83"/>
      <c r="S123" s="83"/>
      <c r="T123" s="84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114</v>
      </c>
      <c r="AU123" s="16" t="s">
        <v>76</v>
      </c>
    </row>
    <row r="124" spans="1:47" s="2" customFormat="1" ht="12">
      <c r="A124" s="37"/>
      <c r="B124" s="38"/>
      <c r="C124" s="39"/>
      <c r="D124" s="214" t="s">
        <v>116</v>
      </c>
      <c r="E124" s="39"/>
      <c r="F124" s="215" t="s">
        <v>189</v>
      </c>
      <c r="G124" s="39"/>
      <c r="H124" s="39"/>
      <c r="I124" s="211"/>
      <c r="J124" s="39"/>
      <c r="K124" s="39"/>
      <c r="L124" s="43"/>
      <c r="M124" s="212"/>
      <c r="N124" s="213"/>
      <c r="O124" s="83"/>
      <c r="P124" s="83"/>
      <c r="Q124" s="83"/>
      <c r="R124" s="83"/>
      <c r="S124" s="83"/>
      <c r="T124" s="84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116</v>
      </c>
      <c r="AU124" s="16" t="s">
        <v>76</v>
      </c>
    </row>
    <row r="125" spans="1:63" s="12" customFormat="1" ht="22.8" customHeight="1">
      <c r="A125" s="12"/>
      <c r="B125" s="180"/>
      <c r="C125" s="181"/>
      <c r="D125" s="182" t="s">
        <v>68</v>
      </c>
      <c r="E125" s="194" t="s">
        <v>112</v>
      </c>
      <c r="F125" s="194" t="s">
        <v>190</v>
      </c>
      <c r="G125" s="181"/>
      <c r="H125" s="181"/>
      <c r="I125" s="184"/>
      <c r="J125" s="195">
        <f>BK125</f>
        <v>0</v>
      </c>
      <c r="K125" s="181"/>
      <c r="L125" s="186"/>
      <c r="M125" s="187"/>
      <c r="N125" s="188"/>
      <c r="O125" s="188"/>
      <c r="P125" s="189">
        <f>SUM(P126:P129)</f>
        <v>0</v>
      </c>
      <c r="Q125" s="188"/>
      <c r="R125" s="189">
        <f>SUM(R126:R129)</f>
        <v>0</v>
      </c>
      <c r="S125" s="188"/>
      <c r="T125" s="190">
        <f>SUM(T126:T129)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91" t="s">
        <v>74</v>
      </c>
      <c r="AT125" s="192" t="s">
        <v>68</v>
      </c>
      <c r="AU125" s="192" t="s">
        <v>74</v>
      </c>
      <c r="AY125" s="191" t="s">
        <v>105</v>
      </c>
      <c r="BK125" s="193">
        <f>SUM(BK126:BK129)</f>
        <v>0</v>
      </c>
    </row>
    <row r="126" spans="1:65" s="2" customFormat="1" ht="14.4" customHeight="1">
      <c r="A126" s="37"/>
      <c r="B126" s="38"/>
      <c r="C126" s="196" t="s">
        <v>191</v>
      </c>
      <c r="D126" s="196" t="s">
        <v>107</v>
      </c>
      <c r="E126" s="197" t="s">
        <v>192</v>
      </c>
      <c r="F126" s="198" t="s">
        <v>193</v>
      </c>
      <c r="G126" s="199" t="s">
        <v>136</v>
      </c>
      <c r="H126" s="200">
        <v>16</v>
      </c>
      <c r="I126" s="201"/>
      <c r="J126" s="202">
        <f>ROUND(I126*H126,2)</f>
        <v>0</v>
      </c>
      <c r="K126" s="198" t="s">
        <v>111</v>
      </c>
      <c r="L126" s="43"/>
      <c r="M126" s="203" t="s">
        <v>19</v>
      </c>
      <c r="N126" s="204" t="s">
        <v>40</v>
      </c>
      <c r="O126" s="83"/>
      <c r="P126" s="205">
        <f>O126*H126</f>
        <v>0</v>
      </c>
      <c r="Q126" s="205">
        <v>0</v>
      </c>
      <c r="R126" s="205">
        <f>Q126*H126</f>
        <v>0</v>
      </c>
      <c r="S126" s="205">
        <v>0</v>
      </c>
      <c r="T126" s="206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07" t="s">
        <v>112</v>
      </c>
      <c r="AT126" s="207" t="s">
        <v>107</v>
      </c>
      <c r="AU126" s="207" t="s">
        <v>76</v>
      </c>
      <c r="AY126" s="16" t="s">
        <v>105</v>
      </c>
      <c r="BE126" s="208">
        <f>IF(N126="základní",J126,0)</f>
        <v>0</v>
      </c>
      <c r="BF126" s="208">
        <f>IF(N126="snížená",J126,0)</f>
        <v>0</v>
      </c>
      <c r="BG126" s="208">
        <f>IF(N126="zákl. přenesená",J126,0)</f>
        <v>0</v>
      </c>
      <c r="BH126" s="208">
        <f>IF(N126="sníž. přenesená",J126,0)</f>
        <v>0</v>
      </c>
      <c r="BI126" s="208">
        <f>IF(N126="nulová",J126,0)</f>
        <v>0</v>
      </c>
      <c r="BJ126" s="16" t="s">
        <v>74</v>
      </c>
      <c r="BK126" s="208">
        <f>ROUND(I126*H126,2)</f>
        <v>0</v>
      </c>
      <c r="BL126" s="16" t="s">
        <v>112</v>
      </c>
      <c r="BM126" s="207" t="s">
        <v>194</v>
      </c>
    </row>
    <row r="127" spans="1:47" s="2" customFormat="1" ht="12">
      <c r="A127" s="37"/>
      <c r="B127" s="38"/>
      <c r="C127" s="39"/>
      <c r="D127" s="209" t="s">
        <v>114</v>
      </c>
      <c r="E127" s="39"/>
      <c r="F127" s="210" t="s">
        <v>195</v>
      </c>
      <c r="G127" s="39"/>
      <c r="H127" s="39"/>
      <c r="I127" s="211"/>
      <c r="J127" s="39"/>
      <c r="K127" s="39"/>
      <c r="L127" s="43"/>
      <c r="M127" s="212"/>
      <c r="N127" s="213"/>
      <c r="O127" s="83"/>
      <c r="P127" s="83"/>
      <c r="Q127" s="83"/>
      <c r="R127" s="83"/>
      <c r="S127" s="83"/>
      <c r="T127" s="84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114</v>
      </c>
      <c r="AU127" s="16" t="s">
        <v>76</v>
      </c>
    </row>
    <row r="128" spans="1:47" s="2" customFormat="1" ht="12">
      <c r="A128" s="37"/>
      <c r="B128" s="38"/>
      <c r="C128" s="39"/>
      <c r="D128" s="214" t="s">
        <v>116</v>
      </c>
      <c r="E128" s="39"/>
      <c r="F128" s="215" t="s">
        <v>196</v>
      </c>
      <c r="G128" s="39"/>
      <c r="H128" s="39"/>
      <c r="I128" s="211"/>
      <c r="J128" s="39"/>
      <c r="K128" s="39"/>
      <c r="L128" s="43"/>
      <c r="M128" s="212"/>
      <c r="N128" s="213"/>
      <c r="O128" s="83"/>
      <c r="P128" s="83"/>
      <c r="Q128" s="83"/>
      <c r="R128" s="83"/>
      <c r="S128" s="83"/>
      <c r="T128" s="84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116</v>
      </c>
      <c r="AU128" s="16" t="s">
        <v>76</v>
      </c>
    </row>
    <row r="129" spans="1:51" s="13" customFormat="1" ht="12">
      <c r="A129" s="13"/>
      <c r="B129" s="216"/>
      <c r="C129" s="217"/>
      <c r="D129" s="209" t="s">
        <v>131</v>
      </c>
      <c r="E129" s="218" t="s">
        <v>19</v>
      </c>
      <c r="F129" s="219" t="s">
        <v>197</v>
      </c>
      <c r="G129" s="217"/>
      <c r="H129" s="220">
        <v>16</v>
      </c>
      <c r="I129" s="221"/>
      <c r="J129" s="217"/>
      <c r="K129" s="217"/>
      <c r="L129" s="222"/>
      <c r="M129" s="223"/>
      <c r="N129" s="224"/>
      <c r="O129" s="224"/>
      <c r="P129" s="224"/>
      <c r="Q129" s="224"/>
      <c r="R129" s="224"/>
      <c r="S129" s="224"/>
      <c r="T129" s="22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26" t="s">
        <v>131</v>
      </c>
      <c r="AU129" s="226" t="s">
        <v>76</v>
      </c>
      <c r="AV129" s="13" t="s">
        <v>76</v>
      </c>
      <c r="AW129" s="13" t="s">
        <v>31</v>
      </c>
      <c r="AX129" s="13" t="s">
        <v>74</v>
      </c>
      <c r="AY129" s="226" t="s">
        <v>105</v>
      </c>
    </row>
    <row r="130" spans="1:63" s="12" customFormat="1" ht="22.8" customHeight="1">
      <c r="A130" s="12"/>
      <c r="B130" s="180"/>
      <c r="C130" s="181"/>
      <c r="D130" s="182" t="s">
        <v>68</v>
      </c>
      <c r="E130" s="194" t="s">
        <v>198</v>
      </c>
      <c r="F130" s="194" t="s">
        <v>199</v>
      </c>
      <c r="G130" s="181"/>
      <c r="H130" s="181"/>
      <c r="I130" s="184"/>
      <c r="J130" s="195">
        <f>BK130</f>
        <v>0</v>
      </c>
      <c r="K130" s="181"/>
      <c r="L130" s="186"/>
      <c r="M130" s="187"/>
      <c r="N130" s="188"/>
      <c r="O130" s="188"/>
      <c r="P130" s="189">
        <f>SUM(P131:P166)</f>
        <v>0</v>
      </c>
      <c r="Q130" s="188"/>
      <c r="R130" s="189">
        <f>SUM(R131:R166)</f>
        <v>3.9987500000000002</v>
      </c>
      <c r="S130" s="188"/>
      <c r="T130" s="190">
        <f>SUM(T131:T166)</f>
        <v>56.16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91" t="s">
        <v>74</v>
      </c>
      <c r="AT130" s="192" t="s">
        <v>68</v>
      </c>
      <c r="AU130" s="192" t="s">
        <v>74</v>
      </c>
      <c r="AY130" s="191" t="s">
        <v>105</v>
      </c>
      <c r="BK130" s="193">
        <f>SUM(BK131:BK166)</f>
        <v>0</v>
      </c>
    </row>
    <row r="131" spans="1:65" s="2" customFormat="1" ht="14.4" customHeight="1">
      <c r="A131" s="37"/>
      <c r="B131" s="38"/>
      <c r="C131" s="196" t="s">
        <v>200</v>
      </c>
      <c r="D131" s="196" t="s">
        <v>107</v>
      </c>
      <c r="E131" s="197" t="s">
        <v>201</v>
      </c>
      <c r="F131" s="198" t="s">
        <v>202</v>
      </c>
      <c r="G131" s="199" t="s">
        <v>203</v>
      </c>
      <c r="H131" s="200">
        <v>4</v>
      </c>
      <c r="I131" s="201"/>
      <c r="J131" s="202">
        <f>ROUND(I131*H131,2)</f>
        <v>0</v>
      </c>
      <c r="K131" s="198" t="s">
        <v>111</v>
      </c>
      <c r="L131" s="43"/>
      <c r="M131" s="203" t="s">
        <v>19</v>
      </c>
      <c r="N131" s="204" t="s">
        <v>40</v>
      </c>
      <c r="O131" s="83"/>
      <c r="P131" s="205">
        <f>O131*H131</f>
        <v>0</v>
      </c>
      <c r="Q131" s="205">
        <v>0</v>
      </c>
      <c r="R131" s="205">
        <f>Q131*H131</f>
        <v>0</v>
      </c>
      <c r="S131" s="205">
        <v>0</v>
      </c>
      <c r="T131" s="20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07" t="s">
        <v>112</v>
      </c>
      <c r="AT131" s="207" t="s">
        <v>107</v>
      </c>
      <c r="AU131" s="207" t="s">
        <v>76</v>
      </c>
      <c r="AY131" s="16" t="s">
        <v>105</v>
      </c>
      <c r="BE131" s="208">
        <f>IF(N131="základní",J131,0)</f>
        <v>0</v>
      </c>
      <c r="BF131" s="208">
        <f>IF(N131="snížená",J131,0)</f>
        <v>0</v>
      </c>
      <c r="BG131" s="208">
        <f>IF(N131="zákl. přenesená",J131,0)</f>
        <v>0</v>
      </c>
      <c r="BH131" s="208">
        <f>IF(N131="sníž. přenesená",J131,0)</f>
        <v>0</v>
      </c>
      <c r="BI131" s="208">
        <f>IF(N131="nulová",J131,0)</f>
        <v>0</v>
      </c>
      <c r="BJ131" s="16" t="s">
        <v>74</v>
      </c>
      <c r="BK131" s="208">
        <f>ROUND(I131*H131,2)</f>
        <v>0</v>
      </c>
      <c r="BL131" s="16" t="s">
        <v>112</v>
      </c>
      <c r="BM131" s="207" t="s">
        <v>204</v>
      </c>
    </row>
    <row r="132" spans="1:47" s="2" customFormat="1" ht="12">
      <c r="A132" s="37"/>
      <c r="B132" s="38"/>
      <c r="C132" s="39"/>
      <c r="D132" s="209" t="s">
        <v>114</v>
      </c>
      <c r="E132" s="39"/>
      <c r="F132" s="210" t="s">
        <v>205</v>
      </c>
      <c r="G132" s="39"/>
      <c r="H132" s="39"/>
      <c r="I132" s="211"/>
      <c r="J132" s="39"/>
      <c r="K132" s="39"/>
      <c r="L132" s="43"/>
      <c r="M132" s="212"/>
      <c r="N132" s="213"/>
      <c r="O132" s="83"/>
      <c r="P132" s="83"/>
      <c r="Q132" s="83"/>
      <c r="R132" s="83"/>
      <c r="S132" s="83"/>
      <c r="T132" s="84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114</v>
      </c>
      <c r="AU132" s="16" t="s">
        <v>76</v>
      </c>
    </row>
    <row r="133" spans="1:47" s="2" customFormat="1" ht="12">
      <c r="A133" s="37"/>
      <c r="B133" s="38"/>
      <c r="C133" s="39"/>
      <c r="D133" s="214" t="s">
        <v>116</v>
      </c>
      <c r="E133" s="39"/>
      <c r="F133" s="215" t="s">
        <v>206</v>
      </c>
      <c r="G133" s="39"/>
      <c r="H133" s="39"/>
      <c r="I133" s="211"/>
      <c r="J133" s="39"/>
      <c r="K133" s="39"/>
      <c r="L133" s="43"/>
      <c r="M133" s="212"/>
      <c r="N133" s="213"/>
      <c r="O133" s="83"/>
      <c r="P133" s="83"/>
      <c r="Q133" s="83"/>
      <c r="R133" s="83"/>
      <c r="S133" s="83"/>
      <c r="T133" s="84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116</v>
      </c>
      <c r="AU133" s="16" t="s">
        <v>76</v>
      </c>
    </row>
    <row r="134" spans="1:65" s="2" customFormat="1" ht="14.4" customHeight="1">
      <c r="A134" s="37"/>
      <c r="B134" s="38"/>
      <c r="C134" s="196" t="s">
        <v>198</v>
      </c>
      <c r="D134" s="196" t="s">
        <v>107</v>
      </c>
      <c r="E134" s="197" t="s">
        <v>207</v>
      </c>
      <c r="F134" s="198" t="s">
        <v>208</v>
      </c>
      <c r="G134" s="199" t="s">
        <v>110</v>
      </c>
      <c r="H134" s="200">
        <v>156</v>
      </c>
      <c r="I134" s="201"/>
      <c r="J134" s="202">
        <f>ROUND(I134*H134,2)</f>
        <v>0</v>
      </c>
      <c r="K134" s="198" t="s">
        <v>111</v>
      </c>
      <c r="L134" s="43"/>
      <c r="M134" s="203" t="s">
        <v>19</v>
      </c>
      <c r="N134" s="204" t="s">
        <v>40</v>
      </c>
      <c r="O134" s="83"/>
      <c r="P134" s="205">
        <f>O134*H134</f>
        <v>0</v>
      </c>
      <c r="Q134" s="205">
        <v>0</v>
      </c>
      <c r="R134" s="205">
        <f>Q134*H134</f>
        <v>0</v>
      </c>
      <c r="S134" s="205">
        <v>0.36</v>
      </c>
      <c r="T134" s="206">
        <f>S134*H134</f>
        <v>56.16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07" t="s">
        <v>112</v>
      </c>
      <c r="AT134" s="207" t="s">
        <v>107</v>
      </c>
      <c r="AU134" s="207" t="s">
        <v>76</v>
      </c>
      <c r="AY134" s="16" t="s">
        <v>105</v>
      </c>
      <c r="BE134" s="208">
        <f>IF(N134="základní",J134,0)</f>
        <v>0</v>
      </c>
      <c r="BF134" s="208">
        <f>IF(N134="snížená",J134,0)</f>
        <v>0</v>
      </c>
      <c r="BG134" s="208">
        <f>IF(N134="zákl. přenesená",J134,0)</f>
        <v>0</v>
      </c>
      <c r="BH134" s="208">
        <f>IF(N134="sníž. přenesená",J134,0)</f>
        <v>0</v>
      </c>
      <c r="BI134" s="208">
        <f>IF(N134="nulová",J134,0)</f>
        <v>0</v>
      </c>
      <c r="BJ134" s="16" t="s">
        <v>74</v>
      </c>
      <c r="BK134" s="208">
        <f>ROUND(I134*H134,2)</f>
        <v>0</v>
      </c>
      <c r="BL134" s="16" t="s">
        <v>112</v>
      </c>
      <c r="BM134" s="207" t="s">
        <v>209</v>
      </c>
    </row>
    <row r="135" spans="1:47" s="2" customFormat="1" ht="12">
      <c r="A135" s="37"/>
      <c r="B135" s="38"/>
      <c r="C135" s="39"/>
      <c r="D135" s="209" t="s">
        <v>114</v>
      </c>
      <c r="E135" s="39"/>
      <c r="F135" s="210" t="s">
        <v>210</v>
      </c>
      <c r="G135" s="39"/>
      <c r="H135" s="39"/>
      <c r="I135" s="211"/>
      <c r="J135" s="39"/>
      <c r="K135" s="39"/>
      <c r="L135" s="43"/>
      <c r="M135" s="212"/>
      <c r="N135" s="213"/>
      <c r="O135" s="83"/>
      <c r="P135" s="83"/>
      <c r="Q135" s="83"/>
      <c r="R135" s="83"/>
      <c r="S135" s="83"/>
      <c r="T135" s="84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114</v>
      </c>
      <c r="AU135" s="16" t="s">
        <v>76</v>
      </c>
    </row>
    <row r="136" spans="1:47" s="2" customFormat="1" ht="12">
      <c r="A136" s="37"/>
      <c r="B136" s="38"/>
      <c r="C136" s="39"/>
      <c r="D136" s="214" t="s">
        <v>116</v>
      </c>
      <c r="E136" s="39"/>
      <c r="F136" s="215" t="s">
        <v>211</v>
      </c>
      <c r="G136" s="39"/>
      <c r="H136" s="39"/>
      <c r="I136" s="211"/>
      <c r="J136" s="39"/>
      <c r="K136" s="39"/>
      <c r="L136" s="43"/>
      <c r="M136" s="212"/>
      <c r="N136" s="213"/>
      <c r="O136" s="83"/>
      <c r="P136" s="83"/>
      <c r="Q136" s="83"/>
      <c r="R136" s="83"/>
      <c r="S136" s="83"/>
      <c r="T136" s="84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116</v>
      </c>
      <c r="AU136" s="16" t="s">
        <v>76</v>
      </c>
    </row>
    <row r="137" spans="1:65" s="2" customFormat="1" ht="14.4" customHeight="1">
      <c r="A137" s="37"/>
      <c r="B137" s="38"/>
      <c r="C137" s="196" t="s">
        <v>212</v>
      </c>
      <c r="D137" s="196" t="s">
        <v>107</v>
      </c>
      <c r="E137" s="197" t="s">
        <v>213</v>
      </c>
      <c r="F137" s="198" t="s">
        <v>214</v>
      </c>
      <c r="G137" s="199" t="s">
        <v>110</v>
      </c>
      <c r="H137" s="200">
        <v>170</v>
      </c>
      <c r="I137" s="201"/>
      <c r="J137" s="202">
        <f>ROUND(I137*H137,2)</f>
        <v>0</v>
      </c>
      <c r="K137" s="198" t="s">
        <v>111</v>
      </c>
      <c r="L137" s="43"/>
      <c r="M137" s="203" t="s">
        <v>19</v>
      </c>
      <c r="N137" s="204" t="s">
        <v>40</v>
      </c>
      <c r="O137" s="83"/>
      <c r="P137" s="205">
        <f>O137*H137</f>
        <v>0</v>
      </c>
      <c r="Q137" s="205">
        <v>0</v>
      </c>
      <c r="R137" s="205">
        <f>Q137*H137</f>
        <v>0</v>
      </c>
      <c r="S137" s="205">
        <v>0</v>
      </c>
      <c r="T137" s="20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07" t="s">
        <v>112</v>
      </c>
      <c r="AT137" s="207" t="s">
        <v>107</v>
      </c>
      <c r="AU137" s="207" t="s">
        <v>76</v>
      </c>
      <c r="AY137" s="16" t="s">
        <v>105</v>
      </c>
      <c r="BE137" s="208">
        <f>IF(N137="základní",J137,0)</f>
        <v>0</v>
      </c>
      <c r="BF137" s="208">
        <f>IF(N137="snížená",J137,0)</f>
        <v>0</v>
      </c>
      <c r="BG137" s="208">
        <f>IF(N137="zákl. přenesená",J137,0)</f>
        <v>0</v>
      </c>
      <c r="BH137" s="208">
        <f>IF(N137="sníž. přenesená",J137,0)</f>
        <v>0</v>
      </c>
      <c r="BI137" s="208">
        <f>IF(N137="nulová",J137,0)</f>
        <v>0</v>
      </c>
      <c r="BJ137" s="16" t="s">
        <v>74</v>
      </c>
      <c r="BK137" s="208">
        <f>ROUND(I137*H137,2)</f>
        <v>0</v>
      </c>
      <c r="BL137" s="16" t="s">
        <v>112</v>
      </c>
      <c r="BM137" s="207" t="s">
        <v>215</v>
      </c>
    </row>
    <row r="138" spans="1:47" s="2" customFormat="1" ht="12">
      <c r="A138" s="37"/>
      <c r="B138" s="38"/>
      <c r="C138" s="39"/>
      <c r="D138" s="209" t="s">
        <v>114</v>
      </c>
      <c r="E138" s="39"/>
      <c r="F138" s="210" t="s">
        <v>216</v>
      </c>
      <c r="G138" s="39"/>
      <c r="H138" s="39"/>
      <c r="I138" s="211"/>
      <c r="J138" s="39"/>
      <c r="K138" s="39"/>
      <c r="L138" s="43"/>
      <c r="M138" s="212"/>
      <c r="N138" s="213"/>
      <c r="O138" s="83"/>
      <c r="P138" s="83"/>
      <c r="Q138" s="83"/>
      <c r="R138" s="83"/>
      <c r="S138" s="83"/>
      <c r="T138" s="84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114</v>
      </c>
      <c r="AU138" s="16" t="s">
        <v>76</v>
      </c>
    </row>
    <row r="139" spans="1:47" s="2" customFormat="1" ht="12">
      <c r="A139" s="37"/>
      <c r="B139" s="38"/>
      <c r="C139" s="39"/>
      <c r="D139" s="214" t="s">
        <v>116</v>
      </c>
      <c r="E139" s="39"/>
      <c r="F139" s="215" t="s">
        <v>217</v>
      </c>
      <c r="G139" s="39"/>
      <c r="H139" s="39"/>
      <c r="I139" s="211"/>
      <c r="J139" s="39"/>
      <c r="K139" s="39"/>
      <c r="L139" s="43"/>
      <c r="M139" s="212"/>
      <c r="N139" s="213"/>
      <c r="O139" s="83"/>
      <c r="P139" s="83"/>
      <c r="Q139" s="83"/>
      <c r="R139" s="83"/>
      <c r="S139" s="83"/>
      <c r="T139" s="84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116</v>
      </c>
      <c r="AU139" s="16" t="s">
        <v>76</v>
      </c>
    </row>
    <row r="140" spans="1:65" s="2" customFormat="1" ht="19.8" customHeight="1">
      <c r="A140" s="37"/>
      <c r="B140" s="38"/>
      <c r="C140" s="227" t="s">
        <v>218</v>
      </c>
      <c r="D140" s="227" t="s">
        <v>219</v>
      </c>
      <c r="E140" s="228" t="s">
        <v>220</v>
      </c>
      <c r="F140" s="229" t="s">
        <v>221</v>
      </c>
      <c r="G140" s="230" t="s">
        <v>110</v>
      </c>
      <c r="H140" s="231">
        <v>171.7</v>
      </c>
      <c r="I140" s="232"/>
      <c r="J140" s="233">
        <f>ROUND(I140*H140,2)</f>
        <v>0</v>
      </c>
      <c r="K140" s="229" t="s">
        <v>111</v>
      </c>
      <c r="L140" s="234"/>
      <c r="M140" s="235" t="s">
        <v>19</v>
      </c>
      <c r="N140" s="236" t="s">
        <v>40</v>
      </c>
      <c r="O140" s="83"/>
      <c r="P140" s="205">
        <f>O140*H140</f>
        <v>0</v>
      </c>
      <c r="Q140" s="205">
        <v>0.00022</v>
      </c>
      <c r="R140" s="205">
        <f>Q140*H140</f>
        <v>0.037774</v>
      </c>
      <c r="S140" s="205">
        <v>0</v>
      </c>
      <c r="T140" s="20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07" t="s">
        <v>198</v>
      </c>
      <c r="AT140" s="207" t="s">
        <v>219</v>
      </c>
      <c r="AU140" s="207" t="s">
        <v>76</v>
      </c>
      <c r="AY140" s="16" t="s">
        <v>105</v>
      </c>
      <c r="BE140" s="208">
        <f>IF(N140="základní",J140,0)</f>
        <v>0</v>
      </c>
      <c r="BF140" s="208">
        <f>IF(N140="snížená",J140,0)</f>
        <v>0</v>
      </c>
      <c r="BG140" s="208">
        <f>IF(N140="zákl. přenesená",J140,0)</f>
        <v>0</v>
      </c>
      <c r="BH140" s="208">
        <f>IF(N140="sníž. přenesená",J140,0)</f>
        <v>0</v>
      </c>
      <c r="BI140" s="208">
        <f>IF(N140="nulová",J140,0)</f>
        <v>0</v>
      </c>
      <c r="BJ140" s="16" t="s">
        <v>74</v>
      </c>
      <c r="BK140" s="208">
        <f>ROUND(I140*H140,2)</f>
        <v>0</v>
      </c>
      <c r="BL140" s="16" t="s">
        <v>112</v>
      </c>
      <c r="BM140" s="207" t="s">
        <v>222</v>
      </c>
    </row>
    <row r="141" spans="1:47" s="2" customFormat="1" ht="12">
      <c r="A141" s="37"/>
      <c r="B141" s="38"/>
      <c r="C141" s="39"/>
      <c r="D141" s="209" t="s">
        <v>114</v>
      </c>
      <c r="E141" s="39"/>
      <c r="F141" s="210" t="s">
        <v>221</v>
      </c>
      <c r="G141" s="39"/>
      <c r="H141" s="39"/>
      <c r="I141" s="211"/>
      <c r="J141" s="39"/>
      <c r="K141" s="39"/>
      <c r="L141" s="43"/>
      <c r="M141" s="212"/>
      <c r="N141" s="213"/>
      <c r="O141" s="83"/>
      <c r="P141" s="83"/>
      <c r="Q141" s="83"/>
      <c r="R141" s="83"/>
      <c r="S141" s="83"/>
      <c r="T141" s="84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114</v>
      </c>
      <c r="AU141" s="16" t="s">
        <v>76</v>
      </c>
    </row>
    <row r="142" spans="1:51" s="13" customFormat="1" ht="12">
      <c r="A142" s="13"/>
      <c r="B142" s="216"/>
      <c r="C142" s="217"/>
      <c r="D142" s="209" t="s">
        <v>131</v>
      </c>
      <c r="E142" s="217"/>
      <c r="F142" s="219" t="s">
        <v>223</v>
      </c>
      <c r="G142" s="217"/>
      <c r="H142" s="220">
        <v>171.7</v>
      </c>
      <c r="I142" s="221"/>
      <c r="J142" s="217"/>
      <c r="K142" s="217"/>
      <c r="L142" s="222"/>
      <c r="M142" s="223"/>
      <c r="N142" s="224"/>
      <c r="O142" s="224"/>
      <c r="P142" s="224"/>
      <c r="Q142" s="224"/>
      <c r="R142" s="224"/>
      <c r="S142" s="224"/>
      <c r="T142" s="22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26" t="s">
        <v>131</v>
      </c>
      <c r="AU142" s="226" t="s">
        <v>76</v>
      </c>
      <c r="AV142" s="13" t="s">
        <v>76</v>
      </c>
      <c r="AW142" s="13" t="s">
        <v>4</v>
      </c>
      <c r="AX142" s="13" t="s">
        <v>74</v>
      </c>
      <c r="AY142" s="226" t="s">
        <v>105</v>
      </c>
    </row>
    <row r="143" spans="1:65" s="2" customFormat="1" ht="14.4" customHeight="1">
      <c r="A143" s="37"/>
      <c r="B143" s="38"/>
      <c r="C143" s="196" t="s">
        <v>224</v>
      </c>
      <c r="D143" s="196" t="s">
        <v>107</v>
      </c>
      <c r="E143" s="197" t="s">
        <v>225</v>
      </c>
      <c r="F143" s="198" t="s">
        <v>226</v>
      </c>
      <c r="G143" s="199" t="s">
        <v>110</v>
      </c>
      <c r="H143" s="200">
        <v>156</v>
      </c>
      <c r="I143" s="201"/>
      <c r="J143" s="202">
        <f>ROUND(I143*H143,2)</f>
        <v>0</v>
      </c>
      <c r="K143" s="198" t="s">
        <v>111</v>
      </c>
      <c r="L143" s="43"/>
      <c r="M143" s="203" t="s">
        <v>19</v>
      </c>
      <c r="N143" s="204" t="s">
        <v>40</v>
      </c>
      <c r="O143" s="83"/>
      <c r="P143" s="205">
        <f>O143*H143</f>
        <v>0</v>
      </c>
      <c r="Q143" s="205">
        <v>2E-05</v>
      </c>
      <c r="R143" s="205">
        <f>Q143*H143</f>
        <v>0.0031200000000000004</v>
      </c>
      <c r="S143" s="205">
        <v>0</v>
      </c>
      <c r="T143" s="20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07" t="s">
        <v>112</v>
      </c>
      <c r="AT143" s="207" t="s">
        <v>107</v>
      </c>
      <c r="AU143" s="207" t="s">
        <v>76</v>
      </c>
      <c r="AY143" s="16" t="s">
        <v>105</v>
      </c>
      <c r="BE143" s="208">
        <f>IF(N143="základní",J143,0)</f>
        <v>0</v>
      </c>
      <c r="BF143" s="208">
        <f>IF(N143="snížená",J143,0)</f>
        <v>0</v>
      </c>
      <c r="BG143" s="208">
        <f>IF(N143="zákl. přenesená",J143,0)</f>
        <v>0</v>
      </c>
      <c r="BH143" s="208">
        <f>IF(N143="sníž. přenesená",J143,0)</f>
        <v>0</v>
      </c>
      <c r="BI143" s="208">
        <f>IF(N143="nulová",J143,0)</f>
        <v>0</v>
      </c>
      <c r="BJ143" s="16" t="s">
        <v>74</v>
      </c>
      <c r="BK143" s="208">
        <f>ROUND(I143*H143,2)</f>
        <v>0</v>
      </c>
      <c r="BL143" s="16" t="s">
        <v>112</v>
      </c>
      <c r="BM143" s="207" t="s">
        <v>227</v>
      </c>
    </row>
    <row r="144" spans="1:47" s="2" customFormat="1" ht="12">
      <c r="A144" s="37"/>
      <c r="B144" s="38"/>
      <c r="C144" s="39"/>
      <c r="D144" s="209" t="s">
        <v>114</v>
      </c>
      <c r="E144" s="39"/>
      <c r="F144" s="210" t="s">
        <v>228</v>
      </c>
      <c r="G144" s="39"/>
      <c r="H144" s="39"/>
      <c r="I144" s="211"/>
      <c r="J144" s="39"/>
      <c r="K144" s="39"/>
      <c r="L144" s="43"/>
      <c r="M144" s="212"/>
      <c r="N144" s="213"/>
      <c r="O144" s="83"/>
      <c r="P144" s="83"/>
      <c r="Q144" s="83"/>
      <c r="R144" s="83"/>
      <c r="S144" s="83"/>
      <c r="T144" s="84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114</v>
      </c>
      <c r="AU144" s="16" t="s">
        <v>76</v>
      </c>
    </row>
    <row r="145" spans="1:47" s="2" customFormat="1" ht="12">
      <c r="A145" s="37"/>
      <c r="B145" s="38"/>
      <c r="C145" s="39"/>
      <c r="D145" s="214" t="s">
        <v>116</v>
      </c>
      <c r="E145" s="39"/>
      <c r="F145" s="215" t="s">
        <v>229</v>
      </c>
      <c r="G145" s="39"/>
      <c r="H145" s="39"/>
      <c r="I145" s="211"/>
      <c r="J145" s="39"/>
      <c r="K145" s="39"/>
      <c r="L145" s="43"/>
      <c r="M145" s="212"/>
      <c r="N145" s="213"/>
      <c r="O145" s="83"/>
      <c r="P145" s="83"/>
      <c r="Q145" s="83"/>
      <c r="R145" s="83"/>
      <c r="S145" s="83"/>
      <c r="T145" s="84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116</v>
      </c>
      <c r="AU145" s="16" t="s">
        <v>76</v>
      </c>
    </row>
    <row r="146" spans="1:65" s="2" customFormat="1" ht="14.4" customHeight="1">
      <c r="A146" s="37"/>
      <c r="B146" s="38"/>
      <c r="C146" s="227" t="s">
        <v>230</v>
      </c>
      <c r="D146" s="227" t="s">
        <v>219</v>
      </c>
      <c r="E146" s="228" t="s">
        <v>231</v>
      </c>
      <c r="F146" s="229" t="s">
        <v>232</v>
      </c>
      <c r="G146" s="230" t="s">
        <v>110</v>
      </c>
      <c r="H146" s="231">
        <v>158.34</v>
      </c>
      <c r="I146" s="232"/>
      <c r="J146" s="233">
        <f>ROUND(I146*H146,2)</f>
        <v>0</v>
      </c>
      <c r="K146" s="229" t="s">
        <v>111</v>
      </c>
      <c r="L146" s="234"/>
      <c r="M146" s="235" t="s">
        <v>19</v>
      </c>
      <c r="N146" s="236" t="s">
        <v>40</v>
      </c>
      <c r="O146" s="83"/>
      <c r="P146" s="205">
        <f>O146*H146</f>
        <v>0</v>
      </c>
      <c r="Q146" s="205">
        <v>0.0059</v>
      </c>
      <c r="R146" s="205">
        <f>Q146*H146</f>
        <v>0.934206</v>
      </c>
      <c r="S146" s="205">
        <v>0</v>
      </c>
      <c r="T146" s="20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07" t="s">
        <v>198</v>
      </c>
      <c r="AT146" s="207" t="s">
        <v>219</v>
      </c>
      <c r="AU146" s="207" t="s">
        <v>76</v>
      </c>
      <c r="AY146" s="16" t="s">
        <v>105</v>
      </c>
      <c r="BE146" s="208">
        <f>IF(N146="základní",J146,0)</f>
        <v>0</v>
      </c>
      <c r="BF146" s="208">
        <f>IF(N146="snížená",J146,0)</f>
        <v>0</v>
      </c>
      <c r="BG146" s="208">
        <f>IF(N146="zákl. přenesená",J146,0)</f>
        <v>0</v>
      </c>
      <c r="BH146" s="208">
        <f>IF(N146="sníž. přenesená",J146,0)</f>
        <v>0</v>
      </c>
      <c r="BI146" s="208">
        <f>IF(N146="nulová",J146,0)</f>
        <v>0</v>
      </c>
      <c r="BJ146" s="16" t="s">
        <v>74</v>
      </c>
      <c r="BK146" s="208">
        <f>ROUND(I146*H146,2)</f>
        <v>0</v>
      </c>
      <c r="BL146" s="16" t="s">
        <v>112</v>
      </c>
      <c r="BM146" s="207" t="s">
        <v>233</v>
      </c>
    </row>
    <row r="147" spans="1:47" s="2" customFormat="1" ht="12">
      <c r="A147" s="37"/>
      <c r="B147" s="38"/>
      <c r="C147" s="39"/>
      <c r="D147" s="209" t="s">
        <v>114</v>
      </c>
      <c r="E147" s="39"/>
      <c r="F147" s="210" t="s">
        <v>232</v>
      </c>
      <c r="G147" s="39"/>
      <c r="H147" s="39"/>
      <c r="I147" s="211"/>
      <c r="J147" s="39"/>
      <c r="K147" s="39"/>
      <c r="L147" s="43"/>
      <c r="M147" s="212"/>
      <c r="N147" s="213"/>
      <c r="O147" s="83"/>
      <c r="P147" s="83"/>
      <c r="Q147" s="83"/>
      <c r="R147" s="83"/>
      <c r="S147" s="83"/>
      <c r="T147" s="84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114</v>
      </c>
      <c r="AU147" s="16" t="s">
        <v>76</v>
      </c>
    </row>
    <row r="148" spans="1:51" s="13" customFormat="1" ht="12">
      <c r="A148" s="13"/>
      <c r="B148" s="216"/>
      <c r="C148" s="217"/>
      <c r="D148" s="209" t="s">
        <v>131</v>
      </c>
      <c r="E148" s="217"/>
      <c r="F148" s="219" t="s">
        <v>234</v>
      </c>
      <c r="G148" s="217"/>
      <c r="H148" s="220">
        <v>158.34</v>
      </c>
      <c r="I148" s="221"/>
      <c r="J148" s="217"/>
      <c r="K148" s="217"/>
      <c r="L148" s="222"/>
      <c r="M148" s="223"/>
      <c r="N148" s="224"/>
      <c r="O148" s="224"/>
      <c r="P148" s="224"/>
      <c r="Q148" s="224"/>
      <c r="R148" s="224"/>
      <c r="S148" s="224"/>
      <c r="T148" s="22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26" t="s">
        <v>131</v>
      </c>
      <c r="AU148" s="226" t="s">
        <v>76</v>
      </c>
      <c r="AV148" s="13" t="s">
        <v>76</v>
      </c>
      <c r="AW148" s="13" t="s">
        <v>4</v>
      </c>
      <c r="AX148" s="13" t="s">
        <v>74</v>
      </c>
      <c r="AY148" s="226" t="s">
        <v>105</v>
      </c>
    </row>
    <row r="149" spans="1:65" s="2" customFormat="1" ht="14.4" customHeight="1">
      <c r="A149" s="37"/>
      <c r="B149" s="38"/>
      <c r="C149" s="196" t="s">
        <v>235</v>
      </c>
      <c r="D149" s="196" t="s">
        <v>107</v>
      </c>
      <c r="E149" s="197" t="s">
        <v>236</v>
      </c>
      <c r="F149" s="198" t="s">
        <v>237</v>
      </c>
      <c r="G149" s="199" t="s">
        <v>203</v>
      </c>
      <c r="H149" s="200">
        <v>3</v>
      </c>
      <c r="I149" s="201"/>
      <c r="J149" s="202">
        <f>ROUND(I149*H149,2)</f>
        <v>0</v>
      </c>
      <c r="K149" s="198" t="s">
        <v>111</v>
      </c>
      <c r="L149" s="43"/>
      <c r="M149" s="203" t="s">
        <v>19</v>
      </c>
      <c r="N149" s="204" t="s">
        <v>40</v>
      </c>
      <c r="O149" s="83"/>
      <c r="P149" s="205">
        <f>O149*H149</f>
        <v>0</v>
      </c>
      <c r="Q149" s="205">
        <v>0.01019</v>
      </c>
      <c r="R149" s="205">
        <f>Q149*H149</f>
        <v>0.03057</v>
      </c>
      <c r="S149" s="205">
        <v>0</v>
      </c>
      <c r="T149" s="20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07" t="s">
        <v>112</v>
      </c>
      <c r="AT149" s="207" t="s">
        <v>107</v>
      </c>
      <c r="AU149" s="207" t="s">
        <v>76</v>
      </c>
      <c r="AY149" s="16" t="s">
        <v>105</v>
      </c>
      <c r="BE149" s="208">
        <f>IF(N149="základní",J149,0)</f>
        <v>0</v>
      </c>
      <c r="BF149" s="208">
        <f>IF(N149="snížená",J149,0)</f>
        <v>0</v>
      </c>
      <c r="BG149" s="208">
        <f>IF(N149="zákl. přenesená",J149,0)</f>
        <v>0</v>
      </c>
      <c r="BH149" s="208">
        <f>IF(N149="sníž. přenesená",J149,0)</f>
        <v>0</v>
      </c>
      <c r="BI149" s="208">
        <f>IF(N149="nulová",J149,0)</f>
        <v>0</v>
      </c>
      <c r="BJ149" s="16" t="s">
        <v>74</v>
      </c>
      <c r="BK149" s="208">
        <f>ROUND(I149*H149,2)</f>
        <v>0</v>
      </c>
      <c r="BL149" s="16" t="s">
        <v>112</v>
      </c>
      <c r="BM149" s="207" t="s">
        <v>238</v>
      </c>
    </row>
    <row r="150" spans="1:47" s="2" customFormat="1" ht="12">
      <c r="A150" s="37"/>
      <c r="B150" s="38"/>
      <c r="C150" s="39"/>
      <c r="D150" s="209" t="s">
        <v>114</v>
      </c>
      <c r="E150" s="39"/>
      <c r="F150" s="210" t="s">
        <v>237</v>
      </c>
      <c r="G150" s="39"/>
      <c r="H150" s="39"/>
      <c r="I150" s="211"/>
      <c r="J150" s="39"/>
      <c r="K150" s="39"/>
      <c r="L150" s="43"/>
      <c r="M150" s="212"/>
      <c r="N150" s="213"/>
      <c r="O150" s="83"/>
      <c r="P150" s="83"/>
      <c r="Q150" s="83"/>
      <c r="R150" s="83"/>
      <c r="S150" s="83"/>
      <c r="T150" s="84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114</v>
      </c>
      <c r="AU150" s="16" t="s">
        <v>76</v>
      </c>
    </row>
    <row r="151" spans="1:47" s="2" customFormat="1" ht="12">
      <c r="A151" s="37"/>
      <c r="B151" s="38"/>
      <c r="C151" s="39"/>
      <c r="D151" s="214" t="s">
        <v>116</v>
      </c>
      <c r="E151" s="39"/>
      <c r="F151" s="215" t="s">
        <v>239</v>
      </c>
      <c r="G151" s="39"/>
      <c r="H151" s="39"/>
      <c r="I151" s="211"/>
      <c r="J151" s="39"/>
      <c r="K151" s="39"/>
      <c r="L151" s="43"/>
      <c r="M151" s="212"/>
      <c r="N151" s="213"/>
      <c r="O151" s="83"/>
      <c r="P151" s="83"/>
      <c r="Q151" s="83"/>
      <c r="R151" s="83"/>
      <c r="S151" s="83"/>
      <c r="T151" s="84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116</v>
      </c>
      <c r="AU151" s="16" t="s">
        <v>76</v>
      </c>
    </row>
    <row r="152" spans="1:65" s="2" customFormat="1" ht="14.4" customHeight="1">
      <c r="A152" s="37"/>
      <c r="B152" s="38"/>
      <c r="C152" s="227" t="s">
        <v>240</v>
      </c>
      <c r="D152" s="227" t="s">
        <v>219</v>
      </c>
      <c r="E152" s="228" t="s">
        <v>241</v>
      </c>
      <c r="F152" s="229" t="s">
        <v>242</v>
      </c>
      <c r="G152" s="230" t="s">
        <v>203</v>
      </c>
      <c r="H152" s="231">
        <v>3</v>
      </c>
      <c r="I152" s="232"/>
      <c r="J152" s="233">
        <f>ROUND(I152*H152,2)</f>
        <v>0</v>
      </c>
      <c r="K152" s="229" t="s">
        <v>111</v>
      </c>
      <c r="L152" s="234"/>
      <c r="M152" s="235" t="s">
        <v>19</v>
      </c>
      <c r="N152" s="236" t="s">
        <v>40</v>
      </c>
      <c r="O152" s="83"/>
      <c r="P152" s="205">
        <f>O152*H152</f>
        <v>0</v>
      </c>
      <c r="Q152" s="205">
        <v>0.43</v>
      </c>
      <c r="R152" s="205">
        <f>Q152*H152</f>
        <v>1.29</v>
      </c>
      <c r="S152" s="205">
        <v>0</v>
      </c>
      <c r="T152" s="20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07" t="s">
        <v>198</v>
      </c>
      <c r="AT152" s="207" t="s">
        <v>219</v>
      </c>
      <c r="AU152" s="207" t="s">
        <v>76</v>
      </c>
      <c r="AY152" s="16" t="s">
        <v>105</v>
      </c>
      <c r="BE152" s="208">
        <f>IF(N152="základní",J152,0)</f>
        <v>0</v>
      </c>
      <c r="BF152" s="208">
        <f>IF(N152="snížená",J152,0)</f>
        <v>0</v>
      </c>
      <c r="BG152" s="208">
        <f>IF(N152="zákl. přenesená",J152,0)</f>
        <v>0</v>
      </c>
      <c r="BH152" s="208">
        <f>IF(N152="sníž. přenesená",J152,0)</f>
        <v>0</v>
      </c>
      <c r="BI152" s="208">
        <f>IF(N152="nulová",J152,0)</f>
        <v>0</v>
      </c>
      <c r="BJ152" s="16" t="s">
        <v>74</v>
      </c>
      <c r="BK152" s="208">
        <f>ROUND(I152*H152,2)</f>
        <v>0</v>
      </c>
      <c r="BL152" s="16" t="s">
        <v>112</v>
      </c>
      <c r="BM152" s="207" t="s">
        <v>243</v>
      </c>
    </row>
    <row r="153" spans="1:47" s="2" customFormat="1" ht="12">
      <c r="A153" s="37"/>
      <c r="B153" s="38"/>
      <c r="C153" s="39"/>
      <c r="D153" s="209" t="s">
        <v>114</v>
      </c>
      <c r="E153" s="39"/>
      <c r="F153" s="210" t="s">
        <v>242</v>
      </c>
      <c r="G153" s="39"/>
      <c r="H153" s="39"/>
      <c r="I153" s="211"/>
      <c r="J153" s="39"/>
      <c r="K153" s="39"/>
      <c r="L153" s="43"/>
      <c r="M153" s="212"/>
      <c r="N153" s="213"/>
      <c r="O153" s="83"/>
      <c r="P153" s="83"/>
      <c r="Q153" s="83"/>
      <c r="R153" s="83"/>
      <c r="S153" s="83"/>
      <c r="T153" s="84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114</v>
      </c>
      <c r="AU153" s="16" t="s">
        <v>76</v>
      </c>
    </row>
    <row r="154" spans="1:65" s="2" customFormat="1" ht="14.4" customHeight="1">
      <c r="A154" s="37"/>
      <c r="B154" s="38"/>
      <c r="C154" s="196" t="s">
        <v>244</v>
      </c>
      <c r="D154" s="196" t="s">
        <v>107</v>
      </c>
      <c r="E154" s="197" t="s">
        <v>245</v>
      </c>
      <c r="F154" s="198" t="s">
        <v>246</v>
      </c>
      <c r="G154" s="199" t="s">
        <v>203</v>
      </c>
      <c r="H154" s="200">
        <v>1</v>
      </c>
      <c r="I154" s="201"/>
      <c r="J154" s="202">
        <f>ROUND(I154*H154,2)</f>
        <v>0</v>
      </c>
      <c r="K154" s="198" t="s">
        <v>111</v>
      </c>
      <c r="L154" s="43"/>
      <c r="M154" s="203" t="s">
        <v>19</v>
      </c>
      <c r="N154" s="204" t="s">
        <v>40</v>
      </c>
      <c r="O154" s="83"/>
      <c r="P154" s="205">
        <f>O154*H154</f>
        <v>0</v>
      </c>
      <c r="Q154" s="205">
        <v>0.02854</v>
      </c>
      <c r="R154" s="205">
        <f>Q154*H154</f>
        <v>0.02854</v>
      </c>
      <c r="S154" s="205">
        <v>0</v>
      </c>
      <c r="T154" s="20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07" t="s">
        <v>112</v>
      </c>
      <c r="AT154" s="207" t="s">
        <v>107</v>
      </c>
      <c r="AU154" s="207" t="s">
        <v>76</v>
      </c>
      <c r="AY154" s="16" t="s">
        <v>105</v>
      </c>
      <c r="BE154" s="208">
        <f>IF(N154="základní",J154,0)</f>
        <v>0</v>
      </c>
      <c r="BF154" s="208">
        <f>IF(N154="snížená",J154,0)</f>
        <v>0</v>
      </c>
      <c r="BG154" s="208">
        <f>IF(N154="zákl. přenesená",J154,0)</f>
        <v>0</v>
      </c>
      <c r="BH154" s="208">
        <f>IF(N154="sníž. přenesená",J154,0)</f>
        <v>0</v>
      </c>
      <c r="BI154" s="208">
        <f>IF(N154="nulová",J154,0)</f>
        <v>0</v>
      </c>
      <c r="BJ154" s="16" t="s">
        <v>74</v>
      </c>
      <c r="BK154" s="208">
        <f>ROUND(I154*H154,2)</f>
        <v>0</v>
      </c>
      <c r="BL154" s="16" t="s">
        <v>112</v>
      </c>
      <c r="BM154" s="207" t="s">
        <v>247</v>
      </c>
    </row>
    <row r="155" spans="1:47" s="2" customFormat="1" ht="12">
      <c r="A155" s="37"/>
      <c r="B155" s="38"/>
      <c r="C155" s="39"/>
      <c r="D155" s="209" t="s">
        <v>114</v>
      </c>
      <c r="E155" s="39"/>
      <c r="F155" s="210" t="s">
        <v>246</v>
      </c>
      <c r="G155" s="39"/>
      <c r="H155" s="39"/>
      <c r="I155" s="211"/>
      <c r="J155" s="39"/>
      <c r="K155" s="39"/>
      <c r="L155" s="43"/>
      <c r="M155" s="212"/>
      <c r="N155" s="213"/>
      <c r="O155" s="83"/>
      <c r="P155" s="83"/>
      <c r="Q155" s="83"/>
      <c r="R155" s="83"/>
      <c r="S155" s="83"/>
      <c r="T155" s="84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114</v>
      </c>
      <c r="AU155" s="16" t="s">
        <v>76</v>
      </c>
    </row>
    <row r="156" spans="1:47" s="2" customFormat="1" ht="12">
      <c r="A156" s="37"/>
      <c r="B156" s="38"/>
      <c r="C156" s="39"/>
      <c r="D156" s="214" t="s">
        <v>116</v>
      </c>
      <c r="E156" s="39"/>
      <c r="F156" s="215" t="s">
        <v>248</v>
      </c>
      <c r="G156" s="39"/>
      <c r="H156" s="39"/>
      <c r="I156" s="211"/>
      <c r="J156" s="39"/>
      <c r="K156" s="39"/>
      <c r="L156" s="43"/>
      <c r="M156" s="212"/>
      <c r="N156" s="213"/>
      <c r="O156" s="83"/>
      <c r="P156" s="83"/>
      <c r="Q156" s="83"/>
      <c r="R156" s="83"/>
      <c r="S156" s="83"/>
      <c r="T156" s="84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116</v>
      </c>
      <c r="AU156" s="16" t="s">
        <v>76</v>
      </c>
    </row>
    <row r="157" spans="1:65" s="2" customFormat="1" ht="14.4" customHeight="1">
      <c r="A157" s="37"/>
      <c r="B157" s="38"/>
      <c r="C157" s="227" t="s">
        <v>7</v>
      </c>
      <c r="D157" s="227" t="s">
        <v>219</v>
      </c>
      <c r="E157" s="228" t="s">
        <v>249</v>
      </c>
      <c r="F157" s="229" t="s">
        <v>250</v>
      </c>
      <c r="G157" s="230" t="s">
        <v>203</v>
      </c>
      <c r="H157" s="231">
        <v>1</v>
      </c>
      <c r="I157" s="232"/>
      <c r="J157" s="233">
        <f>ROUND(I157*H157,2)</f>
        <v>0</v>
      </c>
      <c r="K157" s="229" t="s">
        <v>111</v>
      </c>
      <c r="L157" s="234"/>
      <c r="M157" s="235" t="s">
        <v>19</v>
      </c>
      <c r="N157" s="236" t="s">
        <v>40</v>
      </c>
      <c r="O157" s="83"/>
      <c r="P157" s="205">
        <f>O157*H157</f>
        <v>0</v>
      </c>
      <c r="Q157" s="205">
        <v>1.16</v>
      </c>
      <c r="R157" s="205">
        <f>Q157*H157</f>
        <v>1.16</v>
      </c>
      <c r="S157" s="205">
        <v>0</v>
      </c>
      <c r="T157" s="20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07" t="s">
        <v>198</v>
      </c>
      <c r="AT157" s="207" t="s">
        <v>219</v>
      </c>
      <c r="AU157" s="207" t="s">
        <v>76</v>
      </c>
      <c r="AY157" s="16" t="s">
        <v>105</v>
      </c>
      <c r="BE157" s="208">
        <f>IF(N157="základní",J157,0)</f>
        <v>0</v>
      </c>
      <c r="BF157" s="208">
        <f>IF(N157="snížená",J157,0)</f>
        <v>0</v>
      </c>
      <c r="BG157" s="208">
        <f>IF(N157="zákl. přenesená",J157,0)</f>
        <v>0</v>
      </c>
      <c r="BH157" s="208">
        <f>IF(N157="sníž. přenesená",J157,0)</f>
        <v>0</v>
      </c>
      <c r="BI157" s="208">
        <f>IF(N157="nulová",J157,0)</f>
        <v>0</v>
      </c>
      <c r="BJ157" s="16" t="s">
        <v>74</v>
      </c>
      <c r="BK157" s="208">
        <f>ROUND(I157*H157,2)</f>
        <v>0</v>
      </c>
      <c r="BL157" s="16" t="s">
        <v>112</v>
      </c>
      <c r="BM157" s="207" t="s">
        <v>251</v>
      </c>
    </row>
    <row r="158" spans="1:47" s="2" customFormat="1" ht="12">
      <c r="A158" s="37"/>
      <c r="B158" s="38"/>
      <c r="C158" s="39"/>
      <c r="D158" s="209" t="s">
        <v>114</v>
      </c>
      <c r="E158" s="39"/>
      <c r="F158" s="210" t="s">
        <v>250</v>
      </c>
      <c r="G158" s="39"/>
      <c r="H158" s="39"/>
      <c r="I158" s="211"/>
      <c r="J158" s="39"/>
      <c r="K158" s="39"/>
      <c r="L158" s="43"/>
      <c r="M158" s="212"/>
      <c r="N158" s="213"/>
      <c r="O158" s="83"/>
      <c r="P158" s="83"/>
      <c r="Q158" s="83"/>
      <c r="R158" s="83"/>
      <c r="S158" s="83"/>
      <c r="T158" s="84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114</v>
      </c>
      <c r="AU158" s="16" t="s">
        <v>76</v>
      </c>
    </row>
    <row r="159" spans="1:65" s="2" customFormat="1" ht="14.4" customHeight="1">
      <c r="A159" s="37"/>
      <c r="B159" s="38"/>
      <c r="C159" s="196" t="s">
        <v>252</v>
      </c>
      <c r="D159" s="196" t="s">
        <v>107</v>
      </c>
      <c r="E159" s="197" t="s">
        <v>253</v>
      </c>
      <c r="F159" s="198" t="s">
        <v>254</v>
      </c>
      <c r="G159" s="199" t="s">
        <v>203</v>
      </c>
      <c r="H159" s="200">
        <v>2</v>
      </c>
      <c r="I159" s="201"/>
      <c r="J159" s="202">
        <f>ROUND(I159*H159,2)</f>
        <v>0</v>
      </c>
      <c r="K159" s="198" t="s">
        <v>111</v>
      </c>
      <c r="L159" s="43"/>
      <c r="M159" s="203" t="s">
        <v>19</v>
      </c>
      <c r="N159" s="204" t="s">
        <v>40</v>
      </c>
      <c r="O159" s="83"/>
      <c r="P159" s="205">
        <f>O159*H159</f>
        <v>0</v>
      </c>
      <c r="Q159" s="205">
        <v>0.03927</v>
      </c>
      <c r="R159" s="205">
        <f>Q159*H159</f>
        <v>0.07854</v>
      </c>
      <c r="S159" s="205">
        <v>0</v>
      </c>
      <c r="T159" s="20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07" t="s">
        <v>112</v>
      </c>
      <c r="AT159" s="207" t="s">
        <v>107</v>
      </c>
      <c r="AU159" s="207" t="s">
        <v>76</v>
      </c>
      <c r="AY159" s="16" t="s">
        <v>105</v>
      </c>
      <c r="BE159" s="208">
        <f>IF(N159="základní",J159,0)</f>
        <v>0</v>
      </c>
      <c r="BF159" s="208">
        <f>IF(N159="snížená",J159,0)</f>
        <v>0</v>
      </c>
      <c r="BG159" s="208">
        <f>IF(N159="zákl. přenesená",J159,0)</f>
        <v>0</v>
      </c>
      <c r="BH159" s="208">
        <f>IF(N159="sníž. přenesená",J159,0)</f>
        <v>0</v>
      </c>
      <c r="BI159" s="208">
        <f>IF(N159="nulová",J159,0)</f>
        <v>0</v>
      </c>
      <c r="BJ159" s="16" t="s">
        <v>74</v>
      </c>
      <c r="BK159" s="208">
        <f>ROUND(I159*H159,2)</f>
        <v>0</v>
      </c>
      <c r="BL159" s="16" t="s">
        <v>112</v>
      </c>
      <c r="BM159" s="207" t="s">
        <v>255</v>
      </c>
    </row>
    <row r="160" spans="1:47" s="2" customFormat="1" ht="12">
      <c r="A160" s="37"/>
      <c r="B160" s="38"/>
      <c r="C160" s="39"/>
      <c r="D160" s="209" t="s">
        <v>114</v>
      </c>
      <c r="E160" s="39"/>
      <c r="F160" s="210" t="s">
        <v>254</v>
      </c>
      <c r="G160" s="39"/>
      <c r="H160" s="39"/>
      <c r="I160" s="211"/>
      <c r="J160" s="39"/>
      <c r="K160" s="39"/>
      <c r="L160" s="43"/>
      <c r="M160" s="212"/>
      <c r="N160" s="213"/>
      <c r="O160" s="83"/>
      <c r="P160" s="83"/>
      <c r="Q160" s="83"/>
      <c r="R160" s="83"/>
      <c r="S160" s="83"/>
      <c r="T160" s="84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114</v>
      </c>
      <c r="AU160" s="16" t="s">
        <v>76</v>
      </c>
    </row>
    <row r="161" spans="1:47" s="2" customFormat="1" ht="12">
      <c r="A161" s="37"/>
      <c r="B161" s="38"/>
      <c r="C161" s="39"/>
      <c r="D161" s="214" t="s">
        <v>116</v>
      </c>
      <c r="E161" s="39"/>
      <c r="F161" s="215" t="s">
        <v>256</v>
      </c>
      <c r="G161" s="39"/>
      <c r="H161" s="39"/>
      <c r="I161" s="211"/>
      <c r="J161" s="39"/>
      <c r="K161" s="39"/>
      <c r="L161" s="43"/>
      <c r="M161" s="212"/>
      <c r="N161" s="213"/>
      <c r="O161" s="83"/>
      <c r="P161" s="83"/>
      <c r="Q161" s="83"/>
      <c r="R161" s="83"/>
      <c r="S161" s="83"/>
      <c r="T161" s="84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116</v>
      </c>
      <c r="AU161" s="16" t="s">
        <v>76</v>
      </c>
    </row>
    <row r="162" spans="1:65" s="2" customFormat="1" ht="14.4" customHeight="1">
      <c r="A162" s="37"/>
      <c r="B162" s="38"/>
      <c r="C162" s="227" t="s">
        <v>257</v>
      </c>
      <c r="D162" s="227" t="s">
        <v>219</v>
      </c>
      <c r="E162" s="228" t="s">
        <v>258</v>
      </c>
      <c r="F162" s="229" t="s">
        <v>259</v>
      </c>
      <c r="G162" s="230" t="s">
        <v>203</v>
      </c>
      <c r="H162" s="231">
        <v>2</v>
      </c>
      <c r="I162" s="232"/>
      <c r="J162" s="233">
        <f>ROUND(I162*H162,2)</f>
        <v>0</v>
      </c>
      <c r="K162" s="229" t="s">
        <v>111</v>
      </c>
      <c r="L162" s="234"/>
      <c r="M162" s="235" t="s">
        <v>19</v>
      </c>
      <c r="N162" s="236" t="s">
        <v>40</v>
      </c>
      <c r="O162" s="83"/>
      <c r="P162" s="205">
        <f>O162*H162</f>
        <v>0</v>
      </c>
      <c r="Q162" s="205">
        <v>0.218</v>
      </c>
      <c r="R162" s="205">
        <f>Q162*H162</f>
        <v>0.436</v>
      </c>
      <c r="S162" s="205">
        <v>0</v>
      </c>
      <c r="T162" s="20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07" t="s">
        <v>198</v>
      </c>
      <c r="AT162" s="207" t="s">
        <v>219</v>
      </c>
      <c r="AU162" s="207" t="s">
        <v>76</v>
      </c>
      <c r="AY162" s="16" t="s">
        <v>105</v>
      </c>
      <c r="BE162" s="208">
        <f>IF(N162="základní",J162,0)</f>
        <v>0</v>
      </c>
      <c r="BF162" s="208">
        <f>IF(N162="snížená",J162,0)</f>
        <v>0</v>
      </c>
      <c r="BG162" s="208">
        <f>IF(N162="zákl. přenesená",J162,0)</f>
        <v>0</v>
      </c>
      <c r="BH162" s="208">
        <f>IF(N162="sníž. přenesená",J162,0)</f>
        <v>0</v>
      </c>
      <c r="BI162" s="208">
        <f>IF(N162="nulová",J162,0)</f>
        <v>0</v>
      </c>
      <c r="BJ162" s="16" t="s">
        <v>74</v>
      </c>
      <c r="BK162" s="208">
        <f>ROUND(I162*H162,2)</f>
        <v>0</v>
      </c>
      <c r="BL162" s="16" t="s">
        <v>112</v>
      </c>
      <c r="BM162" s="207" t="s">
        <v>260</v>
      </c>
    </row>
    <row r="163" spans="1:47" s="2" customFormat="1" ht="12">
      <c r="A163" s="37"/>
      <c r="B163" s="38"/>
      <c r="C163" s="39"/>
      <c r="D163" s="209" t="s">
        <v>114</v>
      </c>
      <c r="E163" s="39"/>
      <c r="F163" s="210" t="s">
        <v>259</v>
      </c>
      <c r="G163" s="39"/>
      <c r="H163" s="39"/>
      <c r="I163" s="211"/>
      <c r="J163" s="39"/>
      <c r="K163" s="39"/>
      <c r="L163" s="43"/>
      <c r="M163" s="212"/>
      <c r="N163" s="213"/>
      <c r="O163" s="83"/>
      <c r="P163" s="83"/>
      <c r="Q163" s="83"/>
      <c r="R163" s="83"/>
      <c r="S163" s="83"/>
      <c r="T163" s="84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114</v>
      </c>
      <c r="AU163" s="16" t="s">
        <v>76</v>
      </c>
    </row>
    <row r="164" spans="1:65" s="2" customFormat="1" ht="14.4" customHeight="1">
      <c r="A164" s="37"/>
      <c r="B164" s="38"/>
      <c r="C164" s="196" t="s">
        <v>261</v>
      </c>
      <c r="D164" s="196" t="s">
        <v>107</v>
      </c>
      <c r="E164" s="197" t="s">
        <v>262</v>
      </c>
      <c r="F164" s="198" t="s">
        <v>263</v>
      </c>
      <c r="G164" s="199" t="s">
        <v>136</v>
      </c>
      <c r="H164" s="200">
        <v>1</v>
      </c>
      <c r="I164" s="201"/>
      <c r="J164" s="202">
        <f>ROUND(I164*H164,2)</f>
        <v>0</v>
      </c>
      <c r="K164" s="198" t="s">
        <v>111</v>
      </c>
      <c r="L164" s="43"/>
      <c r="M164" s="203" t="s">
        <v>19</v>
      </c>
      <c r="N164" s="204" t="s">
        <v>40</v>
      </c>
      <c r="O164" s="83"/>
      <c r="P164" s="205">
        <f>O164*H164</f>
        <v>0</v>
      </c>
      <c r="Q164" s="205">
        <v>0</v>
      </c>
      <c r="R164" s="205">
        <f>Q164*H164</f>
        <v>0</v>
      </c>
      <c r="S164" s="205">
        <v>0</v>
      </c>
      <c r="T164" s="20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07" t="s">
        <v>112</v>
      </c>
      <c r="AT164" s="207" t="s">
        <v>107</v>
      </c>
      <c r="AU164" s="207" t="s">
        <v>76</v>
      </c>
      <c r="AY164" s="16" t="s">
        <v>105</v>
      </c>
      <c r="BE164" s="208">
        <f>IF(N164="základní",J164,0)</f>
        <v>0</v>
      </c>
      <c r="BF164" s="208">
        <f>IF(N164="snížená",J164,0)</f>
        <v>0</v>
      </c>
      <c r="BG164" s="208">
        <f>IF(N164="zákl. přenesená",J164,0)</f>
        <v>0</v>
      </c>
      <c r="BH164" s="208">
        <f>IF(N164="sníž. přenesená",J164,0)</f>
        <v>0</v>
      </c>
      <c r="BI164" s="208">
        <f>IF(N164="nulová",J164,0)</f>
        <v>0</v>
      </c>
      <c r="BJ164" s="16" t="s">
        <v>74</v>
      </c>
      <c r="BK164" s="208">
        <f>ROUND(I164*H164,2)</f>
        <v>0</v>
      </c>
      <c r="BL164" s="16" t="s">
        <v>112</v>
      </c>
      <c r="BM164" s="207" t="s">
        <v>264</v>
      </c>
    </row>
    <row r="165" spans="1:47" s="2" customFormat="1" ht="12">
      <c r="A165" s="37"/>
      <c r="B165" s="38"/>
      <c r="C165" s="39"/>
      <c r="D165" s="209" t="s">
        <v>114</v>
      </c>
      <c r="E165" s="39"/>
      <c r="F165" s="210" t="s">
        <v>265</v>
      </c>
      <c r="G165" s="39"/>
      <c r="H165" s="39"/>
      <c r="I165" s="211"/>
      <c r="J165" s="39"/>
      <c r="K165" s="39"/>
      <c r="L165" s="43"/>
      <c r="M165" s="212"/>
      <c r="N165" s="213"/>
      <c r="O165" s="83"/>
      <c r="P165" s="83"/>
      <c r="Q165" s="83"/>
      <c r="R165" s="83"/>
      <c r="S165" s="83"/>
      <c r="T165" s="84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114</v>
      </c>
      <c r="AU165" s="16" t="s">
        <v>76</v>
      </c>
    </row>
    <row r="166" spans="1:47" s="2" customFormat="1" ht="12">
      <c r="A166" s="37"/>
      <c r="B166" s="38"/>
      <c r="C166" s="39"/>
      <c r="D166" s="214" t="s">
        <v>116</v>
      </c>
      <c r="E166" s="39"/>
      <c r="F166" s="215" t="s">
        <v>266</v>
      </c>
      <c r="G166" s="39"/>
      <c r="H166" s="39"/>
      <c r="I166" s="211"/>
      <c r="J166" s="39"/>
      <c r="K166" s="39"/>
      <c r="L166" s="43"/>
      <c r="M166" s="212"/>
      <c r="N166" s="213"/>
      <c r="O166" s="83"/>
      <c r="P166" s="83"/>
      <c r="Q166" s="83"/>
      <c r="R166" s="83"/>
      <c r="S166" s="83"/>
      <c r="T166" s="84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116</v>
      </c>
      <c r="AU166" s="16" t="s">
        <v>76</v>
      </c>
    </row>
    <row r="167" spans="1:63" s="12" customFormat="1" ht="22.8" customHeight="1">
      <c r="A167" s="12"/>
      <c r="B167" s="180"/>
      <c r="C167" s="181"/>
      <c r="D167" s="182" t="s">
        <v>68</v>
      </c>
      <c r="E167" s="194" t="s">
        <v>200</v>
      </c>
      <c r="F167" s="194" t="s">
        <v>267</v>
      </c>
      <c r="G167" s="181"/>
      <c r="H167" s="181"/>
      <c r="I167" s="184"/>
      <c r="J167" s="195">
        <f>BK167</f>
        <v>0</v>
      </c>
      <c r="K167" s="181"/>
      <c r="L167" s="186"/>
      <c r="M167" s="187"/>
      <c r="N167" s="188"/>
      <c r="O167" s="188"/>
      <c r="P167" s="189">
        <f>SUM(P168:P170)</f>
        <v>0</v>
      </c>
      <c r="Q167" s="188"/>
      <c r="R167" s="189">
        <f>SUM(R168:R170)</f>
        <v>0.0004704</v>
      </c>
      <c r="S167" s="188"/>
      <c r="T167" s="190">
        <f>SUM(T168:T170)</f>
        <v>0.7830400000000001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91" t="s">
        <v>74</v>
      </c>
      <c r="AT167" s="192" t="s">
        <v>68</v>
      </c>
      <c r="AU167" s="192" t="s">
        <v>74</v>
      </c>
      <c r="AY167" s="191" t="s">
        <v>105</v>
      </c>
      <c r="BK167" s="193">
        <f>SUM(BK168:BK170)</f>
        <v>0</v>
      </c>
    </row>
    <row r="168" spans="1:65" s="2" customFormat="1" ht="14.4" customHeight="1">
      <c r="A168" s="37"/>
      <c r="B168" s="38"/>
      <c r="C168" s="196" t="s">
        <v>268</v>
      </c>
      <c r="D168" s="196" t="s">
        <v>107</v>
      </c>
      <c r="E168" s="197" t="s">
        <v>269</v>
      </c>
      <c r="F168" s="198" t="s">
        <v>270</v>
      </c>
      <c r="G168" s="199" t="s">
        <v>136</v>
      </c>
      <c r="H168" s="200">
        <v>0.32</v>
      </c>
      <c r="I168" s="201"/>
      <c r="J168" s="202">
        <f>ROUND(I168*H168,2)</f>
        <v>0</v>
      </c>
      <c r="K168" s="198" t="s">
        <v>111</v>
      </c>
      <c r="L168" s="43"/>
      <c r="M168" s="203" t="s">
        <v>19</v>
      </c>
      <c r="N168" s="204" t="s">
        <v>40</v>
      </c>
      <c r="O168" s="83"/>
      <c r="P168" s="205">
        <f>O168*H168</f>
        <v>0</v>
      </c>
      <c r="Q168" s="205">
        <v>0.00147</v>
      </c>
      <c r="R168" s="205">
        <f>Q168*H168</f>
        <v>0.0004704</v>
      </c>
      <c r="S168" s="205">
        <v>2.447</v>
      </c>
      <c r="T168" s="206">
        <f>S168*H168</f>
        <v>0.7830400000000001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07" t="s">
        <v>112</v>
      </c>
      <c r="AT168" s="207" t="s">
        <v>107</v>
      </c>
      <c r="AU168" s="207" t="s">
        <v>76</v>
      </c>
      <c r="AY168" s="16" t="s">
        <v>105</v>
      </c>
      <c r="BE168" s="208">
        <f>IF(N168="základní",J168,0)</f>
        <v>0</v>
      </c>
      <c r="BF168" s="208">
        <f>IF(N168="snížená",J168,0)</f>
        <v>0</v>
      </c>
      <c r="BG168" s="208">
        <f>IF(N168="zákl. přenesená",J168,0)</f>
        <v>0</v>
      </c>
      <c r="BH168" s="208">
        <f>IF(N168="sníž. přenesená",J168,0)</f>
        <v>0</v>
      </c>
      <c r="BI168" s="208">
        <f>IF(N168="nulová",J168,0)</f>
        <v>0</v>
      </c>
      <c r="BJ168" s="16" t="s">
        <v>74</v>
      </c>
      <c r="BK168" s="208">
        <f>ROUND(I168*H168,2)</f>
        <v>0</v>
      </c>
      <c r="BL168" s="16" t="s">
        <v>112</v>
      </c>
      <c r="BM168" s="207" t="s">
        <v>271</v>
      </c>
    </row>
    <row r="169" spans="1:47" s="2" customFormat="1" ht="12">
      <c r="A169" s="37"/>
      <c r="B169" s="38"/>
      <c r="C169" s="39"/>
      <c r="D169" s="209" t="s">
        <v>114</v>
      </c>
      <c r="E169" s="39"/>
      <c r="F169" s="210" t="s">
        <v>272</v>
      </c>
      <c r="G169" s="39"/>
      <c r="H169" s="39"/>
      <c r="I169" s="211"/>
      <c r="J169" s="39"/>
      <c r="K169" s="39"/>
      <c r="L169" s="43"/>
      <c r="M169" s="212"/>
      <c r="N169" s="213"/>
      <c r="O169" s="83"/>
      <c r="P169" s="83"/>
      <c r="Q169" s="83"/>
      <c r="R169" s="83"/>
      <c r="S169" s="83"/>
      <c r="T169" s="84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114</v>
      </c>
      <c r="AU169" s="16" t="s">
        <v>76</v>
      </c>
    </row>
    <row r="170" spans="1:47" s="2" customFormat="1" ht="12">
      <c r="A170" s="37"/>
      <c r="B170" s="38"/>
      <c r="C170" s="39"/>
      <c r="D170" s="214" t="s">
        <v>116</v>
      </c>
      <c r="E170" s="39"/>
      <c r="F170" s="215" t="s">
        <v>273</v>
      </c>
      <c r="G170" s="39"/>
      <c r="H170" s="39"/>
      <c r="I170" s="211"/>
      <c r="J170" s="39"/>
      <c r="K170" s="39"/>
      <c r="L170" s="43"/>
      <c r="M170" s="212"/>
      <c r="N170" s="213"/>
      <c r="O170" s="83"/>
      <c r="P170" s="83"/>
      <c r="Q170" s="83"/>
      <c r="R170" s="83"/>
      <c r="S170" s="83"/>
      <c r="T170" s="84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116</v>
      </c>
      <c r="AU170" s="16" t="s">
        <v>76</v>
      </c>
    </row>
    <row r="171" spans="1:63" s="12" customFormat="1" ht="22.8" customHeight="1">
      <c r="A171" s="12"/>
      <c r="B171" s="180"/>
      <c r="C171" s="181"/>
      <c r="D171" s="182" t="s">
        <v>68</v>
      </c>
      <c r="E171" s="194" t="s">
        <v>274</v>
      </c>
      <c r="F171" s="194" t="s">
        <v>275</v>
      </c>
      <c r="G171" s="181"/>
      <c r="H171" s="181"/>
      <c r="I171" s="184"/>
      <c r="J171" s="195">
        <f>BK171</f>
        <v>0</v>
      </c>
      <c r="K171" s="181"/>
      <c r="L171" s="186"/>
      <c r="M171" s="187"/>
      <c r="N171" s="188"/>
      <c r="O171" s="188"/>
      <c r="P171" s="189">
        <f>SUM(P172:P174)</f>
        <v>0</v>
      </c>
      <c r="Q171" s="188"/>
      <c r="R171" s="189">
        <f>SUM(R172:R174)</f>
        <v>0</v>
      </c>
      <c r="S171" s="188"/>
      <c r="T171" s="190">
        <f>SUM(T172:T174)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91" t="s">
        <v>74</v>
      </c>
      <c r="AT171" s="192" t="s">
        <v>68</v>
      </c>
      <c r="AU171" s="192" t="s">
        <v>74</v>
      </c>
      <c r="AY171" s="191" t="s">
        <v>105</v>
      </c>
      <c r="BK171" s="193">
        <f>SUM(BK172:BK174)</f>
        <v>0</v>
      </c>
    </row>
    <row r="172" spans="1:65" s="2" customFormat="1" ht="14.4" customHeight="1">
      <c r="A172" s="37"/>
      <c r="B172" s="38"/>
      <c r="C172" s="196" t="s">
        <v>276</v>
      </c>
      <c r="D172" s="196" t="s">
        <v>107</v>
      </c>
      <c r="E172" s="197" t="s">
        <v>277</v>
      </c>
      <c r="F172" s="198" t="s">
        <v>278</v>
      </c>
      <c r="G172" s="199" t="s">
        <v>279</v>
      </c>
      <c r="H172" s="200">
        <v>4.217</v>
      </c>
      <c r="I172" s="201"/>
      <c r="J172" s="202">
        <f>ROUND(I172*H172,2)</f>
        <v>0</v>
      </c>
      <c r="K172" s="198" t="s">
        <v>111</v>
      </c>
      <c r="L172" s="43"/>
      <c r="M172" s="203" t="s">
        <v>19</v>
      </c>
      <c r="N172" s="204" t="s">
        <v>40</v>
      </c>
      <c r="O172" s="83"/>
      <c r="P172" s="205">
        <f>O172*H172</f>
        <v>0</v>
      </c>
      <c r="Q172" s="205">
        <v>0</v>
      </c>
      <c r="R172" s="205">
        <f>Q172*H172</f>
        <v>0</v>
      </c>
      <c r="S172" s="205">
        <v>0</v>
      </c>
      <c r="T172" s="20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07" t="s">
        <v>112</v>
      </c>
      <c r="AT172" s="207" t="s">
        <v>107</v>
      </c>
      <c r="AU172" s="207" t="s">
        <v>76</v>
      </c>
      <c r="AY172" s="16" t="s">
        <v>105</v>
      </c>
      <c r="BE172" s="208">
        <f>IF(N172="základní",J172,0)</f>
        <v>0</v>
      </c>
      <c r="BF172" s="208">
        <f>IF(N172="snížená",J172,0)</f>
        <v>0</v>
      </c>
      <c r="BG172" s="208">
        <f>IF(N172="zákl. přenesená",J172,0)</f>
        <v>0</v>
      </c>
      <c r="BH172" s="208">
        <f>IF(N172="sníž. přenesená",J172,0)</f>
        <v>0</v>
      </c>
      <c r="BI172" s="208">
        <f>IF(N172="nulová",J172,0)</f>
        <v>0</v>
      </c>
      <c r="BJ172" s="16" t="s">
        <v>74</v>
      </c>
      <c r="BK172" s="208">
        <f>ROUND(I172*H172,2)</f>
        <v>0</v>
      </c>
      <c r="BL172" s="16" t="s">
        <v>112</v>
      </c>
      <c r="BM172" s="207" t="s">
        <v>280</v>
      </c>
    </row>
    <row r="173" spans="1:47" s="2" customFormat="1" ht="12">
      <c r="A173" s="37"/>
      <c r="B173" s="38"/>
      <c r="C173" s="39"/>
      <c r="D173" s="209" t="s">
        <v>114</v>
      </c>
      <c r="E173" s="39"/>
      <c r="F173" s="210" t="s">
        <v>281</v>
      </c>
      <c r="G173" s="39"/>
      <c r="H173" s="39"/>
      <c r="I173" s="211"/>
      <c r="J173" s="39"/>
      <c r="K173" s="39"/>
      <c r="L173" s="43"/>
      <c r="M173" s="212"/>
      <c r="N173" s="213"/>
      <c r="O173" s="83"/>
      <c r="P173" s="83"/>
      <c r="Q173" s="83"/>
      <c r="R173" s="83"/>
      <c r="S173" s="83"/>
      <c r="T173" s="84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114</v>
      </c>
      <c r="AU173" s="16" t="s">
        <v>76</v>
      </c>
    </row>
    <row r="174" spans="1:47" s="2" customFormat="1" ht="12">
      <c r="A174" s="37"/>
      <c r="B174" s="38"/>
      <c r="C174" s="39"/>
      <c r="D174" s="214" t="s">
        <v>116</v>
      </c>
      <c r="E174" s="39"/>
      <c r="F174" s="215" t="s">
        <v>282</v>
      </c>
      <c r="G174" s="39"/>
      <c r="H174" s="39"/>
      <c r="I174" s="211"/>
      <c r="J174" s="39"/>
      <c r="K174" s="39"/>
      <c r="L174" s="43"/>
      <c r="M174" s="212"/>
      <c r="N174" s="213"/>
      <c r="O174" s="83"/>
      <c r="P174" s="83"/>
      <c r="Q174" s="83"/>
      <c r="R174" s="83"/>
      <c r="S174" s="83"/>
      <c r="T174" s="84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116</v>
      </c>
      <c r="AU174" s="16" t="s">
        <v>76</v>
      </c>
    </row>
    <row r="175" spans="1:63" s="12" customFormat="1" ht="25.9" customHeight="1">
      <c r="A175" s="12"/>
      <c r="B175" s="180"/>
      <c r="C175" s="181"/>
      <c r="D175" s="182" t="s">
        <v>68</v>
      </c>
      <c r="E175" s="183" t="s">
        <v>283</v>
      </c>
      <c r="F175" s="183" t="s">
        <v>284</v>
      </c>
      <c r="G175" s="181"/>
      <c r="H175" s="181"/>
      <c r="I175" s="184"/>
      <c r="J175" s="185">
        <f>BK175</f>
        <v>0</v>
      </c>
      <c r="K175" s="181"/>
      <c r="L175" s="186"/>
      <c r="M175" s="187"/>
      <c r="N175" s="188"/>
      <c r="O175" s="188"/>
      <c r="P175" s="189">
        <f>P176</f>
        <v>0</v>
      </c>
      <c r="Q175" s="188"/>
      <c r="R175" s="189">
        <f>R176</f>
        <v>0</v>
      </c>
      <c r="S175" s="188"/>
      <c r="T175" s="190">
        <f>T176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191" t="s">
        <v>112</v>
      </c>
      <c r="AT175" s="192" t="s">
        <v>68</v>
      </c>
      <c r="AU175" s="192" t="s">
        <v>69</v>
      </c>
      <c r="AY175" s="191" t="s">
        <v>105</v>
      </c>
      <c r="BK175" s="193">
        <f>BK176</f>
        <v>0</v>
      </c>
    </row>
    <row r="176" spans="1:63" s="12" customFormat="1" ht="22.8" customHeight="1">
      <c r="A176" s="12"/>
      <c r="B176" s="180"/>
      <c r="C176" s="181"/>
      <c r="D176" s="182" t="s">
        <v>68</v>
      </c>
      <c r="E176" s="194" t="s">
        <v>285</v>
      </c>
      <c r="F176" s="194" t="s">
        <v>286</v>
      </c>
      <c r="G176" s="181"/>
      <c r="H176" s="181"/>
      <c r="I176" s="184"/>
      <c r="J176" s="195">
        <f>BK176</f>
        <v>0</v>
      </c>
      <c r="K176" s="181"/>
      <c r="L176" s="186"/>
      <c r="M176" s="187"/>
      <c r="N176" s="188"/>
      <c r="O176" s="188"/>
      <c r="P176" s="189">
        <f>SUM(P177:P191)</f>
        <v>0</v>
      </c>
      <c r="Q176" s="188"/>
      <c r="R176" s="189">
        <f>SUM(R177:R191)</f>
        <v>0</v>
      </c>
      <c r="S176" s="188"/>
      <c r="T176" s="190">
        <f>SUM(T177:T191)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191" t="s">
        <v>112</v>
      </c>
      <c r="AT176" s="192" t="s">
        <v>68</v>
      </c>
      <c r="AU176" s="192" t="s">
        <v>74</v>
      </c>
      <c r="AY176" s="191" t="s">
        <v>105</v>
      </c>
      <c r="BK176" s="193">
        <f>SUM(BK177:BK191)</f>
        <v>0</v>
      </c>
    </row>
    <row r="177" spans="1:65" s="2" customFormat="1" ht="14.4" customHeight="1">
      <c r="A177" s="37"/>
      <c r="B177" s="38"/>
      <c r="C177" s="196" t="s">
        <v>287</v>
      </c>
      <c r="D177" s="196" t="s">
        <v>107</v>
      </c>
      <c r="E177" s="197" t="s">
        <v>288</v>
      </c>
      <c r="F177" s="198" t="s">
        <v>289</v>
      </c>
      <c r="G177" s="199" t="s">
        <v>110</v>
      </c>
      <c r="H177" s="200">
        <v>81</v>
      </c>
      <c r="I177" s="201"/>
      <c r="J177" s="202">
        <f>ROUND(I177*H177,2)</f>
        <v>0</v>
      </c>
      <c r="K177" s="198" t="s">
        <v>19</v>
      </c>
      <c r="L177" s="43"/>
      <c r="M177" s="203" t="s">
        <v>19</v>
      </c>
      <c r="N177" s="204" t="s">
        <v>40</v>
      </c>
      <c r="O177" s="83"/>
      <c r="P177" s="205">
        <f>O177*H177</f>
        <v>0</v>
      </c>
      <c r="Q177" s="205">
        <v>0</v>
      </c>
      <c r="R177" s="205">
        <f>Q177*H177</f>
        <v>0</v>
      </c>
      <c r="S177" s="205">
        <v>0</v>
      </c>
      <c r="T177" s="20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07" t="s">
        <v>290</v>
      </c>
      <c r="AT177" s="207" t="s">
        <v>107</v>
      </c>
      <c r="AU177" s="207" t="s">
        <v>76</v>
      </c>
      <c r="AY177" s="16" t="s">
        <v>105</v>
      </c>
      <c r="BE177" s="208">
        <f>IF(N177="základní",J177,0)</f>
        <v>0</v>
      </c>
      <c r="BF177" s="208">
        <f>IF(N177="snížená",J177,0)</f>
        <v>0</v>
      </c>
      <c r="BG177" s="208">
        <f>IF(N177="zákl. přenesená",J177,0)</f>
        <v>0</v>
      </c>
      <c r="BH177" s="208">
        <f>IF(N177="sníž. přenesená",J177,0)</f>
        <v>0</v>
      </c>
      <c r="BI177" s="208">
        <f>IF(N177="nulová",J177,0)</f>
        <v>0</v>
      </c>
      <c r="BJ177" s="16" t="s">
        <v>74</v>
      </c>
      <c r="BK177" s="208">
        <f>ROUND(I177*H177,2)</f>
        <v>0</v>
      </c>
      <c r="BL177" s="16" t="s">
        <v>290</v>
      </c>
      <c r="BM177" s="207" t="s">
        <v>291</v>
      </c>
    </row>
    <row r="178" spans="1:47" s="2" customFormat="1" ht="12">
      <c r="A178" s="37"/>
      <c r="B178" s="38"/>
      <c r="C178" s="39"/>
      <c r="D178" s="209" t="s">
        <v>114</v>
      </c>
      <c r="E178" s="39"/>
      <c r="F178" s="210" t="s">
        <v>292</v>
      </c>
      <c r="G178" s="39"/>
      <c r="H178" s="39"/>
      <c r="I178" s="211"/>
      <c r="J178" s="39"/>
      <c r="K178" s="39"/>
      <c r="L178" s="43"/>
      <c r="M178" s="212"/>
      <c r="N178" s="213"/>
      <c r="O178" s="83"/>
      <c r="P178" s="83"/>
      <c r="Q178" s="83"/>
      <c r="R178" s="83"/>
      <c r="S178" s="83"/>
      <c r="T178" s="84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114</v>
      </c>
      <c r="AU178" s="16" t="s">
        <v>76</v>
      </c>
    </row>
    <row r="179" spans="1:47" s="2" customFormat="1" ht="12">
      <c r="A179" s="37"/>
      <c r="B179" s="38"/>
      <c r="C179" s="39"/>
      <c r="D179" s="209" t="s">
        <v>293</v>
      </c>
      <c r="E179" s="39"/>
      <c r="F179" s="237" t="s">
        <v>294</v>
      </c>
      <c r="G179" s="39"/>
      <c r="H179" s="39"/>
      <c r="I179" s="211"/>
      <c r="J179" s="39"/>
      <c r="K179" s="39"/>
      <c r="L179" s="43"/>
      <c r="M179" s="212"/>
      <c r="N179" s="213"/>
      <c r="O179" s="83"/>
      <c r="P179" s="83"/>
      <c r="Q179" s="83"/>
      <c r="R179" s="83"/>
      <c r="S179" s="83"/>
      <c r="T179" s="84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293</v>
      </c>
      <c r="AU179" s="16" t="s">
        <v>76</v>
      </c>
    </row>
    <row r="180" spans="1:65" s="2" customFormat="1" ht="14.4" customHeight="1">
      <c r="A180" s="37"/>
      <c r="B180" s="38"/>
      <c r="C180" s="196" t="s">
        <v>295</v>
      </c>
      <c r="D180" s="196" t="s">
        <v>107</v>
      </c>
      <c r="E180" s="197" t="s">
        <v>296</v>
      </c>
      <c r="F180" s="198" t="s">
        <v>297</v>
      </c>
      <c r="G180" s="199" t="s">
        <v>110</v>
      </c>
      <c r="H180" s="200">
        <v>81</v>
      </c>
      <c r="I180" s="201"/>
      <c r="J180" s="202">
        <f>ROUND(I180*H180,2)</f>
        <v>0</v>
      </c>
      <c r="K180" s="198" t="s">
        <v>19</v>
      </c>
      <c r="L180" s="43"/>
      <c r="M180" s="203" t="s">
        <v>19</v>
      </c>
      <c r="N180" s="204" t="s">
        <v>40</v>
      </c>
      <c r="O180" s="83"/>
      <c r="P180" s="205">
        <f>O180*H180</f>
        <v>0</v>
      </c>
      <c r="Q180" s="205">
        <v>0</v>
      </c>
      <c r="R180" s="205">
        <f>Q180*H180</f>
        <v>0</v>
      </c>
      <c r="S180" s="205">
        <v>0</v>
      </c>
      <c r="T180" s="20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07" t="s">
        <v>290</v>
      </c>
      <c r="AT180" s="207" t="s">
        <v>107</v>
      </c>
      <c r="AU180" s="207" t="s">
        <v>76</v>
      </c>
      <c r="AY180" s="16" t="s">
        <v>105</v>
      </c>
      <c r="BE180" s="208">
        <f>IF(N180="základní",J180,0)</f>
        <v>0</v>
      </c>
      <c r="BF180" s="208">
        <f>IF(N180="snížená",J180,0)</f>
        <v>0</v>
      </c>
      <c r="BG180" s="208">
        <f>IF(N180="zákl. přenesená",J180,0)</f>
        <v>0</v>
      </c>
      <c r="BH180" s="208">
        <f>IF(N180="sníž. přenesená",J180,0)</f>
        <v>0</v>
      </c>
      <c r="BI180" s="208">
        <f>IF(N180="nulová",J180,0)</f>
        <v>0</v>
      </c>
      <c r="BJ180" s="16" t="s">
        <v>74</v>
      </c>
      <c r="BK180" s="208">
        <f>ROUND(I180*H180,2)</f>
        <v>0</v>
      </c>
      <c r="BL180" s="16" t="s">
        <v>290</v>
      </c>
      <c r="BM180" s="207" t="s">
        <v>298</v>
      </c>
    </row>
    <row r="181" spans="1:47" s="2" customFormat="1" ht="12">
      <c r="A181" s="37"/>
      <c r="B181" s="38"/>
      <c r="C181" s="39"/>
      <c r="D181" s="209" t="s">
        <v>114</v>
      </c>
      <c r="E181" s="39"/>
      <c r="F181" s="210" t="s">
        <v>299</v>
      </c>
      <c r="G181" s="39"/>
      <c r="H181" s="39"/>
      <c r="I181" s="211"/>
      <c r="J181" s="39"/>
      <c r="K181" s="39"/>
      <c r="L181" s="43"/>
      <c r="M181" s="212"/>
      <c r="N181" s="213"/>
      <c r="O181" s="83"/>
      <c r="P181" s="83"/>
      <c r="Q181" s="83"/>
      <c r="R181" s="83"/>
      <c r="S181" s="83"/>
      <c r="T181" s="84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114</v>
      </c>
      <c r="AU181" s="16" t="s">
        <v>76</v>
      </c>
    </row>
    <row r="182" spans="1:47" s="2" customFormat="1" ht="12">
      <c r="A182" s="37"/>
      <c r="B182" s="38"/>
      <c r="C182" s="39"/>
      <c r="D182" s="209" t="s">
        <v>293</v>
      </c>
      <c r="E182" s="39"/>
      <c r="F182" s="237" t="s">
        <v>294</v>
      </c>
      <c r="G182" s="39"/>
      <c r="H182" s="39"/>
      <c r="I182" s="211"/>
      <c r="J182" s="39"/>
      <c r="K182" s="39"/>
      <c r="L182" s="43"/>
      <c r="M182" s="212"/>
      <c r="N182" s="213"/>
      <c r="O182" s="83"/>
      <c r="P182" s="83"/>
      <c r="Q182" s="83"/>
      <c r="R182" s="83"/>
      <c r="S182" s="83"/>
      <c r="T182" s="84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293</v>
      </c>
      <c r="AU182" s="16" t="s">
        <v>76</v>
      </c>
    </row>
    <row r="183" spans="1:65" s="2" customFormat="1" ht="14.4" customHeight="1">
      <c r="A183" s="37"/>
      <c r="B183" s="38"/>
      <c r="C183" s="196" t="s">
        <v>300</v>
      </c>
      <c r="D183" s="196" t="s">
        <v>107</v>
      </c>
      <c r="E183" s="197" t="s">
        <v>301</v>
      </c>
      <c r="F183" s="198" t="s">
        <v>302</v>
      </c>
      <c r="G183" s="199" t="s">
        <v>110</v>
      </c>
      <c r="H183" s="200">
        <v>81</v>
      </c>
      <c r="I183" s="201"/>
      <c r="J183" s="202">
        <f>ROUND(I183*H183,2)</f>
        <v>0</v>
      </c>
      <c r="K183" s="198" t="s">
        <v>19</v>
      </c>
      <c r="L183" s="43"/>
      <c r="M183" s="203" t="s">
        <v>19</v>
      </c>
      <c r="N183" s="204" t="s">
        <v>40</v>
      </c>
      <c r="O183" s="83"/>
      <c r="P183" s="205">
        <f>O183*H183</f>
        <v>0</v>
      </c>
      <c r="Q183" s="205">
        <v>0</v>
      </c>
      <c r="R183" s="205">
        <f>Q183*H183</f>
        <v>0</v>
      </c>
      <c r="S183" s="205">
        <v>0</v>
      </c>
      <c r="T183" s="20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07" t="s">
        <v>290</v>
      </c>
      <c r="AT183" s="207" t="s">
        <v>107</v>
      </c>
      <c r="AU183" s="207" t="s">
        <v>76</v>
      </c>
      <c r="AY183" s="16" t="s">
        <v>105</v>
      </c>
      <c r="BE183" s="208">
        <f>IF(N183="základní",J183,0)</f>
        <v>0</v>
      </c>
      <c r="BF183" s="208">
        <f>IF(N183="snížená",J183,0)</f>
        <v>0</v>
      </c>
      <c r="BG183" s="208">
        <f>IF(N183="zákl. přenesená",J183,0)</f>
        <v>0</v>
      </c>
      <c r="BH183" s="208">
        <f>IF(N183="sníž. přenesená",J183,0)</f>
        <v>0</v>
      </c>
      <c r="BI183" s="208">
        <f>IF(N183="nulová",J183,0)</f>
        <v>0</v>
      </c>
      <c r="BJ183" s="16" t="s">
        <v>74</v>
      </c>
      <c r="BK183" s="208">
        <f>ROUND(I183*H183,2)</f>
        <v>0</v>
      </c>
      <c r="BL183" s="16" t="s">
        <v>290</v>
      </c>
      <c r="BM183" s="207" t="s">
        <v>303</v>
      </c>
    </row>
    <row r="184" spans="1:47" s="2" customFormat="1" ht="12">
      <c r="A184" s="37"/>
      <c r="B184" s="38"/>
      <c r="C184" s="39"/>
      <c r="D184" s="209" t="s">
        <v>114</v>
      </c>
      <c r="E184" s="39"/>
      <c r="F184" s="210" t="s">
        <v>304</v>
      </c>
      <c r="G184" s="39"/>
      <c r="H184" s="39"/>
      <c r="I184" s="211"/>
      <c r="J184" s="39"/>
      <c r="K184" s="39"/>
      <c r="L184" s="43"/>
      <c r="M184" s="212"/>
      <c r="N184" s="213"/>
      <c r="O184" s="83"/>
      <c r="P184" s="83"/>
      <c r="Q184" s="83"/>
      <c r="R184" s="83"/>
      <c r="S184" s="83"/>
      <c r="T184" s="84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114</v>
      </c>
      <c r="AU184" s="16" t="s">
        <v>76</v>
      </c>
    </row>
    <row r="185" spans="1:47" s="2" customFormat="1" ht="12">
      <c r="A185" s="37"/>
      <c r="B185" s="38"/>
      <c r="C185" s="39"/>
      <c r="D185" s="209" t="s">
        <v>293</v>
      </c>
      <c r="E185" s="39"/>
      <c r="F185" s="237" t="s">
        <v>294</v>
      </c>
      <c r="G185" s="39"/>
      <c r="H185" s="39"/>
      <c r="I185" s="211"/>
      <c r="J185" s="39"/>
      <c r="K185" s="39"/>
      <c r="L185" s="43"/>
      <c r="M185" s="212"/>
      <c r="N185" s="213"/>
      <c r="O185" s="83"/>
      <c r="P185" s="83"/>
      <c r="Q185" s="83"/>
      <c r="R185" s="83"/>
      <c r="S185" s="83"/>
      <c r="T185" s="84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293</v>
      </c>
      <c r="AU185" s="16" t="s">
        <v>76</v>
      </c>
    </row>
    <row r="186" spans="1:65" s="2" customFormat="1" ht="22.2" customHeight="1">
      <c r="A186" s="37"/>
      <c r="B186" s="38"/>
      <c r="C186" s="196" t="s">
        <v>305</v>
      </c>
      <c r="D186" s="196" t="s">
        <v>107</v>
      </c>
      <c r="E186" s="197" t="s">
        <v>306</v>
      </c>
      <c r="F186" s="198" t="s">
        <v>307</v>
      </c>
      <c r="G186" s="199" t="s">
        <v>110</v>
      </c>
      <c r="H186" s="200">
        <v>243</v>
      </c>
      <c r="I186" s="201"/>
      <c r="J186" s="202">
        <f>ROUND(I186*H186,2)</f>
        <v>0</v>
      </c>
      <c r="K186" s="198" t="s">
        <v>19</v>
      </c>
      <c r="L186" s="43"/>
      <c r="M186" s="203" t="s">
        <v>19</v>
      </c>
      <c r="N186" s="204" t="s">
        <v>40</v>
      </c>
      <c r="O186" s="83"/>
      <c r="P186" s="205">
        <f>O186*H186</f>
        <v>0</v>
      </c>
      <c r="Q186" s="205">
        <v>0</v>
      </c>
      <c r="R186" s="205">
        <f>Q186*H186</f>
        <v>0</v>
      </c>
      <c r="S186" s="205">
        <v>0</v>
      </c>
      <c r="T186" s="206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07" t="s">
        <v>290</v>
      </c>
      <c r="AT186" s="207" t="s">
        <v>107</v>
      </c>
      <c r="AU186" s="207" t="s">
        <v>76</v>
      </c>
      <c r="AY186" s="16" t="s">
        <v>105</v>
      </c>
      <c r="BE186" s="208">
        <f>IF(N186="základní",J186,0)</f>
        <v>0</v>
      </c>
      <c r="BF186" s="208">
        <f>IF(N186="snížená",J186,0)</f>
        <v>0</v>
      </c>
      <c r="BG186" s="208">
        <f>IF(N186="zákl. přenesená",J186,0)</f>
        <v>0</v>
      </c>
      <c r="BH186" s="208">
        <f>IF(N186="sníž. přenesená",J186,0)</f>
        <v>0</v>
      </c>
      <c r="BI186" s="208">
        <f>IF(N186="nulová",J186,0)</f>
        <v>0</v>
      </c>
      <c r="BJ186" s="16" t="s">
        <v>74</v>
      </c>
      <c r="BK186" s="208">
        <f>ROUND(I186*H186,2)</f>
        <v>0</v>
      </c>
      <c r="BL186" s="16" t="s">
        <v>290</v>
      </c>
      <c r="BM186" s="207" t="s">
        <v>308</v>
      </c>
    </row>
    <row r="187" spans="1:47" s="2" customFormat="1" ht="12">
      <c r="A187" s="37"/>
      <c r="B187" s="38"/>
      <c r="C187" s="39"/>
      <c r="D187" s="209" t="s">
        <v>114</v>
      </c>
      <c r="E187" s="39"/>
      <c r="F187" s="210" t="s">
        <v>309</v>
      </c>
      <c r="G187" s="39"/>
      <c r="H187" s="39"/>
      <c r="I187" s="211"/>
      <c r="J187" s="39"/>
      <c r="K187" s="39"/>
      <c r="L187" s="43"/>
      <c r="M187" s="212"/>
      <c r="N187" s="213"/>
      <c r="O187" s="83"/>
      <c r="P187" s="83"/>
      <c r="Q187" s="83"/>
      <c r="R187" s="83"/>
      <c r="S187" s="83"/>
      <c r="T187" s="84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114</v>
      </c>
      <c r="AU187" s="16" t="s">
        <v>76</v>
      </c>
    </row>
    <row r="188" spans="1:47" s="2" customFormat="1" ht="12">
      <c r="A188" s="37"/>
      <c r="B188" s="38"/>
      <c r="C188" s="39"/>
      <c r="D188" s="209" t="s">
        <v>293</v>
      </c>
      <c r="E188" s="39"/>
      <c r="F188" s="237" t="s">
        <v>310</v>
      </c>
      <c r="G188" s="39"/>
      <c r="H188" s="39"/>
      <c r="I188" s="211"/>
      <c r="J188" s="39"/>
      <c r="K188" s="39"/>
      <c r="L188" s="43"/>
      <c r="M188" s="212"/>
      <c r="N188" s="213"/>
      <c r="O188" s="83"/>
      <c r="P188" s="83"/>
      <c r="Q188" s="83"/>
      <c r="R188" s="83"/>
      <c r="S188" s="83"/>
      <c r="T188" s="84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293</v>
      </c>
      <c r="AU188" s="16" t="s">
        <v>76</v>
      </c>
    </row>
    <row r="189" spans="1:65" s="2" customFormat="1" ht="22.2" customHeight="1">
      <c r="A189" s="37"/>
      <c r="B189" s="38"/>
      <c r="C189" s="196" t="s">
        <v>311</v>
      </c>
      <c r="D189" s="196" t="s">
        <v>107</v>
      </c>
      <c r="E189" s="197" t="s">
        <v>312</v>
      </c>
      <c r="F189" s="198" t="s">
        <v>313</v>
      </c>
      <c r="G189" s="199" t="s">
        <v>279</v>
      </c>
      <c r="H189" s="200">
        <v>56.943</v>
      </c>
      <c r="I189" s="201"/>
      <c r="J189" s="202">
        <f>ROUND(I189*H189,2)</f>
        <v>0</v>
      </c>
      <c r="K189" s="198" t="s">
        <v>19</v>
      </c>
      <c r="L189" s="43"/>
      <c r="M189" s="203" t="s">
        <v>19</v>
      </c>
      <c r="N189" s="204" t="s">
        <v>40</v>
      </c>
      <c r="O189" s="83"/>
      <c r="P189" s="205">
        <f>O189*H189</f>
        <v>0</v>
      </c>
      <c r="Q189" s="205">
        <v>0</v>
      </c>
      <c r="R189" s="205">
        <f>Q189*H189</f>
        <v>0</v>
      </c>
      <c r="S189" s="205">
        <v>0</v>
      </c>
      <c r="T189" s="206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07" t="s">
        <v>290</v>
      </c>
      <c r="AT189" s="207" t="s">
        <v>107</v>
      </c>
      <c r="AU189" s="207" t="s">
        <v>76</v>
      </c>
      <c r="AY189" s="16" t="s">
        <v>105</v>
      </c>
      <c r="BE189" s="208">
        <f>IF(N189="základní",J189,0)</f>
        <v>0</v>
      </c>
      <c r="BF189" s="208">
        <f>IF(N189="snížená",J189,0)</f>
        <v>0</v>
      </c>
      <c r="BG189" s="208">
        <f>IF(N189="zákl. přenesená",J189,0)</f>
        <v>0</v>
      </c>
      <c r="BH189" s="208">
        <f>IF(N189="sníž. přenesená",J189,0)</f>
        <v>0</v>
      </c>
      <c r="BI189" s="208">
        <f>IF(N189="nulová",J189,0)</f>
        <v>0</v>
      </c>
      <c r="BJ189" s="16" t="s">
        <v>74</v>
      </c>
      <c r="BK189" s="208">
        <f>ROUND(I189*H189,2)</f>
        <v>0</v>
      </c>
      <c r="BL189" s="16" t="s">
        <v>290</v>
      </c>
      <c r="BM189" s="207" t="s">
        <v>314</v>
      </c>
    </row>
    <row r="190" spans="1:47" s="2" customFormat="1" ht="12">
      <c r="A190" s="37"/>
      <c r="B190" s="38"/>
      <c r="C190" s="39"/>
      <c r="D190" s="209" t="s">
        <v>114</v>
      </c>
      <c r="E190" s="39"/>
      <c r="F190" s="210" t="s">
        <v>315</v>
      </c>
      <c r="G190" s="39"/>
      <c r="H190" s="39"/>
      <c r="I190" s="211"/>
      <c r="J190" s="39"/>
      <c r="K190" s="39"/>
      <c r="L190" s="43"/>
      <c r="M190" s="212"/>
      <c r="N190" s="213"/>
      <c r="O190" s="83"/>
      <c r="P190" s="83"/>
      <c r="Q190" s="83"/>
      <c r="R190" s="83"/>
      <c r="S190" s="83"/>
      <c r="T190" s="84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114</v>
      </c>
      <c r="AU190" s="16" t="s">
        <v>76</v>
      </c>
    </row>
    <row r="191" spans="1:47" s="2" customFormat="1" ht="12">
      <c r="A191" s="37"/>
      <c r="B191" s="38"/>
      <c r="C191" s="39"/>
      <c r="D191" s="209" t="s">
        <v>293</v>
      </c>
      <c r="E191" s="39"/>
      <c r="F191" s="237" t="s">
        <v>316</v>
      </c>
      <c r="G191" s="39"/>
      <c r="H191" s="39"/>
      <c r="I191" s="211"/>
      <c r="J191" s="39"/>
      <c r="K191" s="39"/>
      <c r="L191" s="43"/>
      <c r="M191" s="238"/>
      <c r="N191" s="239"/>
      <c r="O191" s="240"/>
      <c r="P191" s="240"/>
      <c r="Q191" s="240"/>
      <c r="R191" s="240"/>
      <c r="S191" s="240"/>
      <c r="T191" s="241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293</v>
      </c>
      <c r="AU191" s="16" t="s">
        <v>76</v>
      </c>
    </row>
    <row r="192" spans="1:31" s="2" customFormat="1" ht="6.95" customHeight="1">
      <c r="A192" s="37"/>
      <c r="B192" s="58"/>
      <c r="C192" s="59"/>
      <c r="D192" s="59"/>
      <c r="E192" s="59"/>
      <c r="F192" s="59"/>
      <c r="G192" s="59"/>
      <c r="H192" s="59"/>
      <c r="I192" s="59"/>
      <c r="J192" s="59"/>
      <c r="K192" s="59"/>
      <c r="L192" s="43"/>
      <c r="M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</row>
  </sheetData>
  <sheetProtection password="EB82" sheet="1" objects="1" scenarios="1" formatColumns="0" formatRows="0" autoFilter="0"/>
  <autoFilter ref="C80:K191"/>
  <mergeCells count="6">
    <mergeCell ref="E7:H7"/>
    <mergeCell ref="E16:H16"/>
    <mergeCell ref="E25:H25"/>
    <mergeCell ref="E46:H46"/>
    <mergeCell ref="E73:H73"/>
    <mergeCell ref="L2:V2"/>
  </mergeCells>
  <hyperlinks>
    <hyperlink ref="F86" r:id="rId1" display="https://podminky.urs.cz/item/CS_URS_2023_02/115001101"/>
    <hyperlink ref="F89" r:id="rId2" display="https://podminky.urs.cz/item/CS_URS_2023_02/115101201"/>
    <hyperlink ref="F92" r:id="rId3" display="https://podminky.urs.cz/item/CS_URS_2023_02/121151103"/>
    <hyperlink ref="F96" r:id="rId4" display="https://podminky.urs.cz/item/CS_URS_2023_02/122151101"/>
    <hyperlink ref="F99" r:id="rId5" display="https://podminky.urs.cz/item/CS_URS_2023_02/125703301"/>
    <hyperlink ref="F103" r:id="rId6" display="https://podminky.urs.cz/item/CS_URS_2023_02/132112332"/>
    <hyperlink ref="F107" r:id="rId7" display="https://podminky.urs.cz/item/CS_URS_2023_02/162251101"/>
    <hyperlink ref="F110" r:id="rId8" display="https://podminky.urs.cz/item/CS_URS_2023_02/171153101"/>
    <hyperlink ref="F113" r:id="rId9" display="https://podminky.urs.cz/item/CS_URS_2023_02/174151101"/>
    <hyperlink ref="F117" r:id="rId10" display="https://podminky.urs.cz/item/CS_URS_2023_02/175111101"/>
    <hyperlink ref="F121" r:id="rId11" display="https://podminky.urs.cz/item/CS_URS_2023_02/175111109"/>
    <hyperlink ref="F124" r:id="rId12" display="https://podminky.urs.cz/item/CS_URS_2023_02/181351003"/>
    <hyperlink ref="F128" r:id="rId13" display="https://podminky.urs.cz/item/CS_URS_2023_02/451573111"/>
    <hyperlink ref="F133" r:id="rId14" display="https://podminky.urs.cz/item/CS_URS_2023_02/810391111"/>
    <hyperlink ref="F136" r:id="rId15" display="https://podminky.urs.cz/item/CS_URS_2023_02/820391811"/>
    <hyperlink ref="F139" r:id="rId16" display="https://podminky.urs.cz/item/CS_URS_2023_02/871218113"/>
    <hyperlink ref="F145" r:id="rId17" display="https://podminky.urs.cz/item/CS_URS_2023_02/871370430"/>
    <hyperlink ref="F151" r:id="rId18" display="https://podminky.urs.cz/item/CS_URS_2023_02/894411311"/>
    <hyperlink ref="F156" r:id="rId19" display="https://podminky.urs.cz/item/CS_URS_2023_02/894414111"/>
    <hyperlink ref="F161" r:id="rId20" display="https://podminky.urs.cz/item/CS_URS_2023_02/894414211"/>
    <hyperlink ref="F166" r:id="rId21" display="https://podminky.urs.cz/item/CS_URS_2023_02/899623141"/>
    <hyperlink ref="F170" r:id="rId22" display="https://podminky.urs.cz/item/CS_URS_2023_02/960111221"/>
    <hyperlink ref="F174" r:id="rId23" display="https://podminky.urs.cz/item/CS_URS_2023_02/998318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2" customWidth="1"/>
    <col min="2" max="2" width="1.7109375" style="242" customWidth="1"/>
    <col min="3" max="4" width="5.00390625" style="242" customWidth="1"/>
    <col min="5" max="5" width="11.7109375" style="242" customWidth="1"/>
    <col min="6" max="6" width="9.140625" style="242" customWidth="1"/>
    <col min="7" max="7" width="5.00390625" style="242" customWidth="1"/>
    <col min="8" max="8" width="77.8515625" style="242" customWidth="1"/>
    <col min="9" max="10" width="20.00390625" style="242" customWidth="1"/>
    <col min="11" max="11" width="1.7109375" style="242" customWidth="1"/>
  </cols>
  <sheetData>
    <row r="1" s="1" customFormat="1" ht="37.5" customHeight="1"/>
    <row r="2" spans="2:11" s="1" customFormat="1" ht="7.5" customHeight="1">
      <c r="B2" s="243"/>
      <c r="C2" s="244"/>
      <c r="D2" s="244"/>
      <c r="E2" s="244"/>
      <c r="F2" s="244"/>
      <c r="G2" s="244"/>
      <c r="H2" s="244"/>
      <c r="I2" s="244"/>
      <c r="J2" s="244"/>
      <c r="K2" s="245"/>
    </row>
    <row r="3" spans="2:11" s="14" customFormat="1" ht="45" customHeight="1">
      <c r="B3" s="246"/>
      <c r="C3" s="247" t="s">
        <v>317</v>
      </c>
      <c r="D3" s="247"/>
      <c r="E3" s="247"/>
      <c r="F3" s="247"/>
      <c r="G3" s="247"/>
      <c r="H3" s="247"/>
      <c r="I3" s="247"/>
      <c r="J3" s="247"/>
      <c r="K3" s="248"/>
    </row>
    <row r="4" spans="2:11" s="1" customFormat="1" ht="25.5" customHeight="1">
      <c r="B4" s="249"/>
      <c r="C4" s="250" t="s">
        <v>318</v>
      </c>
      <c r="D4" s="250"/>
      <c r="E4" s="250"/>
      <c r="F4" s="250"/>
      <c r="G4" s="250"/>
      <c r="H4" s="250"/>
      <c r="I4" s="250"/>
      <c r="J4" s="250"/>
      <c r="K4" s="251"/>
    </row>
    <row r="5" spans="2:11" s="1" customFormat="1" ht="5.25" customHeight="1">
      <c r="B5" s="249"/>
      <c r="C5" s="252"/>
      <c r="D5" s="252"/>
      <c r="E5" s="252"/>
      <c r="F5" s="252"/>
      <c r="G5" s="252"/>
      <c r="H5" s="252"/>
      <c r="I5" s="252"/>
      <c r="J5" s="252"/>
      <c r="K5" s="251"/>
    </row>
    <row r="6" spans="2:11" s="1" customFormat="1" ht="15" customHeight="1">
      <c r="B6" s="249"/>
      <c r="C6" s="253" t="s">
        <v>319</v>
      </c>
      <c r="D6" s="253"/>
      <c r="E6" s="253"/>
      <c r="F6" s="253"/>
      <c r="G6" s="253"/>
      <c r="H6" s="253"/>
      <c r="I6" s="253"/>
      <c r="J6" s="253"/>
      <c r="K6" s="251"/>
    </row>
    <row r="7" spans="2:11" s="1" customFormat="1" ht="15" customHeight="1">
      <c r="B7" s="254"/>
      <c r="C7" s="253" t="s">
        <v>320</v>
      </c>
      <c r="D7" s="253"/>
      <c r="E7" s="253"/>
      <c r="F7" s="253"/>
      <c r="G7" s="253"/>
      <c r="H7" s="253"/>
      <c r="I7" s="253"/>
      <c r="J7" s="253"/>
      <c r="K7" s="251"/>
    </row>
    <row r="8" spans="2:11" s="1" customFormat="1" ht="12.75" customHeight="1">
      <c r="B8" s="254"/>
      <c r="C8" s="253"/>
      <c r="D8" s="253"/>
      <c r="E8" s="253"/>
      <c r="F8" s="253"/>
      <c r="G8" s="253"/>
      <c r="H8" s="253"/>
      <c r="I8" s="253"/>
      <c r="J8" s="253"/>
      <c r="K8" s="251"/>
    </row>
    <row r="9" spans="2:11" s="1" customFormat="1" ht="15" customHeight="1">
      <c r="B9" s="254"/>
      <c r="C9" s="253" t="s">
        <v>321</v>
      </c>
      <c r="D9" s="253"/>
      <c r="E9" s="253"/>
      <c r="F9" s="253"/>
      <c r="G9" s="253"/>
      <c r="H9" s="253"/>
      <c r="I9" s="253"/>
      <c r="J9" s="253"/>
      <c r="K9" s="251"/>
    </row>
    <row r="10" spans="2:11" s="1" customFormat="1" ht="15" customHeight="1">
      <c r="B10" s="254"/>
      <c r="C10" s="253"/>
      <c r="D10" s="253" t="s">
        <v>322</v>
      </c>
      <c r="E10" s="253"/>
      <c r="F10" s="253"/>
      <c r="G10" s="253"/>
      <c r="H10" s="253"/>
      <c r="I10" s="253"/>
      <c r="J10" s="253"/>
      <c r="K10" s="251"/>
    </row>
    <row r="11" spans="2:11" s="1" customFormat="1" ht="15" customHeight="1">
      <c r="B11" s="254"/>
      <c r="C11" s="255"/>
      <c r="D11" s="253" t="s">
        <v>323</v>
      </c>
      <c r="E11" s="253"/>
      <c r="F11" s="253"/>
      <c r="G11" s="253"/>
      <c r="H11" s="253"/>
      <c r="I11" s="253"/>
      <c r="J11" s="253"/>
      <c r="K11" s="251"/>
    </row>
    <row r="12" spans="2:11" s="1" customFormat="1" ht="15" customHeight="1">
      <c r="B12" s="254"/>
      <c r="C12" s="255"/>
      <c r="D12" s="253"/>
      <c r="E12" s="253"/>
      <c r="F12" s="253"/>
      <c r="G12" s="253"/>
      <c r="H12" s="253"/>
      <c r="I12" s="253"/>
      <c r="J12" s="253"/>
      <c r="K12" s="251"/>
    </row>
    <row r="13" spans="2:11" s="1" customFormat="1" ht="15" customHeight="1">
      <c r="B13" s="254"/>
      <c r="C13" s="255"/>
      <c r="D13" s="256" t="s">
        <v>324</v>
      </c>
      <c r="E13" s="253"/>
      <c r="F13" s="253"/>
      <c r="G13" s="253"/>
      <c r="H13" s="253"/>
      <c r="I13" s="253"/>
      <c r="J13" s="253"/>
      <c r="K13" s="251"/>
    </row>
    <row r="14" spans="2:11" s="1" customFormat="1" ht="12.75" customHeight="1">
      <c r="B14" s="254"/>
      <c r="C14" s="255"/>
      <c r="D14" s="255"/>
      <c r="E14" s="255"/>
      <c r="F14" s="255"/>
      <c r="G14" s="255"/>
      <c r="H14" s="255"/>
      <c r="I14" s="255"/>
      <c r="J14" s="255"/>
      <c r="K14" s="251"/>
    </row>
    <row r="15" spans="2:11" s="1" customFormat="1" ht="15" customHeight="1">
      <c r="B15" s="254"/>
      <c r="C15" s="255"/>
      <c r="D15" s="253" t="s">
        <v>325</v>
      </c>
      <c r="E15" s="253"/>
      <c r="F15" s="253"/>
      <c r="G15" s="253"/>
      <c r="H15" s="253"/>
      <c r="I15" s="253"/>
      <c r="J15" s="253"/>
      <c r="K15" s="251"/>
    </row>
    <row r="16" spans="2:11" s="1" customFormat="1" ht="15" customHeight="1">
      <c r="B16" s="254"/>
      <c r="C16" s="255"/>
      <c r="D16" s="253" t="s">
        <v>326</v>
      </c>
      <c r="E16" s="253"/>
      <c r="F16" s="253"/>
      <c r="G16" s="253"/>
      <c r="H16" s="253"/>
      <c r="I16" s="253"/>
      <c r="J16" s="253"/>
      <c r="K16" s="251"/>
    </row>
    <row r="17" spans="2:11" s="1" customFormat="1" ht="15" customHeight="1">
      <c r="B17" s="254"/>
      <c r="C17" s="255"/>
      <c r="D17" s="253" t="s">
        <v>327</v>
      </c>
      <c r="E17" s="253"/>
      <c r="F17" s="253"/>
      <c r="G17" s="253"/>
      <c r="H17" s="253"/>
      <c r="I17" s="253"/>
      <c r="J17" s="253"/>
      <c r="K17" s="251"/>
    </row>
    <row r="18" spans="2:11" s="1" customFormat="1" ht="15" customHeight="1">
      <c r="B18" s="254"/>
      <c r="C18" s="255"/>
      <c r="D18" s="255"/>
      <c r="E18" s="257" t="s">
        <v>73</v>
      </c>
      <c r="F18" s="253" t="s">
        <v>328</v>
      </c>
      <c r="G18" s="253"/>
      <c r="H18" s="253"/>
      <c r="I18" s="253"/>
      <c r="J18" s="253"/>
      <c r="K18" s="251"/>
    </row>
    <row r="19" spans="2:11" s="1" customFormat="1" ht="15" customHeight="1">
      <c r="B19" s="254"/>
      <c r="C19" s="255"/>
      <c r="D19" s="255"/>
      <c r="E19" s="257" t="s">
        <v>329</v>
      </c>
      <c r="F19" s="253" t="s">
        <v>330</v>
      </c>
      <c r="G19" s="253"/>
      <c r="H19" s="253"/>
      <c r="I19" s="253"/>
      <c r="J19" s="253"/>
      <c r="K19" s="251"/>
    </row>
    <row r="20" spans="2:11" s="1" customFormat="1" ht="15" customHeight="1">
      <c r="B20" s="254"/>
      <c r="C20" s="255"/>
      <c r="D20" s="255"/>
      <c r="E20" s="257" t="s">
        <v>331</v>
      </c>
      <c r="F20" s="253" t="s">
        <v>332</v>
      </c>
      <c r="G20" s="253"/>
      <c r="H20" s="253"/>
      <c r="I20" s="253"/>
      <c r="J20" s="253"/>
      <c r="K20" s="251"/>
    </row>
    <row r="21" spans="2:11" s="1" customFormat="1" ht="15" customHeight="1">
      <c r="B21" s="254"/>
      <c r="C21" s="255"/>
      <c r="D21" s="255"/>
      <c r="E21" s="257" t="s">
        <v>333</v>
      </c>
      <c r="F21" s="253" t="s">
        <v>334</v>
      </c>
      <c r="G21" s="253"/>
      <c r="H21" s="253"/>
      <c r="I21" s="253"/>
      <c r="J21" s="253"/>
      <c r="K21" s="251"/>
    </row>
    <row r="22" spans="2:11" s="1" customFormat="1" ht="15" customHeight="1">
      <c r="B22" s="254"/>
      <c r="C22" s="255"/>
      <c r="D22" s="255"/>
      <c r="E22" s="257" t="s">
        <v>335</v>
      </c>
      <c r="F22" s="253" t="s">
        <v>336</v>
      </c>
      <c r="G22" s="253"/>
      <c r="H22" s="253"/>
      <c r="I22" s="253"/>
      <c r="J22" s="253"/>
      <c r="K22" s="251"/>
    </row>
    <row r="23" spans="2:11" s="1" customFormat="1" ht="15" customHeight="1">
      <c r="B23" s="254"/>
      <c r="C23" s="255"/>
      <c r="D23" s="255"/>
      <c r="E23" s="257" t="s">
        <v>337</v>
      </c>
      <c r="F23" s="253" t="s">
        <v>338</v>
      </c>
      <c r="G23" s="253"/>
      <c r="H23" s="253"/>
      <c r="I23" s="253"/>
      <c r="J23" s="253"/>
      <c r="K23" s="251"/>
    </row>
    <row r="24" spans="2:11" s="1" customFormat="1" ht="12.75" customHeight="1">
      <c r="B24" s="254"/>
      <c r="C24" s="255"/>
      <c r="D24" s="255"/>
      <c r="E24" s="255"/>
      <c r="F24" s="255"/>
      <c r="G24" s="255"/>
      <c r="H24" s="255"/>
      <c r="I24" s="255"/>
      <c r="J24" s="255"/>
      <c r="K24" s="251"/>
    </row>
    <row r="25" spans="2:11" s="1" customFormat="1" ht="15" customHeight="1">
      <c r="B25" s="254"/>
      <c r="C25" s="253" t="s">
        <v>339</v>
      </c>
      <c r="D25" s="253"/>
      <c r="E25" s="253"/>
      <c r="F25" s="253"/>
      <c r="G25" s="253"/>
      <c r="H25" s="253"/>
      <c r="I25" s="253"/>
      <c r="J25" s="253"/>
      <c r="K25" s="251"/>
    </row>
    <row r="26" spans="2:11" s="1" customFormat="1" ht="15" customHeight="1">
      <c r="B26" s="254"/>
      <c r="C26" s="253" t="s">
        <v>340</v>
      </c>
      <c r="D26" s="253"/>
      <c r="E26" s="253"/>
      <c r="F26" s="253"/>
      <c r="G26" s="253"/>
      <c r="H26" s="253"/>
      <c r="I26" s="253"/>
      <c r="J26" s="253"/>
      <c r="K26" s="251"/>
    </row>
    <row r="27" spans="2:11" s="1" customFormat="1" ht="15" customHeight="1">
      <c r="B27" s="254"/>
      <c r="C27" s="253"/>
      <c r="D27" s="253" t="s">
        <v>341</v>
      </c>
      <c r="E27" s="253"/>
      <c r="F27" s="253"/>
      <c r="G27" s="253"/>
      <c r="H27" s="253"/>
      <c r="I27" s="253"/>
      <c r="J27" s="253"/>
      <c r="K27" s="251"/>
    </row>
    <row r="28" spans="2:11" s="1" customFormat="1" ht="15" customHeight="1">
      <c r="B28" s="254"/>
      <c r="C28" s="255"/>
      <c r="D28" s="253" t="s">
        <v>342</v>
      </c>
      <c r="E28" s="253"/>
      <c r="F28" s="253"/>
      <c r="G28" s="253"/>
      <c r="H28" s="253"/>
      <c r="I28" s="253"/>
      <c r="J28" s="253"/>
      <c r="K28" s="251"/>
    </row>
    <row r="29" spans="2:11" s="1" customFormat="1" ht="12.75" customHeight="1">
      <c r="B29" s="254"/>
      <c r="C29" s="255"/>
      <c r="D29" s="255"/>
      <c r="E29" s="255"/>
      <c r="F29" s="255"/>
      <c r="G29" s="255"/>
      <c r="H29" s="255"/>
      <c r="I29" s="255"/>
      <c r="J29" s="255"/>
      <c r="K29" s="251"/>
    </row>
    <row r="30" spans="2:11" s="1" customFormat="1" ht="15" customHeight="1">
      <c r="B30" s="254"/>
      <c r="C30" s="255"/>
      <c r="D30" s="253" t="s">
        <v>343</v>
      </c>
      <c r="E30" s="253"/>
      <c r="F30" s="253"/>
      <c r="G30" s="253"/>
      <c r="H30" s="253"/>
      <c r="I30" s="253"/>
      <c r="J30" s="253"/>
      <c r="K30" s="251"/>
    </row>
    <row r="31" spans="2:11" s="1" customFormat="1" ht="15" customHeight="1">
      <c r="B31" s="254"/>
      <c r="C31" s="255"/>
      <c r="D31" s="253" t="s">
        <v>344</v>
      </c>
      <c r="E31" s="253"/>
      <c r="F31" s="253"/>
      <c r="G31" s="253"/>
      <c r="H31" s="253"/>
      <c r="I31" s="253"/>
      <c r="J31" s="253"/>
      <c r="K31" s="251"/>
    </row>
    <row r="32" spans="2:11" s="1" customFormat="1" ht="12.75" customHeight="1">
      <c r="B32" s="254"/>
      <c r="C32" s="255"/>
      <c r="D32" s="255"/>
      <c r="E32" s="255"/>
      <c r="F32" s="255"/>
      <c r="G32" s="255"/>
      <c r="H32" s="255"/>
      <c r="I32" s="255"/>
      <c r="J32" s="255"/>
      <c r="K32" s="251"/>
    </row>
    <row r="33" spans="2:11" s="1" customFormat="1" ht="15" customHeight="1">
      <c r="B33" s="254"/>
      <c r="C33" s="255"/>
      <c r="D33" s="253" t="s">
        <v>345</v>
      </c>
      <c r="E33" s="253"/>
      <c r="F33" s="253"/>
      <c r="G33" s="253"/>
      <c r="H33" s="253"/>
      <c r="I33" s="253"/>
      <c r="J33" s="253"/>
      <c r="K33" s="251"/>
    </row>
    <row r="34" spans="2:11" s="1" customFormat="1" ht="15" customHeight="1">
      <c r="B34" s="254"/>
      <c r="C34" s="255"/>
      <c r="D34" s="253" t="s">
        <v>346</v>
      </c>
      <c r="E34" s="253"/>
      <c r="F34" s="253"/>
      <c r="G34" s="253"/>
      <c r="H34" s="253"/>
      <c r="I34" s="253"/>
      <c r="J34" s="253"/>
      <c r="K34" s="251"/>
    </row>
    <row r="35" spans="2:11" s="1" customFormat="1" ht="15" customHeight="1">
      <c r="B35" s="254"/>
      <c r="C35" s="255"/>
      <c r="D35" s="253" t="s">
        <v>347</v>
      </c>
      <c r="E35" s="253"/>
      <c r="F35" s="253"/>
      <c r="G35" s="253"/>
      <c r="H35" s="253"/>
      <c r="I35" s="253"/>
      <c r="J35" s="253"/>
      <c r="K35" s="251"/>
    </row>
    <row r="36" spans="2:11" s="1" customFormat="1" ht="15" customHeight="1">
      <c r="B36" s="254"/>
      <c r="C36" s="255"/>
      <c r="D36" s="253"/>
      <c r="E36" s="256" t="s">
        <v>91</v>
      </c>
      <c r="F36" s="253"/>
      <c r="G36" s="253" t="s">
        <v>348</v>
      </c>
      <c r="H36" s="253"/>
      <c r="I36" s="253"/>
      <c r="J36" s="253"/>
      <c r="K36" s="251"/>
    </row>
    <row r="37" spans="2:11" s="1" customFormat="1" ht="30.75" customHeight="1">
      <c r="B37" s="254"/>
      <c r="C37" s="255"/>
      <c r="D37" s="253"/>
      <c r="E37" s="256" t="s">
        <v>349</v>
      </c>
      <c r="F37" s="253"/>
      <c r="G37" s="253" t="s">
        <v>350</v>
      </c>
      <c r="H37" s="253"/>
      <c r="I37" s="253"/>
      <c r="J37" s="253"/>
      <c r="K37" s="251"/>
    </row>
    <row r="38" spans="2:11" s="1" customFormat="1" ht="15" customHeight="1">
      <c r="B38" s="254"/>
      <c r="C38" s="255"/>
      <c r="D38" s="253"/>
      <c r="E38" s="256" t="s">
        <v>50</v>
      </c>
      <c r="F38" s="253"/>
      <c r="G38" s="253" t="s">
        <v>351</v>
      </c>
      <c r="H38" s="253"/>
      <c r="I38" s="253"/>
      <c r="J38" s="253"/>
      <c r="K38" s="251"/>
    </row>
    <row r="39" spans="2:11" s="1" customFormat="1" ht="15" customHeight="1">
      <c r="B39" s="254"/>
      <c r="C39" s="255"/>
      <c r="D39" s="253"/>
      <c r="E39" s="256" t="s">
        <v>51</v>
      </c>
      <c r="F39" s="253"/>
      <c r="G39" s="253" t="s">
        <v>352</v>
      </c>
      <c r="H39" s="253"/>
      <c r="I39" s="253"/>
      <c r="J39" s="253"/>
      <c r="K39" s="251"/>
    </row>
    <row r="40" spans="2:11" s="1" customFormat="1" ht="15" customHeight="1">
      <c r="B40" s="254"/>
      <c r="C40" s="255"/>
      <c r="D40" s="253"/>
      <c r="E40" s="256" t="s">
        <v>92</v>
      </c>
      <c r="F40" s="253"/>
      <c r="G40" s="253" t="s">
        <v>353</v>
      </c>
      <c r="H40" s="253"/>
      <c r="I40" s="253"/>
      <c r="J40" s="253"/>
      <c r="K40" s="251"/>
    </row>
    <row r="41" spans="2:11" s="1" customFormat="1" ht="15" customHeight="1">
      <c r="B41" s="254"/>
      <c r="C41" s="255"/>
      <c r="D41" s="253"/>
      <c r="E41" s="256" t="s">
        <v>93</v>
      </c>
      <c r="F41" s="253"/>
      <c r="G41" s="253" t="s">
        <v>354</v>
      </c>
      <c r="H41" s="253"/>
      <c r="I41" s="253"/>
      <c r="J41" s="253"/>
      <c r="K41" s="251"/>
    </row>
    <row r="42" spans="2:11" s="1" customFormat="1" ht="15" customHeight="1">
      <c r="B42" s="254"/>
      <c r="C42" s="255"/>
      <c r="D42" s="253"/>
      <c r="E42" s="256" t="s">
        <v>355</v>
      </c>
      <c r="F42" s="253"/>
      <c r="G42" s="253" t="s">
        <v>356</v>
      </c>
      <c r="H42" s="253"/>
      <c r="I42" s="253"/>
      <c r="J42" s="253"/>
      <c r="K42" s="251"/>
    </row>
    <row r="43" spans="2:11" s="1" customFormat="1" ht="15" customHeight="1">
      <c r="B43" s="254"/>
      <c r="C43" s="255"/>
      <c r="D43" s="253"/>
      <c r="E43" s="256"/>
      <c r="F43" s="253"/>
      <c r="G43" s="253" t="s">
        <v>357</v>
      </c>
      <c r="H43" s="253"/>
      <c r="I43" s="253"/>
      <c r="J43" s="253"/>
      <c r="K43" s="251"/>
    </row>
    <row r="44" spans="2:11" s="1" customFormat="1" ht="15" customHeight="1">
      <c r="B44" s="254"/>
      <c r="C44" s="255"/>
      <c r="D44" s="253"/>
      <c r="E44" s="256" t="s">
        <v>358</v>
      </c>
      <c r="F44" s="253"/>
      <c r="G44" s="253" t="s">
        <v>359</v>
      </c>
      <c r="H44" s="253"/>
      <c r="I44" s="253"/>
      <c r="J44" s="253"/>
      <c r="K44" s="251"/>
    </row>
    <row r="45" spans="2:11" s="1" customFormat="1" ht="15" customHeight="1">
      <c r="B45" s="254"/>
      <c r="C45" s="255"/>
      <c r="D45" s="253"/>
      <c r="E45" s="256" t="s">
        <v>95</v>
      </c>
      <c r="F45" s="253"/>
      <c r="G45" s="253" t="s">
        <v>360</v>
      </c>
      <c r="H45" s="253"/>
      <c r="I45" s="253"/>
      <c r="J45" s="253"/>
      <c r="K45" s="251"/>
    </row>
    <row r="46" spans="2:11" s="1" customFormat="1" ht="12.75" customHeight="1">
      <c r="B46" s="254"/>
      <c r="C46" s="255"/>
      <c r="D46" s="253"/>
      <c r="E46" s="253"/>
      <c r="F46" s="253"/>
      <c r="G46" s="253"/>
      <c r="H46" s="253"/>
      <c r="I46" s="253"/>
      <c r="J46" s="253"/>
      <c r="K46" s="251"/>
    </row>
    <row r="47" spans="2:11" s="1" customFormat="1" ht="15" customHeight="1">
      <c r="B47" s="254"/>
      <c r="C47" s="255"/>
      <c r="D47" s="253" t="s">
        <v>361</v>
      </c>
      <c r="E47" s="253"/>
      <c r="F47" s="253"/>
      <c r="G47" s="253"/>
      <c r="H47" s="253"/>
      <c r="I47" s="253"/>
      <c r="J47" s="253"/>
      <c r="K47" s="251"/>
    </row>
    <row r="48" spans="2:11" s="1" customFormat="1" ht="15" customHeight="1">
      <c r="B48" s="254"/>
      <c r="C48" s="255"/>
      <c r="D48" s="255"/>
      <c r="E48" s="253" t="s">
        <v>362</v>
      </c>
      <c r="F48" s="253"/>
      <c r="G48" s="253"/>
      <c r="H48" s="253"/>
      <c r="I48" s="253"/>
      <c r="J48" s="253"/>
      <c r="K48" s="251"/>
    </row>
    <row r="49" spans="2:11" s="1" customFormat="1" ht="15" customHeight="1">
      <c r="B49" s="254"/>
      <c r="C49" s="255"/>
      <c r="D49" s="255"/>
      <c r="E49" s="253" t="s">
        <v>363</v>
      </c>
      <c r="F49" s="253"/>
      <c r="G49" s="253"/>
      <c r="H49" s="253"/>
      <c r="I49" s="253"/>
      <c r="J49" s="253"/>
      <c r="K49" s="251"/>
    </row>
    <row r="50" spans="2:11" s="1" customFormat="1" ht="15" customHeight="1">
      <c r="B50" s="254"/>
      <c r="C50" s="255"/>
      <c r="D50" s="255"/>
      <c r="E50" s="253" t="s">
        <v>364</v>
      </c>
      <c r="F50" s="253"/>
      <c r="G50" s="253"/>
      <c r="H50" s="253"/>
      <c r="I50" s="253"/>
      <c r="J50" s="253"/>
      <c r="K50" s="251"/>
    </row>
    <row r="51" spans="2:11" s="1" customFormat="1" ht="15" customHeight="1">
      <c r="B51" s="254"/>
      <c r="C51" s="255"/>
      <c r="D51" s="253" t="s">
        <v>365</v>
      </c>
      <c r="E51" s="253"/>
      <c r="F51" s="253"/>
      <c r="G51" s="253"/>
      <c r="H51" s="253"/>
      <c r="I51" s="253"/>
      <c r="J51" s="253"/>
      <c r="K51" s="251"/>
    </row>
    <row r="52" spans="2:11" s="1" customFormat="1" ht="25.5" customHeight="1">
      <c r="B52" s="249"/>
      <c r="C52" s="250" t="s">
        <v>366</v>
      </c>
      <c r="D52" s="250"/>
      <c r="E52" s="250"/>
      <c r="F52" s="250"/>
      <c r="G52" s="250"/>
      <c r="H52" s="250"/>
      <c r="I52" s="250"/>
      <c r="J52" s="250"/>
      <c r="K52" s="251"/>
    </row>
    <row r="53" spans="2:11" s="1" customFormat="1" ht="5.25" customHeight="1">
      <c r="B53" s="249"/>
      <c r="C53" s="252"/>
      <c r="D53" s="252"/>
      <c r="E53" s="252"/>
      <c r="F53" s="252"/>
      <c r="G53" s="252"/>
      <c r="H53" s="252"/>
      <c r="I53" s="252"/>
      <c r="J53" s="252"/>
      <c r="K53" s="251"/>
    </row>
    <row r="54" spans="2:11" s="1" customFormat="1" ht="15" customHeight="1">
      <c r="B54" s="249"/>
      <c r="C54" s="253" t="s">
        <v>367</v>
      </c>
      <c r="D54" s="253"/>
      <c r="E54" s="253"/>
      <c r="F54" s="253"/>
      <c r="G54" s="253"/>
      <c r="H54" s="253"/>
      <c r="I54" s="253"/>
      <c r="J54" s="253"/>
      <c r="K54" s="251"/>
    </row>
    <row r="55" spans="2:11" s="1" customFormat="1" ht="15" customHeight="1">
      <c r="B55" s="249"/>
      <c r="C55" s="253" t="s">
        <v>368</v>
      </c>
      <c r="D55" s="253"/>
      <c r="E55" s="253"/>
      <c r="F55" s="253"/>
      <c r="G55" s="253"/>
      <c r="H55" s="253"/>
      <c r="I55" s="253"/>
      <c r="J55" s="253"/>
      <c r="K55" s="251"/>
    </row>
    <row r="56" spans="2:11" s="1" customFormat="1" ht="12.75" customHeight="1">
      <c r="B56" s="249"/>
      <c r="C56" s="253"/>
      <c r="D56" s="253"/>
      <c r="E56" s="253"/>
      <c r="F56" s="253"/>
      <c r="G56" s="253"/>
      <c r="H56" s="253"/>
      <c r="I56" s="253"/>
      <c r="J56" s="253"/>
      <c r="K56" s="251"/>
    </row>
    <row r="57" spans="2:11" s="1" customFormat="1" ht="15" customHeight="1">
      <c r="B57" s="249"/>
      <c r="C57" s="253" t="s">
        <v>369</v>
      </c>
      <c r="D57" s="253"/>
      <c r="E57" s="253"/>
      <c r="F57" s="253"/>
      <c r="G57" s="253"/>
      <c r="H57" s="253"/>
      <c r="I57" s="253"/>
      <c r="J57" s="253"/>
      <c r="K57" s="251"/>
    </row>
    <row r="58" spans="2:11" s="1" customFormat="1" ht="15" customHeight="1">
      <c r="B58" s="249"/>
      <c r="C58" s="255"/>
      <c r="D58" s="253" t="s">
        <v>370</v>
      </c>
      <c r="E58" s="253"/>
      <c r="F58" s="253"/>
      <c r="G58" s="253"/>
      <c r="H58" s="253"/>
      <c r="I58" s="253"/>
      <c r="J58" s="253"/>
      <c r="K58" s="251"/>
    </row>
    <row r="59" spans="2:11" s="1" customFormat="1" ht="15" customHeight="1">
      <c r="B59" s="249"/>
      <c r="C59" s="255"/>
      <c r="D59" s="253" t="s">
        <v>371</v>
      </c>
      <c r="E59" s="253"/>
      <c r="F59" s="253"/>
      <c r="G59" s="253"/>
      <c r="H59" s="253"/>
      <c r="I59" s="253"/>
      <c r="J59" s="253"/>
      <c r="K59" s="251"/>
    </row>
    <row r="60" spans="2:11" s="1" customFormat="1" ht="15" customHeight="1">
      <c r="B60" s="249"/>
      <c r="C60" s="255"/>
      <c r="D60" s="253" t="s">
        <v>372</v>
      </c>
      <c r="E60" s="253"/>
      <c r="F60" s="253"/>
      <c r="G60" s="253"/>
      <c r="H60" s="253"/>
      <c r="I60" s="253"/>
      <c r="J60" s="253"/>
      <c r="K60" s="251"/>
    </row>
    <row r="61" spans="2:11" s="1" customFormat="1" ht="15" customHeight="1">
      <c r="B61" s="249"/>
      <c r="C61" s="255"/>
      <c r="D61" s="253" t="s">
        <v>373</v>
      </c>
      <c r="E61" s="253"/>
      <c r="F61" s="253"/>
      <c r="G61" s="253"/>
      <c r="H61" s="253"/>
      <c r="I61" s="253"/>
      <c r="J61" s="253"/>
      <c r="K61" s="251"/>
    </row>
    <row r="62" spans="2:11" s="1" customFormat="1" ht="15" customHeight="1">
      <c r="B62" s="249"/>
      <c r="C62" s="255"/>
      <c r="D62" s="258" t="s">
        <v>374</v>
      </c>
      <c r="E62" s="258"/>
      <c r="F62" s="258"/>
      <c r="G62" s="258"/>
      <c r="H62" s="258"/>
      <c r="I62" s="258"/>
      <c r="J62" s="258"/>
      <c r="K62" s="251"/>
    </row>
    <row r="63" spans="2:11" s="1" customFormat="1" ht="15" customHeight="1">
      <c r="B63" s="249"/>
      <c r="C63" s="255"/>
      <c r="D63" s="253" t="s">
        <v>375</v>
      </c>
      <c r="E63" s="253"/>
      <c r="F63" s="253"/>
      <c r="G63" s="253"/>
      <c r="H63" s="253"/>
      <c r="I63" s="253"/>
      <c r="J63" s="253"/>
      <c r="K63" s="251"/>
    </row>
    <row r="64" spans="2:11" s="1" customFormat="1" ht="12.75" customHeight="1">
      <c r="B64" s="249"/>
      <c r="C64" s="255"/>
      <c r="D64" s="255"/>
      <c r="E64" s="259"/>
      <c r="F64" s="255"/>
      <c r="G64" s="255"/>
      <c r="H64" s="255"/>
      <c r="I64" s="255"/>
      <c r="J64" s="255"/>
      <c r="K64" s="251"/>
    </row>
    <row r="65" spans="2:11" s="1" customFormat="1" ht="15" customHeight="1">
      <c r="B65" s="249"/>
      <c r="C65" s="255"/>
      <c r="D65" s="253" t="s">
        <v>376</v>
      </c>
      <c r="E65" s="253"/>
      <c r="F65" s="253"/>
      <c r="G65" s="253"/>
      <c r="H65" s="253"/>
      <c r="I65" s="253"/>
      <c r="J65" s="253"/>
      <c r="K65" s="251"/>
    </row>
    <row r="66" spans="2:11" s="1" customFormat="1" ht="15" customHeight="1">
      <c r="B66" s="249"/>
      <c r="C66" s="255"/>
      <c r="D66" s="258" t="s">
        <v>377</v>
      </c>
      <c r="E66" s="258"/>
      <c r="F66" s="258"/>
      <c r="G66" s="258"/>
      <c r="H66" s="258"/>
      <c r="I66" s="258"/>
      <c r="J66" s="258"/>
      <c r="K66" s="251"/>
    </row>
    <row r="67" spans="2:11" s="1" customFormat="1" ht="15" customHeight="1">
      <c r="B67" s="249"/>
      <c r="C67" s="255"/>
      <c r="D67" s="253" t="s">
        <v>378</v>
      </c>
      <c r="E67" s="253"/>
      <c r="F67" s="253"/>
      <c r="G67" s="253"/>
      <c r="H67" s="253"/>
      <c r="I67" s="253"/>
      <c r="J67" s="253"/>
      <c r="K67" s="251"/>
    </row>
    <row r="68" spans="2:11" s="1" customFormat="1" ht="15" customHeight="1">
      <c r="B68" s="249"/>
      <c r="C68" s="255"/>
      <c r="D68" s="253" t="s">
        <v>379</v>
      </c>
      <c r="E68" s="253"/>
      <c r="F68" s="253"/>
      <c r="G68" s="253"/>
      <c r="H68" s="253"/>
      <c r="I68" s="253"/>
      <c r="J68" s="253"/>
      <c r="K68" s="251"/>
    </row>
    <row r="69" spans="2:11" s="1" customFormat="1" ht="15" customHeight="1">
      <c r="B69" s="249"/>
      <c r="C69" s="255"/>
      <c r="D69" s="253" t="s">
        <v>380</v>
      </c>
      <c r="E69" s="253"/>
      <c r="F69" s="253"/>
      <c r="G69" s="253"/>
      <c r="H69" s="253"/>
      <c r="I69" s="253"/>
      <c r="J69" s="253"/>
      <c r="K69" s="251"/>
    </row>
    <row r="70" spans="2:11" s="1" customFormat="1" ht="15" customHeight="1">
      <c r="B70" s="249"/>
      <c r="C70" s="255"/>
      <c r="D70" s="253" t="s">
        <v>381</v>
      </c>
      <c r="E70" s="253"/>
      <c r="F70" s="253"/>
      <c r="G70" s="253"/>
      <c r="H70" s="253"/>
      <c r="I70" s="253"/>
      <c r="J70" s="253"/>
      <c r="K70" s="251"/>
    </row>
    <row r="71" spans="2:11" s="1" customFormat="1" ht="12.75" customHeight="1">
      <c r="B71" s="260"/>
      <c r="C71" s="261"/>
      <c r="D71" s="261"/>
      <c r="E71" s="261"/>
      <c r="F71" s="261"/>
      <c r="G71" s="261"/>
      <c r="H71" s="261"/>
      <c r="I71" s="261"/>
      <c r="J71" s="261"/>
      <c r="K71" s="262"/>
    </row>
    <row r="72" spans="2:11" s="1" customFormat="1" ht="18.75" customHeight="1">
      <c r="B72" s="263"/>
      <c r="C72" s="263"/>
      <c r="D72" s="263"/>
      <c r="E72" s="263"/>
      <c r="F72" s="263"/>
      <c r="G72" s="263"/>
      <c r="H72" s="263"/>
      <c r="I72" s="263"/>
      <c r="J72" s="263"/>
      <c r="K72" s="264"/>
    </row>
    <row r="73" spans="2:11" s="1" customFormat="1" ht="18.75" customHeight="1">
      <c r="B73" s="264"/>
      <c r="C73" s="264"/>
      <c r="D73" s="264"/>
      <c r="E73" s="264"/>
      <c r="F73" s="264"/>
      <c r="G73" s="264"/>
      <c r="H73" s="264"/>
      <c r="I73" s="264"/>
      <c r="J73" s="264"/>
      <c r="K73" s="264"/>
    </row>
    <row r="74" spans="2:11" s="1" customFormat="1" ht="7.5" customHeight="1">
      <c r="B74" s="265"/>
      <c r="C74" s="266"/>
      <c r="D74" s="266"/>
      <c r="E74" s="266"/>
      <c r="F74" s="266"/>
      <c r="G74" s="266"/>
      <c r="H74" s="266"/>
      <c r="I74" s="266"/>
      <c r="J74" s="266"/>
      <c r="K74" s="267"/>
    </row>
    <row r="75" spans="2:11" s="1" customFormat="1" ht="45" customHeight="1">
      <c r="B75" s="268"/>
      <c r="C75" s="269" t="s">
        <v>382</v>
      </c>
      <c r="D75" s="269"/>
      <c r="E75" s="269"/>
      <c r="F75" s="269"/>
      <c r="G75" s="269"/>
      <c r="H75" s="269"/>
      <c r="I75" s="269"/>
      <c r="J75" s="269"/>
      <c r="K75" s="270"/>
    </row>
    <row r="76" spans="2:11" s="1" customFormat="1" ht="17.25" customHeight="1">
      <c r="B76" s="268"/>
      <c r="C76" s="271" t="s">
        <v>383</v>
      </c>
      <c r="D76" s="271"/>
      <c r="E76" s="271"/>
      <c r="F76" s="271" t="s">
        <v>384</v>
      </c>
      <c r="G76" s="272"/>
      <c r="H76" s="271" t="s">
        <v>51</v>
      </c>
      <c r="I76" s="271" t="s">
        <v>54</v>
      </c>
      <c r="J76" s="271" t="s">
        <v>385</v>
      </c>
      <c r="K76" s="270"/>
    </row>
    <row r="77" spans="2:11" s="1" customFormat="1" ht="17.25" customHeight="1">
      <c r="B77" s="268"/>
      <c r="C77" s="273" t="s">
        <v>386</v>
      </c>
      <c r="D77" s="273"/>
      <c r="E77" s="273"/>
      <c r="F77" s="274" t="s">
        <v>387</v>
      </c>
      <c r="G77" s="275"/>
      <c r="H77" s="273"/>
      <c r="I77" s="273"/>
      <c r="J77" s="273" t="s">
        <v>388</v>
      </c>
      <c r="K77" s="270"/>
    </row>
    <row r="78" spans="2:11" s="1" customFormat="1" ht="5.25" customHeight="1">
      <c r="B78" s="268"/>
      <c r="C78" s="276"/>
      <c r="D78" s="276"/>
      <c r="E78" s="276"/>
      <c r="F78" s="276"/>
      <c r="G78" s="277"/>
      <c r="H78" s="276"/>
      <c r="I78" s="276"/>
      <c r="J78" s="276"/>
      <c r="K78" s="270"/>
    </row>
    <row r="79" spans="2:11" s="1" customFormat="1" ht="15" customHeight="1">
      <c r="B79" s="268"/>
      <c r="C79" s="256" t="s">
        <v>50</v>
      </c>
      <c r="D79" s="278"/>
      <c r="E79" s="278"/>
      <c r="F79" s="279" t="s">
        <v>389</v>
      </c>
      <c r="G79" s="280"/>
      <c r="H79" s="256" t="s">
        <v>390</v>
      </c>
      <c r="I79" s="256" t="s">
        <v>391</v>
      </c>
      <c r="J79" s="256">
        <v>20</v>
      </c>
      <c r="K79" s="270"/>
    </row>
    <row r="80" spans="2:11" s="1" customFormat="1" ht="15" customHeight="1">
      <c r="B80" s="268"/>
      <c r="C80" s="256" t="s">
        <v>392</v>
      </c>
      <c r="D80" s="256"/>
      <c r="E80" s="256"/>
      <c r="F80" s="279" t="s">
        <v>389</v>
      </c>
      <c r="G80" s="280"/>
      <c r="H80" s="256" t="s">
        <v>393</v>
      </c>
      <c r="I80" s="256" t="s">
        <v>391</v>
      </c>
      <c r="J80" s="256">
        <v>120</v>
      </c>
      <c r="K80" s="270"/>
    </row>
    <row r="81" spans="2:11" s="1" customFormat="1" ht="15" customHeight="1">
      <c r="B81" s="281"/>
      <c r="C81" s="256" t="s">
        <v>394</v>
      </c>
      <c r="D81" s="256"/>
      <c r="E81" s="256"/>
      <c r="F81" s="279" t="s">
        <v>395</v>
      </c>
      <c r="G81" s="280"/>
      <c r="H81" s="256" t="s">
        <v>396</v>
      </c>
      <c r="I81" s="256" t="s">
        <v>391</v>
      </c>
      <c r="J81" s="256">
        <v>50</v>
      </c>
      <c r="K81" s="270"/>
    </row>
    <row r="82" spans="2:11" s="1" customFormat="1" ht="15" customHeight="1">
      <c r="B82" s="281"/>
      <c r="C82" s="256" t="s">
        <v>397</v>
      </c>
      <c r="D82" s="256"/>
      <c r="E82" s="256"/>
      <c r="F82" s="279" t="s">
        <v>389</v>
      </c>
      <c r="G82" s="280"/>
      <c r="H82" s="256" t="s">
        <v>398</v>
      </c>
      <c r="I82" s="256" t="s">
        <v>399</v>
      </c>
      <c r="J82" s="256"/>
      <c r="K82" s="270"/>
    </row>
    <row r="83" spans="2:11" s="1" customFormat="1" ht="15" customHeight="1">
      <c r="B83" s="281"/>
      <c r="C83" s="282" t="s">
        <v>400</v>
      </c>
      <c r="D83" s="282"/>
      <c r="E83" s="282"/>
      <c r="F83" s="283" t="s">
        <v>395</v>
      </c>
      <c r="G83" s="282"/>
      <c r="H83" s="282" t="s">
        <v>401</v>
      </c>
      <c r="I83" s="282" t="s">
        <v>391</v>
      </c>
      <c r="J83" s="282">
        <v>15</v>
      </c>
      <c r="K83" s="270"/>
    </row>
    <row r="84" spans="2:11" s="1" customFormat="1" ht="15" customHeight="1">
      <c r="B84" s="281"/>
      <c r="C84" s="282" t="s">
        <v>402</v>
      </c>
      <c r="D84" s="282"/>
      <c r="E84" s="282"/>
      <c r="F84" s="283" t="s">
        <v>395</v>
      </c>
      <c r="G84" s="282"/>
      <c r="H84" s="282" t="s">
        <v>403</v>
      </c>
      <c r="I84" s="282" t="s">
        <v>391</v>
      </c>
      <c r="J84" s="282">
        <v>15</v>
      </c>
      <c r="K84" s="270"/>
    </row>
    <row r="85" spans="2:11" s="1" customFormat="1" ht="15" customHeight="1">
      <c r="B85" s="281"/>
      <c r="C85" s="282" t="s">
        <v>404</v>
      </c>
      <c r="D85" s="282"/>
      <c r="E85" s="282"/>
      <c r="F85" s="283" t="s">
        <v>395</v>
      </c>
      <c r="G85" s="282"/>
      <c r="H85" s="282" t="s">
        <v>405</v>
      </c>
      <c r="I85" s="282" t="s">
        <v>391</v>
      </c>
      <c r="J85" s="282">
        <v>20</v>
      </c>
      <c r="K85" s="270"/>
    </row>
    <row r="86" spans="2:11" s="1" customFormat="1" ht="15" customHeight="1">
      <c r="B86" s="281"/>
      <c r="C86" s="282" t="s">
        <v>406</v>
      </c>
      <c r="D86" s="282"/>
      <c r="E86" s="282"/>
      <c r="F86" s="283" t="s">
        <v>395</v>
      </c>
      <c r="G86" s="282"/>
      <c r="H86" s="282" t="s">
        <v>407</v>
      </c>
      <c r="I86" s="282" t="s">
        <v>391</v>
      </c>
      <c r="J86" s="282">
        <v>20</v>
      </c>
      <c r="K86" s="270"/>
    </row>
    <row r="87" spans="2:11" s="1" customFormat="1" ht="15" customHeight="1">
      <c r="B87" s="281"/>
      <c r="C87" s="256" t="s">
        <v>408</v>
      </c>
      <c r="D87" s="256"/>
      <c r="E87" s="256"/>
      <c r="F87" s="279" t="s">
        <v>395</v>
      </c>
      <c r="G87" s="280"/>
      <c r="H87" s="256" t="s">
        <v>409</v>
      </c>
      <c r="I87" s="256" t="s">
        <v>391</v>
      </c>
      <c r="J87" s="256">
        <v>50</v>
      </c>
      <c r="K87" s="270"/>
    </row>
    <row r="88" spans="2:11" s="1" customFormat="1" ht="15" customHeight="1">
      <c r="B88" s="281"/>
      <c r="C88" s="256" t="s">
        <v>410</v>
      </c>
      <c r="D88" s="256"/>
      <c r="E88" s="256"/>
      <c r="F88" s="279" t="s">
        <v>395</v>
      </c>
      <c r="G88" s="280"/>
      <c r="H88" s="256" t="s">
        <v>411</v>
      </c>
      <c r="I88" s="256" t="s">
        <v>391</v>
      </c>
      <c r="J88" s="256">
        <v>20</v>
      </c>
      <c r="K88" s="270"/>
    </row>
    <row r="89" spans="2:11" s="1" customFormat="1" ht="15" customHeight="1">
      <c r="B89" s="281"/>
      <c r="C89" s="256" t="s">
        <v>412</v>
      </c>
      <c r="D89" s="256"/>
      <c r="E89" s="256"/>
      <c r="F89" s="279" t="s">
        <v>395</v>
      </c>
      <c r="G89" s="280"/>
      <c r="H89" s="256" t="s">
        <v>413</v>
      </c>
      <c r="I89" s="256" t="s">
        <v>391</v>
      </c>
      <c r="J89" s="256">
        <v>20</v>
      </c>
      <c r="K89" s="270"/>
    </row>
    <row r="90" spans="2:11" s="1" customFormat="1" ht="15" customHeight="1">
      <c r="B90" s="281"/>
      <c r="C90" s="256" t="s">
        <v>414</v>
      </c>
      <c r="D90" s="256"/>
      <c r="E90" s="256"/>
      <c r="F90" s="279" t="s">
        <v>395</v>
      </c>
      <c r="G90" s="280"/>
      <c r="H90" s="256" t="s">
        <v>415</v>
      </c>
      <c r="I90" s="256" t="s">
        <v>391</v>
      </c>
      <c r="J90" s="256">
        <v>50</v>
      </c>
      <c r="K90" s="270"/>
    </row>
    <row r="91" spans="2:11" s="1" customFormat="1" ht="15" customHeight="1">
      <c r="B91" s="281"/>
      <c r="C91" s="256" t="s">
        <v>416</v>
      </c>
      <c r="D91" s="256"/>
      <c r="E91" s="256"/>
      <c r="F91" s="279" t="s">
        <v>395</v>
      </c>
      <c r="G91" s="280"/>
      <c r="H91" s="256" t="s">
        <v>416</v>
      </c>
      <c r="I91" s="256" t="s">
        <v>391</v>
      </c>
      <c r="J91" s="256">
        <v>50</v>
      </c>
      <c r="K91" s="270"/>
    </row>
    <row r="92" spans="2:11" s="1" customFormat="1" ht="15" customHeight="1">
      <c r="B92" s="281"/>
      <c r="C92" s="256" t="s">
        <v>417</v>
      </c>
      <c r="D92" s="256"/>
      <c r="E92" s="256"/>
      <c r="F92" s="279" t="s">
        <v>395</v>
      </c>
      <c r="G92" s="280"/>
      <c r="H92" s="256" t="s">
        <v>418</v>
      </c>
      <c r="I92" s="256" t="s">
        <v>391</v>
      </c>
      <c r="J92" s="256">
        <v>255</v>
      </c>
      <c r="K92" s="270"/>
    </row>
    <row r="93" spans="2:11" s="1" customFormat="1" ht="15" customHeight="1">
      <c r="B93" s="281"/>
      <c r="C93" s="256" t="s">
        <v>419</v>
      </c>
      <c r="D93" s="256"/>
      <c r="E93" s="256"/>
      <c r="F93" s="279" t="s">
        <v>389</v>
      </c>
      <c r="G93" s="280"/>
      <c r="H93" s="256" t="s">
        <v>420</v>
      </c>
      <c r="I93" s="256" t="s">
        <v>421</v>
      </c>
      <c r="J93" s="256"/>
      <c r="K93" s="270"/>
    </row>
    <row r="94" spans="2:11" s="1" customFormat="1" ht="15" customHeight="1">
      <c r="B94" s="281"/>
      <c r="C94" s="256" t="s">
        <v>422</v>
      </c>
      <c r="D94" s="256"/>
      <c r="E94" s="256"/>
      <c r="F94" s="279" t="s">
        <v>389</v>
      </c>
      <c r="G94" s="280"/>
      <c r="H94" s="256" t="s">
        <v>423</v>
      </c>
      <c r="I94" s="256" t="s">
        <v>424</v>
      </c>
      <c r="J94" s="256"/>
      <c r="K94" s="270"/>
    </row>
    <row r="95" spans="2:11" s="1" customFormat="1" ht="15" customHeight="1">
      <c r="B95" s="281"/>
      <c r="C95" s="256" t="s">
        <v>425</v>
      </c>
      <c r="D95" s="256"/>
      <c r="E95" s="256"/>
      <c r="F95" s="279" t="s">
        <v>389</v>
      </c>
      <c r="G95" s="280"/>
      <c r="H95" s="256" t="s">
        <v>425</v>
      </c>
      <c r="I95" s="256" t="s">
        <v>424</v>
      </c>
      <c r="J95" s="256"/>
      <c r="K95" s="270"/>
    </row>
    <row r="96" spans="2:11" s="1" customFormat="1" ht="15" customHeight="1">
      <c r="B96" s="281"/>
      <c r="C96" s="256" t="s">
        <v>35</v>
      </c>
      <c r="D96" s="256"/>
      <c r="E96" s="256"/>
      <c r="F96" s="279" t="s">
        <v>389</v>
      </c>
      <c r="G96" s="280"/>
      <c r="H96" s="256" t="s">
        <v>426</v>
      </c>
      <c r="I96" s="256" t="s">
        <v>424</v>
      </c>
      <c r="J96" s="256"/>
      <c r="K96" s="270"/>
    </row>
    <row r="97" spans="2:11" s="1" customFormat="1" ht="15" customHeight="1">
      <c r="B97" s="281"/>
      <c r="C97" s="256" t="s">
        <v>45</v>
      </c>
      <c r="D97" s="256"/>
      <c r="E97" s="256"/>
      <c r="F97" s="279" t="s">
        <v>389</v>
      </c>
      <c r="G97" s="280"/>
      <c r="H97" s="256" t="s">
        <v>427</v>
      </c>
      <c r="I97" s="256" t="s">
        <v>424</v>
      </c>
      <c r="J97" s="256"/>
      <c r="K97" s="270"/>
    </row>
    <row r="98" spans="2:11" s="1" customFormat="1" ht="15" customHeight="1">
      <c r="B98" s="284"/>
      <c r="C98" s="285"/>
      <c r="D98" s="285"/>
      <c r="E98" s="285"/>
      <c r="F98" s="285"/>
      <c r="G98" s="285"/>
      <c r="H98" s="285"/>
      <c r="I98" s="285"/>
      <c r="J98" s="285"/>
      <c r="K98" s="286"/>
    </row>
    <row r="99" spans="2:11" s="1" customFormat="1" ht="18.75" customHeight="1">
      <c r="B99" s="287"/>
      <c r="C99" s="288"/>
      <c r="D99" s="288"/>
      <c r="E99" s="288"/>
      <c r="F99" s="288"/>
      <c r="G99" s="288"/>
      <c r="H99" s="288"/>
      <c r="I99" s="288"/>
      <c r="J99" s="288"/>
      <c r="K99" s="287"/>
    </row>
    <row r="100" spans="2:11" s="1" customFormat="1" ht="18.75" customHeight="1"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</row>
    <row r="101" spans="2:11" s="1" customFormat="1" ht="7.5" customHeight="1">
      <c r="B101" s="265"/>
      <c r="C101" s="266"/>
      <c r="D101" s="266"/>
      <c r="E101" s="266"/>
      <c r="F101" s="266"/>
      <c r="G101" s="266"/>
      <c r="H101" s="266"/>
      <c r="I101" s="266"/>
      <c r="J101" s="266"/>
      <c r="K101" s="267"/>
    </row>
    <row r="102" spans="2:11" s="1" customFormat="1" ht="45" customHeight="1">
      <c r="B102" s="268"/>
      <c r="C102" s="269" t="s">
        <v>428</v>
      </c>
      <c r="D102" s="269"/>
      <c r="E102" s="269"/>
      <c r="F102" s="269"/>
      <c r="G102" s="269"/>
      <c r="H102" s="269"/>
      <c r="I102" s="269"/>
      <c r="J102" s="269"/>
      <c r="K102" s="270"/>
    </row>
    <row r="103" spans="2:11" s="1" customFormat="1" ht="17.25" customHeight="1">
      <c r="B103" s="268"/>
      <c r="C103" s="271" t="s">
        <v>383</v>
      </c>
      <c r="D103" s="271"/>
      <c r="E103" s="271"/>
      <c r="F103" s="271" t="s">
        <v>384</v>
      </c>
      <c r="G103" s="272"/>
      <c r="H103" s="271" t="s">
        <v>51</v>
      </c>
      <c r="I103" s="271" t="s">
        <v>54</v>
      </c>
      <c r="J103" s="271" t="s">
        <v>385</v>
      </c>
      <c r="K103" s="270"/>
    </row>
    <row r="104" spans="2:11" s="1" customFormat="1" ht="17.25" customHeight="1">
      <c r="B104" s="268"/>
      <c r="C104" s="273" t="s">
        <v>386</v>
      </c>
      <c r="D104" s="273"/>
      <c r="E104" s="273"/>
      <c r="F104" s="274" t="s">
        <v>387</v>
      </c>
      <c r="G104" s="275"/>
      <c r="H104" s="273"/>
      <c r="I104" s="273"/>
      <c r="J104" s="273" t="s">
        <v>388</v>
      </c>
      <c r="K104" s="270"/>
    </row>
    <row r="105" spans="2:11" s="1" customFormat="1" ht="5.25" customHeight="1">
      <c r="B105" s="268"/>
      <c r="C105" s="271"/>
      <c r="D105" s="271"/>
      <c r="E105" s="271"/>
      <c r="F105" s="271"/>
      <c r="G105" s="289"/>
      <c r="H105" s="271"/>
      <c r="I105" s="271"/>
      <c r="J105" s="271"/>
      <c r="K105" s="270"/>
    </row>
    <row r="106" spans="2:11" s="1" customFormat="1" ht="15" customHeight="1">
      <c r="B106" s="268"/>
      <c r="C106" s="256" t="s">
        <v>50</v>
      </c>
      <c r="D106" s="278"/>
      <c r="E106" s="278"/>
      <c r="F106" s="279" t="s">
        <v>389</v>
      </c>
      <c r="G106" s="256"/>
      <c r="H106" s="256" t="s">
        <v>429</v>
      </c>
      <c r="I106" s="256" t="s">
        <v>391</v>
      </c>
      <c r="J106" s="256">
        <v>20</v>
      </c>
      <c r="K106" s="270"/>
    </row>
    <row r="107" spans="2:11" s="1" customFormat="1" ht="15" customHeight="1">
      <c r="B107" s="268"/>
      <c r="C107" s="256" t="s">
        <v>392</v>
      </c>
      <c r="D107" s="256"/>
      <c r="E107" s="256"/>
      <c r="F107" s="279" t="s">
        <v>389</v>
      </c>
      <c r="G107" s="256"/>
      <c r="H107" s="256" t="s">
        <v>429</v>
      </c>
      <c r="I107" s="256" t="s">
        <v>391</v>
      </c>
      <c r="J107" s="256">
        <v>120</v>
      </c>
      <c r="K107" s="270"/>
    </row>
    <row r="108" spans="2:11" s="1" customFormat="1" ht="15" customHeight="1">
      <c r="B108" s="281"/>
      <c r="C108" s="256" t="s">
        <v>394</v>
      </c>
      <c r="D108" s="256"/>
      <c r="E108" s="256"/>
      <c r="F108" s="279" t="s">
        <v>395</v>
      </c>
      <c r="G108" s="256"/>
      <c r="H108" s="256" t="s">
        <v>429</v>
      </c>
      <c r="I108" s="256" t="s">
        <v>391</v>
      </c>
      <c r="J108" s="256">
        <v>50</v>
      </c>
      <c r="K108" s="270"/>
    </row>
    <row r="109" spans="2:11" s="1" customFormat="1" ht="15" customHeight="1">
      <c r="B109" s="281"/>
      <c r="C109" s="256" t="s">
        <v>397</v>
      </c>
      <c r="D109" s="256"/>
      <c r="E109" s="256"/>
      <c r="F109" s="279" t="s">
        <v>389</v>
      </c>
      <c r="G109" s="256"/>
      <c r="H109" s="256" t="s">
        <v>429</v>
      </c>
      <c r="I109" s="256" t="s">
        <v>399</v>
      </c>
      <c r="J109" s="256"/>
      <c r="K109" s="270"/>
    </row>
    <row r="110" spans="2:11" s="1" customFormat="1" ht="15" customHeight="1">
      <c r="B110" s="281"/>
      <c r="C110" s="256" t="s">
        <v>408</v>
      </c>
      <c r="D110" s="256"/>
      <c r="E110" s="256"/>
      <c r="F110" s="279" t="s">
        <v>395</v>
      </c>
      <c r="G110" s="256"/>
      <c r="H110" s="256" t="s">
        <v>429</v>
      </c>
      <c r="I110" s="256" t="s">
        <v>391</v>
      </c>
      <c r="J110" s="256">
        <v>50</v>
      </c>
      <c r="K110" s="270"/>
    </row>
    <row r="111" spans="2:11" s="1" customFormat="1" ht="15" customHeight="1">
      <c r="B111" s="281"/>
      <c r="C111" s="256" t="s">
        <v>416</v>
      </c>
      <c r="D111" s="256"/>
      <c r="E111" s="256"/>
      <c r="F111" s="279" t="s">
        <v>395</v>
      </c>
      <c r="G111" s="256"/>
      <c r="H111" s="256" t="s">
        <v>429</v>
      </c>
      <c r="I111" s="256" t="s">
        <v>391</v>
      </c>
      <c r="J111" s="256">
        <v>50</v>
      </c>
      <c r="K111" s="270"/>
    </row>
    <row r="112" spans="2:11" s="1" customFormat="1" ht="15" customHeight="1">
      <c r="B112" s="281"/>
      <c r="C112" s="256" t="s">
        <v>414</v>
      </c>
      <c r="D112" s="256"/>
      <c r="E112" s="256"/>
      <c r="F112" s="279" t="s">
        <v>395</v>
      </c>
      <c r="G112" s="256"/>
      <c r="H112" s="256" t="s">
        <v>429</v>
      </c>
      <c r="I112" s="256" t="s">
        <v>391</v>
      </c>
      <c r="J112" s="256">
        <v>50</v>
      </c>
      <c r="K112" s="270"/>
    </row>
    <row r="113" spans="2:11" s="1" customFormat="1" ht="15" customHeight="1">
      <c r="B113" s="281"/>
      <c r="C113" s="256" t="s">
        <v>50</v>
      </c>
      <c r="D113" s="256"/>
      <c r="E113" s="256"/>
      <c r="F113" s="279" t="s">
        <v>389</v>
      </c>
      <c r="G113" s="256"/>
      <c r="H113" s="256" t="s">
        <v>430</v>
      </c>
      <c r="I113" s="256" t="s">
        <v>391</v>
      </c>
      <c r="J113" s="256">
        <v>20</v>
      </c>
      <c r="K113" s="270"/>
    </row>
    <row r="114" spans="2:11" s="1" customFormat="1" ht="15" customHeight="1">
      <c r="B114" s="281"/>
      <c r="C114" s="256" t="s">
        <v>431</v>
      </c>
      <c r="D114" s="256"/>
      <c r="E114" s="256"/>
      <c r="F114" s="279" t="s">
        <v>389</v>
      </c>
      <c r="G114" s="256"/>
      <c r="H114" s="256" t="s">
        <v>432</v>
      </c>
      <c r="I114" s="256" t="s">
        <v>391</v>
      </c>
      <c r="J114" s="256">
        <v>120</v>
      </c>
      <c r="K114" s="270"/>
    </row>
    <row r="115" spans="2:11" s="1" customFormat="1" ht="15" customHeight="1">
      <c r="B115" s="281"/>
      <c r="C115" s="256" t="s">
        <v>35</v>
      </c>
      <c r="D115" s="256"/>
      <c r="E115" s="256"/>
      <c r="F115" s="279" t="s">
        <v>389</v>
      </c>
      <c r="G115" s="256"/>
      <c r="H115" s="256" t="s">
        <v>433</v>
      </c>
      <c r="I115" s="256" t="s">
        <v>424</v>
      </c>
      <c r="J115" s="256"/>
      <c r="K115" s="270"/>
    </row>
    <row r="116" spans="2:11" s="1" customFormat="1" ht="15" customHeight="1">
      <c r="B116" s="281"/>
      <c r="C116" s="256" t="s">
        <v>45</v>
      </c>
      <c r="D116" s="256"/>
      <c r="E116" s="256"/>
      <c r="F116" s="279" t="s">
        <v>389</v>
      </c>
      <c r="G116" s="256"/>
      <c r="H116" s="256" t="s">
        <v>434</v>
      </c>
      <c r="I116" s="256" t="s">
        <v>424</v>
      </c>
      <c r="J116" s="256"/>
      <c r="K116" s="270"/>
    </row>
    <row r="117" spans="2:11" s="1" customFormat="1" ht="15" customHeight="1">
      <c r="B117" s="281"/>
      <c r="C117" s="256" t="s">
        <v>54</v>
      </c>
      <c r="D117" s="256"/>
      <c r="E117" s="256"/>
      <c r="F117" s="279" t="s">
        <v>389</v>
      </c>
      <c r="G117" s="256"/>
      <c r="H117" s="256" t="s">
        <v>435</v>
      </c>
      <c r="I117" s="256" t="s">
        <v>436</v>
      </c>
      <c r="J117" s="256"/>
      <c r="K117" s="270"/>
    </row>
    <row r="118" spans="2:11" s="1" customFormat="1" ht="15" customHeight="1">
      <c r="B118" s="284"/>
      <c r="C118" s="290"/>
      <c r="D118" s="290"/>
      <c r="E118" s="290"/>
      <c r="F118" s="290"/>
      <c r="G118" s="290"/>
      <c r="H118" s="290"/>
      <c r="I118" s="290"/>
      <c r="J118" s="290"/>
      <c r="K118" s="286"/>
    </row>
    <row r="119" spans="2:11" s="1" customFormat="1" ht="18.75" customHeight="1">
      <c r="B119" s="291"/>
      <c r="C119" s="292"/>
      <c r="D119" s="292"/>
      <c r="E119" s="292"/>
      <c r="F119" s="293"/>
      <c r="G119" s="292"/>
      <c r="H119" s="292"/>
      <c r="I119" s="292"/>
      <c r="J119" s="292"/>
      <c r="K119" s="291"/>
    </row>
    <row r="120" spans="2:11" s="1" customFormat="1" ht="18.75" customHeight="1">
      <c r="B120" s="264"/>
      <c r="C120" s="264"/>
      <c r="D120" s="264"/>
      <c r="E120" s="264"/>
      <c r="F120" s="264"/>
      <c r="G120" s="264"/>
      <c r="H120" s="264"/>
      <c r="I120" s="264"/>
      <c r="J120" s="264"/>
      <c r="K120" s="264"/>
    </row>
    <row r="121" spans="2:11" s="1" customFormat="1" ht="7.5" customHeight="1">
      <c r="B121" s="294"/>
      <c r="C121" s="295"/>
      <c r="D121" s="295"/>
      <c r="E121" s="295"/>
      <c r="F121" s="295"/>
      <c r="G121" s="295"/>
      <c r="H121" s="295"/>
      <c r="I121" s="295"/>
      <c r="J121" s="295"/>
      <c r="K121" s="296"/>
    </row>
    <row r="122" spans="2:11" s="1" customFormat="1" ht="45" customHeight="1">
      <c r="B122" s="297"/>
      <c r="C122" s="247" t="s">
        <v>437</v>
      </c>
      <c r="D122" s="247"/>
      <c r="E122" s="247"/>
      <c r="F122" s="247"/>
      <c r="G122" s="247"/>
      <c r="H122" s="247"/>
      <c r="I122" s="247"/>
      <c r="J122" s="247"/>
      <c r="K122" s="298"/>
    </row>
    <row r="123" spans="2:11" s="1" customFormat="1" ht="17.25" customHeight="1">
      <c r="B123" s="299"/>
      <c r="C123" s="271" t="s">
        <v>383</v>
      </c>
      <c r="D123" s="271"/>
      <c r="E123" s="271"/>
      <c r="F123" s="271" t="s">
        <v>384</v>
      </c>
      <c r="G123" s="272"/>
      <c r="H123" s="271" t="s">
        <v>51</v>
      </c>
      <c r="I123" s="271" t="s">
        <v>54</v>
      </c>
      <c r="J123" s="271" t="s">
        <v>385</v>
      </c>
      <c r="K123" s="300"/>
    </row>
    <row r="124" spans="2:11" s="1" customFormat="1" ht="17.25" customHeight="1">
      <c r="B124" s="299"/>
      <c r="C124" s="273" t="s">
        <v>386</v>
      </c>
      <c r="D124" s="273"/>
      <c r="E124" s="273"/>
      <c r="F124" s="274" t="s">
        <v>387</v>
      </c>
      <c r="G124" s="275"/>
      <c r="H124" s="273"/>
      <c r="I124" s="273"/>
      <c r="J124" s="273" t="s">
        <v>388</v>
      </c>
      <c r="K124" s="300"/>
    </row>
    <row r="125" spans="2:11" s="1" customFormat="1" ht="5.25" customHeight="1">
      <c r="B125" s="301"/>
      <c r="C125" s="276"/>
      <c r="D125" s="276"/>
      <c r="E125" s="276"/>
      <c r="F125" s="276"/>
      <c r="G125" s="302"/>
      <c r="H125" s="276"/>
      <c r="I125" s="276"/>
      <c r="J125" s="276"/>
      <c r="K125" s="303"/>
    </row>
    <row r="126" spans="2:11" s="1" customFormat="1" ht="15" customHeight="1">
      <c r="B126" s="301"/>
      <c r="C126" s="256" t="s">
        <v>392</v>
      </c>
      <c r="D126" s="278"/>
      <c r="E126" s="278"/>
      <c r="F126" s="279" t="s">
        <v>389</v>
      </c>
      <c r="G126" s="256"/>
      <c r="H126" s="256" t="s">
        <v>429</v>
      </c>
      <c r="I126" s="256" t="s">
        <v>391</v>
      </c>
      <c r="J126" s="256">
        <v>120</v>
      </c>
      <c r="K126" s="304"/>
    </row>
    <row r="127" spans="2:11" s="1" customFormat="1" ht="15" customHeight="1">
      <c r="B127" s="301"/>
      <c r="C127" s="256" t="s">
        <v>438</v>
      </c>
      <c r="D127" s="256"/>
      <c r="E127" s="256"/>
      <c r="F127" s="279" t="s">
        <v>389</v>
      </c>
      <c r="G127" s="256"/>
      <c r="H127" s="256" t="s">
        <v>439</v>
      </c>
      <c r="I127" s="256" t="s">
        <v>391</v>
      </c>
      <c r="J127" s="256" t="s">
        <v>440</v>
      </c>
      <c r="K127" s="304"/>
    </row>
    <row r="128" spans="2:11" s="1" customFormat="1" ht="15" customHeight="1">
      <c r="B128" s="301"/>
      <c r="C128" s="256" t="s">
        <v>337</v>
      </c>
      <c r="D128" s="256"/>
      <c r="E128" s="256"/>
      <c r="F128" s="279" t="s">
        <v>389</v>
      </c>
      <c r="G128" s="256"/>
      <c r="H128" s="256" t="s">
        <v>441</v>
      </c>
      <c r="I128" s="256" t="s">
        <v>391</v>
      </c>
      <c r="J128" s="256" t="s">
        <v>440</v>
      </c>
      <c r="K128" s="304"/>
    </row>
    <row r="129" spans="2:11" s="1" customFormat="1" ht="15" customHeight="1">
      <c r="B129" s="301"/>
      <c r="C129" s="256" t="s">
        <v>400</v>
      </c>
      <c r="D129" s="256"/>
      <c r="E129" s="256"/>
      <c r="F129" s="279" t="s">
        <v>395</v>
      </c>
      <c r="G129" s="256"/>
      <c r="H129" s="256" t="s">
        <v>401</v>
      </c>
      <c r="I129" s="256" t="s">
        <v>391</v>
      </c>
      <c r="J129" s="256">
        <v>15</v>
      </c>
      <c r="K129" s="304"/>
    </row>
    <row r="130" spans="2:11" s="1" customFormat="1" ht="15" customHeight="1">
      <c r="B130" s="301"/>
      <c r="C130" s="282" t="s">
        <v>402</v>
      </c>
      <c r="D130" s="282"/>
      <c r="E130" s="282"/>
      <c r="F130" s="283" t="s">
        <v>395</v>
      </c>
      <c r="G130" s="282"/>
      <c r="H130" s="282" t="s">
        <v>403</v>
      </c>
      <c r="I130" s="282" t="s">
        <v>391</v>
      </c>
      <c r="J130" s="282">
        <v>15</v>
      </c>
      <c r="K130" s="304"/>
    </row>
    <row r="131" spans="2:11" s="1" customFormat="1" ht="15" customHeight="1">
      <c r="B131" s="301"/>
      <c r="C131" s="282" t="s">
        <v>404</v>
      </c>
      <c r="D131" s="282"/>
      <c r="E131" s="282"/>
      <c r="F131" s="283" t="s">
        <v>395</v>
      </c>
      <c r="G131" s="282"/>
      <c r="H131" s="282" t="s">
        <v>405</v>
      </c>
      <c r="I131" s="282" t="s">
        <v>391</v>
      </c>
      <c r="J131" s="282">
        <v>20</v>
      </c>
      <c r="K131" s="304"/>
    </row>
    <row r="132" spans="2:11" s="1" customFormat="1" ht="15" customHeight="1">
      <c r="B132" s="301"/>
      <c r="C132" s="282" t="s">
        <v>406</v>
      </c>
      <c r="D132" s="282"/>
      <c r="E132" s="282"/>
      <c r="F132" s="283" t="s">
        <v>395</v>
      </c>
      <c r="G132" s="282"/>
      <c r="H132" s="282" t="s">
        <v>407</v>
      </c>
      <c r="I132" s="282" t="s">
        <v>391</v>
      </c>
      <c r="J132" s="282">
        <v>20</v>
      </c>
      <c r="K132" s="304"/>
    </row>
    <row r="133" spans="2:11" s="1" customFormat="1" ht="15" customHeight="1">
      <c r="B133" s="301"/>
      <c r="C133" s="256" t="s">
        <v>394</v>
      </c>
      <c r="D133" s="256"/>
      <c r="E133" s="256"/>
      <c r="F133" s="279" t="s">
        <v>395</v>
      </c>
      <c r="G133" s="256"/>
      <c r="H133" s="256" t="s">
        <v>429</v>
      </c>
      <c r="I133" s="256" t="s">
        <v>391</v>
      </c>
      <c r="J133" s="256">
        <v>50</v>
      </c>
      <c r="K133" s="304"/>
    </row>
    <row r="134" spans="2:11" s="1" customFormat="1" ht="15" customHeight="1">
      <c r="B134" s="301"/>
      <c r="C134" s="256" t="s">
        <v>408</v>
      </c>
      <c r="D134" s="256"/>
      <c r="E134" s="256"/>
      <c r="F134" s="279" t="s">
        <v>395</v>
      </c>
      <c r="G134" s="256"/>
      <c r="H134" s="256" t="s">
        <v>429</v>
      </c>
      <c r="I134" s="256" t="s">
        <v>391</v>
      </c>
      <c r="J134" s="256">
        <v>50</v>
      </c>
      <c r="K134" s="304"/>
    </row>
    <row r="135" spans="2:11" s="1" customFormat="1" ht="15" customHeight="1">
      <c r="B135" s="301"/>
      <c r="C135" s="256" t="s">
        <v>414</v>
      </c>
      <c r="D135" s="256"/>
      <c r="E135" s="256"/>
      <c r="F135" s="279" t="s">
        <v>395</v>
      </c>
      <c r="G135" s="256"/>
      <c r="H135" s="256" t="s">
        <v>429</v>
      </c>
      <c r="I135" s="256" t="s">
        <v>391</v>
      </c>
      <c r="J135" s="256">
        <v>50</v>
      </c>
      <c r="K135" s="304"/>
    </row>
    <row r="136" spans="2:11" s="1" customFormat="1" ht="15" customHeight="1">
      <c r="B136" s="301"/>
      <c r="C136" s="256" t="s">
        <v>416</v>
      </c>
      <c r="D136" s="256"/>
      <c r="E136" s="256"/>
      <c r="F136" s="279" t="s">
        <v>395</v>
      </c>
      <c r="G136" s="256"/>
      <c r="H136" s="256" t="s">
        <v>429</v>
      </c>
      <c r="I136" s="256" t="s">
        <v>391</v>
      </c>
      <c r="J136" s="256">
        <v>50</v>
      </c>
      <c r="K136" s="304"/>
    </row>
    <row r="137" spans="2:11" s="1" customFormat="1" ht="15" customHeight="1">
      <c r="B137" s="301"/>
      <c r="C137" s="256" t="s">
        <v>417</v>
      </c>
      <c r="D137" s="256"/>
      <c r="E137" s="256"/>
      <c r="F137" s="279" t="s">
        <v>395</v>
      </c>
      <c r="G137" s="256"/>
      <c r="H137" s="256" t="s">
        <v>442</v>
      </c>
      <c r="I137" s="256" t="s">
        <v>391</v>
      </c>
      <c r="J137" s="256">
        <v>255</v>
      </c>
      <c r="K137" s="304"/>
    </row>
    <row r="138" spans="2:11" s="1" customFormat="1" ht="15" customHeight="1">
      <c r="B138" s="301"/>
      <c r="C138" s="256" t="s">
        <v>419</v>
      </c>
      <c r="D138" s="256"/>
      <c r="E138" s="256"/>
      <c r="F138" s="279" t="s">
        <v>389</v>
      </c>
      <c r="G138" s="256"/>
      <c r="H138" s="256" t="s">
        <v>443</v>
      </c>
      <c r="I138" s="256" t="s">
        <v>421</v>
      </c>
      <c r="J138" s="256"/>
      <c r="K138" s="304"/>
    </row>
    <row r="139" spans="2:11" s="1" customFormat="1" ht="15" customHeight="1">
      <c r="B139" s="301"/>
      <c r="C139" s="256" t="s">
        <v>422</v>
      </c>
      <c r="D139" s="256"/>
      <c r="E139" s="256"/>
      <c r="F139" s="279" t="s">
        <v>389</v>
      </c>
      <c r="G139" s="256"/>
      <c r="H139" s="256" t="s">
        <v>444</v>
      </c>
      <c r="I139" s="256" t="s">
        <v>424</v>
      </c>
      <c r="J139" s="256"/>
      <c r="K139" s="304"/>
    </row>
    <row r="140" spans="2:11" s="1" customFormat="1" ht="15" customHeight="1">
      <c r="B140" s="301"/>
      <c r="C140" s="256" t="s">
        <v>425</v>
      </c>
      <c r="D140" s="256"/>
      <c r="E140" s="256"/>
      <c r="F140" s="279" t="s">
        <v>389</v>
      </c>
      <c r="G140" s="256"/>
      <c r="H140" s="256" t="s">
        <v>425</v>
      </c>
      <c r="I140" s="256" t="s">
        <v>424</v>
      </c>
      <c r="J140" s="256"/>
      <c r="K140" s="304"/>
    </row>
    <row r="141" spans="2:11" s="1" customFormat="1" ht="15" customHeight="1">
      <c r="B141" s="301"/>
      <c r="C141" s="256" t="s">
        <v>35</v>
      </c>
      <c r="D141" s="256"/>
      <c r="E141" s="256"/>
      <c r="F141" s="279" t="s">
        <v>389</v>
      </c>
      <c r="G141" s="256"/>
      <c r="H141" s="256" t="s">
        <v>445</v>
      </c>
      <c r="I141" s="256" t="s">
        <v>424</v>
      </c>
      <c r="J141" s="256"/>
      <c r="K141" s="304"/>
    </row>
    <row r="142" spans="2:11" s="1" customFormat="1" ht="15" customHeight="1">
      <c r="B142" s="301"/>
      <c r="C142" s="256" t="s">
        <v>446</v>
      </c>
      <c r="D142" s="256"/>
      <c r="E142" s="256"/>
      <c r="F142" s="279" t="s">
        <v>389</v>
      </c>
      <c r="G142" s="256"/>
      <c r="H142" s="256" t="s">
        <v>447</v>
      </c>
      <c r="I142" s="256" t="s">
        <v>424</v>
      </c>
      <c r="J142" s="256"/>
      <c r="K142" s="304"/>
    </row>
    <row r="143" spans="2:11" s="1" customFormat="1" ht="15" customHeight="1">
      <c r="B143" s="305"/>
      <c r="C143" s="306"/>
      <c r="D143" s="306"/>
      <c r="E143" s="306"/>
      <c r="F143" s="306"/>
      <c r="G143" s="306"/>
      <c r="H143" s="306"/>
      <c r="I143" s="306"/>
      <c r="J143" s="306"/>
      <c r="K143" s="307"/>
    </row>
    <row r="144" spans="2:11" s="1" customFormat="1" ht="18.75" customHeight="1">
      <c r="B144" s="292"/>
      <c r="C144" s="292"/>
      <c r="D144" s="292"/>
      <c r="E144" s="292"/>
      <c r="F144" s="293"/>
      <c r="G144" s="292"/>
      <c r="H144" s="292"/>
      <c r="I144" s="292"/>
      <c r="J144" s="292"/>
      <c r="K144" s="292"/>
    </row>
    <row r="145" spans="2:11" s="1" customFormat="1" ht="18.75" customHeight="1">
      <c r="B145" s="264"/>
      <c r="C145" s="264"/>
      <c r="D145" s="264"/>
      <c r="E145" s="264"/>
      <c r="F145" s="264"/>
      <c r="G145" s="264"/>
      <c r="H145" s="264"/>
      <c r="I145" s="264"/>
      <c r="J145" s="264"/>
      <c r="K145" s="264"/>
    </row>
    <row r="146" spans="2:11" s="1" customFormat="1" ht="7.5" customHeight="1">
      <c r="B146" s="265"/>
      <c r="C146" s="266"/>
      <c r="D146" s="266"/>
      <c r="E146" s="266"/>
      <c r="F146" s="266"/>
      <c r="G146" s="266"/>
      <c r="H146" s="266"/>
      <c r="I146" s="266"/>
      <c r="J146" s="266"/>
      <c r="K146" s="267"/>
    </row>
    <row r="147" spans="2:11" s="1" customFormat="1" ht="45" customHeight="1">
      <c r="B147" s="268"/>
      <c r="C147" s="269" t="s">
        <v>448</v>
      </c>
      <c r="D147" s="269"/>
      <c r="E147" s="269"/>
      <c r="F147" s="269"/>
      <c r="G147" s="269"/>
      <c r="H147" s="269"/>
      <c r="I147" s="269"/>
      <c r="J147" s="269"/>
      <c r="K147" s="270"/>
    </row>
    <row r="148" spans="2:11" s="1" customFormat="1" ht="17.25" customHeight="1">
      <c r="B148" s="268"/>
      <c r="C148" s="271" t="s">
        <v>383</v>
      </c>
      <c r="D148" s="271"/>
      <c r="E148" s="271"/>
      <c r="F148" s="271" t="s">
        <v>384</v>
      </c>
      <c r="G148" s="272"/>
      <c r="H148" s="271" t="s">
        <v>51</v>
      </c>
      <c r="I148" s="271" t="s">
        <v>54</v>
      </c>
      <c r="J148" s="271" t="s">
        <v>385</v>
      </c>
      <c r="K148" s="270"/>
    </row>
    <row r="149" spans="2:11" s="1" customFormat="1" ht="17.25" customHeight="1">
      <c r="B149" s="268"/>
      <c r="C149" s="273" t="s">
        <v>386</v>
      </c>
      <c r="D149" s="273"/>
      <c r="E149" s="273"/>
      <c r="F149" s="274" t="s">
        <v>387</v>
      </c>
      <c r="G149" s="275"/>
      <c r="H149" s="273"/>
      <c r="I149" s="273"/>
      <c r="J149" s="273" t="s">
        <v>388</v>
      </c>
      <c r="K149" s="270"/>
    </row>
    <row r="150" spans="2:11" s="1" customFormat="1" ht="5.25" customHeight="1">
      <c r="B150" s="281"/>
      <c r="C150" s="276"/>
      <c r="D150" s="276"/>
      <c r="E150" s="276"/>
      <c r="F150" s="276"/>
      <c r="G150" s="277"/>
      <c r="H150" s="276"/>
      <c r="I150" s="276"/>
      <c r="J150" s="276"/>
      <c r="K150" s="304"/>
    </row>
    <row r="151" spans="2:11" s="1" customFormat="1" ht="15" customHeight="1">
      <c r="B151" s="281"/>
      <c r="C151" s="308" t="s">
        <v>392</v>
      </c>
      <c r="D151" s="256"/>
      <c r="E151" s="256"/>
      <c r="F151" s="309" t="s">
        <v>389</v>
      </c>
      <c r="G151" s="256"/>
      <c r="H151" s="308" t="s">
        <v>429</v>
      </c>
      <c r="I151" s="308" t="s">
        <v>391</v>
      </c>
      <c r="J151" s="308">
        <v>120</v>
      </c>
      <c r="K151" s="304"/>
    </row>
    <row r="152" spans="2:11" s="1" customFormat="1" ht="15" customHeight="1">
      <c r="B152" s="281"/>
      <c r="C152" s="308" t="s">
        <v>438</v>
      </c>
      <c r="D152" s="256"/>
      <c r="E152" s="256"/>
      <c r="F152" s="309" t="s">
        <v>389</v>
      </c>
      <c r="G152" s="256"/>
      <c r="H152" s="308" t="s">
        <v>449</v>
      </c>
      <c r="I152" s="308" t="s">
        <v>391</v>
      </c>
      <c r="J152" s="308" t="s">
        <v>440</v>
      </c>
      <c r="K152" s="304"/>
    </row>
    <row r="153" spans="2:11" s="1" customFormat="1" ht="15" customHeight="1">
      <c r="B153" s="281"/>
      <c r="C153" s="308" t="s">
        <v>337</v>
      </c>
      <c r="D153" s="256"/>
      <c r="E153" s="256"/>
      <c r="F153" s="309" t="s">
        <v>389</v>
      </c>
      <c r="G153" s="256"/>
      <c r="H153" s="308" t="s">
        <v>450</v>
      </c>
      <c r="I153" s="308" t="s">
        <v>391</v>
      </c>
      <c r="J153" s="308" t="s">
        <v>440</v>
      </c>
      <c r="K153" s="304"/>
    </row>
    <row r="154" spans="2:11" s="1" customFormat="1" ht="15" customHeight="1">
      <c r="B154" s="281"/>
      <c r="C154" s="308" t="s">
        <v>394</v>
      </c>
      <c r="D154" s="256"/>
      <c r="E154" s="256"/>
      <c r="F154" s="309" t="s">
        <v>395</v>
      </c>
      <c r="G154" s="256"/>
      <c r="H154" s="308" t="s">
        <v>429</v>
      </c>
      <c r="I154" s="308" t="s">
        <v>391</v>
      </c>
      <c r="J154" s="308">
        <v>50</v>
      </c>
      <c r="K154" s="304"/>
    </row>
    <row r="155" spans="2:11" s="1" customFormat="1" ht="15" customHeight="1">
      <c r="B155" s="281"/>
      <c r="C155" s="308" t="s">
        <v>397</v>
      </c>
      <c r="D155" s="256"/>
      <c r="E155" s="256"/>
      <c r="F155" s="309" t="s">
        <v>389</v>
      </c>
      <c r="G155" s="256"/>
      <c r="H155" s="308" t="s">
        <v>429</v>
      </c>
      <c r="I155" s="308" t="s">
        <v>399</v>
      </c>
      <c r="J155" s="308"/>
      <c r="K155" s="304"/>
    </row>
    <row r="156" spans="2:11" s="1" customFormat="1" ht="15" customHeight="1">
      <c r="B156" s="281"/>
      <c r="C156" s="308" t="s">
        <v>408</v>
      </c>
      <c r="D156" s="256"/>
      <c r="E156" s="256"/>
      <c r="F156" s="309" t="s">
        <v>395</v>
      </c>
      <c r="G156" s="256"/>
      <c r="H156" s="308" t="s">
        <v>429</v>
      </c>
      <c r="I156" s="308" t="s">
        <v>391</v>
      </c>
      <c r="J156" s="308">
        <v>50</v>
      </c>
      <c r="K156" s="304"/>
    </row>
    <row r="157" spans="2:11" s="1" customFormat="1" ht="15" customHeight="1">
      <c r="B157" s="281"/>
      <c r="C157" s="308" t="s">
        <v>416</v>
      </c>
      <c r="D157" s="256"/>
      <c r="E157" s="256"/>
      <c r="F157" s="309" t="s">
        <v>395</v>
      </c>
      <c r="G157" s="256"/>
      <c r="H157" s="308" t="s">
        <v>429</v>
      </c>
      <c r="I157" s="308" t="s">
        <v>391</v>
      </c>
      <c r="J157" s="308">
        <v>50</v>
      </c>
      <c r="K157" s="304"/>
    </row>
    <row r="158" spans="2:11" s="1" customFormat="1" ht="15" customHeight="1">
      <c r="B158" s="281"/>
      <c r="C158" s="308" t="s">
        <v>414</v>
      </c>
      <c r="D158" s="256"/>
      <c r="E158" s="256"/>
      <c r="F158" s="309" t="s">
        <v>395</v>
      </c>
      <c r="G158" s="256"/>
      <c r="H158" s="308" t="s">
        <v>429</v>
      </c>
      <c r="I158" s="308" t="s">
        <v>391</v>
      </c>
      <c r="J158" s="308">
        <v>50</v>
      </c>
      <c r="K158" s="304"/>
    </row>
    <row r="159" spans="2:11" s="1" customFormat="1" ht="15" customHeight="1">
      <c r="B159" s="281"/>
      <c r="C159" s="308" t="s">
        <v>79</v>
      </c>
      <c r="D159" s="256"/>
      <c r="E159" s="256"/>
      <c r="F159" s="309" t="s">
        <v>389</v>
      </c>
      <c r="G159" s="256"/>
      <c r="H159" s="308" t="s">
        <v>451</v>
      </c>
      <c r="I159" s="308" t="s">
        <v>391</v>
      </c>
      <c r="J159" s="308" t="s">
        <v>452</v>
      </c>
      <c r="K159" s="304"/>
    </row>
    <row r="160" spans="2:11" s="1" customFormat="1" ht="15" customHeight="1">
      <c r="B160" s="281"/>
      <c r="C160" s="308" t="s">
        <v>453</v>
      </c>
      <c r="D160" s="256"/>
      <c r="E160" s="256"/>
      <c r="F160" s="309" t="s">
        <v>389</v>
      </c>
      <c r="G160" s="256"/>
      <c r="H160" s="308" t="s">
        <v>454</v>
      </c>
      <c r="I160" s="308" t="s">
        <v>424</v>
      </c>
      <c r="J160" s="308"/>
      <c r="K160" s="304"/>
    </row>
    <row r="161" spans="2:11" s="1" customFormat="1" ht="15" customHeight="1">
      <c r="B161" s="310"/>
      <c r="C161" s="290"/>
      <c r="D161" s="290"/>
      <c r="E161" s="290"/>
      <c r="F161" s="290"/>
      <c r="G161" s="290"/>
      <c r="H161" s="290"/>
      <c r="I161" s="290"/>
      <c r="J161" s="290"/>
      <c r="K161" s="311"/>
    </row>
    <row r="162" spans="2:11" s="1" customFormat="1" ht="18.75" customHeight="1">
      <c r="B162" s="292"/>
      <c r="C162" s="302"/>
      <c r="D162" s="302"/>
      <c r="E162" s="302"/>
      <c r="F162" s="312"/>
      <c r="G162" s="302"/>
      <c r="H162" s="302"/>
      <c r="I162" s="302"/>
      <c r="J162" s="302"/>
      <c r="K162" s="292"/>
    </row>
    <row r="163" spans="2:11" s="1" customFormat="1" ht="18.75" customHeight="1">
      <c r="B163" s="264"/>
      <c r="C163" s="264"/>
      <c r="D163" s="264"/>
      <c r="E163" s="264"/>
      <c r="F163" s="264"/>
      <c r="G163" s="264"/>
      <c r="H163" s="264"/>
      <c r="I163" s="264"/>
      <c r="J163" s="264"/>
      <c r="K163" s="264"/>
    </row>
    <row r="164" spans="2:11" s="1" customFormat="1" ht="7.5" customHeight="1">
      <c r="B164" s="243"/>
      <c r="C164" s="244"/>
      <c r="D164" s="244"/>
      <c r="E164" s="244"/>
      <c r="F164" s="244"/>
      <c r="G164" s="244"/>
      <c r="H164" s="244"/>
      <c r="I164" s="244"/>
      <c r="J164" s="244"/>
      <c r="K164" s="245"/>
    </row>
    <row r="165" spans="2:11" s="1" customFormat="1" ht="45" customHeight="1">
      <c r="B165" s="246"/>
      <c r="C165" s="247" t="s">
        <v>455</v>
      </c>
      <c r="D165" s="247"/>
      <c r="E165" s="247"/>
      <c r="F165" s="247"/>
      <c r="G165" s="247"/>
      <c r="H165" s="247"/>
      <c r="I165" s="247"/>
      <c r="J165" s="247"/>
      <c r="K165" s="248"/>
    </row>
    <row r="166" spans="2:11" s="1" customFormat="1" ht="17.25" customHeight="1">
      <c r="B166" s="246"/>
      <c r="C166" s="271" t="s">
        <v>383</v>
      </c>
      <c r="D166" s="271"/>
      <c r="E166" s="271"/>
      <c r="F166" s="271" t="s">
        <v>384</v>
      </c>
      <c r="G166" s="313"/>
      <c r="H166" s="314" t="s">
        <v>51</v>
      </c>
      <c r="I166" s="314" t="s">
        <v>54</v>
      </c>
      <c r="J166" s="271" t="s">
        <v>385</v>
      </c>
      <c r="K166" s="248"/>
    </row>
    <row r="167" spans="2:11" s="1" customFormat="1" ht="17.25" customHeight="1">
      <c r="B167" s="249"/>
      <c r="C167" s="273" t="s">
        <v>386</v>
      </c>
      <c r="D167" s="273"/>
      <c r="E167" s="273"/>
      <c r="F167" s="274" t="s">
        <v>387</v>
      </c>
      <c r="G167" s="315"/>
      <c r="H167" s="316"/>
      <c r="I167" s="316"/>
      <c r="J167" s="273" t="s">
        <v>388</v>
      </c>
      <c r="K167" s="251"/>
    </row>
    <row r="168" spans="2:11" s="1" customFormat="1" ht="5.25" customHeight="1">
      <c r="B168" s="281"/>
      <c r="C168" s="276"/>
      <c r="D168" s="276"/>
      <c r="E168" s="276"/>
      <c r="F168" s="276"/>
      <c r="G168" s="277"/>
      <c r="H168" s="276"/>
      <c r="I168" s="276"/>
      <c r="J168" s="276"/>
      <c r="K168" s="304"/>
    </row>
    <row r="169" spans="2:11" s="1" customFormat="1" ht="15" customHeight="1">
      <c r="B169" s="281"/>
      <c r="C169" s="256" t="s">
        <v>392</v>
      </c>
      <c r="D169" s="256"/>
      <c r="E169" s="256"/>
      <c r="F169" s="279" t="s">
        <v>389</v>
      </c>
      <c r="G169" s="256"/>
      <c r="H169" s="256" t="s">
        <v>429</v>
      </c>
      <c r="I169" s="256" t="s">
        <v>391</v>
      </c>
      <c r="J169" s="256">
        <v>120</v>
      </c>
      <c r="K169" s="304"/>
    </row>
    <row r="170" spans="2:11" s="1" customFormat="1" ht="15" customHeight="1">
      <c r="B170" s="281"/>
      <c r="C170" s="256" t="s">
        <v>438</v>
      </c>
      <c r="D170" s="256"/>
      <c r="E170" s="256"/>
      <c r="F170" s="279" t="s">
        <v>389</v>
      </c>
      <c r="G170" s="256"/>
      <c r="H170" s="256" t="s">
        <v>439</v>
      </c>
      <c r="I170" s="256" t="s">
        <v>391</v>
      </c>
      <c r="J170" s="256" t="s">
        <v>440</v>
      </c>
      <c r="K170" s="304"/>
    </row>
    <row r="171" spans="2:11" s="1" customFormat="1" ht="15" customHeight="1">
      <c r="B171" s="281"/>
      <c r="C171" s="256" t="s">
        <v>337</v>
      </c>
      <c r="D171" s="256"/>
      <c r="E171" s="256"/>
      <c r="F171" s="279" t="s">
        <v>389</v>
      </c>
      <c r="G171" s="256"/>
      <c r="H171" s="256" t="s">
        <v>456</v>
      </c>
      <c r="I171" s="256" t="s">
        <v>391</v>
      </c>
      <c r="J171" s="256" t="s">
        <v>440</v>
      </c>
      <c r="K171" s="304"/>
    </row>
    <row r="172" spans="2:11" s="1" customFormat="1" ht="15" customHeight="1">
      <c r="B172" s="281"/>
      <c r="C172" s="256" t="s">
        <v>394</v>
      </c>
      <c r="D172" s="256"/>
      <c r="E172" s="256"/>
      <c r="F172" s="279" t="s">
        <v>395</v>
      </c>
      <c r="G172" s="256"/>
      <c r="H172" s="256" t="s">
        <v>456</v>
      </c>
      <c r="I172" s="256" t="s">
        <v>391</v>
      </c>
      <c r="J172" s="256">
        <v>50</v>
      </c>
      <c r="K172" s="304"/>
    </row>
    <row r="173" spans="2:11" s="1" customFormat="1" ht="15" customHeight="1">
      <c r="B173" s="281"/>
      <c r="C173" s="256" t="s">
        <v>397</v>
      </c>
      <c r="D173" s="256"/>
      <c r="E173" s="256"/>
      <c r="F173" s="279" t="s">
        <v>389</v>
      </c>
      <c r="G173" s="256"/>
      <c r="H173" s="256" t="s">
        <v>456</v>
      </c>
      <c r="I173" s="256" t="s">
        <v>399</v>
      </c>
      <c r="J173" s="256"/>
      <c r="K173" s="304"/>
    </row>
    <row r="174" spans="2:11" s="1" customFormat="1" ht="15" customHeight="1">
      <c r="B174" s="281"/>
      <c r="C174" s="256" t="s">
        <v>408</v>
      </c>
      <c r="D174" s="256"/>
      <c r="E174" s="256"/>
      <c r="F174" s="279" t="s">
        <v>395</v>
      </c>
      <c r="G174" s="256"/>
      <c r="H174" s="256" t="s">
        <v>456</v>
      </c>
      <c r="I174" s="256" t="s">
        <v>391</v>
      </c>
      <c r="J174" s="256">
        <v>50</v>
      </c>
      <c r="K174" s="304"/>
    </row>
    <row r="175" spans="2:11" s="1" customFormat="1" ht="15" customHeight="1">
      <c r="B175" s="281"/>
      <c r="C175" s="256" t="s">
        <v>416</v>
      </c>
      <c r="D175" s="256"/>
      <c r="E175" s="256"/>
      <c r="F175" s="279" t="s">
        <v>395</v>
      </c>
      <c r="G175" s="256"/>
      <c r="H175" s="256" t="s">
        <v>456</v>
      </c>
      <c r="I175" s="256" t="s">
        <v>391</v>
      </c>
      <c r="J175" s="256">
        <v>50</v>
      </c>
      <c r="K175" s="304"/>
    </row>
    <row r="176" spans="2:11" s="1" customFormat="1" ht="15" customHeight="1">
      <c r="B176" s="281"/>
      <c r="C176" s="256" t="s">
        <v>414</v>
      </c>
      <c r="D176" s="256"/>
      <c r="E176" s="256"/>
      <c r="F176" s="279" t="s">
        <v>395</v>
      </c>
      <c r="G176" s="256"/>
      <c r="H176" s="256" t="s">
        <v>456</v>
      </c>
      <c r="I176" s="256" t="s">
        <v>391</v>
      </c>
      <c r="J176" s="256">
        <v>50</v>
      </c>
      <c r="K176" s="304"/>
    </row>
    <row r="177" spans="2:11" s="1" customFormat="1" ht="15" customHeight="1">
      <c r="B177" s="281"/>
      <c r="C177" s="256" t="s">
        <v>91</v>
      </c>
      <c r="D177" s="256"/>
      <c r="E177" s="256"/>
      <c r="F177" s="279" t="s">
        <v>389</v>
      </c>
      <c r="G177" s="256"/>
      <c r="H177" s="256" t="s">
        <v>457</v>
      </c>
      <c r="I177" s="256" t="s">
        <v>458</v>
      </c>
      <c r="J177" s="256"/>
      <c r="K177" s="304"/>
    </row>
    <row r="178" spans="2:11" s="1" customFormat="1" ht="15" customHeight="1">
      <c r="B178" s="281"/>
      <c r="C178" s="256" t="s">
        <v>54</v>
      </c>
      <c r="D178" s="256"/>
      <c r="E178" s="256"/>
      <c r="F178" s="279" t="s">
        <v>389</v>
      </c>
      <c r="G178" s="256"/>
      <c r="H178" s="256" t="s">
        <v>459</v>
      </c>
      <c r="I178" s="256" t="s">
        <v>460</v>
      </c>
      <c r="J178" s="256">
        <v>1</v>
      </c>
      <c r="K178" s="304"/>
    </row>
    <row r="179" spans="2:11" s="1" customFormat="1" ht="15" customHeight="1">
      <c r="B179" s="281"/>
      <c r="C179" s="256" t="s">
        <v>50</v>
      </c>
      <c r="D179" s="256"/>
      <c r="E179" s="256"/>
      <c r="F179" s="279" t="s">
        <v>389</v>
      </c>
      <c r="G179" s="256"/>
      <c r="H179" s="256" t="s">
        <v>461</v>
      </c>
      <c r="I179" s="256" t="s">
        <v>391</v>
      </c>
      <c r="J179" s="256">
        <v>20</v>
      </c>
      <c r="K179" s="304"/>
    </row>
    <row r="180" spans="2:11" s="1" customFormat="1" ht="15" customHeight="1">
      <c r="B180" s="281"/>
      <c r="C180" s="256" t="s">
        <v>51</v>
      </c>
      <c r="D180" s="256"/>
      <c r="E180" s="256"/>
      <c r="F180" s="279" t="s">
        <v>389</v>
      </c>
      <c r="G180" s="256"/>
      <c r="H180" s="256" t="s">
        <v>462</v>
      </c>
      <c r="I180" s="256" t="s">
        <v>391</v>
      </c>
      <c r="J180" s="256">
        <v>255</v>
      </c>
      <c r="K180" s="304"/>
    </row>
    <row r="181" spans="2:11" s="1" customFormat="1" ht="15" customHeight="1">
      <c r="B181" s="281"/>
      <c r="C181" s="256" t="s">
        <v>92</v>
      </c>
      <c r="D181" s="256"/>
      <c r="E181" s="256"/>
      <c r="F181" s="279" t="s">
        <v>389</v>
      </c>
      <c r="G181" s="256"/>
      <c r="H181" s="256" t="s">
        <v>353</v>
      </c>
      <c r="I181" s="256" t="s">
        <v>391</v>
      </c>
      <c r="J181" s="256">
        <v>10</v>
      </c>
      <c r="K181" s="304"/>
    </row>
    <row r="182" spans="2:11" s="1" customFormat="1" ht="15" customHeight="1">
      <c r="B182" s="281"/>
      <c r="C182" s="256" t="s">
        <v>93</v>
      </c>
      <c r="D182" s="256"/>
      <c r="E182" s="256"/>
      <c r="F182" s="279" t="s">
        <v>389</v>
      </c>
      <c r="G182" s="256"/>
      <c r="H182" s="256" t="s">
        <v>463</v>
      </c>
      <c r="I182" s="256" t="s">
        <v>424</v>
      </c>
      <c r="J182" s="256"/>
      <c r="K182" s="304"/>
    </row>
    <row r="183" spans="2:11" s="1" customFormat="1" ht="15" customHeight="1">
      <c r="B183" s="281"/>
      <c r="C183" s="256" t="s">
        <v>464</v>
      </c>
      <c r="D183" s="256"/>
      <c r="E183" s="256"/>
      <c r="F183" s="279" t="s">
        <v>389</v>
      </c>
      <c r="G183" s="256"/>
      <c r="H183" s="256" t="s">
        <v>465</v>
      </c>
      <c r="I183" s="256" t="s">
        <v>424</v>
      </c>
      <c r="J183" s="256"/>
      <c r="K183" s="304"/>
    </row>
    <row r="184" spans="2:11" s="1" customFormat="1" ht="15" customHeight="1">
      <c r="B184" s="281"/>
      <c r="C184" s="256" t="s">
        <v>453</v>
      </c>
      <c r="D184" s="256"/>
      <c r="E184" s="256"/>
      <c r="F184" s="279" t="s">
        <v>389</v>
      </c>
      <c r="G184" s="256"/>
      <c r="H184" s="256" t="s">
        <v>466</v>
      </c>
      <c r="I184" s="256" t="s">
        <v>424</v>
      </c>
      <c r="J184" s="256"/>
      <c r="K184" s="304"/>
    </row>
    <row r="185" spans="2:11" s="1" customFormat="1" ht="15" customHeight="1">
      <c r="B185" s="281"/>
      <c r="C185" s="256" t="s">
        <v>95</v>
      </c>
      <c r="D185" s="256"/>
      <c r="E185" s="256"/>
      <c r="F185" s="279" t="s">
        <v>395</v>
      </c>
      <c r="G185" s="256"/>
      <c r="H185" s="256" t="s">
        <v>467</v>
      </c>
      <c r="I185" s="256" t="s">
        <v>391</v>
      </c>
      <c r="J185" s="256">
        <v>50</v>
      </c>
      <c r="K185" s="304"/>
    </row>
    <row r="186" spans="2:11" s="1" customFormat="1" ht="15" customHeight="1">
      <c r="B186" s="281"/>
      <c r="C186" s="256" t="s">
        <v>468</v>
      </c>
      <c r="D186" s="256"/>
      <c r="E186" s="256"/>
      <c r="F186" s="279" t="s">
        <v>395</v>
      </c>
      <c r="G186" s="256"/>
      <c r="H186" s="256" t="s">
        <v>469</v>
      </c>
      <c r="I186" s="256" t="s">
        <v>470</v>
      </c>
      <c r="J186" s="256"/>
      <c r="K186" s="304"/>
    </row>
    <row r="187" spans="2:11" s="1" customFormat="1" ht="15" customHeight="1">
      <c r="B187" s="281"/>
      <c r="C187" s="256" t="s">
        <v>471</v>
      </c>
      <c r="D187" s="256"/>
      <c r="E187" s="256"/>
      <c r="F187" s="279" t="s">
        <v>395</v>
      </c>
      <c r="G187" s="256"/>
      <c r="H187" s="256" t="s">
        <v>472</v>
      </c>
      <c r="I187" s="256" t="s">
        <v>470</v>
      </c>
      <c r="J187" s="256"/>
      <c r="K187" s="304"/>
    </row>
    <row r="188" spans="2:11" s="1" customFormat="1" ht="15" customHeight="1">
      <c r="B188" s="281"/>
      <c r="C188" s="256" t="s">
        <v>473</v>
      </c>
      <c r="D188" s="256"/>
      <c r="E188" s="256"/>
      <c r="F188" s="279" t="s">
        <v>395</v>
      </c>
      <c r="G188" s="256"/>
      <c r="H188" s="256" t="s">
        <v>474</v>
      </c>
      <c r="I188" s="256" t="s">
        <v>470</v>
      </c>
      <c r="J188" s="256"/>
      <c r="K188" s="304"/>
    </row>
    <row r="189" spans="2:11" s="1" customFormat="1" ht="15" customHeight="1">
      <c r="B189" s="281"/>
      <c r="C189" s="317" t="s">
        <v>475</v>
      </c>
      <c r="D189" s="256"/>
      <c r="E189" s="256"/>
      <c r="F189" s="279" t="s">
        <v>395</v>
      </c>
      <c r="G189" s="256"/>
      <c r="H189" s="256" t="s">
        <v>476</v>
      </c>
      <c r="I189" s="256" t="s">
        <v>477</v>
      </c>
      <c r="J189" s="318" t="s">
        <v>478</v>
      </c>
      <c r="K189" s="304"/>
    </row>
    <row r="190" spans="2:11" s="1" customFormat="1" ht="15" customHeight="1">
      <c r="B190" s="281"/>
      <c r="C190" s="317" t="s">
        <v>39</v>
      </c>
      <c r="D190" s="256"/>
      <c r="E190" s="256"/>
      <c r="F190" s="279" t="s">
        <v>389</v>
      </c>
      <c r="G190" s="256"/>
      <c r="H190" s="253" t="s">
        <v>479</v>
      </c>
      <c r="I190" s="256" t="s">
        <v>480</v>
      </c>
      <c r="J190" s="256"/>
      <c r="K190" s="304"/>
    </row>
    <row r="191" spans="2:11" s="1" customFormat="1" ht="15" customHeight="1">
      <c r="B191" s="281"/>
      <c r="C191" s="317" t="s">
        <v>481</v>
      </c>
      <c r="D191" s="256"/>
      <c r="E191" s="256"/>
      <c r="F191" s="279" t="s">
        <v>389</v>
      </c>
      <c r="G191" s="256"/>
      <c r="H191" s="256" t="s">
        <v>482</v>
      </c>
      <c r="I191" s="256" t="s">
        <v>424</v>
      </c>
      <c r="J191" s="256"/>
      <c r="K191" s="304"/>
    </row>
    <row r="192" spans="2:11" s="1" customFormat="1" ht="15" customHeight="1">
      <c r="B192" s="281"/>
      <c r="C192" s="317" t="s">
        <v>483</v>
      </c>
      <c r="D192" s="256"/>
      <c r="E192" s="256"/>
      <c r="F192" s="279" t="s">
        <v>389</v>
      </c>
      <c r="G192" s="256"/>
      <c r="H192" s="256" t="s">
        <v>484</v>
      </c>
      <c r="I192" s="256" t="s">
        <v>424</v>
      </c>
      <c r="J192" s="256"/>
      <c r="K192" s="304"/>
    </row>
    <row r="193" spans="2:11" s="1" customFormat="1" ht="15" customHeight="1">
      <c r="B193" s="281"/>
      <c r="C193" s="317" t="s">
        <v>485</v>
      </c>
      <c r="D193" s="256"/>
      <c r="E193" s="256"/>
      <c r="F193" s="279" t="s">
        <v>395</v>
      </c>
      <c r="G193" s="256"/>
      <c r="H193" s="256" t="s">
        <v>486</v>
      </c>
      <c r="I193" s="256" t="s">
        <v>424</v>
      </c>
      <c r="J193" s="256"/>
      <c r="K193" s="304"/>
    </row>
    <row r="194" spans="2:11" s="1" customFormat="1" ht="15" customHeight="1">
      <c r="B194" s="310"/>
      <c r="C194" s="319"/>
      <c r="D194" s="290"/>
      <c r="E194" s="290"/>
      <c r="F194" s="290"/>
      <c r="G194" s="290"/>
      <c r="H194" s="290"/>
      <c r="I194" s="290"/>
      <c r="J194" s="290"/>
      <c r="K194" s="311"/>
    </row>
    <row r="195" spans="2:11" s="1" customFormat="1" ht="18.75" customHeight="1">
      <c r="B195" s="292"/>
      <c r="C195" s="302"/>
      <c r="D195" s="302"/>
      <c r="E195" s="302"/>
      <c r="F195" s="312"/>
      <c r="G195" s="302"/>
      <c r="H195" s="302"/>
      <c r="I195" s="302"/>
      <c r="J195" s="302"/>
      <c r="K195" s="292"/>
    </row>
    <row r="196" spans="2:11" s="1" customFormat="1" ht="18.75" customHeight="1">
      <c r="B196" s="292"/>
      <c r="C196" s="302"/>
      <c r="D196" s="302"/>
      <c r="E196" s="302"/>
      <c r="F196" s="312"/>
      <c r="G196" s="302"/>
      <c r="H196" s="302"/>
      <c r="I196" s="302"/>
      <c r="J196" s="302"/>
      <c r="K196" s="292"/>
    </row>
    <row r="197" spans="2:11" s="1" customFormat="1" ht="18.75" customHeight="1">
      <c r="B197" s="264"/>
      <c r="C197" s="264"/>
      <c r="D197" s="264"/>
      <c r="E197" s="264"/>
      <c r="F197" s="264"/>
      <c r="G197" s="264"/>
      <c r="H197" s="264"/>
      <c r="I197" s="264"/>
      <c r="J197" s="264"/>
      <c r="K197" s="264"/>
    </row>
    <row r="198" spans="2:11" s="1" customFormat="1" ht="12">
      <c r="B198" s="243"/>
      <c r="C198" s="244"/>
      <c r="D198" s="244"/>
      <c r="E198" s="244"/>
      <c r="F198" s="244"/>
      <c r="G198" s="244"/>
      <c r="H198" s="244"/>
      <c r="I198" s="244"/>
      <c r="J198" s="244"/>
      <c r="K198" s="245"/>
    </row>
    <row r="199" spans="2:11" s="1" customFormat="1" ht="21">
      <c r="B199" s="246"/>
      <c r="C199" s="247" t="s">
        <v>487</v>
      </c>
      <c r="D199" s="247"/>
      <c r="E199" s="247"/>
      <c r="F199" s="247"/>
      <c r="G199" s="247"/>
      <c r="H199" s="247"/>
      <c r="I199" s="247"/>
      <c r="J199" s="247"/>
      <c r="K199" s="248"/>
    </row>
    <row r="200" spans="2:11" s="1" customFormat="1" ht="25.5" customHeight="1">
      <c r="B200" s="246"/>
      <c r="C200" s="320" t="s">
        <v>488</v>
      </c>
      <c r="D200" s="320"/>
      <c r="E200" s="320"/>
      <c r="F200" s="320" t="s">
        <v>489</v>
      </c>
      <c r="G200" s="321"/>
      <c r="H200" s="320" t="s">
        <v>490</v>
      </c>
      <c r="I200" s="320"/>
      <c r="J200" s="320"/>
      <c r="K200" s="248"/>
    </row>
    <row r="201" spans="2:11" s="1" customFormat="1" ht="5.25" customHeight="1">
      <c r="B201" s="281"/>
      <c r="C201" s="276"/>
      <c r="D201" s="276"/>
      <c r="E201" s="276"/>
      <c r="F201" s="276"/>
      <c r="G201" s="302"/>
      <c r="H201" s="276"/>
      <c r="I201" s="276"/>
      <c r="J201" s="276"/>
      <c r="K201" s="304"/>
    </row>
    <row r="202" spans="2:11" s="1" customFormat="1" ht="15" customHeight="1">
      <c r="B202" s="281"/>
      <c r="C202" s="256" t="s">
        <v>480</v>
      </c>
      <c r="D202" s="256"/>
      <c r="E202" s="256"/>
      <c r="F202" s="279" t="s">
        <v>40</v>
      </c>
      <c r="G202" s="256"/>
      <c r="H202" s="256" t="s">
        <v>491</v>
      </c>
      <c r="I202" s="256"/>
      <c r="J202" s="256"/>
      <c r="K202" s="304"/>
    </row>
    <row r="203" spans="2:11" s="1" customFormat="1" ht="15" customHeight="1">
      <c r="B203" s="281"/>
      <c r="C203" s="256"/>
      <c r="D203" s="256"/>
      <c r="E203" s="256"/>
      <c r="F203" s="279" t="s">
        <v>41</v>
      </c>
      <c r="G203" s="256"/>
      <c r="H203" s="256" t="s">
        <v>492</v>
      </c>
      <c r="I203" s="256"/>
      <c r="J203" s="256"/>
      <c r="K203" s="304"/>
    </row>
    <row r="204" spans="2:11" s="1" customFormat="1" ht="15" customHeight="1">
      <c r="B204" s="281"/>
      <c r="C204" s="256"/>
      <c r="D204" s="256"/>
      <c r="E204" s="256"/>
      <c r="F204" s="279" t="s">
        <v>44</v>
      </c>
      <c r="G204" s="256"/>
      <c r="H204" s="256" t="s">
        <v>493</v>
      </c>
      <c r="I204" s="256"/>
      <c r="J204" s="256"/>
      <c r="K204" s="304"/>
    </row>
    <row r="205" spans="2:11" s="1" customFormat="1" ht="15" customHeight="1">
      <c r="B205" s="281"/>
      <c r="C205" s="256"/>
      <c r="D205" s="256"/>
      <c r="E205" s="256"/>
      <c r="F205" s="279" t="s">
        <v>42</v>
      </c>
      <c r="G205" s="256"/>
      <c r="H205" s="256" t="s">
        <v>494</v>
      </c>
      <c r="I205" s="256"/>
      <c r="J205" s="256"/>
      <c r="K205" s="304"/>
    </row>
    <row r="206" spans="2:11" s="1" customFormat="1" ht="15" customHeight="1">
      <c r="B206" s="281"/>
      <c r="C206" s="256"/>
      <c r="D206" s="256"/>
      <c r="E206" s="256"/>
      <c r="F206" s="279" t="s">
        <v>43</v>
      </c>
      <c r="G206" s="256"/>
      <c r="H206" s="256" t="s">
        <v>495</v>
      </c>
      <c r="I206" s="256"/>
      <c r="J206" s="256"/>
      <c r="K206" s="304"/>
    </row>
    <row r="207" spans="2:11" s="1" customFormat="1" ht="15" customHeight="1">
      <c r="B207" s="281"/>
      <c r="C207" s="256"/>
      <c r="D207" s="256"/>
      <c r="E207" s="256"/>
      <c r="F207" s="279"/>
      <c r="G207" s="256"/>
      <c r="H207" s="256"/>
      <c r="I207" s="256"/>
      <c r="J207" s="256"/>
      <c r="K207" s="304"/>
    </row>
    <row r="208" spans="2:11" s="1" customFormat="1" ht="15" customHeight="1">
      <c r="B208" s="281"/>
      <c r="C208" s="256" t="s">
        <v>436</v>
      </c>
      <c r="D208" s="256"/>
      <c r="E208" s="256"/>
      <c r="F208" s="279" t="s">
        <v>73</v>
      </c>
      <c r="G208" s="256"/>
      <c r="H208" s="256" t="s">
        <v>496</v>
      </c>
      <c r="I208" s="256"/>
      <c r="J208" s="256"/>
      <c r="K208" s="304"/>
    </row>
    <row r="209" spans="2:11" s="1" customFormat="1" ht="15" customHeight="1">
      <c r="B209" s="281"/>
      <c r="C209" s="256"/>
      <c r="D209" s="256"/>
      <c r="E209" s="256"/>
      <c r="F209" s="279" t="s">
        <v>331</v>
      </c>
      <c r="G209" s="256"/>
      <c r="H209" s="256" t="s">
        <v>332</v>
      </c>
      <c r="I209" s="256"/>
      <c r="J209" s="256"/>
      <c r="K209" s="304"/>
    </row>
    <row r="210" spans="2:11" s="1" customFormat="1" ht="15" customHeight="1">
      <c r="B210" s="281"/>
      <c r="C210" s="256"/>
      <c r="D210" s="256"/>
      <c r="E210" s="256"/>
      <c r="F210" s="279" t="s">
        <v>329</v>
      </c>
      <c r="G210" s="256"/>
      <c r="H210" s="256" t="s">
        <v>497</v>
      </c>
      <c r="I210" s="256"/>
      <c r="J210" s="256"/>
      <c r="K210" s="304"/>
    </row>
    <row r="211" spans="2:11" s="1" customFormat="1" ht="15" customHeight="1">
      <c r="B211" s="322"/>
      <c r="C211" s="256"/>
      <c r="D211" s="256"/>
      <c r="E211" s="256"/>
      <c r="F211" s="279" t="s">
        <v>333</v>
      </c>
      <c r="G211" s="317"/>
      <c r="H211" s="308" t="s">
        <v>334</v>
      </c>
      <c r="I211" s="308"/>
      <c r="J211" s="308"/>
      <c r="K211" s="323"/>
    </row>
    <row r="212" spans="2:11" s="1" customFormat="1" ht="15" customHeight="1">
      <c r="B212" s="322"/>
      <c r="C212" s="256"/>
      <c r="D212" s="256"/>
      <c r="E212" s="256"/>
      <c r="F212" s="279" t="s">
        <v>335</v>
      </c>
      <c r="G212" s="317"/>
      <c r="H212" s="308" t="s">
        <v>498</v>
      </c>
      <c r="I212" s="308"/>
      <c r="J212" s="308"/>
      <c r="K212" s="323"/>
    </row>
    <row r="213" spans="2:11" s="1" customFormat="1" ht="15" customHeight="1">
      <c r="B213" s="322"/>
      <c r="C213" s="256"/>
      <c r="D213" s="256"/>
      <c r="E213" s="256"/>
      <c r="F213" s="279"/>
      <c r="G213" s="317"/>
      <c r="H213" s="308"/>
      <c r="I213" s="308"/>
      <c r="J213" s="308"/>
      <c r="K213" s="323"/>
    </row>
    <row r="214" spans="2:11" s="1" customFormat="1" ht="15" customHeight="1">
      <c r="B214" s="322"/>
      <c r="C214" s="256" t="s">
        <v>460</v>
      </c>
      <c r="D214" s="256"/>
      <c r="E214" s="256"/>
      <c r="F214" s="279">
        <v>1</v>
      </c>
      <c r="G214" s="317"/>
      <c r="H214" s="308" t="s">
        <v>499</v>
      </c>
      <c r="I214" s="308"/>
      <c r="J214" s="308"/>
      <c r="K214" s="323"/>
    </row>
    <row r="215" spans="2:11" s="1" customFormat="1" ht="15" customHeight="1">
      <c r="B215" s="322"/>
      <c r="C215" s="256"/>
      <c r="D215" s="256"/>
      <c r="E215" s="256"/>
      <c r="F215" s="279">
        <v>2</v>
      </c>
      <c r="G215" s="317"/>
      <c r="H215" s="308" t="s">
        <v>500</v>
      </c>
      <c r="I215" s="308"/>
      <c r="J215" s="308"/>
      <c r="K215" s="323"/>
    </row>
    <row r="216" spans="2:11" s="1" customFormat="1" ht="15" customHeight="1">
      <c r="B216" s="322"/>
      <c r="C216" s="256"/>
      <c r="D216" s="256"/>
      <c r="E216" s="256"/>
      <c r="F216" s="279">
        <v>3</v>
      </c>
      <c r="G216" s="317"/>
      <c r="H216" s="308" t="s">
        <v>501</v>
      </c>
      <c r="I216" s="308"/>
      <c r="J216" s="308"/>
      <c r="K216" s="323"/>
    </row>
    <row r="217" spans="2:11" s="1" customFormat="1" ht="15" customHeight="1">
      <c r="B217" s="322"/>
      <c r="C217" s="256"/>
      <c r="D217" s="256"/>
      <c r="E217" s="256"/>
      <c r="F217" s="279">
        <v>4</v>
      </c>
      <c r="G217" s="317"/>
      <c r="H217" s="308" t="s">
        <v>502</v>
      </c>
      <c r="I217" s="308"/>
      <c r="J217" s="308"/>
      <c r="K217" s="323"/>
    </row>
    <row r="218" spans="2:11" s="1" customFormat="1" ht="12.75" customHeight="1">
      <c r="B218" s="324"/>
      <c r="C218" s="325"/>
      <c r="D218" s="325"/>
      <c r="E218" s="325"/>
      <c r="F218" s="325"/>
      <c r="G218" s="325"/>
      <c r="H218" s="325"/>
      <c r="I218" s="325"/>
      <c r="J218" s="325"/>
      <c r="K218" s="326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Kubant Josef Ing.</dc:creator>
  <cp:keywords/>
  <dc:description/>
  <cp:lastModifiedBy>Kubant Josef Ing.</cp:lastModifiedBy>
  <dcterms:created xsi:type="dcterms:W3CDTF">2023-11-23T11:28:40Z</dcterms:created>
  <dcterms:modified xsi:type="dcterms:W3CDTF">2023-11-23T11:28:43Z</dcterms:modified>
  <cp:category/>
  <cp:version/>
  <cp:contentType/>
  <cp:contentStatus/>
</cp:coreProperties>
</file>