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640" activeTab="0"/>
  </bookViews>
  <sheets>
    <sheet name="Rekapitulace stavby" sheetId="1" r:id="rId1"/>
    <sheet name="10-2023 - Údržba HOZ 83a ..." sheetId="2" r:id="rId2"/>
    <sheet name="Pokyny pro vyplnění" sheetId="3" r:id="rId3"/>
  </sheets>
  <definedNames>
    <definedName name="_xlnm._FilterDatabase" localSheetId="1" hidden="1">'10-2023 - Údržba HOZ 83a ...'!$C$79:$K$173</definedName>
    <definedName name="_xlnm.Print_Area" localSheetId="1">'10-2023 - Údržba HOZ 83a ...'!$C$4:$J$37,'10-2023 - Údržba HOZ 83a ...'!$C$43:$J$63,'10-2023 - Údržba HOZ 83a ...'!$C$69:$K$173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'10-2023 - Údržba HOZ 83a ...'!$79:$79</definedName>
  </definedNames>
  <calcPr calcId="191029"/>
  <extLst/>
</workbook>
</file>

<file path=xl/sharedStrings.xml><?xml version="1.0" encoding="utf-8"?>
<sst xmlns="http://schemas.openxmlformats.org/spreadsheetml/2006/main" count="1455" uniqueCount="457">
  <si>
    <t>Export Komplet</t>
  </si>
  <si>
    <t>VZ</t>
  </si>
  <si>
    <t>2.0</t>
  </si>
  <si>
    <t>ZAMOK</t>
  </si>
  <si>
    <t>False</t>
  </si>
  <si>
    <t>{187d62fb-c625-441f-914d-534ca2c2a43d}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</si>
  <si>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</si>
  <si>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</si>
  <si>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</si>
  <si>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</si>
  <si>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</si>
  <si>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</si>
  <si>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</si>
  <si>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</si>
  <si>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</si>
  <si>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</si>
  <si>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</si>
  <si>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83a Šumperk IV. etapa</t>
  </si>
  <si>
    <t>KSO:</t>
  </si>
  <si>
    <t/>
  </si>
  <si>
    <t>CC-CZ:</t>
  </si>
  <si>
    <t>Místo:</t>
  </si>
  <si>
    <t>Bludov</t>
  </si>
  <si>
    <t>Datum: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</si>
  <si>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</si>
  <si>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</si>
  <si>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</si>
  <si>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</si>
  <si>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</si>
  <si>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</si>
  <si>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</si>
  <si>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</si>
  <si>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</si>
  <si>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</si>
  <si>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</si>
  <si>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</si>
  <si>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</si>
  <si>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</si>
  <si>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</si>
  <si>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</si>
  <si>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</si>
  <si>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</si>
  <si>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</si>
  <si>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</si>
  <si>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</si>
  <si>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</si>
  <si>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</si>
  <si>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</si>
  <si>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</si>
  <si>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</si>
  <si>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</si>
  <si>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</si>
  <si>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</si>
  <si>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</si>
  <si>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</si>
  <si>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</si>
  <si>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</si>
  <si>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</si>
  <si>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</si>
  <si>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</si>
  <si>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</si>
  <si>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</si>
  <si>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</si>
  <si>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</si>
  <si>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</si>
  <si>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</si>
  <si>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</si>
  <si>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</si>
  <si>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</si>
  <si>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</si>
  <si>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</si>
  <si>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</si>
  <si>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</si>
  <si>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</si>
  <si>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</si>
  <si>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</si>
  <si>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</si>
  <si>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</si>
  <si>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</si>
  <si>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</si>
  <si>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</si>
  <si>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</si>
  <si>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</si>
  <si>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</si>
  <si>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</si>
  <si>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</si>
  <si>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997 - Přesun sutě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</si>
  <si>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</si>
  <si>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</si>
  <si>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</si>
  <si>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</si>
  <si>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</si>
  <si>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</si>
  <si>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</si>
  <si>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</si>
  <si>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</si>
  <si>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</si>
  <si>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</si>
  <si>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</si>
  <si>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</si>
  <si>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</si>
  <si>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</si>
  <si>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</si>
  <si>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</si>
  <si>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</si>
  <si>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</si>
  <si>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</t>
  </si>
  <si>
    <t>K</t>
  </si>
  <si>
    <t>115101201</t>
  </si>
  <si>
    <t>Čerpání vody na dopravní výšku do 10 m průměrný přítok do 500 l/min</t>
  </si>
  <si>
    <t>hod</t>
  </si>
  <si>
    <t>CS ÚRS 2023 02</t>
  </si>
  <si>
    <t>900349092</t>
  </si>
  <si>
    <t>PP</t>
  </si>
  <si>
    <t>Čerpání vody na dopravní výšku do 10 m s uvažovaným průměrným přítokem do 500 l/min</t>
  </si>
  <si>
    <t>Online PSC</t>
  </si>
  <si>
    <t>https://podminky.urs.cz/item/CS_URS_2023_02/115101201</t>
  </si>
  <si>
    <t>VV</t>
  </si>
  <si>
    <t>10*8</t>
  </si>
  <si>
    <t>131151104</t>
  </si>
  <si>
    <t>Hloubení jam nezapažených v hornině třídy těžitelnosti I skupiny 1 a 2 objem do 500 m3 strojně</t>
  </si>
  <si>
    <t>m3</t>
  </si>
  <si>
    <t>1946550630</t>
  </si>
  <si>
    <t>Hloubení nezapažených jam a zářezů strojně s urovnáním dna do předepsaného profilu a spádu v hornině třídy těžitelnosti I skupiny 1 a 2 přes 100 do 500 m3</t>
  </si>
  <si>
    <t>https://podminky.urs.cz/item/CS_URS_2023_02/131151104</t>
  </si>
  <si>
    <t>100*0,8*2</t>
  </si>
  <si>
    <t>3</t>
  </si>
  <si>
    <t>129951123</t>
  </si>
  <si>
    <t>Bourání zdiva z ŽB nebo předpjatého betonu v odkopávkách nebo prokopávkách strojně</t>
  </si>
  <si>
    <t>860328734</t>
  </si>
  <si>
    <t>Bourání konstrukcí v odkopávkách a prokopávkách strojně s přemístěním suti na hromady na vzdálenost do 20 m nebo s naložením na dopravní prostředek z betonu železového nebo předpjatého</t>
  </si>
  <si>
    <t>https://podminky.urs.cz/item/CS_URS_2023_02/129951123</t>
  </si>
  <si>
    <t>3,14*0,4*0,05*100</t>
  </si>
  <si>
    <t>31</t>
  </si>
  <si>
    <t>175151101</t>
  </si>
  <si>
    <t>Obsypání potrubí strojně sypaninou bez prohození, uloženou do 3 m</t>
  </si>
  <si>
    <t>1942128516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</si>
  <si>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</si>
  <si>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https://podminky.urs.cz/item/CS_URS_2023_02/175151101</t>
  </si>
  <si>
    <t>(100*0,5*0,5)-(PI*0,2*0,2*100)</t>
  </si>
  <si>
    <t>174151101</t>
  </si>
  <si>
    <t>Zásyp jam, šachet rýh nebo kolem objektů sypaninou se zhutněním</t>
  </si>
  <si>
    <t>-1064817300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</si>
  <si>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</si>
  <si>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</si>
  <si>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100*0,8*1,8</t>
  </si>
  <si>
    <t>32</t>
  </si>
  <si>
    <t>181111111</t>
  </si>
  <si>
    <t>Plošná úprava terénu do 500 m2 zemina skupiny 1 až 4 nerovnosti přes 50 do 100 mm v rovinně a svahu do 1:5</t>
  </si>
  <si>
    <t>m2</t>
  </si>
  <si>
    <t>-1162436840</t>
  </si>
  <si>
    <t>Plošná úprava terénu v zemině skupiny 1 až 4 s urovnáním povrchu bez doplnění ornice souvislé plochy do 500 m2 při nerovnostech terénu přes 50 do 100 mm v rovině nebo na svahu do 1:5</t>
  </si>
  <si>
    <t>https://podminky.urs.cz/item/CS_URS_2023_02/181111111</t>
  </si>
  <si>
    <t>100*3</t>
  </si>
  <si>
    <t>16</t>
  </si>
  <si>
    <t>181411121</t>
  </si>
  <si>
    <t>Založení lučního trávníku výsevem pl do 1000 m2 v rovině a ve svahu do 1:5</t>
  </si>
  <si>
    <t>1607739309</t>
  </si>
  <si>
    <t>Založení trávníku na půdě předem připravené plochy do 1000 m2 výsevem včetně utažení lučního v rovině nebo na svahu do 1:5</t>
  </si>
  <si>
    <t>https://podminky.urs.cz/item/CS_URS_2023_02/181411121</t>
  </si>
  <si>
    <t>17</t>
  </si>
  <si>
    <t>M</t>
  </si>
  <si>
    <t>00572100</t>
  </si>
  <si>
    <t>osivo jetelotráva intenzivní víceletá</t>
  </si>
  <si>
    <t>kg</t>
  </si>
  <si>
    <t>8</t>
  </si>
  <si>
    <t>67679015</t>
  </si>
  <si>
    <t>Vodorovné konstrukce</t>
  </si>
  <si>
    <t>5</t>
  </si>
  <si>
    <t>451595111</t>
  </si>
  <si>
    <t>Lože pod potrubí otevřený výkop z prohozeného výkopku</t>
  </si>
  <si>
    <t>-1707961524</t>
  </si>
  <si>
    <t>Lože pod potrubí, stoky a drobné objekty v otevřeném výkopu z prohozeného výkopku</t>
  </si>
  <si>
    <t>https://podminky.urs.cz/item/CS_URS_2023_02/451595111</t>
  </si>
  <si>
    <t>100*0,8*0,1</t>
  </si>
  <si>
    <t>Trubní vedení</t>
  </si>
  <si>
    <t>6</t>
  </si>
  <si>
    <t>871390410</t>
  </si>
  <si>
    <t>Montáž kanalizačního potrubí korugovaného SN 10 z polypropylenu DN 400</t>
  </si>
  <si>
    <t>m</t>
  </si>
  <si>
    <t>471225675</t>
  </si>
  <si>
    <t>Montáž kanalizačního potrubí z plastů z polypropylenu PP korugovaného nebo žebrovaného SN 10 DN 400</t>
  </si>
  <si>
    <t>https://podminky.urs.cz/item/CS_URS_2023_02/871390410</t>
  </si>
  <si>
    <t>13</t>
  </si>
  <si>
    <t>28614384</t>
  </si>
  <si>
    <t>trubka kanalizační PP korugovaná DN 400x3000mm s hrdlem SN8</t>
  </si>
  <si>
    <t>-459807234</t>
  </si>
  <si>
    <t>33</t>
  </si>
  <si>
    <t>894414211</t>
  </si>
  <si>
    <t>Osazení betonových nebo železobetonových dílců pro šachty desek zákrytových</t>
  </si>
  <si>
    <t>kus</t>
  </si>
  <si>
    <t>339315339</t>
  </si>
  <si>
    <t>https://podminky.urs.cz/item/CS_URS_2023_02/894414211</t>
  </si>
  <si>
    <t>14</t>
  </si>
  <si>
    <t>59224081</t>
  </si>
  <si>
    <t>deska zákrytová půlená kruhová 100x10x9cm, třída zatížení A15</t>
  </si>
  <si>
    <t>370036114</t>
  </si>
  <si>
    <t>997</t>
  </si>
  <si>
    <t>Přesun sutě</t>
  </si>
  <si>
    <t>22</t>
  </si>
  <si>
    <t>R-060</t>
  </si>
  <si>
    <t xml:space="preserve">Eklologická likvidace suti, vybouraných hmot a inertního materiálu v souladu se zákonem o odpadech č. 541/2020 Sb., v platném znění  </t>
  </si>
  <si>
    <t>t</t>
  </si>
  <si>
    <t>SPÚ, OVHS</t>
  </si>
  <si>
    <t>512</t>
  </si>
  <si>
    <t>1893070071</t>
  </si>
  <si>
    <t xml:space="preserve">Eklologická likvidace suti, vybouraných hmot a inertního materiálu v souladu se zákonem o odpadech č. 541/2020 Sb., v platném znění </t>
  </si>
  <si>
    <t>P</t>
  </si>
  <si>
    <t xml:space="preserve">Poznámka k položce:
Položka zahrnuje náklady na nakládání, vodorovné přemístění a uložení suti, vybouraných hmot a inertních materiálů, včetně poplatků a dalších souvisejících prací (např. administrativní úkony, uklid odvozových tras) v souladu se zákonem o odpadech č.541/2020 Sb.v platném znění. Cena byla stanovena dle průzkumu trhu u tří skládek v okolí vzhledem k cenám za uložení tuny materiálu a vzdálensoti od staveniště.
</t>
  </si>
  <si>
    <t>25,447</t>
  </si>
  <si>
    <t>N00</t>
  </si>
  <si>
    <t>Nepojmenované práce</t>
  </si>
  <si>
    <t>26</t>
  </si>
  <si>
    <t>112201111</t>
  </si>
  <si>
    <t>Odstranění pařezů D do 0,2 m v rovině a svahu do 1:5 s odklizením do 20 m a zasypáním jámy</t>
  </si>
  <si>
    <t>1239002637</t>
  </si>
  <si>
    <t>Odstranění pařezu v rovině nebo na svahu do 1:5 o průměru pařezu na řezné ploše do 200 mm</t>
  </si>
  <si>
    <t>https://podminky.urs.cz/item/CS_URS_2023_02/112201111</t>
  </si>
  <si>
    <t>27</t>
  </si>
  <si>
    <t>112201112</t>
  </si>
  <si>
    <t>Odstranění pařezů D přes 0,2 do 0,3 m v rovině a svahu do 1:5 s odklizením do 20 m a zasypáním jámy</t>
  </si>
  <si>
    <t>-1383023814</t>
  </si>
  <si>
    <t>Odstranění pařezu v rovině nebo na svahu do 1:5 o průměru pařezu na řezné ploše přes 200 do 300 mm</t>
  </si>
  <si>
    <t>https://podminky.urs.cz/item/CS_URS_2023_02/112201112</t>
  </si>
  <si>
    <t>28</t>
  </si>
  <si>
    <t>112201113</t>
  </si>
  <si>
    <t>Odstranění pařezů D přes 0,3 do 0,4 m v rovině a svahu do 1:5 s odklizením do 20 m a zasypáním jámy</t>
  </si>
  <si>
    <t>1796339179</t>
  </si>
  <si>
    <t>Odstranění pařezu v rovině nebo na svahu do 1:5 o průměru pařezu na řezné ploše přes 300 do 400 mm</t>
  </si>
  <si>
    <t>https://podminky.urs.cz/item/CS_URS_2023_02/112201113</t>
  </si>
  <si>
    <t>29</t>
  </si>
  <si>
    <t>112201115</t>
  </si>
  <si>
    <t>Odstranění pařezů D přes 0,5 do 0,6 m v rovině a svahu do 1:5 s odklizením do 20 m a zasypáním jámy</t>
  </si>
  <si>
    <t>-1676918343</t>
  </si>
  <si>
    <t>Odstranění pařezu v rovině nebo na svahu do 1:5 o průměru pařezu na řezné ploše přes 500 do 600 mm</t>
  </si>
  <si>
    <t>https://podminky.urs.cz/item/CS_URS_2023_02/112201115</t>
  </si>
  <si>
    <t>30</t>
  </si>
  <si>
    <t>112201116</t>
  </si>
  <si>
    <t>Odstranění pařezů D přes 0,6 do 0,7 m v rovině a svahu do 1:5 s odklizením do 20 m a zasypáním jámy</t>
  </si>
  <si>
    <t>1542979913</t>
  </si>
  <si>
    <t>Odstranění pařezu v rovině nebo na svahu do 1:5 o průměru pařezu na řezné ploše přes 600 do 700 mm</t>
  </si>
  <si>
    <t>https://podminky.urs.cz/item/CS_URS_2023_02/112201116</t>
  </si>
  <si>
    <t>23</t>
  </si>
  <si>
    <t>R-018</t>
  </si>
  <si>
    <t>Ekologická likvidace pařezu stromu D kmene do 300 mm - v souladu se zákonem o odpadech č. 541/2020 Sb.v platném znění</t>
  </si>
  <si>
    <t>-985870755</t>
  </si>
  <si>
    <t xml:space="preserve">Poznámka k položce:
likvidace pařezu stromu Ø do 300 mm, použije se v případě když nelze pálit (např. štěpkováním, drcením, pálením na místě k tomu určeném a pod)
</t>
  </si>
  <si>
    <t>Součet</t>
  </si>
  <si>
    <t>24</t>
  </si>
  <si>
    <t>R-019</t>
  </si>
  <si>
    <t xml:space="preserve">Ekologická likvidace pařezu stromu D kmene 300-500 mm - v souladu se zákonem o odpadech č. 541/2020 Sb.v platném znění    </t>
  </si>
  <si>
    <t>-1481671695</t>
  </si>
  <si>
    <t xml:space="preserve">Ekologická likvidace pařezu stromu D kmene 300-500 mm - v souladu se zákonem o odpadech č. 541/2020 Sb.v platném znění </t>
  </si>
  <si>
    <t xml:space="preserve">Poznámka k položce:
likvidace pařezu stromu Ø 300-500 mm, použije se v případě když nelze pálit (např. štěpkováním, drcením, pálením na místě k tomu určeném a pod)
</t>
  </si>
  <si>
    <t>25</t>
  </si>
  <si>
    <t>R-020</t>
  </si>
  <si>
    <t xml:space="preserve">Ekologická likvidace pařezu stromu D kmene 500-700 mm - v souladu se zákonem o odpadech č. 541/2020 Sb.v platném znění  </t>
  </si>
  <si>
    <t>-1484145856</t>
  </si>
  <si>
    <t xml:space="preserve">Ekologická likvidace pařezu stromu D kmene 500-700 mm - v souladu se zákonem o odpadech č. 541/2020 Sb.v platném znění </t>
  </si>
  <si>
    <t xml:space="preserve">Poznámka k položce:
likvidace pařezu stromu Ø 500-700 mm, použije se v případě když nelze pálit (např. štěpkováním, drcením, pálením na místě k tomu určeném a pod)
</t>
  </si>
  <si>
    <t>N01</t>
  </si>
  <si>
    <t>Nepojmenovaný díl</t>
  </si>
  <si>
    <t>R-037</t>
  </si>
  <si>
    <t>Vytyčení inženýrské sítě, vč. Dopravy</t>
  </si>
  <si>
    <t>1897688277</t>
  </si>
  <si>
    <t>Poznámka k položce:
Vytyčení plynovodu GASnet v místě křížení trubního kanálu a plynovodu.</t>
  </si>
  <si>
    <t>R-052</t>
  </si>
  <si>
    <t xml:space="preserve">Kamerový průzkum potrubí bez rozlišení průměru, včetně související dopravy a zpracování výsledků průzkumu </t>
  </si>
  <si>
    <t>-1664347933</t>
  </si>
  <si>
    <t>Kamerový průzkum potrubí bez rozlišení průměru. V ceně jsou započzeny související náklady na dopravu a zpracování výsledků průzkumu (videozáznam a techncká zpráva).</t>
  </si>
  <si>
    <t xml:space="preserve">Poznámka k položce:
Výpočet 100 kč x 253 m délky= 25 300 + paušál na zpracování TZ 1000 Kč + paušál na zpracování videozáznamu 1000 kč = celké náklady na kamerový průzkum tj. 27 300 Kč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</si>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</sst>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5101201" TargetMode="External" /><Relationship Id="rId2" Type="http://schemas.openxmlformats.org/officeDocument/2006/relationships/hyperlink" Target="https://podminky.urs.cz/item/CS_URS_2023_02/131151104" TargetMode="External" /><Relationship Id="rId3" Type="http://schemas.openxmlformats.org/officeDocument/2006/relationships/hyperlink" Target="https://podminky.urs.cz/item/CS_URS_2023_02/129951123" TargetMode="External" /><Relationship Id="rId4" Type="http://schemas.openxmlformats.org/officeDocument/2006/relationships/hyperlink" Target="https://podminky.urs.cz/item/CS_URS_2023_02/175151101" TargetMode="External" /><Relationship Id="rId5" Type="http://schemas.openxmlformats.org/officeDocument/2006/relationships/hyperlink" Target="https://podminky.urs.cz/item/CS_URS_2023_02/174151101" TargetMode="External" /><Relationship Id="rId6" Type="http://schemas.openxmlformats.org/officeDocument/2006/relationships/hyperlink" Target="https://podminky.urs.cz/item/CS_URS_2023_02/181111111" TargetMode="External" /><Relationship Id="rId7" Type="http://schemas.openxmlformats.org/officeDocument/2006/relationships/hyperlink" Target="https://podminky.urs.cz/item/CS_URS_2023_02/181411121" TargetMode="External" /><Relationship Id="rId8" Type="http://schemas.openxmlformats.org/officeDocument/2006/relationships/hyperlink" Target="https://podminky.urs.cz/item/CS_URS_2023_02/451595111" TargetMode="External" /><Relationship Id="rId9" Type="http://schemas.openxmlformats.org/officeDocument/2006/relationships/hyperlink" Target="https://podminky.urs.cz/item/CS_URS_2023_02/871390410" TargetMode="External" /><Relationship Id="rId10" Type="http://schemas.openxmlformats.org/officeDocument/2006/relationships/hyperlink" Target="https://podminky.urs.cz/item/CS_URS_2023_02/894414211" TargetMode="External" /><Relationship Id="rId11" Type="http://schemas.openxmlformats.org/officeDocument/2006/relationships/hyperlink" Target="https://podminky.urs.cz/item/CS_URS_2023_02/112201111" TargetMode="External" /><Relationship Id="rId12" Type="http://schemas.openxmlformats.org/officeDocument/2006/relationships/hyperlink" Target="https://podminky.urs.cz/item/CS_URS_2023_02/112201112" TargetMode="External" /><Relationship Id="rId13" Type="http://schemas.openxmlformats.org/officeDocument/2006/relationships/hyperlink" Target="https://podminky.urs.cz/item/CS_URS_2023_02/112201113" TargetMode="External" /><Relationship Id="rId14" Type="http://schemas.openxmlformats.org/officeDocument/2006/relationships/hyperlink" Target="https://podminky.urs.cz/item/CS_URS_2023_02/112201115" TargetMode="External" /><Relationship Id="rId15" Type="http://schemas.openxmlformats.org/officeDocument/2006/relationships/hyperlink" Target="https://podminky.urs.cz/item/CS_URS_2023_02/112201116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H30" sqref="AH30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8" t="s">
        <v>14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2"/>
      <c r="AQ5" s="22"/>
      <c r="AR5" s="20"/>
      <c r="BE5" s="30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10" t="s">
        <v>17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2"/>
      <c r="AQ6" s="22"/>
      <c r="AR6" s="20"/>
      <c r="BE6" s="30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6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30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30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0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6"/>
      <c r="BS13" s="17" t="s">
        <v>6</v>
      </c>
    </row>
    <row r="14" spans="2:71" ht="12.75">
      <c r="B14" s="21"/>
      <c r="C14" s="22"/>
      <c r="D14" s="22"/>
      <c r="E14" s="311" t="s">
        <v>29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306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06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6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306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06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6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6"/>
    </row>
    <row r="23" spans="2:57" s="1" customFormat="1" ht="48" customHeight="1">
      <c r="B23" s="21"/>
      <c r="C23" s="22"/>
      <c r="D23" s="22"/>
      <c r="E23" s="313" t="s">
        <v>34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22"/>
      <c r="AP23" s="22"/>
      <c r="AQ23" s="22"/>
      <c r="AR23" s="20"/>
      <c r="BE23" s="30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6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4">
        <f>ROUND(AG54,2)</f>
        <v>0</v>
      </c>
      <c r="AL26" s="315"/>
      <c r="AM26" s="315"/>
      <c r="AN26" s="315"/>
      <c r="AO26" s="315"/>
      <c r="AP26" s="36"/>
      <c r="AQ26" s="36"/>
      <c r="AR26" s="39"/>
      <c r="BE26" s="30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6" t="s">
        <v>36</v>
      </c>
      <c r="M28" s="316"/>
      <c r="N28" s="316"/>
      <c r="O28" s="316"/>
      <c r="P28" s="316"/>
      <c r="Q28" s="36"/>
      <c r="R28" s="36"/>
      <c r="S28" s="36"/>
      <c r="T28" s="36"/>
      <c r="U28" s="36"/>
      <c r="V28" s="36"/>
      <c r="W28" s="316" t="s">
        <v>37</v>
      </c>
      <c r="X28" s="316"/>
      <c r="Y28" s="316"/>
      <c r="Z28" s="316"/>
      <c r="AA28" s="316"/>
      <c r="AB28" s="316"/>
      <c r="AC28" s="316"/>
      <c r="AD28" s="316"/>
      <c r="AE28" s="316"/>
      <c r="AF28" s="36"/>
      <c r="AG28" s="36"/>
      <c r="AH28" s="36"/>
      <c r="AI28" s="36"/>
      <c r="AJ28" s="36"/>
      <c r="AK28" s="316" t="s">
        <v>38</v>
      </c>
      <c r="AL28" s="316"/>
      <c r="AM28" s="316"/>
      <c r="AN28" s="316"/>
      <c r="AO28" s="316"/>
      <c r="AP28" s="36"/>
      <c r="AQ28" s="36"/>
      <c r="AR28" s="39"/>
      <c r="BE28" s="306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19">
        <v>0.21</v>
      </c>
      <c r="M29" s="318"/>
      <c r="N29" s="318"/>
      <c r="O29" s="318"/>
      <c r="P29" s="318"/>
      <c r="Q29" s="41"/>
      <c r="R29" s="41"/>
      <c r="S29" s="41"/>
      <c r="T29" s="41"/>
      <c r="U29" s="41"/>
      <c r="V29" s="41"/>
      <c r="W29" s="317">
        <f>ROUND(AZ54,2)</f>
        <v>0</v>
      </c>
      <c r="X29" s="318"/>
      <c r="Y29" s="318"/>
      <c r="Z29" s="318"/>
      <c r="AA29" s="318"/>
      <c r="AB29" s="318"/>
      <c r="AC29" s="318"/>
      <c r="AD29" s="318"/>
      <c r="AE29" s="318"/>
      <c r="AF29" s="41"/>
      <c r="AG29" s="41"/>
      <c r="AH29" s="41"/>
      <c r="AI29" s="41"/>
      <c r="AJ29" s="41"/>
      <c r="AK29" s="317">
        <f>ROUND(AV54,2)</f>
        <v>0</v>
      </c>
      <c r="AL29" s="318"/>
      <c r="AM29" s="318"/>
      <c r="AN29" s="318"/>
      <c r="AO29" s="318"/>
      <c r="AP29" s="41"/>
      <c r="AQ29" s="41"/>
      <c r="AR29" s="42"/>
      <c r="BE29" s="307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19">
        <v>0.15</v>
      </c>
      <c r="M30" s="318"/>
      <c r="N30" s="318"/>
      <c r="O30" s="318"/>
      <c r="P30" s="318"/>
      <c r="Q30" s="41"/>
      <c r="R30" s="41"/>
      <c r="S30" s="41"/>
      <c r="T30" s="41"/>
      <c r="U30" s="41"/>
      <c r="V30" s="41"/>
      <c r="W30" s="317">
        <f>ROUND(BA54,2)</f>
        <v>0</v>
      </c>
      <c r="X30" s="318"/>
      <c r="Y30" s="318"/>
      <c r="Z30" s="318"/>
      <c r="AA30" s="318"/>
      <c r="AB30" s="318"/>
      <c r="AC30" s="318"/>
      <c r="AD30" s="318"/>
      <c r="AE30" s="318"/>
      <c r="AF30" s="41"/>
      <c r="AG30" s="41"/>
      <c r="AH30" s="41"/>
      <c r="AI30" s="41"/>
      <c r="AJ30" s="41"/>
      <c r="AK30" s="317">
        <f>ROUND(AW54,2)</f>
        <v>0</v>
      </c>
      <c r="AL30" s="318"/>
      <c r="AM30" s="318"/>
      <c r="AN30" s="318"/>
      <c r="AO30" s="318"/>
      <c r="AP30" s="41"/>
      <c r="AQ30" s="41"/>
      <c r="AR30" s="42"/>
      <c r="BE30" s="307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19">
        <v>0.21</v>
      </c>
      <c r="M31" s="318"/>
      <c r="N31" s="318"/>
      <c r="O31" s="318"/>
      <c r="P31" s="318"/>
      <c r="Q31" s="41"/>
      <c r="R31" s="41"/>
      <c r="S31" s="41"/>
      <c r="T31" s="41"/>
      <c r="U31" s="41"/>
      <c r="V31" s="41"/>
      <c r="W31" s="317">
        <f>ROUND(BB54,2)</f>
        <v>0</v>
      </c>
      <c r="X31" s="318"/>
      <c r="Y31" s="318"/>
      <c r="Z31" s="318"/>
      <c r="AA31" s="318"/>
      <c r="AB31" s="318"/>
      <c r="AC31" s="318"/>
      <c r="AD31" s="318"/>
      <c r="AE31" s="318"/>
      <c r="AF31" s="41"/>
      <c r="AG31" s="41"/>
      <c r="AH31" s="41"/>
      <c r="AI31" s="41"/>
      <c r="AJ31" s="41"/>
      <c r="AK31" s="317">
        <v>0</v>
      </c>
      <c r="AL31" s="318"/>
      <c r="AM31" s="318"/>
      <c r="AN31" s="318"/>
      <c r="AO31" s="318"/>
      <c r="AP31" s="41"/>
      <c r="AQ31" s="41"/>
      <c r="AR31" s="42"/>
      <c r="BE31" s="307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19">
        <v>0.15</v>
      </c>
      <c r="M32" s="318"/>
      <c r="N32" s="318"/>
      <c r="O32" s="318"/>
      <c r="P32" s="318"/>
      <c r="Q32" s="41"/>
      <c r="R32" s="41"/>
      <c r="S32" s="41"/>
      <c r="T32" s="41"/>
      <c r="U32" s="41"/>
      <c r="V32" s="41"/>
      <c r="W32" s="317">
        <f>ROUND(BC54,2)</f>
        <v>0</v>
      </c>
      <c r="X32" s="318"/>
      <c r="Y32" s="318"/>
      <c r="Z32" s="318"/>
      <c r="AA32" s="318"/>
      <c r="AB32" s="318"/>
      <c r="AC32" s="318"/>
      <c r="AD32" s="318"/>
      <c r="AE32" s="318"/>
      <c r="AF32" s="41"/>
      <c r="AG32" s="41"/>
      <c r="AH32" s="41"/>
      <c r="AI32" s="41"/>
      <c r="AJ32" s="41"/>
      <c r="AK32" s="317">
        <v>0</v>
      </c>
      <c r="AL32" s="318"/>
      <c r="AM32" s="318"/>
      <c r="AN32" s="318"/>
      <c r="AO32" s="318"/>
      <c r="AP32" s="41"/>
      <c r="AQ32" s="41"/>
      <c r="AR32" s="42"/>
      <c r="BE32" s="307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19">
        <v>0</v>
      </c>
      <c r="M33" s="318"/>
      <c r="N33" s="318"/>
      <c r="O33" s="318"/>
      <c r="P33" s="318"/>
      <c r="Q33" s="41"/>
      <c r="R33" s="41"/>
      <c r="S33" s="41"/>
      <c r="T33" s="41"/>
      <c r="U33" s="41"/>
      <c r="V33" s="41"/>
      <c r="W33" s="317">
        <f>ROUND(BD54,2)</f>
        <v>0</v>
      </c>
      <c r="X33" s="318"/>
      <c r="Y33" s="318"/>
      <c r="Z33" s="318"/>
      <c r="AA33" s="318"/>
      <c r="AB33" s="318"/>
      <c r="AC33" s="318"/>
      <c r="AD33" s="318"/>
      <c r="AE33" s="318"/>
      <c r="AF33" s="41"/>
      <c r="AG33" s="41"/>
      <c r="AH33" s="41"/>
      <c r="AI33" s="41"/>
      <c r="AJ33" s="41"/>
      <c r="AK33" s="317">
        <v>0</v>
      </c>
      <c r="AL33" s="318"/>
      <c r="AM33" s="318"/>
      <c r="AN33" s="318"/>
      <c r="AO33" s="318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20" t="s">
        <v>47</v>
      </c>
      <c r="Y35" s="321"/>
      <c r="Z35" s="321"/>
      <c r="AA35" s="321"/>
      <c r="AB35" s="321"/>
      <c r="AC35" s="45"/>
      <c r="AD35" s="45"/>
      <c r="AE35" s="45"/>
      <c r="AF35" s="45"/>
      <c r="AG35" s="45"/>
      <c r="AH35" s="45"/>
      <c r="AI35" s="45"/>
      <c r="AJ35" s="45"/>
      <c r="AK35" s="322">
        <f>SUM(AK26:AK33)</f>
        <v>0</v>
      </c>
      <c r="AL35" s="321"/>
      <c r="AM35" s="321"/>
      <c r="AN35" s="321"/>
      <c r="AO35" s="32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10/2023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4" t="str">
        <f>K6</f>
        <v>Údržba HOZ 83a Šumperk IV. etapa</v>
      </c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Bludov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26" t="str">
        <f>IF(AN8="","",AN8)</f>
        <v>Vyplň údaj</v>
      </c>
      <c r="AN47" s="326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Státní pozemkový úřad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27" t="str">
        <f>IF(E17="","",E17)</f>
        <v>Státní pozemkový úřad</v>
      </c>
      <c r="AN49" s="328"/>
      <c r="AO49" s="328"/>
      <c r="AP49" s="328"/>
      <c r="AQ49" s="36"/>
      <c r="AR49" s="39"/>
      <c r="AS49" s="329" t="s">
        <v>49</v>
      </c>
      <c r="AT49" s="33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27" t="str">
        <f>IF(E20="","",E20)</f>
        <v>Státní pozemkový úřad</v>
      </c>
      <c r="AN50" s="328"/>
      <c r="AO50" s="328"/>
      <c r="AP50" s="328"/>
      <c r="AQ50" s="36"/>
      <c r="AR50" s="39"/>
      <c r="AS50" s="331"/>
      <c r="AT50" s="33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3"/>
      <c r="AT51" s="33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5" t="s">
        <v>50</v>
      </c>
      <c r="D52" s="336"/>
      <c r="E52" s="336"/>
      <c r="F52" s="336"/>
      <c r="G52" s="336"/>
      <c r="H52" s="66"/>
      <c r="I52" s="337" t="s">
        <v>51</v>
      </c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8" t="s">
        <v>52</v>
      </c>
      <c r="AH52" s="336"/>
      <c r="AI52" s="336"/>
      <c r="AJ52" s="336"/>
      <c r="AK52" s="336"/>
      <c r="AL52" s="336"/>
      <c r="AM52" s="336"/>
      <c r="AN52" s="337" t="s">
        <v>53</v>
      </c>
      <c r="AO52" s="336"/>
      <c r="AP52" s="336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2">
        <f>ROUND(AG55,2)</f>
        <v>0</v>
      </c>
      <c r="AH54" s="342"/>
      <c r="AI54" s="342"/>
      <c r="AJ54" s="342"/>
      <c r="AK54" s="342"/>
      <c r="AL54" s="342"/>
      <c r="AM54" s="342"/>
      <c r="AN54" s="343">
        <f>SUM(AG54,AT54)</f>
        <v>0</v>
      </c>
      <c r="AO54" s="343"/>
      <c r="AP54" s="343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68</v>
      </c>
      <c r="BT54" s="84" t="s">
        <v>69</v>
      </c>
      <c r="BV54" s="84" t="s">
        <v>70</v>
      </c>
      <c r="BW54" s="84" t="s">
        <v>5</v>
      </c>
      <c r="BX54" s="84" t="s">
        <v>71</v>
      </c>
      <c r="CL54" s="84" t="s">
        <v>19</v>
      </c>
    </row>
    <row r="55" spans="1:90" s="7" customFormat="1" ht="14.45" customHeight="1">
      <c r="A55" s="85" t="s">
        <v>72</v>
      </c>
      <c r="B55" s="86"/>
      <c r="C55" s="87"/>
      <c r="D55" s="341" t="s">
        <v>14</v>
      </c>
      <c r="E55" s="341"/>
      <c r="F55" s="341"/>
      <c r="G55" s="341"/>
      <c r="H55" s="341"/>
      <c r="I55" s="88"/>
      <c r="J55" s="341" t="s">
        <v>17</v>
      </c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39">
        <f>'10-2023 - Údržba HOZ 83a ...'!J28</f>
        <v>0</v>
      </c>
      <c r="AH55" s="340"/>
      <c r="AI55" s="340"/>
      <c r="AJ55" s="340"/>
      <c r="AK55" s="340"/>
      <c r="AL55" s="340"/>
      <c r="AM55" s="340"/>
      <c r="AN55" s="339">
        <f>SUM(AG55,AT55)</f>
        <v>0</v>
      </c>
      <c r="AO55" s="340"/>
      <c r="AP55" s="340"/>
      <c r="AQ55" s="89" t="s">
        <v>73</v>
      </c>
      <c r="AR55" s="90"/>
      <c r="AS55" s="91">
        <v>0</v>
      </c>
      <c r="AT55" s="92">
        <f>ROUND(SUM(AV55:AW55),2)</f>
        <v>0</v>
      </c>
      <c r="AU55" s="93">
        <f>'10-2023 - Údržba HOZ 83a ...'!P80</f>
        <v>0</v>
      </c>
      <c r="AV55" s="92">
        <f>'10-2023 - Údržba HOZ 83a ...'!J31</f>
        <v>0</v>
      </c>
      <c r="AW55" s="92">
        <f>'10-2023 - Údržba HOZ 83a ...'!J32</f>
        <v>0</v>
      </c>
      <c r="AX55" s="92">
        <f>'10-2023 - Údržba HOZ 83a ...'!J33</f>
        <v>0</v>
      </c>
      <c r="AY55" s="92">
        <f>'10-2023 - Údržba HOZ 83a ...'!J34</f>
        <v>0</v>
      </c>
      <c r="AZ55" s="92">
        <f>'10-2023 - Údržba HOZ 83a ...'!F31</f>
        <v>0</v>
      </c>
      <c r="BA55" s="92">
        <f>'10-2023 - Údržba HOZ 83a ...'!F32</f>
        <v>0</v>
      </c>
      <c r="BB55" s="92">
        <f>'10-2023 - Údržba HOZ 83a ...'!F33</f>
        <v>0</v>
      </c>
      <c r="BC55" s="92">
        <f>'10-2023 - Údržba HOZ 83a ...'!F34</f>
        <v>0</v>
      </c>
      <c r="BD55" s="94">
        <f>'10-2023 - Údržba HOZ 83a ...'!F35</f>
        <v>0</v>
      </c>
      <c r="BT55" s="95" t="s">
        <v>74</v>
      </c>
      <c r="BU55" s="95" t="s">
        <v>75</v>
      </c>
      <c r="BV55" s="95" t="s">
        <v>70</v>
      </c>
      <c r="BW55" s="95" t="s">
        <v>5</v>
      </c>
      <c r="BX55" s="95" t="s">
        <v>71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/k6465VzqYUwTHPZ7Ea1Cz4IO4AGPL3VeCtjxY0RORxBsbZqL6EwZpuw2B428e/aZ2FSKEXkGazGjFYG27dMxw==" saltValue="/6A4cDjFli8qvlesCeuuanZ2KcUrEsr03FS2WNyaTpvMIM6Zxos7A0MzEgFrspeW63foC2CMd6QbFuPclxtkq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0-2023 - Údržba HOZ 83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76</v>
      </c>
    </row>
    <row r="4" spans="2:46" s="1" customFormat="1" ht="24.95" customHeight="1">
      <c r="B4" s="20"/>
      <c r="D4" s="98" t="s">
        <v>77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5.6" customHeight="1">
      <c r="A7" s="34"/>
      <c r="B7" s="39"/>
      <c r="C7" s="34"/>
      <c r="D7" s="34"/>
      <c r="E7" s="345" t="s">
        <v>17</v>
      </c>
      <c r="F7" s="346"/>
      <c r="G7" s="346"/>
      <c r="H7" s="346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Vyplň údaj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">
        <v>19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">
        <v>26</v>
      </c>
      <c r="F13" s="34"/>
      <c r="G13" s="34"/>
      <c r="H13" s="34"/>
      <c r="I13" s="100" t="s">
        <v>27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47" t="str">
        <f>'Rekapitulace stavby'!E14</f>
        <v>Vyplň údaj</v>
      </c>
      <c r="F16" s="348"/>
      <c r="G16" s="348"/>
      <c r="H16" s="348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25</v>
      </c>
      <c r="J18" s="102" t="s">
        <v>19</v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">
        <v>26</v>
      </c>
      <c r="F19" s="34"/>
      <c r="G19" s="34"/>
      <c r="H19" s="34"/>
      <c r="I19" s="100" t="s">
        <v>27</v>
      </c>
      <c r="J19" s="102" t="s">
        <v>19</v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32</v>
      </c>
      <c r="E21" s="34"/>
      <c r="F21" s="34"/>
      <c r="G21" s="34"/>
      <c r="H21" s="34"/>
      <c r="I21" s="100" t="s">
        <v>25</v>
      </c>
      <c r="J21" s="102" t="s">
        <v>19</v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">
        <v>26</v>
      </c>
      <c r="F22" s="34"/>
      <c r="G22" s="34"/>
      <c r="H22" s="34"/>
      <c r="I22" s="100" t="s">
        <v>27</v>
      </c>
      <c r="J22" s="102" t="s">
        <v>19</v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33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8" customHeight="1">
      <c r="A25" s="104"/>
      <c r="B25" s="105"/>
      <c r="C25" s="104"/>
      <c r="D25" s="104"/>
      <c r="E25" s="349" t="s">
        <v>34</v>
      </c>
      <c r="F25" s="349"/>
      <c r="G25" s="349"/>
      <c r="H25" s="349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35</v>
      </c>
      <c r="E28" s="34"/>
      <c r="F28" s="34"/>
      <c r="G28" s="34"/>
      <c r="H28" s="34"/>
      <c r="I28" s="34"/>
      <c r="J28" s="109">
        <f>ROUND(J80,2)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37</v>
      </c>
      <c r="G30" s="34"/>
      <c r="H30" s="34"/>
      <c r="I30" s="110" t="s">
        <v>36</v>
      </c>
      <c r="J30" s="110" t="s">
        <v>38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39</v>
      </c>
      <c r="E31" s="100" t="s">
        <v>40</v>
      </c>
      <c r="F31" s="112">
        <f>ROUND((SUM(BE80:BE173)),2)</f>
        <v>0</v>
      </c>
      <c r="G31" s="34"/>
      <c r="H31" s="34"/>
      <c r="I31" s="113">
        <v>0.21</v>
      </c>
      <c r="J31" s="112">
        <f>ROUND(((SUM(BE80:BE173))*I31),2)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41</v>
      </c>
      <c r="F32" s="112">
        <f>ROUND((SUM(BF80:BF173)),2)</f>
        <v>0</v>
      </c>
      <c r="G32" s="34"/>
      <c r="H32" s="34"/>
      <c r="I32" s="113">
        <v>0.15</v>
      </c>
      <c r="J32" s="112">
        <f>ROUND(((SUM(BF80:BF173))*I32),2)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42</v>
      </c>
      <c r="F33" s="112">
        <f>ROUND((SUM(BG80:BG173)),2)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43</v>
      </c>
      <c r="F34" s="112">
        <f>ROUND((SUM(BH80:BH173)),2)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44</v>
      </c>
      <c r="F35" s="112">
        <f>ROUND((SUM(BI80:BI173)),2)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45</v>
      </c>
      <c r="E37" s="116"/>
      <c r="F37" s="116"/>
      <c r="G37" s="117" t="s">
        <v>46</v>
      </c>
      <c r="H37" s="118" t="s">
        <v>47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78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5.6" customHeight="1">
      <c r="A46" s="34"/>
      <c r="B46" s="35"/>
      <c r="C46" s="36"/>
      <c r="D46" s="36"/>
      <c r="E46" s="324" t="str">
        <f>E7</f>
        <v>Údržba HOZ 83a Šumperk IV. etapa</v>
      </c>
      <c r="F46" s="350"/>
      <c r="G46" s="350"/>
      <c r="H46" s="350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Bludov</v>
      </c>
      <c r="G48" s="36"/>
      <c r="H48" s="36"/>
      <c r="I48" s="29" t="s">
        <v>23</v>
      </c>
      <c r="J48" s="59" t="str">
        <f>IF(J10="","",J10)</f>
        <v>Vyplň údaj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26.45" customHeight="1">
      <c r="A50" s="34"/>
      <c r="B50" s="35"/>
      <c r="C50" s="29" t="s">
        <v>24</v>
      </c>
      <c r="D50" s="36"/>
      <c r="E50" s="36"/>
      <c r="F50" s="27" t="str">
        <f>E13</f>
        <v>Státní pozemkový úřad</v>
      </c>
      <c r="G50" s="36"/>
      <c r="H50" s="36"/>
      <c r="I50" s="29" t="s">
        <v>30</v>
      </c>
      <c r="J50" s="32" t="str">
        <f>E19</f>
        <v>Státní pozemkový úřad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26.45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32</v>
      </c>
      <c r="J51" s="32" t="str">
        <f>E22</f>
        <v>Státní pozemkový úřad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79</v>
      </c>
      <c r="D53" s="126"/>
      <c r="E53" s="126"/>
      <c r="F53" s="126"/>
      <c r="G53" s="126"/>
      <c r="H53" s="126"/>
      <c r="I53" s="126"/>
      <c r="J53" s="127" t="s">
        <v>80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67</v>
      </c>
      <c r="D55" s="36"/>
      <c r="E55" s="36"/>
      <c r="F55" s="36"/>
      <c r="G55" s="36"/>
      <c r="H55" s="36"/>
      <c r="I55" s="36"/>
      <c r="J55" s="77">
        <f>J80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81</v>
      </c>
    </row>
    <row r="56" spans="2:12" s="9" customFormat="1" ht="24.95" customHeight="1">
      <c r="B56" s="129"/>
      <c r="C56" s="130"/>
      <c r="D56" s="131" t="s">
        <v>82</v>
      </c>
      <c r="E56" s="132"/>
      <c r="F56" s="132"/>
      <c r="G56" s="132"/>
      <c r="H56" s="132"/>
      <c r="I56" s="132"/>
      <c r="J56" s="133">
        <f>J81</f>
        <v>0</v>
      </c>
      <c r="K56" s="130"/>
      <c r="L56" s="134"/>
    </row>
    <row r="57" spans="2:12" s="10" customFormat="1" ht="19.9" customHeight="1">
      <c r="B57" s="135"/>
      <c r="C57" s="136"/>
      <c r="D57" s="137" t="s">
        <v>83</v>
      </c>
      <c r="E57" s="138"/>
      <c r="F57" s="138"/>
      <c r="G57" s="138"/>
      <c r="H57" s="138"/>
      <c r="I57" s="138"/>
      <c r="J57" s="139">
        <f>J82</f>
        <v>0</v>
      </c>
      <c r="K57" s="136"/>
      <c r="L57" s="140"/>
    </row>
    <row r="58" spans="2:12" s="10" customFormat="1" ht="19.9" customHeight="1">
      <c r="B58" s="135"/>
      <c r="C58" s="136"/>
      <c r="D58" s="137" t="s">
        <v>84</v>
      </c>
      <c r="E58" s="138"/>
      <c r="F58" s="138"/>
      <c r="G58" s="138"/>
      <c r="H58" s="138"/>
      <c r="I58" s="138"/>
      <c r="J58" s="139">
        <f>J113</f>
        <v>0</v>
      </c>
      <c r="K58" s="136"/>
      <c r="L58" s="140"/>
    </row>
    <row r="59" spans="2:12" s="10" customFormat="1" ht="19.9" customHeight="1">
      <c r="B59" s="135"/>
      <c r="C59" s="136"/>
      <c r="D59" s="137" t="s">
        <v>85</v>
      </c>
      <c r="E59" s="138"/>
      <c r="F59" s="138"/>
      <c r="G59" s="138"/>
      <c r="H59" s="138"/>
      <c r="I59" s="138"/>
      <c r="J59" s="139">
        <f>J118</f>
        <v>0</v>
      </c>
      <c r="K59" s="136"/>
      <c r="L59" s="140"/>
    </row>
    <row r="60" spans="2:12" s="10" customFormat="1" ht="19.9" customHeight="1">
      <c r="B60" s="135"/>
      <c r="C60" s="136"/>
      <c r="D60" s="137" t="s">
        <v>86</v>
      </c>
      <c r="E60" s="138"/>
      <c r="F60" s="138"/>
      <c r="G60" s="138"/>
      <c r="H60" s="138"/>
      <c r="I60" s="138"/>
      <c r="J60" s="139">
        <f>J129</f>
        <v>0</v>
      </c>
      <c r="K60" s="136"/>
      <c r="L60" s="140"/>
    </row>
    <row r="61" spans="2:12" s="9" customFormat="1" ht="24.95" customHeight="1">
      <c r="B61" s="129"/>
      <c r="C61" s="130"/>
      <c r="D61" s="131" t="s">
        <v>87</v>
      </c>
      <c r="E61" s="132"/>
      <c r="F61" s="132"/>
      <c r="G61" s="132"/>
      <c r="H61" s="132"/>
      <c r="I61" s="132"/>
      <c r="J61" s="133">
        <f>J134</f>
        <v>0</v>
      </c>
      <c r="K61" s="130"/>
      <c r="L61" s="134"/>
    </row>
    <row r="62" spans="2:12" s="10" customFormat="1" ht="19.9" customHeight="1">
      <c r="B62" s="135"/>
      <c r="C62" s="136"/>
      <c r="D62" s="137" t="s">
        <v>88</v>
      </c>
      <c r="E62" s="138"/>
      <c r="F62" s="138"/>
      <c r="G62" s="138"/>
      <c r="H62" s="138"/>
      <c r="I62" s="138"/>
      <c r="J62" s="139">
        <f>J166</f>
        <v>0</v>
      </c>
      <c r="K62" s="136"/>
      <c r="L62" s="140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89</v>
      </c>
      <c r="D69" s="36"/>
      <c r="E69" s="36"/>
      <c r="F69" s="36"/>
      <c r="G69" s="36"/>
      <c r="H69" s="36"/>
      <c r="I69" s="36"/>
      <c r="J69" s="36"/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5.6" customHeight="1">
      <c r="A72" s="34"/>
      <c r="B72" s="35"/>
      <c r="C72" s="36"/>
      <c r="D72" s="36"/>
      <c r="E72" s="324" t="str">
        <f>E7</f>
        <v>Údržba HOZ 83a Šumperk IV. etapa</v>
      </c>
      <c r="F72" s="350"/>
      <c r="G72" s="350"/>
      <c r="H72" s="350"/>
      <c r="I72" s="36"/>
      <c r="J72" s="36"/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21</v>
      </c>
      <c r="D74" s="36"/>
      <c r="E74" s="36"/>
      <c r="F74" s="27" t="str">
        <f>F10</f>
        <v>Bludov</v>
      </c>
      <c r="G74" s="36"/>
      <c r="H74" s="36"/>
      <c r="I74" s="29" t="s">
        <v>23</v>
      </c>
      <c r="J74" s="59" t="str">
        <f>IF(J10="","",J10)</f>
        <v>Vyplň údaj</v>
      </c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6.45" customHeight="1">
      <c r="A76" s="34"/>
      <c r="B76" s="35"/>
      <c r="C76" s="29" t="s">
        <v>24</v>
      </c>
      <c r="D76" s="36"/>
      <c r="E76" s="36"/>
      <c r="F76" s="27" t="str">
        <f>E13</f>
        <v>Státní pozemkový úřad</v>
      </c>
      <c r="G76" s="36"/>
      <c r="H76" s="36"/>
      <c r="I76" s="29" t="s">
        <v>30</v>
      </c>
      <c r="J76" s="32" t="str">
        <f>E19</f>
        <v>Státní pozemkový úřad</v>
      </c>
      <c r="K76" s="36"/>
      <c r="L76" s="10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28</v>
      </c>
      <c r="D77" s="36"/>
      <c r="E77" s="36"/>
      <c r="F77" s="27" t="str">
        <f>IF(E16="","",E16)</f>
        <v>Vyplň údaj</v>
      </c>
      <c r="G77" s="36"/>
      <c r="H77" s="36"/>
      <c r="I77" s="29" t="s">
        <v>32</v>
      </c>
      <c r="J77" s="32" t="str">
        <f>E22</f>
        <v>Státní pozemkový úřad</v>
      </c>
      <c r="K77" s="36"/>
      <c r="L77" s="10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1" customFormat="1" ht="29.25" customHeight="1">
      <c r="A79" s="141"/>
      <c r="B79" s="142"/>
      <c r="C79" s="143" t="s">
        <v>90</v>
      </c>
      <c r="D79" s="144" t="s">
        <v>54</v>
      </c>
      <c r="E79" s="144" t="s">
        <v>50</v>
      </c>
      <c r="F79" s="144" t="s">
        <v>51</v>
      </c>
      <c r="G79" s="144" t="s">
        <v>91</v>
      </c>
      <c r="H79" s="144" t="s">
        <v>92</v>
      </c>
      <c r="I79" s="144" t="s">
        <v>93</v>
      </c>
      <c r="J79" s="144" t="s">
        <v>80</v>
      </c>
      <c r="K79" s="145" t="s">
        <v>94</v>
      </c>
      <c r="L79" s="146"/>
      <c r="M79" s="68" t="s">
        <v>19</v>
      </c>
      <c r="N79" s="69" t="s">
        <v>39</v>
      </c>
      <c r="O79" s="69" t="s">
        <v>95</v>
      </c>
      <c r="P79" s="69" t="s">
        <v>96</v>
      </c>
      <c r="Q79" s="69" t="s">
        <v>97</v>
      </c>
      <c r="R79" s="69" t="s">
        <v>98</v>
      </c>
      <c r="S79" s="69" t="s">
        <v>99</v>
      </c>
      <c r="T79" s="70" t="s">
        <v>100</v>
      </c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</row>
    <row r="80" spans="1:63" s="2" customFormat="1" ht="22.9" customHeight="1">
      <c r="A80" s="34"/>
      <c r="B80" s="35"/>
      <c r="C80" s="75" t="s">
        <v>101</v>
      </c>
      <c r="D80" s="36"/>
      <c r="E80" s="36"/>
      <c r="F80" s="36"/>
      <c r="G80" s="36"/>
      <c r="H80" s="36"/>
      <c r="I80" s="36"/>
      <c r="J80" s="147">
        <f>BK80</f>
        <v>0</v>
      </c>
      <c r="K80" s="36"/>
      <c r="L80" s="39"/>
      <c r="M80" s="71"/>
      <c r="N80" s="148"/>
      <c r="O80" s="72"/>
      <c r="P80" s="149">
        <f>P81+P134</f>
        <v>0</v>
      </c>
      <c r="Q80" s="72"/>
      <c r="R80" s="149">
        <f>R81+R134</f>
        <v>1.2099</v>
      </c>
      <c r="S80" s="72"/>
      <c r="T80" s="150">
        <f>T81+T134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68</v>
      </c>
      <c r="AU80" s="17" t="s">
        <v>81</v>
      </c>
      <c r="BK80" s="151">
        <f>BK81+BK134</f>
        <v>0</v>
      </c>
    </row>
    <row r="81" spans="2:63" s="12" customFormat="1" ht="25.9" customHeight="1">
      <c r="B81" s="152"/>
      <c r="C81" s="153"/>
      <c r="D81" s="154" t="s">
        <v>68</v>
      </c>
      <c r="E81" s="155" t="s">
        <v>102</v>
      </c>
      <c r="F81" s="155" t="s">
        <v>103</v>
      </c>
      <c r="G81" s="153"/>
      <c r="H81" s="153"/>
      <c r="I81" s="156"/>
      <c r="J81" s="157">
        <f>BK81</f>
        <v>0</v>
      </c>
      <c r="K81" s="153"/>
      <c r="L81" s="158"/>
      <c r="M81" s="159"/>
      <c r="N81" s="160"/>
      <c r="O81" s="160"/>
      <c r="P81" s="161">
        <f>P82+P113+P118+P129</f>
        <v>0</v>
      </c>
      <c r="Q81" s="160"/>
      <c r="R81" s="161">
        <f>R82+R113+R118+R129</f>
        <v>1.2099</v>
      </c>
      <c r="S81" s="160"/>
      <c r="T81" s="162">
        <f>T82+T113+T118+T129</f>
        <v>0</v>
      </c>
      <c r="AR81" s="163" t="s">
        <v>74</v>
      </c>
      <c r="AT81" s="164" t="s">
        <v>68</v>
      </c>
      <c r="AU81" s="164" t="s">
        <v>69</v>
      </c>
      <c r="AY81" s="163" t="s">
        <v>104</v>
      </c>
      <c r="BK81" s="165">
        <f>BK82+BK113+BK118+BK129</f>
        <v>0</v>
      </c>
    </row>
    <row r="82" spans="2:63" s="12" customFormat="1" ht="22.9" customHeight="1">
      <c r="B82" s="152"/>
      <c r="C82" s="153"/>
      <c r="D82" s="154" t="s">
        <v>68</v>
      </c>
      <c r="E82" s="166" t="s">
        <v>74</v>
      </c>
      <c r="F82" s="166" t="s">
        <v>105</v>
      </c>
      <c r="G82" s="153"/>
      <c r="H82" s="153"/>
      <c r="I82" s="156"/>
      <c r="J82" s="167">
        <f>BK82</f>
        <v>0</v>
      </c>
      <c r="K82" s="153"/>
      <c r="L82" s="158"/>
      <c r="M82" s="159"/>
      <c r="N82" s="160"/>
      <c r="O82" s="160"/>
      <c r="P82" s="161">
        <f>SUM(P83:P112)</f>
        <v>0</v>
      </c>
      <c r="Q82" s="160"/>
      <c r="R82" s="161">
        <f>SUM(R83:R112)</f>
        <v>0.008400000000000001</v>
      </c>
      <c r="S82" s="160"/>
      <c r="T82" s="162">
        <f>SUM(T83:T112)</f>
        <v>0</v>
      </c>
      <c r="AR82" s="163" t="s">
        <v>74</v>
      </c>
      <c r="AT82" s="164" t="s">
        <v>68</v>
      </c>
      <c r="AU82" s="164" t="s">
        <v>74</v>
      </c>
      <c r="AY82" s="163" t="s">
        <v>104</v>
      </c>
      <c r="BK82" s="165">
        <f>SUM(BK83:BK112)</f>
        <v>0</v>
      </c>
    </row>
    <row r="83" spans="1:65" s="2" customFormat="1" ht="14.45" customHeight="1">
      <c r="A83" s="34"/>
      <c r="B83" s="35"/>
      <c r="C83" s="168" t="s">
        <v>106</v>
      </c>
      <c r="D83" s="168" t="s">
        <v>107</v>
      </c>
      <c r="E83" s="169" t="s">
        <v>108</v>
      </c>
      <c r="F83" s="170" t="s">
        <v>109</v>
      </c>
      <c r="G83" s="171" t="s">
        <v>110</v>
      </c>
      <c r="H83" s="172">
        <v>80</v>
      </c>
      <c r="I83" s="173"/>
      <c r="J83" s="174">
        <f>ROUND(I83*H83,2)</f>
        <v>0</v>
      </c>
      <c r="K83" s="170" t="s">
        <v>111</v>
      </c>
      <c r="L83" s="39"/>
      <c r="M83" s="175" t="s">
        <v>19</v>
      </c>
      <c r="N83" s="176" t="s">
        <v>40</v>
      </c>
      <c r="O83" s="64"/>
      <c r="P83" s="177">
        <f>O83*H83</f>
        <v>0</v>
      </c>
      <c r="Q83" s="177">
        <v>3E-05</v>
      </c>
      <c r="R83" s="177">
        <f>Q83*H83</f>
        <v>0.0024000000000000002</v>
      </c>
      <c r="S83" s="177">
        <v>0</v>
      </c>
      <c r="T83" s="178">
        <f>S83*H83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79" t="s">
        <v>106</v>
      </c>
      <c r="AT83" s="179" t="s">
        <v>107</v>
      </c>
      <c r="AU83" s="179" t="s">
        <v>76</v>
      </c>
      <c r="AY83" s="17" t="s">
        <v>104</v>
      </c>
      <c r="BE83" s="180">
        <f>IF(N83="základní",J83,0)</f>
        <v>0</v>
      </c>
      <c r="BF83" s="180">
        <f>IF(N83="snížená",J83,0)</f>
        <v>0</v>
      </c>
      <c r="BG83" s="180">
        <f>IF(N83="zákl. přenesená",J83,0)</f>
        <v>0</v>
      </c>
      <c r="BH83" s="180">
        <f>IF(N83="sníž. přenesená",J83,0)</f>
        <v>0</v>
      </c>
      <c r="BI83" s="180">
        <f>IF(N83="nulová",J83,0)</f>
        <v>0</v>
      </c>
      <c r="BJ83" s="17" t="s">
        <v>74</v>
      </c>
      <c r="BK83" s="180">
        <f>ROUND(I83*H83,2)</f>
        <v>0</v>
      </c>
      <c r="BL83" s="17" t="s">
        <v>106</v>
      </c>
      <c r="BM83" s="179" t="s">
        <v>112</v>
      </c>
    </row>
    <row r="84" spans="1:47" s="2" customFormat="1" ht="11.25">
      <c r="A84" s="34"/>
      <c r="B84" s="35"/>
      <c r="C84" s="36"/>
      <c r="D84" s="181" t="s">
        <v>113</v>
      </c>
      <c r="E84" s="36"/>
      <c r="F84" s="182" t="s">
        <v>114</v>
      </c>
      <c r="G84" s="36"/>
      <c r="H84" s="36"/>
      <c r="I84" s="183"/>
      <c r="J84" s="36"/>
      <c r="K84" s="36"/>
      <c r="L84" s="39"/>
      <c r="M84" s="184"/>
      <c r="N84" s="185"/>
      <c r="O84" s="64"/>
      <c r="P84" s="64"/>
      <c r="Q84" s="64"/>
      <c r="R84" s="64"/>
      <c r="S84" s="64"/>
      <c r="T84" s="6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113</v>
      </c>
      <c r="AU84" s="17" t="s">
        <v>76</v>
      </c>
    </row>
    <row r="85" spans="1:47" s="2" customFormat="1" ht="11.25">
      <c r="A85" s="34"/>
      <c r="B85" s="35"/>
      <c r="C85" s="36"/>
      <c r="D85" s="186" t="s">
        <v>115</v>
      </c>
      <c r="E85" s="36"/>
      <c r="F85" s="187" t="s">
        <v>116</v>
      </c>
      <c r="G85" s="36"/>
      <c r="H85" s="36"/>
      <c r="I85" s="183"/>
      <c r="J85" s="36"/>
      <c r="K85" s="36"/>
      <c r="L85" s="39"/>
      <c r="M85" s="184"/>
      <c r="N85" s="185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115</v>
      </c>
      <c r="AU85" s="17" t="s">
        <v>76</v>
      </c>
    </row>
    <row r="86" spans="2:51" s="13" customFormat="1" ht="11.25">
      <c r="B86" s="188"/>
      <c r="C86" s="189"/>
      <c r="D86" s="181" t="s">
        <v>117</v>
      </c>
      <c r="E86" s="190" t="s">
        <v>19</v>
      </c>
      <c r="F86" s="191" t="s">
        <v>118</v>
      </c>
      <c r="G86" s="189"/>
      <c r="H86" s="192">
        <v>80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117</v>
      </c>
      <c r="AU86" s="198" t="s">
        <v>76</v>
      </c>
      <c r="AV86" s="13" t="s">
        <v>76</v>
      </c>
      <c r="AW86" s="13" t="s">
        <v>31</v>
      </c>
      <c r="AX86" s="13" t="s">
        <v>74</v>
      </c>
      <c r="AY86" s="198" t="s">
        <v>104</v>
      </c>
    </row>
    <row r="87" spans="1:65" s="2" customFormat="1" ht="14.45" customHeight="1">
      <c r="A87" s="34"/>
      <c r="B87" s="35"/>
      <c r="C87" s="168" t="s">
        <v>74</v>
      </c>
      <c r="D87" s="168" t="s">
        <v>107</v>
      </c>
      <c r="E87" s="169" t="s">
        <v>119</v>
      </c>
      <c r="F87" s="170" t="s">
        <v>120</v>
      </c>
      <c r="G87" s="171" t="s">
        <v>121</v>
      </c>
      <c r="H87" s="172">
        <v>160</v>
      </c>
      <c r="I87" s="173"/>
      <c r="J87" s="174">
        <f>ROUND(I87*H87,2)</f>
        <v>0</v>
      </c>
      <c r="K87" s="170" t="s">
        <v>111</v>
      </c>
      <c r="L87" s="39"/>
      <c r="M87" s="175" t="s">
        <v>19</v>
      </c>
      <c r="N87" s="176" t="s">
        <v>40</v>
      </c>
      <c r="O87" s="64"/>
      <c r="P87" s="177">
        <f>O87*H87</f>
        <v>0</v>
      </c>
      <c r="Q87" s="177">
        <v>0</v>
      </c>
      <c r="R87" s="177">
        <f>Q87*H87</f>
        <v>0</v>
      </c>
      <c r="S87" s="177">
        <v>0</v>
      </c>
      <c r="T87" s="178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79" t="s">
        <v>106</v>
      </c>
      <c r="AT87" s="179" t="s">
        <v>107</v>
      </c>
      <c r="AU87" s="179" t="s">
        <v>76</v>
      </c>
      <c r="AY87" s="17" t="s">
        <v>104</v>
      </c>
      <c r="BE87" s="180">
        <f>IF(N87="základní",J87,0)</f>
        <v>0</v>
      </c>
      <c r="BF87" s="180">
        <f>IF(N87="snížená",J87,0)</f>
        <v>0</v>
      </c>
      <c r="BG87" s="180">
        <f>IF(N87="zákl. přenesená",J87,0)</f>
        <v>0</v>
      </c>
      <c r="BH87" s="180">
        <f>IF(N87="sníž. přenesená",J87,0)</f>
        <v>0</v>
      </c>
      <c r="BI87" s="180">
        <f>IF(N87="nulová",J87,0)</f>
        <v>0</v>
      </c>
      <c r="BJ87" s="17" t="s">
        <v>74</v>
      </c>
      <c r="BK87" s="180">
        <f>ROUND(I87*H87,2)</f>
        <v>0</v>
      </c>
      <c r="BL87" s="17" t="s">
        <v>106</v>
      </c>
      <c r="BM87" s="179" t="s">
        <v>122</v>
      </c>
    </row>
    <row r="88" spans="1:47" s="2" customFormat="1" ht="19.5">
      <c r="A88" s="34"/>
      <c r="B88" s="35"/>
      <c r="C88" s="36"/>
      <c r="D88" s="181" t="s">
        <v>113</v>
      </c>
      <c r="E88" s="36"/>
      <c r="F88" s="182" t="s">
        <v>123</v>
      </c>
      <c r="G88" s="36"/>
      <c r="H88" s="36"/>
      <c r="I88" s="183"/>
      <c r="J88" s="36"/>
      <c r="K88" s="36"/>
      <c r="L88" s="39"/>
      <c r="M88" s="184"/>
      <c r="N88" s="185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113</v>
      </c>
      <c r="AU88" s="17" t="s">
        <v>76</v>
      </c>
    </row>
    <row r="89" spans="1:47" s="2" customFormat="1" ht="11.25">
      <c r="A89" s="34"/>
      <c r="B89" s="35"/>
      <c r="C89" s="36"/>
      <c r="D89" s="186" t="s">
        <v>115</v>
      </c>
      <c r="E89" s="36"/>
      <c r="F89" s="187" t="s">
        <v>124</v>
      </c>
      <c r="G89" s="36"/>
      <c r="H89" s="36"/>
      <c r="I89" s="183"/>
      <c r="J89" s="36"/>
      <c r="K89" s="36"/>
      <c r="L89" s="39"/>
      <c r="M89" s="184"/>
      <c r="N89" s="185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115</v>
      </c>
      <c r="AU89" s="17" t="s">
        <v>76</v>
      </c>
    </row>
    <row r="90" spans="2:51" s="13" customFormat="1" ht="11.25">
      <c r="B90" s="188"/>
      <c r="C90" s="189"/>
      <c r="D90" s="181" t="s">
        <v>117</v>
      </c>
      <c r="E90" s="190" t="s">
        <v>19</v>
      </c>
      <c r="F90" s="191" t="s">
        <v>125</v>
      </c>
      <c r="G90" s="189"/>
      <c r="H90" s="192">
        <v>160</v>
      </c>
      <c r="I90" s="193"/>
      <c r="J90" s="189"/>
      <c r="K90" s="189"/>
      <c r="L90" s="194"/>
      <c r="M90" s="195"/>
      <c r="N90" s="196"/>
      <c r="O90" s="196"/>
      <c r="P90" s="196"/>
      <c r="Q90" s="196"/>
      <c r="R90" s="196"/>
      <c r="S90" s="196"/>
      <c r="T90" s="197"/>
      <c r="AT90" s="198" t="s">
        <v>117</v>
      </c>
      <c r="AU90" s="198" t="s">
        <v>76</v>
      </c>
      <c r="AV90" s="13" t="s">
        <v>76</v>
      </c>
      <c r="AW90" s="13" t="s">
        <v>31</v>
      </c>
      <c r="AX90" s="13" t="s">
        <v>74</v>
      </c>
      <c r="AY90" s="198" t="s">
        <v>104</v>
      </c>
    </row>
    <row r="91" spans="1:65" s="2" customFormat="1" ht="14.45" customHeight="1">
      <c r="A91" s="34"/>
      <c r="B91" s="35"/>
      <c r="C91" s="168" t="s">
        <v>126</v>
      </c>
      <c r="D91" s="168" t="s">
        <v>107</v>
      </c>
      <c r="E91" s="169" t="s">
        <v>127</v>
      </c>
      <c r="F91" s="170" t="s">
        <v>128</v>
      </c>
      <c r="G91" s="171" t="s">
        <v>121</v>
      </c>
      <c r="H91" s="172">
        <v>6.28</v>
      </c>
      <c r="I91" s="173"/>
      <c r="J91" s="174">
        <f>ROUND(I91*H91,2)</f>
        <v>0</v>
      </c>
      <c r="K91" s="170" t="s">
        <v>111</v>
      </c>
      <c r="L91" s="39"/>
      <c r="M91" s="175" t="s">
        <v>19</v>
      </c>
      <c r="N91" s="176" t="s">
        <v>40</v>
      </c>
      <c r="O91" s="64"/>
      <c r="P91" s="177">
        <f>O91*H91</f>
        <v>0</v>
      </c>
      <c r="Q91" s="177">
        <v>0</v>
      </c>
      <c r="R91" s="177">
        <f>Q91*H91</f>
        <v>0</v>
      </c>
      <c r="S91" s="177">
        <v>0</v>
      </c>
      <c r="T91" s="178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9" t="s">
        <v>106</v>
      </c>
      <c r="AT91" s="179" t="s">
        <v>107</v>
      </c>
      <c r="AU91" s="179" t="s">
        <v>76</v>
      </c>
      <c r="AY91" s="17" t="s">
        <v>104</v>
      </c>
      <c r="BE91" s="180">
        <f>IF(N91="základní",J91,0)</f>
        <v>0</v>
      </c>
      <c r="BF91" s="180">
        <f>IF(N91="snížená",J91,0)</f>
        <v>0</v>
      </c>
      <c r="BG91" s="180">
        <f>IF(N91="zákl. přenesená",J91,0)</f>
        <v>0</v>
      </c>
      <c r="BH91" s="180">
        <f>IF(N91="sníž. přenesená",J91,0)</f>
        <v>0</v>
      </c>
      <c r="BI91" s="180">
        <f>IF(N91="nulová",J91,0)</f>
        <v>0</v>
      </c>
      <c r="BJ91" s="17" t="s">
        <v>74</v>
      </c>
      <c r="BK91" s="180">
        <f>ROUND(I91*H91,2)</f>
        <v>0</v>
      </c>
      <c r="BL91" s="17" t="s">
        <v>106</v>
      </c>
      <c r="BM91" s="179" t="s">
        <v>129</v>
      </c>
    </row>
    <row r="92" spans="1:47" s="2" customFormat="1" ht="19.5">
      <c r="A92" s="34"/>
      <c r="B92" s="35"/>
      <c r="C92" s="36"/>
      <c r="D92" s="181" t="s">
        <v>113</v>
      </c>
      <c r="E92" s="36"/>
      <c r="F92" s="182" t="s">
        <v>130</v>
      </c>
      <c r="G92" s="36"/>
      <c r="H92" s="36"/>
      <c r="I92" s="183"/>
      <c r="J92" s="36"/>
      <c r="K92" s="36"/>
      <c r="L92" s="39"/>
      <c r="M92" s="184"/>
      <c r="N92" s="185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113</v>
      </c>
      <c r="AU92" s="17" t="s">
        <v>76</v>
      </c>
    </row>
    <row r="93" spans="1:47" s="2" customFormat="1" ht="11.25">
      <c r="A93" s="34"/>
      <c r="B93" s="35"/>
      <c r="C93" s="36"/>
      <c r="D93" s="186" t="s">
        <v>115</v>
      </c>
      <c r="E93" s="36"/>
      <c r="F93" s="187" t="s">
        <v>131</v>
      </c>
      <c r="G93" s="36"/>
      <c r="H93" s="36"/>
      <c r="I93" s="183"/>
      <c r="J93" s="36"/>
      <c r="K93" s="36"/>
      <c r="L93" s="39"/>
      <c r="M93" s="184"/>
      <c r="N93" s="185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115</v>
      </c>
      <c r="AU93" s="17" t="s">
        <v>76</v>
      </c>
    </row>
    <row r="94" spans="2:51" s="13" customFormat="1" ht="11.25">
      <c r="B94" s="188"/>
      <c r="C94" s="189"/>
      <c r="D94" s="181" t="s">
        <v>117</v>
      </c>
      <c r="E94" s="190" t="s">
        <v>19</v>
      </c>
      <c r="F94" s="191" t="s">
        <v>132</v>
      </c>
      <c r="G94" s="189"/>
      <c r="H94" s="192">
        <v>6.28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117</v>
      </c>
      <c r="AU94" s="198" t="s">
        <v>76</v>
      </c>
      <c r="AV94" s="13" t="s">
        <v>76</v>
      </c>
      <c r="AW94" s="13" t="s">
        <v>31</v>
      </c>
      <c r="AX94" s="13" t="s">
        <v>74</v>
      </c>
      <c r="AY94" s="198" t="s">
        <v>104</v>
      </c>
    </row>
    <row r="95" spans="1:65" s="2" customFormat="1" ht="14.45" customHeight="1">
      <c r="A95" s="34"/>
      <c r="B95" s="35"/>
      <c r="C95" s="168" t="s">
        <v>133</v>
      </c>
      <c r="D95" s="168" t="s">
        <v>107</v>
      </c>
      <c r="E95" s="169" t="s">
        <v>134</v>
      </c>
      <c r="F95" s="170" t="s">
        <v>135</v>
      </c>
      <c r="G95" s="171" t="s">
        <v>121</v>
      </c>
      <c r="H95" s="172">
        <v>12.434</v>
      </c>
      <c r="I95" s="173"/>
      <c r="J95" s="174">
        <f>ROUND(I95*H95,2)</f>
        <v>0</v>
      </c>
      <c r="K95" s="170" t="s">
        <v>111</v>
      </c>
      <c r="L95" s="39"/>
      <c r="M95" s="175" t="s">
        <v>19</v>
      </c>
      <c r="N95" s="176" t="s">
        <v>40</v>
      </c>
      <c r="O95" s="64"/>
      <c r="P95" s="177">
        <f>O95*H95</f>
        <v>0</v>
      </c>
      <c r="Q95" s="177">
        <v>0</v>
      </c>
      <c r="R95" s="177">
        <f>Q95*H95</f>
        <v>0</v>
      </c>
      <c r="S95" s="177">
        <v>0</v>
      </c>
      <c r="T95" s="178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79" t="s">
        <v>106</v>
      </c>
      <c r="AT95" s="179" t="s">
        <v>107</v>
      </c>
      <c r="AU95" s="179" t="s">
        <v>76</v>
      </c>
      <c r="AY95" s="17" t="s">
        <v>104</v>
      </c>
      <c r="BE95" s="180">
        <f>IF(N95="základní",J95,0)</f>
        <v>0</v>
      </c>
      <c r="BF95" s="180">
        <f>IF(N95="snížená",J95,0)</f>
        <v>0</v>
      </c>
      <c r="BG95" s="180">
        <f>IF(N95="zákl. přenesená",J95,0)</f>
        <v>0</v>
      </c>
      <c r="BH95" s="180">
        <f>IF(N95="sníž. přenesená",J95,0)</f>
        <v>0</v>
      </c>
      <c r="BI95" s="180">
        <f>IF(N95="nulová",J95,0)</f>
        <v>0</v>
      </c>
      <c r="BJ95" s="17" t="s">
        <v>74</v>
      </c>
      <c r="BK95" s="180">
        <f>ROUND(I95*H95,2)</f>
        <v>0</v>
      </c>
      <c r="BL95" s="17" t="s">
        <v>106</v>
      </c>
      <c r="BM95" s="179" t="s">
        <v>136</v>
      </c>
    </row>
    <row r="96" spans="1:47" s="2" customFormat="1" ht="19.5">
      <c r="A96" s="34"/>
      <c r="B96" s="35"/>
      <c r="C96" s="36"/>
      <c r="D96" s="181" t="s">
        <v>113</v>
      </c>
      <c r="E96" s="36"/>
      <c r="F96" s="182" t="s">
        <v>137</v>
      </c>
      <c r="G96" s="36"/>
      <c r="H96" s="36"/>
      <c r="I96" s="183"/>
      <c r="J96" s="36"/>
      <c r="K96" s="36"/>
      <c r="L96" s="39"/>
      <c r="M96" s="184"/>
      <c r="N96" s="185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113</v>
      </c>
      <c r="AU96" s="17" t="s">
        <v>76</v>
      </c>
    </row>
    <row r="97" spans="1:47" s="2" customFormat="1" ht="11.25">
      <c r="A97" s="34"/>
      <c r="B97" s="35"/>
      <c r="C97" s="36"/>
      <c r="D97" s="186" t="s">
        <v>115</v>
      </c>
      <c r="E97" s="36"/>
      <c r="F97" s="187" t="s">
        <v>138</v>
      </c>
      <c r="G97" s="36"/>
      <c r="H97" s="36"/>
      <c r="I97" s="183"/>
      <c r="J97" s="36"/>
      <c r="K97" s="36"/>
      <c r="L97" s="39"/>
      <c r="M97" s="184"/>
      <c r="N97" s="185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115</v>
      </c>
      <c r="AU97" s="17" t="s">
        <v>76</v>
      </c>
    </row>
    <row r="98" spans="2:51" s="13" customFormat="1" ht="11.25">
      <c r="B98" s="188"/>
      <c r="C98" s="189"/>
      <c r="D98" s="181" t="s">
        <v>117</v>
      </c>
      <c r="E98" s="190" t="s">
        <v>19</v>
      </c>
      <c r="F98" s="191" t="s">
        <v>139</v>
      </c>
      <c r="G98" s="189"/>
      <c r="H98" s="192">
        <v>12.434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117</v>
      </c>
      <c r="AU98" s="198" t="s">
        <v>76</v>
      </c>
      <c r="AV98" s="13" t="s">
        <v>76</v>
      </c>
      <c r="AW98" s="13" t="s">
        <v>31</v>
      </c>
      <c r="AX98" s="13" t="s">
        <v>74</v>
      </c>
      <c r="AY98" s="198" t="s">
        <v>104</v>
      </c>
    </row>
    <row r="99" spans="1:65" s="2" customFormat="1" ht="14.45" customHeight="1">
      <c r="A99" s="34"/>
      <c r="B99" s="35"/>
      <c r="C99" s="168" t="s">
        <v>76</v>
      </c>
      <c r="D99" s="168" t="s">
        <v>107</v>
      </c>
      <c r="E99" s="169" t="s">
        <v>140</v>
      </c>
      <c r="F99" s="170" t="s">
        <v>141</v>
      </c>
      <c r="G99" s="171" t="s">
        <v>121</v>
      </c>
      <c r="H99" s="172">
        <v>144</v>
      </c>
      <c r="I99" s="173"/>
      <c r="J99" s="174">
        <f>ROUND(I99*H99,2)</f>
        <v>0</v>
      </c>
      <c r="K99" s="170" t="s">
        <v>111</v>
      </c>
      <c r="L99" s="39"/>
      <c r="M99" s="175" t="s">
        <v>19</v>
      </c>
      <c r="N99" s="176" t="s">
        <v>40</v>
      </c>
      <c r="O99" s="64"/>
      <c r="P99" s="177">
        <f>O99*H99</f>
        <v>0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79" t="s">
        <v>106</v>
      </c>
      <c r="AT99" s="179" t="s">
        <v>107</v>
      </c>
      <c r="AU99" s="179" t="s">
        <v>76</v>
      </c>
      <c r="AY99" s="17" t="s">
        <v>104</v>
      </c>
      <c r="BE99" s="180">
        <f>IF(N99="základní",J99,0)</f>
        <v>0</v>
      </c>
      <c r="BF99" s="180">
        <f>IF(N99="snížená",J99,0)</f>
        <v>0</v>
      </c>
      <c r="BG99" s="180">
        <f>IF(N99="zákl. přenesená",J99,0)</f>
        <v>0</v>
      </c>
      <c r="BH99" s="180">
        <f>IF(N99="sníž. přenesená",J99,0)</f>
        <v>0</v>
      </c>
      <c r="BI99" s="180">
        <f>IF(N99="nulová",J99,0)</f>
        <v>0</v>
      </c>
      <c r="BJ99" s="17" t="s">
        <v>74</v>
      </c>
      <c r="BK99" s="180">
        <f>ROUND(I99*H99,2)</f>
        <v>0</v>
      </c>
      <c r="BL99" s="17" t="s">
        <v>106</v>
      </c>
      <c r="BM99" s="179" t="s">
        <v>142</v>
      </c>
    </row>
    <row r="100" spans="1:47" s="2" customFormat="1" ht="19.5">
      <c r="A100" s="34"/>
      <c r="B100" s="35"/>
      <c r="C100" s="36"/>
      <c r="D100" s="181" t="s">
        <v>113</v>
      </c>
      <c r="E100" s="36"/>
      <c r="F100" s="182" t="s">
        <v>143</v>
      </c>
      <c r="G100" s="36"/>
      <c r="H100" s="36"/>
      <c r="I100" s="183"/>
      <c r="J100" s="36"/>
      <c r="K100" s="36"/>
      <c r="L100" s="39"/>
      <c r="M100" s="184"/>
      <c r="N100" s="185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113</v>
      </c>
      <c r="AU100" s="17" t="s">
        <v>76</v>
      </c>
    </row>
    <row r="101" spans="1:47" s="2" customFormat="1" ht="11.25">
      <c r="A101" s="34"/>
      <c r="B101" s="35"/>
      <c r="C101" s="36"/>
      <c r="D101" s="186" t="s">
        <v>115</v>
      </c>
      <c r="E101" s="36"/>
      <c r="F101" s="187" t="s">
        <v>144</v>
      </c>
      <c r="G101" s="36"/>
      <c r="H101" s="36"/>
      <c r="I101" s="183"/>
      <c r="J101" s="36"/>
      <c r="K101" s="36"/>
      <c r="L101" s="39"/>
      <c r="M101" s="184"/>
      <c r="N101" s="185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115</v>
      </c>
      <c r="AU101" s="17" t="s">
        <v>76</v>
      </c>
    </row>
    <row r="102" spans="2:51" s="13" customFormat="1" ht="11.25">
      <c r="B102" s="188"/>
      <c r="C102" s="189"/>
      <c r="D102" s="181" t="s">
        <v>117</v>
      </c>
      <c r="E102" s="190" t="s">
        <v>19</v>
      </c>
      <c r="F102" s="191" t="s">
        <v>145</v>
      </c>
      <c r="G102" s="189"/>
      <c r="H102" s="192">
        <v>144</v>
      </c>
      <c r="I102" s="193"/>
      <c r="J102" s="189"/>
      <c r="K102" s="189"/>
      <c r="L102" s="194"/>
      <c r="M102" s="195"/>
      <c r="N102" s="196"/>
      <c r="O102" s="196"/>
      <c r="P102" s="196"/>
      <c r="Q102" s="196"/>
      <c r="R102" s="196"/>
      <c r="S102" s="196"/>
      <c r="T102" s="197"/>
      <c r="AT102" s="198" t="s">
        <v>117</v>
      </c>
      <c r="AU102" s="198" t="s">
        <v>76</v>
      </c>
      <c r="AV102" s="13" t="s">
        <v>76</v>
      </c>
      <c r="AW102" s="13" t="s">
        <v>31</v>
      </c>
      <c r="AX102" s="13" t="s">
        <v>74</v>
      </c>
      <c r="AY102" s="198" t="s">
        <v>104</v>
      </c>
    </row>
    <row r="103" spans="1:65" s="2" customFormat="1" ht="19.9" customHeight="1">
      <c r="A103" s="34"/>
      <c r="B103" s="35"/>
      <c r="C103" s="168" t="s">
        <v>146</v>
      </c>
      <c r="D103" s="168" t="s">
        <v>107</v>
      </c>
      <c r="E103" s="169" t="s">
        <v>147</v>
      </c>
      <c r="F103" s="170" t="s">
        <v>148</v>
      </c>
      <c r="G103" s="171" t="s">
        <v>149</v>
      </c>
      <c r="H103" s="172">
        <v>300</v>
      </c>
      <c r="I103" s="173"/>
      <c r="J103" s="174">
        <f>ROUND(I103*H103,2)</f>
        <v>0</v>
      </c>
      <c r="K103" s="170" t="s">
        <v>111</v>
      </c>
      <c r="L103" s="39"/>
      <c r="M103" s="175" t="s">
        <v>19</v>
      </c>
      <c r="N103" s="176" t="s">
        <v>40</v>
      </c>
      <c r="O103" s="64"/>
      <c r="P103" s="177">
        <f>O103*H103</f>
        <v>0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79" t="s">
        <v>106</v>
      </c>
      <c r="AT103" s="179" t="s">
        <v>107</v>
      </c>
      <c r="AU103" s="179" t="s">
        <v>76</v>
      </c>
      <c r="AY103" s="17" t="s">
        <v>104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17" t="s">
        <v>74</v>
      </c>
      <c r="BK103" s="180">
        <f>ROUND(I103*H103,2)</f>
        <v>0</v>
      </c>
      <c r="BL103" s="17" t="s">
        <v>106</v>
      </c>
      <c r="BM103" s="179" t="s">
        <v>150</v>
      </c>
    </row>
    <row r="104" spans="1:47" s="2" customFormat="1" ht="19.5">
      <c r="A104" s="34"/>
      <c r="B104" s="35"/>
      <c r="C104" s="36"/>
      <c r="D104" s="181" t="s">
        <v>113</v>
      </c>
      <c r="E104" s="36"/>
      <c r="F104" s="182" t="s">
        <v>151</v>
      </c>
      <c r="G104" s="36"/>
      <c r="H104" s="36"/>
      <c r="I104" s="183"/>
      <c r="J104" s="36"/>
      <c r="K104" s="36"/>
      <c r="L104" s="39"/>
      <c r="M104" s="184"/>
      <c r="N104" s="185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113</v>
      </c>
      <c r="AU104" s="17" t="s">
        <v>76</v>
      </c>
    </row>
    <row r="105" spans="1:47" s="2" customFormat="1" ht="11.25">
      <c r="A105" s="34"/>
      <c r="B105" s="35"/>
      <c r="C105" s="36"/>
      <c r="D105" s="186" t="s">
        <v>115</v>
      </c>
      <c r="E105" s="36"/>
      <c r="F105" s="187" t="s">
        <v>152</v>
      </c>
      <c r="G105" s="36"/>
      <c r="H105" s="36"/>
      <c r="I105" s="183"/>
      <c r="J105" s="36"/>
      <c r="K105" s="36"/>
      <c r="L105" s="39"/>
      <c r="M105" s="184"/>
      <c r="N105" s="185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115</v>
      </c>
      <c r="AU105" s="17" t="s">
        <v>76</v>
      </c>
    </row>
    <row r="106" spans="2:51" s="13" customFormat="1" ht="11.25">
      <c r="B106" s="188"/>
      <c r="C106" s="189"/>
      <c r="D106" s="181" t="s">
        <v>117</v>
      </c>
      <c r="E106" s="190" t="s">
        <v>19</v>
      </c>
      <c r="F106" s="191" t="s">
        <v>153</v>
      </c>
      <c r="G106" s="189"/>
      <c r="H106" s="192">
        <v>300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117</v>
      </c>
      <c r="AU106" s="198" t="s">
        <v>76</v>
      </c>
      <c r="AV106" s="13" t="s">
        <v>76</v>
      </c>
      <c r="AW106" s="13" t="s">
        <v>31</v>
      </c>
      <c r="AX106" s="13" t="s">
        <v>74</v>
      </c>
      <c r="AY106" s="198" t="s">
        <v>104</v>
      </c>
    </row>
    <row r="107" spans="1:65" s="2" customFormat="1" ht="14.45" customHeight="1">
      <c r="A107" s="34"/>
      <c r="B107" s="35"/>
      <c r="C107" s="168" t="s">
        <v>154</v>
      </c>
      <c r="D107" s="168" t="s">
        <v>107</v>
      </c>
      <c r="E107" s="169" t="s">
        <v>155</v>
      </c>
      <c r="F107" s="170" t="s">
        <v>156</v>
      </c>
      <c r="G107" s="171" t="s">
        <v>149</v>
      </c>
      <c r="H107" s="172">
        <v>300</v>
      </c>
      <c r="I107" s="173"/>
      <c r="J107" s="174">
        <f>ROUND(I107*H107,2)</f>
        <v>0</v>
      </c>
      <c r="K107" s="170" t="s">
        <v>111</v>
      </c>
      <c r="L107" s="39"/>
      <c r="M107" s="175" t="s">
        <v>19</v>
      </c>
      <c r="N107" s="176" t="s">
        <v>40</v>
      </c>
      <c r="O107" s="64"/>
      <c r="P107" s="177">
        <f>O107*H107</f>
        <v>0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79" t="s">
        <v>106</v>
      </c>
      <c r="AT107" s="179" t="s">
        <v>107</v>
      </c>
      <c r="AU107" s="179" t="s">
        <v>76</v>
      </c>
      <c r="AY107" s="17" t="s">
        <v>104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17" t="s">
        <v>74</v>
      </c>
      <c r="BK107" s="180">
        <f>ROUND(I107*H107,2)</f>
        <v>0</v>
      </c>
      <c r="BL107" s="17" t="s">
        <v>106</v>
      </c>
      <c r="BM107" s="179" t="s">
        <v>157</v>
      </c>
    </row>
    <row r="108" spans="1:47" s="2" customFormat="1" ht="11.25">
      <c r="A108" s="34"/>
      <c r="B108" s="35"/>
      <c r="C108" s="36"/>
      <c r="D108" s="181" t="s">
        <v>113</v>
      </c>
      <c r="E108" s="36"/>
      <c r="F108" s="182" t="s">
        <v>158</v>
      </c>
      <c r="G108" s="36"/>
      <c r="H108" s="36"/>
      <c r="I108" s="183"/>
      <c r="J108" s="36"/>
      <c r="K108" s="36"/>
      <c r="L108" s="39"/>
      <c r="M108" s="184"/>
      <c r="N108" s="18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113</v>
      </c>
      <c r="AU108" s="17" t="s">
        <v>76</v>
      </c>
    </row>
    <row r="109" spans="1:47" s="2" customFormat="1" ht="11.25">
      <c r="A109" s="34"/>
      <c r="B109" s="35"/>
      <c r="C109" s="36"/>
      <c r="D109" s="186" t="s">
        <v>115</v>
      </c>
      <c r="E109" s="36"/>
      <c r="F109" s="187" t="s">
        <v>159</v>
      </c>
      <c r="G109" s="36"/>
      <c r="H109" s="36"/>
      <c r="I109" s="183"/>
      <c r="J109" s="36"/>
      <c r="K109" s="36"/>
      <c r="L109" s="39"/>
      <c r="M109" s="184"/>
      <c r="N109" s="185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115</v>
      </c>
      <c r="AU109" s="17" t="s">
        <v>76</v>
      </c>
    </row>
    <row r="110" spans="2:51" s="13" customFormat="1" ht="11.25">
      <c r="B110" s="188"/>
      <c r="C110" s="189"/>
      <c r="D110" s="181" t="s">
        <v>117</v>
      </c>
      <c r="E110" s="190" t="s">
        <v>19</v>
      </c>
      <c r="F110" s="191" t="s">
        <v>153</v>
      </c>
      <c r="G110" s="189"/>
      <c r="H110" s="192">
        <v>300</v>
      </c>
      <c r="I110" s="193"/>
      <c r="J110" s="189"/>
      <c r="K110" s="189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117</v>
      </c>
      <c r="AU110" s="198" t="s">
        <v>76</v>
      </c>
      <c r="AV110" s="13" t="s">
        <v>76</v>
      </c>
      <c r="AW110" s="13" t="s">
        <v>31</v>
      </c>
      <c r="AX110" s="13" t="s">
        <v>74</v>
      </c>
      <c r="AY110" s="198" t="s">
        <v>104</v>
      </c>
    </row>
    <row r="111" spans="1:65" s="2" customFormat="1" ht="14.45" customHeight="1">
      <c r="A111" s="34"/>
      <c r="B111" s="35"/>
      <c r="C111" s="199" t="s">
        <v>160</v>
      </c>
      <c r="D111" s="199" t="s">
        <v>161</v>
      </c>
      <c r="E111" s="200" t="s">
        <v>162</v>
      </c>
      <c r="F111" s="201" t="s">
        <v>163</v>
      </c>
      <c r="G111" s="202" t="s">
        <v>164</v>
      </c>
      <c r="H111" s="203">
        <v>6</v>
      </c>
      <c r="I111" s="204"/>
      <c r="J111" s="205">
        <f>ROUND(I111*H111,2)</f>
        <v>0</v>
      </c>
      <c r="K111" s="201" t="s">
        <v>111</v>
      </c>
      <c r="L111" s="206"/>
      <c r="M111" s="207" t="s">
        <v>19</v>
      </c>
      <c r="N111" s="208" t="s">
        <v>40</v>
      </c>
      <c r="O111" s="64"/>
      <c r="P111" s="177">
        <f>O111*H111</f>
        <v>0</v>
      </c>
      <c r="Q111" s="177">
        <v>0.001</v>
      </c>
      <c r="R111" s="177">
        <f>Q111*H111</f>
        <v>0.006</v>
      </c>
      <c r="S111" s="177">
        <v>0</v>
      </c>
      <c r="T111" s="17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9" t="s">
        <v>165</v>
      </c>
      <c r="AT111" s="179" t="s">
        <v>161</v>
      </c>
      <c r="AU111" s="179" t="s">
        <v>76</v>
      </c>
      <c r="AY111" s="17" t="s">
        <v>104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7" t="s">
        <v>74</v>
      </c>
      <c r="BK111" s="180">
        <f>ROUND(I111*H111,2)</f>
        <v>0</v>
      </c>
      <c r="BL111" s="17" t="s">
        <v>106</v>
      </c>
      <c r="BM111" s="179" t="s">
        <v>166</v>
      </c>
    </row>
    <row r="112" spans="1:47" s="2" customFormat="1" ht="11.25">
      <c r="A112" s="34"/>
      <c r="B112" s="35"/>
      <c r="C112" s="36"/>
      <c r="D112" s="181" t="s">
        <v>113</v>
      </c>
      <c r="E112" s="36"/>
      <c r="F112" s="182" t="s">
        <v>163</v>
      </c>
      <c r="G112" s="36"/>
      <c r="H112" s="36"/>
      <c r="I112" s="183"/>
      <c r="J112" s="36"/>
      <c r="K112" s="36"/>
      <c r="L112" s="39"/>
      <c r="M112" s="184"/>
      <c r="N112" s="18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113</v>
      </c>
      <c r="AU112" s="17" t="s">
        <v>76</v>
      </c>
    </row>
    <row r="113" spans="2:63" s="12" customFormat="1" ht="22.9" customHeight="1">
      <c r="B113" s="152"/>
      <c r="C113" s="153"/>
      <c r="D113" s="154" t="s">
        <v>68</v>
      </c>
      <c r="E113" s="166" t="s">
        <v>106</v>
      </c>
      <c r="F113" s="166" t="s">
        <v>167</v>
      </c>
      <c r="G113" s="153"/>
      <c r="H113" s="153"/>
      <c r="I113" s="156"/>
      <c r="J113" s="167">
        <f>BK113</f>
        <v>0</v>
      </c>
      <c r="K113" s="153"/>
      <c r="L113" s="158"/>
      <c r="M113" s="159"/>
      <c r="N113" s="160"/>
      <c r="O113" s="160"/>
      <c r="P113" s="161">
        <f>SUM(P114:P117)</f>
        <v>0</v>
      </c>
      <c r="Q113" s="160"/>
      <c r="R113" s="161">
        <f>SUM(R114:R117)</f>
        <v>0</v>
      </c>
      <c r="S113" s="160"/>
      <c r="T113" s="162">
        <f>SUM(T114:T117)</f>
        <v>0</v>
      </c>
      <c r="AR113" s="163" t="s">
        <v>74</v>
      </c>
      <c r="AT113" s="164" t="s">
        <v>68</v>
      </c>
      <c r="AU113" s="164" t="s">
        <v>74</v>
      </c>
      <c r="AY113" s="163" t="s">
        <v>104</v>
      </c>
      <c r="BK113" s="165">
        <f>SUM(BK114:BK117)</f>
        <v>0</v>
      </c>
    </row>
    <row r="114" spans="1:65" s="2" customFormat="1" ht="14.45" customHeight="1">
      <c r="A114" s="34"/>
      <c r="B114" s="35"/>
      <c r="C114" s="168" t="s">
        <v>168</v>
      </c>
      <c r="D114" s="168" t="s">
        <v>107</v>
      </c>
      <c r="E114" s="169" t="s">
        <v>169</v>
      </c>
      <c r="F114" s="170" t="s">
        <v>170</v>
      </c>
      <c r="G114" s="171" t="s">
        <v>121</v>
      </c>
      <c r="H114" s="172">
        <v>8</v>
      </c>
      <c r="I114" s="173"/>
      <c r="J114" s="174">
        <f>ROUND(I114*H114,2)</f>
        <v>0</v>
      </c>
      <c r="K114" s="170" t="s">
        <v>111</v>
      </c>
      <c r="L114" s="39"/>
      <c r="M114" s="175" t="s">
        <v>19</v>
      </c>
      <c r="N114" s="176" t="s">
        <v>40</v>
      </c>
      <c r="O114" s="64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9" t="s">
        <v>106</v>
      </c>
      <c r="AT114" s="179" t="s">
        <v>107</v>
      </c>
      <c r="AU114" s="179" t="s">
        <v>76</v>
      </c>
      <c r="AY114" s="17" t="s">
        <v>104</v>
      </c>
      <c r="BE114" s="180">
        <f>IF(N114="základní",J114,0)</f>
        <v>0</v>
      </c>
      <c r="BF114" s="180">
        <f>IF(N114="snížená",J114,0)</f>
        <v>0</v>
      </c>
      <c r="BG114" s="180">
        <f>IF(N114="zákl. přenesená",J114,0)</f>
        <v>0</v>
      </c>
      <c r="BH114" s="180">
        <f>IF(N114="sníž. přenesená",J114,0)</f>
        <v>0</v>
      </c>
      <c r="BI114" s="180">
        <f>IF(N114="nulová",J114,0)</f>
        <v>0</v>
      </c>
      <c r="BJ114" s="17" t="s">
        <v>74</v>
      </c>
      <c r="BK114" s="180">
        <f>ROUND(I114*H114,2)</f>
        <v>0</v>
      </c>
      <c r="BL114" s="17" t="s">
        <v>106</v>
      </c>
      <c r="BM114" s="179" t="s">
        <v>171</v>
      </c>
    </row>
    <row r="115" spans="1:47" s="2" customFormat="1" ht="11.25">
      <c r="A115" s="34"/>
      <c r="B115" s="35"/>
      <c r="C115" s="36"/>
      <c r="D115" s="181" t="s">
        <v>113</v>
      </c>
      <c r="E115" s="36"/>
      <c r="F115" s="182" t="s">
        <v>172</v>
      </c>
      <c r="G115" s="36"/>
      <c r="H115" s="36"/>
      <c r="I115" s="183"/>
      <c r="J115" s="36"/>
      <c r="K115" s="36"/>
      <c r="L115" s="39"/>
      <c r="M115" s="184"/>
      <c r="N115" s="185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113</v>
      </c>
      <c r="AU115" s="17" t="s">
        <v>76</v>
      </c>
    </row>
    <row r="116" spans="1:47" s="2" customFormat="1" ht="11.25">
      <c r="A116" s="34"/>
      <c r="B116" s="35"/>
      <c r="C116" s="36"/>
      <c r="D116" s="186" t="s">
        <v>115</v>
      </c>
      <c r="E116" s="36"/>
      <c r="F116" s="187" t="s">
        <v>173</v>
      </c>
      <c r="G116" s="36"/>
      <c r="H116" s="36"/>
      <c r="I116" s="183"/>
      <c r="J116" s="36"/>
      <c r="K116" s="36"/>
      <c r="L116" s="39"/>
      <c r="M116" s="184"/>
      <c r="N116" s="185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115</v>
      </c>
      <c r="AU116" s="17" t="s">
        <v>76</v>
      </c>
    </row>
    <row r="117" spans="2:51" s="13" customFormat="1" ht="11.25">
      <c r="B117" s="188"/>
      <c r="C117" s="189"/>
      <c r="D117" s="181" t="s">
        <v>117</v>
      </c>
      <c r="E117" s="190" t="s">
        <v>19</v>
      </c>
      <c r="F117" s="191" t="s">
        <v>174</v>
      </c>
      <c r="G117" s="189"/>
      <c r="H117" s="192">
        <v>8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117</v>
      </c>
      <c r="AU117" s="198" t="s">
        <v>76</v>
      </c>
      <c r="AV117" s="13" t="s">
        <v>76</v>
      </c>
      <c r="AW117" s="13" t="s">
        <v>31</v>
      </c>
      <c r="AX117" s="13" t="s">
        <v>74</v>
      </c>
      <c r="AY117" s="198" t="s">
        <v>104</v>
      </c>
    </row>
    <row r="118" spans="2:63" s="12" customFormat="1" ht="22.9" customHeight="1">
      <c r="B118" s="152"/>
      <c r="C118" s="153"/>
      <c r="D118" s="154" t="s">
        <v>68</v>
      </c>
      <c r="E118" s="166" t="s">
        <v>165</v>
      </c>
      <c r="F118" s="166" t="s">
        <v>175</v>
      </c>
      <c r="G118" s="153"/>
      <c r="H118" s="153"/>
      <c r="I118" s="156"/>
      <c r="J118" s="167">
        <f>BK118</f>
        <v>0</v>
      </c>
      <c r="K118" s="153"/>
      <c r="L118" s="158"/>
      <c r="M118" s="159"/>
      <c r="N118" s="160"/>
      <c r="O118" s="160"/>
      <c r="P118" s="161">
        <f>SUM(P119:P128)</f>
        <v>0</v>
      </c>
      <c r="Q118" s="160"/>
      <c r="R118" s="161">
        <f>SUM(R119:R128)</f>
        <v>1.2015</v>
      </c>
      <c r="S118" s="160"/>
      <c r="T118" s="162">
        <f>SUM(T119:T128)</f>
        <v>0</v>
      </c>
      <c r="AR118" s="163" t="s">
        <v>74</v>
      </c>
      <c r="AT118" s="164" t="s">
        <v>68</v>
      </c>
      <c r="AU118" s="164" t="s">
        <v>74</v>
      </c>
      <c r="AY118" s="163" t="s">
        <v>104</v>
      </c>
      <c r="BK118" s="165">
        <f>SUM(BK119:BK128)</f>
        <v>0</v>
      </c>
    </row>
    <row r="119" spans="1:65" s="2" customFormat="1" ht="14.45" customHeight="1">
      <c r="A119" s="34"/>
      <c r="B119" s="35"/>
      <c r="C119" s="168" t="s">
        <v>176</v>
      </c>
      <c r="D119" s="168" t="s">
        <v>107</v>
      </c>
      <c r="E119" s="169" t="s">
        <v>177</v>
      </c>
      <c r="F119" s="170" t="s">
        <v>178</v>
      </c>
      <c r="G119" s="171" t="s">
        <v>179</v>
      </c>
      <c r="H119" s="172">
        <v>100</v>
      </c>
      <c r="I119" s="173"/>
      <c r="J119" s="174">
        <f>ROUND(I119*H119,2)</f>
        <v>0</v>
      </c>
      <c r="K119" s="170" t="s">
        <v>111</v>
      </c>
      <c r="L119" s="39"/>
      <c r="M119" s="175" t="s">
        <v>19</v>
      </c>
      <c r="N119" s="176" t="s">
        <v>40</v>
      </c>
      <c r="O119" s="64"/>
      <c r="P119" s="177">
        <f>O119*H119</f>
        <v>0</v>
      </c>
      <c r="Q119" s="177">
        <v>3E-05</v>
      </c>
      <c r="R119" s="177">
        <f>Q119*H119</f>
        <v>0.003</v>
      </c>
      <c r="S119" s="177">
        <v>0</v>
      </c>
      <c r="T119" s="17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9" t="s">
        <v>106</v>
      </c>
      <c r="AT119" s="179" t="s">
        <v>107</v>
      </c>
      <c r="AU119" s="179" t="s">
        <v>76</v>
      </c>
      <c r="AY119" s="17" t="s">
        <v>104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17" t="s">
        <v>74</v>
      </c>
      <c r="BK119" s="180">
        <f>ROUND(I119*H119,2)</f>
        <v>0</v>
      </c>
      <c r="BL119" s="17" t="s">
        <v>106</v>
      </c>
      <c r="BM119" s="179" t="s">
        <v>180</v>
      </c>
    </row>
    <row r="120" spans="1:47" s="2" customFormat="1" ht="11.25">
      <c r="A120" s="34"/>
      <c r="B120" s="35"/>
      <c r="C120" s="36"/>
      <c r="D120" s="181" t="s">
        <v>113</v>
      </c>
      <c r="E120" s="36"/>
      <c r="F120" s="182" t="s">
        <v>181</v>
      </c>
      <c r="G120" s="36"/>
      <c r="H120" s="36"/>
      <c r="I120" s="183"/>
      <c r="J120" s="36"/>
      <c r="K120" s="36"/>
      <c r="L120" s="39"/>
      <c r="M120" s="184"/>
      <c r="N120" s="185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113</v>
      </c>
      <c r="AU120" s="17" t="s">
        <v>76</v>
      </c>
    </row>
    <row r="121" spans="1:47" s="2" customFormat="1" ht="11.25">
      <c r="A121" s="34"/>
      <c r="B121" s="35"/>
      <c r="C121" s="36"/>
      <c r="D121" s="186" t="s">
        <v>115</v>
      </c>
      <c r="E121" s="36"/>
      <c r="F121" s="187" t="s">
        <v>182</v>
      </c>
      <c r="G121" s="36"/>
      <c r="H121" s="36"/>
      <c r="I121" s="183"/>
      <c r="J121" s="36"/>
      <c r="K121" s="36"/>
      <c r="L121" s="39"/>
      <c r="M121" s="184"/>
      <c r="N121" s="185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115</v>
      </c>
      <c r="AU121" s="17" t="s">
        <v>76</v>
      </c>
    </row>
    <row r="122" spans="1:65" s="2" customFormat="1" ht="14.45" customHeight="1">
      <c r="A122" s="34"/>
      <c r="B122" s="35"/>
      <c r="C122" s="199" t="s">
        <v>183</v>
      </c>
      <c r="D122" s="199" t="s">
        <v>161</v>
      </c>
      <c r="E122" s="200" t="s">
        <v>184</v>
      </c>
      <c r="F122" s="201" t="s">
        <v>185</v>
      </c>
      <c r="G122" s="202" t="s">
        <v>179</v>
      </c>
      <c r="H122" s="203">
        <v>101.5</v>
      </c>
      <c r="I122" s="204"/>
      <c r="J122" s="205">
        <f>ROUND(I122*H122,2)</f>
        <v>0</v>
      </c>
      <c r="K122" s="201" t="s">
        <v>111</v>
      </c>
      <c r="L122" s="206"/>
      <c r="M122" s="207" t="s">
        <v>19</v>
      </c>
      <c r="N122" s="208" t="s">
        <v>40</v>
      </c>
      <c r="O122" s="64"/>
      <c r="P122" s="177">
        <f>O122*H122</f>
        <v>0</v>
      </c>
      <c r="Q122" s="177">
        <v>0.00882</v>
      </c>
      <c r="R122" s="177">
        <f>Q122*H122</f>
        <v>0.89523</v>
      </c>
      <c r="S122" s="177">
        <v>0</v>
      </c>
      <c r="T122" s="17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9" t="s">
        <v>165</v>
      </c>
      <c r="AT122" s="179" t="s">
        <v>161</v>
      </c>
      <c r="AU122" s="179" t="s">
        <v>76</v>
      </c>
      <c r="AY122" s="17" t="s">
        <v>104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7" t="s">
        <v>74</v>
      </c>
      <c r="BK122" s="180">
        <f>ROUND(I122*H122,2)</f>
        <v>0</v>
      </c>
      <c r="BL122" s="17" t="s">
        <v>106</v>
      </c>
      <c r="BM122" s="179" t="s">
        <v>186</v>
      </c>
    </row>
    <row r="123" spans="1:47" s="2" customFormat="1" ht="11.25">
      <c r="A123" s="34"/>
      <c r="B123" s="35"/>
      <c r="C123" s="36"/>
      <c r="D123" s="181" t="s">
        <v>113</v>
      </c>
      <c r="E123" s="36"/>
      <c r="F123" s="182" t="s">
        <v>185</v>
      </c>
      <c r="G123" s="36"/>
      <c r="H123" s="36"/>
      <c r="I123" s="183"/>
      <c r="J123" s="36"/>
      <c r="K123" s="36"/>
      <c r="L123" s="39"/>
      <c r="M123" s="184"/>
      <c r="N123" s="185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113</v>
      </c>
      <c r="AU123" s="17" t="s">
        <v>76</v>
      </c>
    </row>
    <row r="124" spans="1:65" s="2" customFormat="1" ht="14.45" customHeight="1">
      <c r="A124" s="34"/>
      <c r="B124" s="35"/>
      <c r="C124" s="168" t="s">
        <v>187</v>
      </c>
      <c r="D124" s="168" t="s">
        <v>107</v>
      </c>
      <c r="E124" s="169" t="s">
        <v>188</v>
      </c>
      <c r="F124" s="170" t="s">
        <v>189</v>
      </c>
      <c r="G124" s="171" t="s">
        <v>190</v>
      </c>
      <c r="H124" s="172">
        <v>1</v>
      </c>
      <c r="I124" s="173"/>
      <c r="J124" s="174">
        <f>ROUND(I124*H124,2)</f>
        <v>0</v>
      </c>
      <c r="K124" s="170" t="s">
        <v>111</v>
      </c>
      <c r="L124" s="39"/>
      <c r="M124" s="175" t="s">
        <v>19</v>
      </c>
      <c r="N124" s="176" t="s">
        <v>40</v>
      </c>
      <c r="O124" s="64"/>
      <c r="P124" s="177">
        <f>O124*H124</f>
        <v>0</v>
      </c>
      <c r="Q124" s="177">
        <v>0.03927</v>
      </c>
      <c r="R124" s="177">
        <f>Q124*H124</f>
        <v>0.03927</v>
      </c>
      <c r="S124" s="177">
        <v>0</v>
      </c>
      <c r="T124" s="17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9" t="s">
        <v>106</v>
      </c>
      <c r="AT124" s="179" t="s">
        <v>107</v>
      </c>
      <c r="AU124" s="179" t="s">
        <v>76</v>
      </c>
      <c r="AY124" s="17" t="s">
        <v>104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17" t="s">
        <v>74</v>
      </c>
      <c r="BK124" s="180">
        <f>ROUND(I124*H124,2)</f>
        <v>0</v>
      </c>
      <c r="BL124" s="17" t="s">
        <v>106</v>
      </c>
      <c r="BM124" s="179" t="s">
        <v>191</v>
      </c>
    </row>
    <row r="125" spans="1:47" s="2" customFormat="1" ht="11.25">
      <c r="A125" s="34"/>
      <c r="B125" s="35"/>
      <c r="C125" s="36"/>
      <c r="D125" s="181" t="s">
        <v>113</v>
      </c>
      <c r="E125" s="36"/>
      <c r="F125" s="182" t="s">
        <v>189</v>
      </c>
      <c r="G125" s="36"/>
      <c r="H125" s="36"/>
      <c r="I125" s="183"/>
      <c r="J125" s="36"/>
      <c r="K125" s="36"/>
      <c r="L125" s="39"/>
      <c r="M125" s="184"/>
      <c r="N125" s="185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113</v>
      </c>
      <c r="AU125" s="17" t="s">
        <v>76</v>
      </c>
    </row>
    <row r="126" spans="1:47" s="2" customFormat="1" ht="11.25">
      <c r="A126" s="34"/>
      <c r="B126" s="35"/>
      <c r="C126" s="36"/>
      <c r="D126" s="186" t="s">
        <v>115</v>
      </c>
      <c r="E126" s="36"/>
      <c r="F126" s="187" t="s">
        <v>192</v>
      </c>
      <c r="G126" s="36"/>
      <c r="H126" s="36"/>
      <c r="I126" s="183"/>
      <c r="J126" s="36"/>
      <c r="K126" s="36"/>
      <c r="L126" s="39"/>
      <c r="M126" s="184"/>
      <c r="N126" s="185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115</v>
      </c>
      <c r="AU126" s="17" t="s">
        <v>76</v>
      </c>
    </row>
    <row r="127" spans="1:65" s="2" customFormat="1" ht="14.45" customHeight="1">
      <c r="A127" s="34"/>
      <c r="B127" s="35"/>
      <c r="C127" s="199" t="s">
        <v>193</v>
      </c>
      <c r="D127" s="199" t="s">
        <v>161</v>
      </c>
      <c r="E127" s="200" t="s">
        <v>194</v>
      </c>
      <c r="F127" s="201" t="s">
        <v>195</v>
      </c>
      <c r="G127" s="202" t="s">
        <v>190</v>
      </c>
      <c r="H127" s="203">
        <v>1</v>
      </c>
      <c r="I127" s="204"/>
      <c r="J127" s="205">
        <f>ROUND(I127*H127,2)</f>
        <v>0</v>
      </c>
      <c r="K127" s="201" t="s">
        <v>111</v>
      </c>
      <c r="L127" s="206"/>
      <c r="M127" s="207" t="s">
        <v>19</v>
      </c>
      <c r="N127" s="208" t="s">
        <v>40</v>
      </c>
      <c r="O127" s="64"/>
      <c r="P127" s="177">
        <f>O127*H127</f>
        <v>0</v>
      </c>
      <c r="Q127" s="177">
        <v>0.264</v>
      </c>
      <c r="R127" s="177">
        <f>Q127*H127</f>
        <v>0.264</v>
      </c>
      <c r="S127" s="177">
        <v>0</v>
      </c>
      <c r="T127" s="17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9" t="s">
        <v>165</v>
      </c>
      <c r="AT127" s="179" t="s">
        <v>161</v>
      </c>
      <c r="AU127" s="179" t="s">
        <v>76</v>
      </c>
      <c r="AY127" s="17" t="s">
        <v>104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17" t="s">
        <v>74</v>
      </c>
      <c r="BK127" s="180">
        <f>ROUND(I127*H127,2)</f>
        <v>0</v>
      </c>
      <c r="BL127" s="17" t="s">
        <v>106</v>
      </c>
      <c r="BM127" s="179" t="s">
        <v>196</v>
      </c>
    </row>
    <row r="128" spans="1:47" s="2" customFormat="1" ht="11.25">
      <c r="A128" s="34"/>
      <c r="B128" s="35"/>
      <c r="C128" s="36"/>
      <c r="D128" s="181" t="s">
        <v>113</v>
      </c>
      <c r="E128" s="36"/>
      <c r="F128" s="182" t="s">
        <v>195</v>
      </c>
      <c r="G128" s="36"/>
      <c r="H128" s="36"/>
      <c r="I128" s="183"/>
      <c r="J128" s="36"/>
      <c r="K128" s="36"/>
      <c r="L128" s="39"/>
      <c r="M128" s="184"/>
      <c r="N128" s="18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113</v>
      </c>
      <c r="AU128" s="17" t="s">
        <v>76</v>
      </c>
    </row>
    <row r="129" spans="2:63" s="12" customFormat="1" ht="22.9" customHeight="1">
      <c r="B129" s="152"/>
      <c r="C129" s="153"/>
      <c r="D129" s="154" t="s">
        <v>68</v>
      </c>
      <c r="E129" s="166" t="s">
        <v>197</v>
      </c>
      <c r="F129" s="166" t="s">
        <v>198</v>
      </c>
      <c r="G129" s="153"/>
      <c r="H129" s="153"/>
      <c r="I129" s="156"/>
      <c r="J129" s="167">
        <f>BK129</f>
        <v>0</v>
      </c>
      <c r="K129" s="153"/>
      <c r="L129" s="158"/>
      <c r="M129" s="159"/>
      <c r="N129" s="160"/>
      <c r="O129" s="160"/>
      <c r="P129" s="161">
        <f>SUM(P130:P133)</f>
        <v>0</v>
      </c>
      <c r="Q129" s="160"/>
      <c r="R129" s="161">
        <f>SUM(R130:R133)</f>
        <v>0</v>
      </c>
      <c r="S129" s="160"/>
      <c r="T129" s="162">
        <f>SUM(T130:T133)</f>
        <v>0</v>
      </c>
      <c r="AR129" s="163" t="s">
        <v>74</v>
      </c>
      <c r="AT129" s="164" t="s">
        <v>68</v>
      </c>
      <c r="AU129" s="164" t="s">
        <v>74</v>
      </c>
      <c r="AY129" s="163" t="s">
        <v>104</v>
      </c>
      <c r="BK129" s="165">
        <f>SUM(BK130:BK133)</f>
        <v>0</v>
      </c>
    </row>
    <row r="130" spans="1:65" s="2" customFormat="1" ht="22.15" customHeight="1">
      <c r="A130" s="34"/>
      <c r="B130" s="35"/>
      <c r="C130" s="168" t="s">
        <v>199</v>
      </c>
      <c r="D130" s="168" t="s">
        <v>107</v>
      </c>
      <c r="E130" s="169" t="s">
        <v>200</v>
      </c>
      <c r="F130" s="170" t="s">
        <v>201</v>
      </c>
      <c r="G130" s="171" t="s">
        <v>202</v>
      </c>
      <c r="H130" s="172">
        <v>25.447</v>
      </c>
      <c r="I130" s="173"/>
      <c r="J130" s="174">
        <f>ROUND(I130*H130,2)</f>
        <v>0</v>
      </c>
      <c r="K130" s="170" t="s">
        <v>203</v>
      </c>
      <c r="L130" s="39"/>
      <c r="M130" s="175" t="s">
        <v>19</v>
      </c>
      <c r="N130" s="176" t="s">
        <v>40</v>
      </c>
      <c r="O130" s="64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9" t="s">
        <v>204</v>
      </c>
      <c r="AT130" s="179" t="s">
        <v>107</v>
      </c>
      <c r="AU130" s="179" t="s">
        <v>76</v>
      </c>
      <c r="AY130" s="17" t="s">
        <v>104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7" t="s">
        <v>74</v>
      </c>
      <c r="BK130" s="180">
        <f>ROUND(I130*H130,2)</f>
        <v>0</v>
      </c>
      <c r="BL130" s="17" t="s">
        <v>204</v>
      </c>
      <c r="BM130" s="179" t="s">
        <v>205</v>
      </c>
    </row>
    <row r="131" spans="1:47" s="2" customFormat="1" ht="11.25">
      <c r="A131" s="34"/>
      <c r="B131" s="35"/>
      <c r="C131" s="36"/>
      <c r="D131" s="181" t="s">
        <v>113</v>
      </c>
      <c r="E131" s="36"/>
      <c r="F131" s="182" t="s">
        <v>206</v>
      </c>
      <c r="G131" s="36"/>
      <c r="H131" s="36"/>
      <c r="I131" s="183"/>
      <c r="J131" s="36"/>
      <c r="K131" s="36"/>
      <c r="L131" s="39"/>
      <c r="M131" s="184"/>
      <c r="N131" s="185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113</v>
      </c>
      <c r="AU131" s="17" t="s">
        <v>76</v>
      </c>
    </row>
    <row r="132" spans="1:47" s="2" customFormat="1" ht="48.75">
      <c r="A132" s="34"/>
      <c r="B132" s="35"/>
      <c r="C132" s="36"/>
      <c r="D132" s="181" t="s">
        <v>207</v>
      </c>
      <c r="E132" s="36"/>
      <c r="F132" s="209" t="s">
        <v>208</v>
      </c>
      <c r="G132" s="36"/>
      <c r="H132" s="36"/>
      <c r="I132" s="183"/>
      <c r="J132" s="36"/>
      <c r="K132" s="36"/>
      <c r="L132" s="39"/>
      <c r="M132" s="184"/>
      <c r="N132" s="185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207</v>
      </c>
      <c r="AU132" s="17" t="s">
        <v>76</v>
      </c>
    </row>
    <row r="133" spans="2:51" s="13" customFormat="1" ht="11.25">
      <c r="B133" s="188"/>
      <c r="C133" s="189"/>
      <c r="D133" s="181" t="s">
        <v>117</v>
      </c>
      <c r="E133" s="190" t="s">
        <v>19</v>
      </c>
      <c r="F133" s="191" t="s">
        <v>209</v>
      </c>
      <c r="G133" s="189"/>
      <c r="H133" s="192">
        <v>25.447</v>
      </c>
      <c r="I133" s="193"/>
      <c r="J133" s="189"/>
      <c r="K133" s="189"/>
      <c r="L133" s="194"/>
      <c r="M133" s="195"/>
      <c r="N133" s="196"/>
      <c r="O133" s="196"/>
      <c r="P133" s="196"/>
      <c r="Q133" s="196"/>
      <c r="R133" s="196"/>
      <c r="S133" s="196"/>
      <c r="T133" s="197"/>
      <c r="AT133" s="198" t="s">
        <v>117</v>
      </c>
      <c r="AU133" s="198" t="s">
        <v>76</v>
      </c>
      <c r="AV133" s="13" t="s">
        <v>76</v>
      </c>
      <c r="AW133" s="13" t="s">
        <v>31</v>
      </c>
      <c r="AX133" s="13" t="s">
        <v>74</v>
      </c>
      <c r="AY133" s="198" t="s">
        <v>104</v>
      </c>
    </row>
    <row r="134" spans="2:63" s="12" customFormat="1" ht="25.9" customHeight="1">
      <c r="B134" s="152"/>
      <c r="C134" s="153"/>
      <c r="D134" s="154" t="s">
        <v>68</v>
      </c>
      <c r="E134" s="155" t="s">
        <v>210</v>
      </c>
      <c r="F134" s="155" t="s">
        <v>211</v>
      </c>
      <c r="G134" s="153"/>
      <c r="H134" s="153"/>
      <c r="I134" s="156"/>
      <c r="J134" s="157">
        <f>BK134</f>
        <v>0</v>
      </c>
      <c r="K134" s="153"/>
      <c r="L134" s="158"/>
      <c r="M134" s="159"/>
      <c r="N134" s="160"/>
      <c r="O134" s="160"/>
      <c r="P134" s="161">
        <f>P135+SUM(P136:P166)</f>
        <v>0</v>
      </c>
      <c r="Q134" s="160"/>
      <c r="R134" s="161">
        <f>R135+SUM(R136:R166)</f>
        <v>0</v>
      </c>
      <c r="S134" s="160"/>
      <c r="T134" s="162">
        <f>T135+SUM(T136:T166)</f>
        <v>0</v>
      </c>
      <c r="AR134" s="163" t="s">
        <v>106</v>
      </c>
      <c r="AT134" s="164" t="s">
        <v>68</v>
      </c>
      <c r="AU134" s="164" t="s">
        <v>69</v>
      </c>
      <c r="AY134" s="163" t="s">
        <v>104</v>
      </c>
      <c r="BK134" s="165">
        <f>BK135+SUM(BK136:BK166)</f>
        <v>0</v>
      </c>
    </row>
    <row r="135" spans="1:65" s="2" customFormat="1" ht="19.9" customHeight="1">
      <c r="A135" s="34"/>
      <c r="B135" s="35"/>
      <c r="C135" s="168" t="s">
        <v>212</v>
      </c>
      <c r="D135" s="168" t="s">
        <v>107</v>
      </c>
      <c r="E135" s="169" t="s">
        <v>213</v>
      </c>
      <c r="F135" s="170" t="s">
        <v>214</v>
      </c>
      <c r="G135" s="171" t="s">
        <v>190</v>
      </c>
      <c r="H135" s="172">
        <v>2</v>
      </c>
      <c r="I135" s="173"/>
      <c r="J135" s="174">
        <f>ROUND(I135*H135,2)</f>
        <v>0</v>
      </c>
      <c r="K135" s="170" t="s">
        <v>111</v>
      </c>
      <c r="L135" s="39"/>
      <c r="M135" s="175" t="s">
        <v>19</v>
      </c>
      <c r="N135" s="176" t="s">
        <v>40</v>
      </c>
      <c r="O135" s="64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9" t="s">
        <v>106</v>
      </c>
      <c r="AT135" s="179" t="s">
        <v>107</v>
      </c>
      <c r="AU135" s="179" t="s">
        <v>74</v>
      </c>
      <c r="AY135" s="17" t="s">
        <v>104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7" t="s">
        <v>74</v>
      </c>
      <c r="BK135" s="180">
        <f>ROUND(I135*H135,2)</f>
        <v>0</v>
      </c>
      <c r="BL135" s="17" t="s">
        <v>106</v>
      </c>
      <c r="BM135" s="179" t="s">
        <v>215</v>
      </c>
    </row>
    <row r="136" spans="1:47" s="2" customFormat="1" ht="11.25">
      <c r="A136" s="34"/>
      <c r="B136" s="35"/>
      <c r="C136" s="36"/>
      <c r="D136" s="181" t="s">
        <v>113</v>
      </c>
      <c r="E136" s="36"/>
      <c r="F136" s="182" t="s">
        <v>216</v>
      </c>
      <c r="G136" s="36"/>
      <c r="H136" s="36"/>
      <c r="I136" s="183"/>
      <c r="J136" s="36"/>
      <c r="K136" s="36"/>
      <c r="L136" s="39"/>
      <c r="M136" s="184"/>
      <c r="N136" s="185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113</v>
      </c>
      <c r="AU136" s="17" t="s">
        <v>74</v>
      </c>
    </row>
    <row r="137" spans="1:47" s="2" customFormat="1" ht="11.25">
      <c r="A137" s="34"/>
      <c r="B137" s="35"/>
      <c r="C137" s="36"/>
      <c r="D137" s="186" t="s">
        <v>115</v>
      </c>
      <c r="E137" s="36"/>
      <c r="F137" s="187" t="s">
        <v>217</v>
      </c>
      <c r="G137" s="36"/>
      <c r="H137" s="36"/>
      <c r="I137" s="183"/>
      <c r="J137" s="36"/>
      <c r="K137" s="36"/>
      <c r="L137" s="39"/>
      <c r="M137" s="184"/>
      <c r="N137" s="185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115</v>
      </c>
      <c r="AU137" s="17" t="s">
        <v>74</v>
      </c>
    </row>
    <row r="138" spans="1:65" s="2" customFormat="1" ht="19.9" customHeight="1">
      <c r="A138" s="34"/>
      <c r="B138" s="35"/>
      <c r="C138" s="168" t="s">
        <v>218</v>
      </c>
      <c r="D138" s="168" t="s">
        <v>107</v>
      </c>
      <c r="E138" s="169" t="s">
        <v>219</v>
      </c>
      <c r="F138" s="170" t="s">
        <v>220</v>
      </c>
      <c r="G138" s="171" t="s">
        <v>190</v>
      </c>
      <c r="H138" s="172">
        <v>5</v>
      </c>
      <c r="I138" s="173"/>
      <c r="J138" s="174">
        <f>ROUND(I138*H138,2)</f>
        <v>0</v>
      </c>
      <c r="K138" s="170" t="s">
        <v>111</v>
      </c>
      <c r="L138" s="39"/>
      <c r="M138" s="175" t="s">
        <v>19</v>
      </c>
      <c r="N138" s="176" t="s">
        <v>40</v>
      </c>
      <c r="O138" s="64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9" t="s">
        <v>106</v>
      </c>
      <c r="AT138" s="179" t="s">
        <v>107</v>
      </c>
      <c r="AU138" s="179" t="s">
        <v>74</v>
      </c>
      <c r="AY138" s="17" t="s">
        <v>104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7" t="s">
        <v>74</v>
      </c>
      <c r="BK138" s="180">
        <f>ROUND(I138*H138,2)</f>
        <v>0</v>
      </c>
      <c r="BL138" s="17" t="s">
        <v>106</v>
      </c>
      <c r="BM138" s="179" t="s">
        <v>221</v>
      </c>
    </row>
    <row r="139" spans="1:47" s="2" customFormat="1" ht="11.25">
      <c r="A139" s="34"/>
      <c r="B139" s="35"/>
      <c r="C139" s="36"/>
      <c r="D139" s="181" t="s">
        <v>113</v>
      </c>
      <c r="E139" s="36"/>
      <c r="F139" s="182" t="s">
        <v>222</v>
      </c>
      <c r="G139" s="36"/>
      <c r="H139" s="36"/>
      <c r="I139" s="183"/>
      <c r="J139" s="36"/>
      <c r="K139" s="36"/>
      <c r="L139" s="39"/>
      <c r="M139" s="184"/>
      <c r="N139" s="185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113</v>
      </c>
      <c r="AU139" s="17" t="s">
        <v>74</v>
      </c>
    </row>
    <row r="140" spans="1:47" s="2" customFormat="1" ht="11.25">
      <c r="A140" s="34"/>
      <c r="B140" s="35"/>
      <c r="C140" s="36"/>
      <c r="D140" s="186" t="s">
        <v>115</v>
      </c>
      <c r="E140" s="36"/>
      <c r="F140" s="187" t="s">
        <v>223</v>
      </c>
      <c r="G140" s="36"/>
      <c r="H140" s="36"/>
      <c r="I140" s="183"/>
      <c r="J140" s="36"/>
      <c r="K140" s="36"/>
      <c r="L140" s="39"/>
      <c r="M140" s="184"/>
      <c r="N140" s="185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115</v>
      </c>
      <c r="AU140" s="17" t="s">
        <v>74</v>
      </c>
    </row>
    <row r="141" spans="1:65" s="2" customFormat="1" ht="19.9" customHeight="1">
      <c r="A141" s="34"/>
      <c r="B141" s="35"/>
      <c r="C141" s="168" t="s">
        <v>224</v>
      </c>
      <c r="D141" s="168" t="s">
        <v>107</v>
      </c>
      <c r="E141" s="169" t="s">
        <v>225</v>
      </c>
      <c r="F141" s="170" t="s">
        <v>226</v>
      </c>
      <c r="G141" s="171" t="s">
        <v>190</v>
      </c>
      <c r="H141" s="172">
        <v>3</v>
      </c>
      <c r="I141" s="173"/>
      <c r="J141" s="174">
        <f>ROUND(I141*H141,2)</f>
        <v>0</v>
      </c>
      <c r="K141" s="170" t="s">
        <v>111</v>
      </c>
      <c r="L141" s="39"/>
      <c r="M141" s="175" t="s">
        <v>19</v>
      </c>
      <c r="N141" s="176" t="s">
        <v>40</v>
      </c>
      <c r="O141" s="64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9" t="s">
        <v>106</v>
      </c>
      <c r="AT141" s="179" t="s">
        <v>107</v>
      </c>
      <c r="AU141" s="179" t="s">
        <v>74</v>
      </c>
      <c r="AY141" s="17" t="s">
        <v>104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7" t="s">
        <v>74</v>
      </c>
      <c r="BK141" s="180">
        <f>ROUND(I141*H141,2)</f>
        <v>0</v>
      </c>
      <c r="BL141" s="17" t="s">
        <v>106</v>
      </c>
      <c r="BM141" s="179" t="s">
        <v>227</v>
      </c>
    </row>
    <row r="142" spans="1:47" s="2" customFormat="1" ht="11.25">
      <c r="A142" s="34"/>
      <c r="B142" s="35"/>
      <c r="C142" s="36"/>
      <c r="D142" s="181" t="s">
        <v>113</v>
      </c>
      <c r="E142" s="36"/>
      <c r="F142" s="182" t="s">
        <v>228</v>
      </c>
      <c r="G142" s="36"/>
      <c r="H142" s="36"/>
      <c r="I142" s="183"/>
      <c r="J142" s="36"/>
      <c r="K142" s="36"/>
      <c r="L142" s="39"/>
      <c r="M142" s="184"/>
      <c r="N142" s="185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113</v>
      </c>
      <c r="AU142" s="17" t="s">
        <v>74</v>
      </c>
    </row>
    <row r="143" spans="1:47" s="2" customFormat="1" ht="11.25">
      <c r="A143" s="34"/>
      <c r="B143" s="35"/>
      <c r="C143" s="36"/>
      <c r="D143" s="186" t="s">
        <v>115</v>
      </c>
      <c r="E143" s="36"/>
      <c r="F143" s="187" t="s">
        <v>229</v>
      </c>
      <c r="G143" s="36"/>
      <c r="H143" s="36"/>
      <c r="I143" s="183"/>
      <c r="J143" s="36"/>
      <c r="K143" s="36"/>
      <c r="L143" s="39"/>
      <c r="M143" s="184"/>
      <c r="N143" s="185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115</v>
      </c>
      <c r="AU143" s="17" t="s">
        <v>74</v>
      </c>
    </row>
    <row r="144" spans="1:65" s="2" customFormat="1" ht="19.9" customHeight="1">
      <c r="A144" s="34"/>
      <c r="B144" s="35"/>
      <c r="C144" s="168" t="s">
        <v>230</v>
      </c>
      <c r="D144" s="168" t="s">
        <v>107</v>
      </c>
      <c r="E144" s="169" t="s">
        <v>231</v>
      </c>
      <c r="F144" s="170" t="s">
        <v>232</v>
      </c>
      <c r="G144" s="171" t="s">
        <v>190</v>
      </c>
      <c r="H144" s="172">
        <v>1</v>
      </c>
      <c r="I144" s="173"/>
      <c r="J144" s="174">
        <f>ROUND(I144*H144,2)</f>
        <v>0</v>
      </c>
      <c r="K144" s="170" t="s">
        <v>111</v>
      </c>
      <c r="L144" s="39"/>
      <c r="M144" s="175" t="s">
        <v>19</v>
      </c>
      <c r="N144" s="176" t="s">
        <v>40</v>
      </c>
      <c r="O144" s="64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9" t="s">
        <v>106</v>
      </c>
      <c r="AT144" s="179" t="s">
        <v>107</v>
      </c>
      <c r="AU144" s="179" t="s">
        <v>74</v>
      </c>
      <c r="AY144" s="17" t="s">
        <v>104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7" t="s">
        <v>74</v>
      </c>
      <c r="BK144" s="180">
        <f>ROUND(I144*H144,2)</f>
        <v>0</v>
      </c>
      <c r="BL144" s="17" t="s">
        <v>106</v>
      </c>
      <c r="BM144" s="179" t="s">
        <v>233</v>
      </c>
    </row>
    <row r="145" spans="1:47" s="2" customFormat="1" ht="11.25">
      <c r="A145" s="34"/>
      <c r="B145" s="35"/>
      <c r="C145" s="36"/>
      <c r="D145" s="181" t="s">
        <v>113</v>
      </c>
      <c r="E145" s="36"/>
      <c r="F145" s="182" t="s">
        <v>234</v>
      </c>
      <c r="G145" s="36"/>
      <c r="H145" s="36"/>
      <c r="I145" s="183"/>
      <c r="J145" s="36"/>
      <c r="K145" s="36"/>
      <c r="L145" s="39"/>
      <c r="M145" s="184"/>
      <c r="N145" s="185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113</v>
      </c>
      <c r="AU145" s="17" t="s">
        <v>74</v>
      </c>
    </row>
    <row r="146" spans="1:47" s="2" customFormat="1" ht="11.25">
      <c r="A146" s="34"/>
      <c r="B146" s="35"/>
      <c r="C146" s="36"/>
      <c r="D146" s="186" t="s">
        <v>115</v>
      </c>
      <c r="E146" s="36"/>
      <c r="F146" s="187" t="s">
        <v>235</v>
      </c>
      <c r="G146" s="36"/>
      <c r="H146" s="36"/>
      <c r="I146" s="183"/>
      <c r="J146" s="36"/>
      <c r="K146" s="36"/>
      <c r="L146" s="39"/>
      <c r="M146" s="184"/>
      <c r="N146" s="185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115</v>
      </c>
      <c r="AU146" s="17" t="s">
        <v>74</v>
      </c>
    </row>
    <row r="147" spans="1:65" s="2" customFormat="1" ht="19.9" customHeight="1">
      <c r="A147" s="34"/>
      <c r="B147" s="35"/>
      <c r="C147" s="168" t="s">
        <v>236</v>
      </c>
      <c r="D147" s="168" t="s">
        <v>107</v>
      </c>
      <c r="E147" s="169" t="s">
        <v>237</v>
      </c>
      <c r="F147" s="170" t="s">
        <v>238</v>
      </c>
      <c r="G147" s="171" t="s">
        <v>190</v>
      </c>
      <c r="H147" s="172">
        <v>1</v>
      </c>
      <c r="I147" s="173"/>
      <c r="J147" s="174">
        <f>ROUND(I147*H147,2)</f>
        <v>0</v>
      </c>
      <c r="K147" s="170" t="s">
        <v>111</v>
      </c>
      <c r="L147" s="39"/>
      <c r="M147" s="175" t="s">
        <v>19</v>
      </c>
      <c r="N147" s="176" t="s">
        <v>40</v>
      </c>
      <c r="O147" s="64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9" t="s">
        <v>106</v>
      </c>
      <c r="AT147" s="179" t="s">
        <v>107</v>
      </c>
      <c r="AU147" s="179" t="s">
        <v>74</v>
      </c>
      <c r="AY147" s="17" t="s">
        <v>104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7" t="s">
        <v>74</v>
      </c>
      <c r="BK147" s="180">
        <f>ROUND(I147*H147,2)</f>
        <v>0</v>
      </c>
      <c r="BL147" s="17" t="s">
        <v>106</v>
      </c>
      <c r="BM147" s="179" t="s">
        <v>239</v>
      </c>
    </row>
    <row r="148" spans="1:47" s="2" customFormat="1" ht="11.25">
      <c r="A148" s="34"/>
      <c r="B148" s="35"/>
      <c r="C148" s="36"/>
      <c r="D148" s="181" t="s">
        <v>113</v>
      </c>
      <c r="E148" s="36"/>
      <c r="F148" s="182" t="s">
        <v>240</v>
      </c>
      <c r="G148" s="36"/>
      <c r="H148" s="36"/>
      <c r="I148" s="183"/>
      <c r="J148" s="36"/>
      <c r="K148" s="36"/>
      <c r="L148" s="39"/>
      <c r="M148" s="184"/>
      <c r="N148" s="185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113</v>
      </c>
      <c r="AU148" s="17" t="s">
        <v>74</v>
      </c>
    </row>
    <row r="149" spans="1:47" s="2" customFormat="1" ht="11.25">
      <c r="A149" s="34"/>
      <c r="B149" s="35"/>
      <c r="C149" s="36"/>
      <c r="D149" s="186" t="s">
        <v>115</v>
      </c>
      <c r="E149" s="36"/>
      <c r="F149" s="187" t="s">
        <v>241</v>
      </c>
      <c r="G149" s="36"/>
      <c r="H149" s="36"/>
      <c r="I149" s="183"/>
      <c r="J149" s="36"/>
      <c r="K149" s="36"/>
      <c r="L149" s="39"/>
      <c r="M149" s="184"/>
      <c r="N149" s="185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115</v>
      </c>
      <c r="AU149" s="17" t="s">
        <v>74</v>
      </c>
    </row>
    <row r="150" spans="1:65" s="2" customFormat="1" ht="22.15" customHeight="1">
      <c r="A150" s="34"/>
      <c r="B150" s="35"/>
      <c r="C150" s="168" t="s">
        <v>242</v>
      </c>
      <c r="D150" s="168" t="s">
        <v>107</v>
      </c>
      <c r="E150" s="169" t="s">
        <v>243</v>
      </c>
      <c r="F150" s="170" t="s">
        <v>244</v>
      </c>
      <c r="G150" s="171" t="s">
        <v>190</v>
      </c>
      <c r="H150" s="172">
        <v>7</v>
      </c>
      <c r="I150" s="173"/>
      <c r="J150" s="174">
        <f>ROUND(I150*H150,2)</f>
        <v>0</v>
      </c>
      <c r="K150" s="170" t="s">
        <v>203</v>
      </c>
      <c r="L150" s="39"/>
      <c r="M150" s="175" t="s">
        <v>19</v>
      </c>
      <c r="N150" s="176" t="s">
        <v>40</v>
      </c>
      <c r="O150" s="64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9" t="s">
        <v>204</v>
      </c>
      <c r="AT150" s="179" t="s">
        <v>107</v>
      </c>
      <c r="AU150" s="179" t="s">
        <v>74</v>
      </c>
      <c r="AY150" s="17" t="s">
        <v>104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7" t="s">
        <v>74</v>
      </c>
      <c r="BK150" s="180">
        <f>ROUND(I150*H150,2)</f>
        <v>0</v>
      </c>
      <c r="BL150" s="17" t="s">
        <v>204</v>
      </c>
      <c r="BM150" s="179" t="s">
        <v>245</v>
      </c>
    </row>
    <row r="151" spans="1:47" s="2" customFormat="1" ht="11.25">
      <c r="A151" s="34"/>
      <c r="B151" s="35"/>
      <c r="C151" s="36"/>
      <c r="D151" s="181" t="s">
        <v>113</v>
      </c>
      <c r="E151" s="36"/>
      <c r="F151" s="182" t="s">
        <v>244</v>
      </c>
      <c r="G151" s="36"/>
      <c r="H151" s="36"/>
      <c r="I151" s="183"/>
      <c r="J151" s="36"/>
      <c r="K151" s="36"/>
      <c r="L151" s="39"/>
      <c r="M151" s="184"/>
      <c r="N151" s="185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113</v>
      </c>
      <c r="AU151" s="17" t="s">
        <v>74</v>
      </c>
    </row>
    <row r="152" spans="1:47" s="2" customFormat="1" ht="29.25">
      <c r="A152" s="34"/>
      <c r="B152" s="35"/>
      <c r="C152" s="36"/>
      <c r="D152" s="181" t="s">
        <v>207</v>
      </c>
      <c r="E152" s="36"/>
      <c r="F152" s="209" t="s">
        <v>246</v>
      </c>
      <c r="G152" s="36"/>
      <c r="H152" s="36"/>
      <c r="I152" s="183"/>
      <c r="J152" s="36"/>
      <c r="K152" s="36"/>
      <c r="L152" s="39"/>
      <c r="M152" s="184"/>
      <c r="N152" s="185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207</v>
      </c>
      <c r="AU152" s="17" t="s">
        <v>74</v>
      </c>
    </row>
    <row r="153" spans="2:51" s="13" customFormat="1" ht="11.25">
      <c r="B153" s="188"/>
      <c r="C153" s="189"/>
      <c r="D153" s="181" t="s">
        <v>117</v>
      </c>
      <c r="E153" s="190" t="s">
        <v>19</v>
      </c>
      <c r="F153" s="191" t="s">
        <v>76</v>
      </c>
      <c r="G153" s="189"/>
      <c r="H153" s="192">
        <v>2</v>
      </c>
      <c r="I153" s="193"/>
      <c r="J153" s="189"/>
      <c r="K153" s="189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117</v>
      </c>
      <c r="AU153" s="198" t="s">
        <v>74</v>
      </c>
      <c r="AV153" s="13" t="s">
        <v>76</v>
      </c>
      <c r="AW153" s="13" t="s">
        <v>31</v>
      </c>
      <c r="AX153" s="13" t="s">
        <v>69</v>
      </c>
      <c r="AY153" s="198" t="s">
        <v>104</v>
      </c>
    </row>
    <row r="154" spans="2:51" s="13" customFormat="1" ht="11.25">
      <c r="B154" s="188"/>
      <c r="C154" s="189"/>
      <c r="D154" s="181" t="s">
        <v>117</v>
      </c>
      <c r="E154" s="190" t="s">
        <v>19</v>
      </c>
      <c r="F154" s="191" t="s">
        <v>168</v>
      </c>
      <c r="G154" s="189"/>
      <c r="H154" s="192">
        <v>5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117</v>
      </c>
      <c r="AU154" s="198" t="s">
        <v>74</v>
      </c>
      <c r="AV154" s="13" t="s">
        <v>76</v>
      </c>
      <c r="AW154" s="13" t="s">
        <v>31</v>
      </c>
      <c r="AX154" s="13" t="s">
        <v>69</v>
      </c>
      <c r="AY154" s="198" t="s">
        <v>104</v>
      </c>
    </row>
    <row r="155" spans="2:51" s="14" customFormat="1" ht="11.25">
      <c r="B155" s="210"/>
      <c r="C155" s="211"/>
      <c r="D155" s="181" t="s">
        <v>117</v>
      </c>
      <c r="E155" s="212" t="s">
        <v>19</v>
      </c>
      <c r="F155" s="213" t="s">
        <v>247</v>
      </c>
      <c r="G155" s="211"/>
      <c r="H155" s="214">
        <v>7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117</v>
      </c>
      <c r="AU155" s="220" t="s">
        <v>74</v>
      </c>
      <c r="AV155" s="14" t="s">
        <v>106</v>
      </c>
      <c r="AW155" s="14" t="s">
        <v>31</v>
      </c>
      <c r="AX155" s="14" t="s">
        <v>74</v>
      </c>
      <c r="AY155" s="220" t="s">
        <v>104</v>
      </c>
    </row>
    <row r="156" spans="1:65" s="2" customFormat="1" ht="22.15" customHeight="1">
      <c r="A156" s="34"/>
      <c r="B156" s="35"/>
      <c r="C156" s="168" t="s">
        <v>248</v>
      </c>
      <c r="D156" s="168" t="s">
        <v>107</v>
      </c>
      <c r="E156" s="169" t="s">
        <v>249</v>
      </c>
      <c r="F156" s="170" t="s">
        <v>250</v>
      </c>
      <c r="G156" s="171" t="s">
        <v>190</v>
      </c>
      <c r="H156" s="172">
        <v>3</v>
      </c>
      <c r="I156" s="173"/>
      <c r="J156" s="174">
        <f>ROUND(I156*H156,2)</f>
        <v>0</v>
      </c>
      <c r="K156" s="170" t="s">
        <v>203</v>
      </c>
      <c r="L156" s="39"/>
      <c r="M156" s="175" t="s">
        <v>19</v>
      </c>
      <c r="N156" s="176" t="s">
        <v>40</v>
      </c>
      <c r="O156" s="64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9" t="s">
        <v>204</v>
      </c>
      <c r="AT156" s="179" t="s">
        <v>107</v>
      </c>
      <c r="AU156" s="179" t="s">
        <v>74</v>
      </c>
      <c r="AY156" s="17" t="s">
        <v>104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7" t="s">
        <v>74</v>
      </c>
      <c r="BK156" s="180">
        <f>ROUND(I156*H156,2)</f>
        <v>0</v>
      </c>
      <c r="BL156" s="17" t="s">
        <v>204</v>
      </c>
      <c r="BM156" s="179" t="s">
        <v>251</v>
      </c>
    </row>
    <row r="157" spans="1:47" s="2" customFormat="1" ht="11.25">
      <c r="A157" s="34"/>
      <c r="B157" s="35"/>
      <c r="C157" s="36"/>
      <c r="D157" s="181" t="s">
        <v>113</v>
      </c>
      <c r="E157" s="36"/>
      <c r="F157" s="182" t="s">
        <v>252</v>
      </c>
      <c r="G157" s="36"/>
      <c r="H157" s="36"/>
      <c r="I157" s="183"/>
      <c r="J157" s="36"/>
      <c r="K157" s="36"/>
      <c r="L157" s="39"/>
      <c r="M157" s="184"/>
      <c r="N157" s="185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113</v>
      </c>
      <c r="AU157" s="17" t="s">
        <v>74</v>
      </c>
    </row>
    <row r="158" spans="1:47" s="2" customFormat="1" ht="29.25">
      <c r="A158" s="34"/>
      <c r="B158" s="35"/>
      <c r="C158" s="36"/>
      <c r="D158" s="181" t="s">
        <v>207</v>
      </c>
      <c r="E158" s="36"/>
      <c r="F158" s="209" t="s">
        <v>253</v>
      </c>
      <c r="G158" s="36"/>
      <c r="H158" s="36"/>
      <c r="I158" s="183"/>
      <c r="J158" s="36"/>
      <c r="K158" s="36"/>
      <c r="L158" s="39"/>
      <c r="M158" s="184"/>
      <c r="N158" s="185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207</v>
      </c>
      <c r="AU158" s="17" t="s">
        <v>74</v>
      </c>
    </row>
    <row r="159" spans="2:51" s="13" customFormat="1" ht="11.25">
      <c r="B159" s="188"/>
      <c r="C159" s="189"/>
      <c r="D159" s="181" t="s">
        <v>117</v>
      </c>
      <c r="E159" s="190" t="s">
        <v>19</v>
      </c>
      <c r="F159" s="191" t="s">
        <v>126</v>
      </c>
      <c r="G159" s="189"/>
      <c r="H159" s="192">
        <v>3</v>
      </c>
      <c r="I159" s="193"/>
      <c r="J159" s="189"/>
      <c r="K159" s="189"/>
      <c r="L159" s="194"/>
      <c r="M159" s="195"/>
      <c r="N159" s="196"/>
      <c r="O159" s="196"/>
      <c r="P159" s="196"/>
      <c r="Q159" s="196"/>
      <c r="R159" s="196"/>
      <c r="S159" s="196"/>
      <c r="T159" s="197"/>
      <c r="AT159" s="198" t="s">
        <v>117</v>
      </c>
      <c r="AU159" s="198" t="s">
        <v>74</v>
      </c>
      <c r="AV159" s="13" t="s">
        <v>76</v>
      </c>
      <c r="AW159" s="13" t="s">
        <v>31</v>
      </c>
      <c r="AX159" s="13" t="s">
        <v>74</v>
      </c>
      <c r="AY159" s="198" t="s">
        <v>104</v>
      </c>
    </row>
    <row r="160" spans="1:65" s="2" customFormat="1" ht="22.15" customHeight="1">
      <c r="A160" s="34"/>
      <c r="B160" s="35"/>
      <c r="C160" s="168" t="s">
        <v>254</v>
      </c>
      <c r="D160" s="168" t="s">
        <v>107</v>
      </c>
      <c r="E160" s="169" t="s">
        <v>255</v>
      </c>
      <c r="F160" s="170" t="s">
        <v>256</v>
      </c>
      <c r="G160" s="171" t="s">
        <v>190</v>
      </c>
      <c r="H160" s="172">
        <v>2</v>
      </c>
      <c r="I160" s="173"/>
      <c r="J160" s="174">
        <f>ROUND(I160*H160,2)</f>
        <v>0</v>
      </c>
      <c r="K160" s="170" t="s">
        <v>203</v>
      </c>
      <c r="L160" s="39"/>
      <c r="M160" s="175" t="s">
        <v>19</v>
      </c>
      <c r="N160" s="176" t="s">
        <v>40</v>
      </c>
      <c r="O160" s="64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9" t="s">
        <v>204</v>
      </c>
      <c r="AT160" s="179" t="s">
        <v>107</v>
      </c>
      <c r="AU160" s="179" t="s">
        <v>74</v>
      </c>
      <c r="AY160" s="17" t="s">
        <v>104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7" t="s">
        <v>74</v>
      </c>
      <c r="BK160" s="180">
        <f>ROUND(I160*H160,2)</f>
        <v>0</v>
      </c>
      <c r="BL160" s="17" t="s">
        <v>204</v>
      </c>
      <c r="BM160" s="179" t="s">
        <v>257</v>
      </c>
    </row>
    <row r="161" spans="1:47" s="2" customFormat="1" ht="11.25">
      <c r="A161" s="34"/>
      <c r="B161" s="35"/>
      <c r="C161" s="36"/>
      <c r="D161" s="181" t="s">
        <v>113</v>
      </c>
      <c r="E161" s="36"/>
      <c r="F161" s="182" t="s">
        <v>258</v>
      </c>
      <c r="G161" s="36"/>
      <c r="H161" s="36"/>
      <c r="I161" s="183"/>
      <c r="J161" s="36"/>
      <c r="K161" s="36"/>
      <c r="L161" s="39"/>
      <c r="M161" s="184"/>
      <c r="N161" s="185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113</v>
      </c>
      <c r="AU161" s="17" t="s">
        <v>74</v>
      </c>
    </row>
    <row r="162" spans="1:47" s="2" customFormat="1" ht="29.25">
      <c r="A162" s="34"/>
      <c r="B162" s="35"/>
      <c r="C162" s="36"/>
      <c r="D162" s="181" t="s">
        <v>207</v>
      </c>
      <c r="E162" s="36"/>
      <c r="F162" s="209" t="s">
        <v>259</v>
      </c>
      <c r="G162" s="36"/>
      <c r="H162" s="36"/>
      <c r="I162" s="183"/>
      <c r="J162" s="36"/>
      <c r="K162" s="36"/>
      <c r="L162" s="39"/>
      <c r="M162" s="184"/>
      <c r="N162" s="185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207</v>
      </c>
      <c r="AU162" s="17" t="s">
        <v>74</v>
      </c>
    </row>
    <row r="163" spans="2:51" s="13" customFormat="1" ht="11.25">
      <c r="B163" s="188"/>
      <c r="C163" s="189"/>
      <c r="D163" s="181" t="s">
        <v>117</v>
      </c>
      <c r="E163" s="190" t="s">
        <v>19</v>
      </c>
      <c r="F163" s="191" t="s">
        <v>74</v>
      </c>
      <c r="G163" s="189"/>
      <c r="H163" s="192">
        <v>1</v>
      </c>
      <c r="I163" s="193"/>
      <c r="J163" s="189"/>
      <c r="K163" s="189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117</v>
      </c>
      <c r="AU163" s="198" t="s">
        <v>74</v>
      </c>
      <c r="AV163" s="13" t="s">
        <v>76</v>
      </c>
      <c r="AW163" s="13" t="s">
        <v>31</v>
      </c>
      <c r="AX163" s="13" t="s">
        <v>69</v>
      </c>
      <c r="AY163" s="198" t="s">
        <v>104</v>
      </c>
    </row>
    <row r="164" spans="2:51" s="13" customFormat="1" ht="11.25">
      <c r="B164" s="188"/>
      <c r="C164" s="189"/>
      <c r="D164" s="181" t="s">
        <v>117</v>
      </c>
      <c r="E164" s="190" t="s">
        <v>19</v>
      </c>
      <c r="F164" s="191" t="s">
        <v>74</v>
      </c>
      <c r="G164" s="189"/>
      <c r="H164" s="192">
        <v>1</v>
      </c>
      <c r="I164" s="193"/>
      <c r="J164" s="189"/>
      <c r="K164" s="189"/>
      <c r="L164" s="194"/>
      <c r="M164" s="195"/>
      <c r="N164" s="196"/>
      <c r="O164" s="196"/>
      <c r="P164" s="196"/>
      <c r="Q164" s="196"/>
      <c r="R164" s="196"/>
      <c r="S164" s="196"/>
      <c r="T164" s="197"/>
      <c r="AT164" s="198" t="s">
        <v>117</v>
      </c>
      <c r="AU164" s="198" t="s">
        <v>74</v>
      </c>
      <c r="AV164" s="13" t="s">
        <v>76</v>
      </c>
      <c r="AW164" s="13" t="s">
        <v>31</v>
      </c>
      <c r="AX164" s="13" t="s">
        <v>69</v>
      </c>
      <c r="AY164" s="198" t="s">
        <v>104</v>
      </c>
    </row>
    <row r="165" spans="2:51" s="14" customFormat="1" ht="11.25">
      <c r="B165" s="210"/>
      <c r="C165" s="211"/>
      <c r="D165" s="181" t="s">
        <v>117</v>
      </c>
      <c r="E165" s="212" t="s">
        <v>19</v>
      </c>
      <c r="F165" s="213" t="s">
        <v>247</v>
      </c>
      <c r="G165" s="211"/>
      <c r="H165" s="214">
        <v>2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117</v>
      </c>
      <c r="AU165" s="220" t="s">
        <v>74</v>
      </c>
      <c r="AV165" s="14" t="s">
        <v>106</v>
      </c>
      <c r="AW165" s="14" t="s">
        <v>31</v>
      </c>
      <c r="AX165" s="14" t="s">
        <v>74</v>
      </c>
      <c r="AY165" s="220" t="s">
        <v>104</v>
      </c>
    </row>
    <row r="166" spans="2:63" s="12" customFormat="1" ht="22.9" customHeight="1">
      <c r="B166" s="152"/>
      <c r="C166" s="153"/>
      <c r="D166" s="154" t="s">
        <v>68</v>
      </c>
      <c r="E166" s="166" t="s">
        <v>260</v>
      </c>
      <c r="F166" s="166" t="s">
        <v>261</v>
      </c>
      <c r="G166" s="153"/>
      <c r="H166" s="153"/>
      <c r="I166" s="156"/>
      <c r="J166" s="167">
        <f>BK166</f>
        <v>0</v>
      </c>
      <c r="K166" s="153"/>
      <c r="L166" s="158"/>
      <c r="M166" s="159"/>
      <c r="N166" s="160"/>
      <c r="O166" s="160"/>
      <c r="P166" s="161">
        <f>SUM(P167:P173)</f>
        <v>0</v>
      </c>
      <c r="Q166" s="160"/>
      <c r="R166" s="161">
        <f>SUM(R167:R173)</f>
        <v>0</v>
      </c>
      <c r="S166" s="160"/>
      <c r="T166" s="162">
        <f>SUM(T167:T173)</f>
        <v>0</v>
      </c>
      <c r="AR166" s="163" t="s">
        <v>106</v>
      </c>
      <c r="AT166" s="164" t="s">
        <v>68</v>
      </c>
      <c r="AU166" s="164" t="s">
        <v>74</v>
      </c>
      <c r="AY166" s="163" t="s">
        <v>104</v>
      </c>
      <c r="BK166" s="165">
        <f>SUM(BK167:BK173)</f>
        <v>0</v>
      </c>
    </row>
    <row r="167" spans="1:65" s="2" customFormat="1" ht="14.45" customHeight="1">
      <c r="A167" s="34"/>
      <c r="B167" s="35"/>
      <c r="C167" s="168" t="s">
        <v>7</v>
      </c>
      <c r="D167" s="168" t="s">
        <v>107</v>
      </c>
      <c r="E167" s="169" t="s">
        <v>262</v>
      </c>
      <c r="F167" s="170" t="s">
        <v>263</v>
      </c>
      <c r="G167" s="171" t="s">
        <v>190</v>
      </c>
      <c r="H167" s="172">
        <v>1</v>
      </c>
      <c r="I167" s="173"/>
      <c r="J167" s="174">
        <f>ROUND(I167*H167,2)</f>
        <v>0</v>
      </c>
      <c r="K167" s="170" t="s">
        <v>203</v>
      </c>
      <c r="L167" s="39"/>
      <c r="M167" s="175" t="s">
        <v>19</v>
      </c>
      <c r="N167" s="176" t="s">
        <v>40</v>
      </c>
      <c r="O167" s="64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9" t="s">
        <v>204</v>
      </c>
      <c r="AT167" s="179" t="s">
        <v>107</v>
      </c>
      <c r="AU167" s="179" t="s">
        <v>76</v>
      </c>
      <c r="AY167" s="17" t="s">
        <v>104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7" t="s">
        <v>74</v>
      </c>
      <c r="BK167" s="180">
        <f>ROUND(I167*H167,2)</f>
        <v>0</v>
      </c>
      <c r="BL167" s="17" t="s">
        <v>204</v>
      </c>
      <c r="BM167" s="179" t="s">
        <v>264</v>
      </c>
    </row>
    <row r="168" spans="1:47" s="2" customFormat="1" ht="11.25">
      <c r="A168" s="34"/>
      <c r="B168" s="35"/>
      <c r="C168" s="36"/>
      <c r="D168" s="181" t="s">
        <v>113</v>
      </c>
      <c r="E168" s="36"/>
      <c r="F168" s="182" t="s">
        <v>263</v>
      </c>
      <c r="G168" s="36"/>
      <c r="H168" s="36"/>
      <c r="I168" s="183"/>
      <c r="J168" s="36"/>
      <c r="K168" s="36"/>
      <c r="L168" s="39"/>
      <c r="M168" s="184"/>
      <c r="N168" s="185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113</v>
      </c>
      <c r="AU168" s="17" t="s">
        <v>76</v>
      </c>
    </row>
    <row r="169" spans="1:47" s="2" customFormat="1" ht="19.5">
      <c r="A169" s="34"/>
      <c r="B169" s="35"/>
      <c r="C169" s="36"/>
      <c r="D169" s="181" t="s">
        <v>207</v>
      </c>
      <c r="E169" s="36"/>
      <c r="F169" s="209" t="s">
        <v>265</v>
      </c>
      <c r="G169" s="36"/>
      <c r="H169" s="36"/>
      <c r="I169" s="183"/>
      <c r="J169" s="36"/>
      <c r="K169" s="36"/>
      <c r="L169" s="39"/>
      <c r="M169" s="184"/>
      <c r="N169" s="185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207</v>
      </c>
      <c r="AU169" s="17" t="s">
        <v>76</v>
      </c>
    </row>
    <row r="170" spans="1:65" s="2" customFormat="1" ht="19.9" customHeight="1">
      <c r="A170" s="34"/>
      <c r="B170" s="35"/>
      <c r="C170" s="168" t="s">
        <v>8</v>
      </c>
      <c r="D170" s="168" t="s">
        <v>107</v>
      </c>
      <c r="E170" s="169" t="s">
        <v>266</v>
      </c>
      <c r="F170" s="170" t="s">
        <v>267</v>
      </c>
      <c r="G170" s="171" t="s">
        <v>190</v>
      </c>
      <c r="H170" s="172">
        <v>1</v>
      </c>
      <c r="I170" s="173"/>
      <c r="J170" s="174">
        <f>ROUND(I170*H170,2)</f>
        <v>0</v>
      </c>
      <c r="K170" s="170" t="s">
        <v>203</v>
      </c>
      <c r="L170" s="39"/>
      <c r="M170" s="175" t="s">
        <v>19</v>
      </c>
      <c r="N170" s="176" t="s">
        <v>40</v>
      </c>
      <c r="O170" s="64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9" t="s">
        <v>204</v>
      </c>
      <c r="AT170" s="179" t="s">
        <v>107</v>
      </c>
      <c r="AU170" s="179" t="s">
        <v>76</v>
      </c>
      <c r="AY170" s="17" t="s">
        <v>104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7" t="s">
        <v>74</v>
      </c>
      <c r="BK170" s="180">
        <f>ROUND(I170*H170,2)</f>
        <v>0</v>
      </c>
      <c r="BL170" s="17" t="s">
        <v>204</v>
      </c>
      <c r="BM170" s="179" t="s">
        <v>268</v>
      </c>
    </row>
    <row r="171" spans="1:47" s="2" customFormat="1" ht="19.5">
      <c r="A171" s="34"/>
      <c r="B171" s="35"/>
      <c r="C171" s="36"/>
      <c r="D171" s="181" t="s">
        <v>113</v>
      </c>
      <c r="E171" s="36"/>
      <c r="F171" s="182" t="s">
        <v>269</v>
      </c>
      <c r="G171" s="36"/>
      <c r="H171" s="36"/>
      <c r="I171" s="183"/>
      <c r="J171" s="36"/>
      <c r="K171" s="36"/>
      <c r="L171" s="39"/>
      <c r="M171" s="184"/>
      <c r="N171" s="185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113</v>
      </c>
      <c r="AU171" s="17" t="s">
        <v>76</v>
      </c>
    </row>
    <row r="172" spans="1:47" s="2" customFormat="1" ht="39">
      <c r="A172" s="34"/>
      <c r="B172" s="35"/>
      <c r="C172" s="36"/>
      <c r="D172" s="181" t="s">
        <v>207</v>
      </c>
      <c r="E172" s="36"/>
      <c r="F172" s="209" t="s">
        <v>270</v>
      </c>
      <c r="G172" s="36"/>
      <c r="H172" s="36"/>
      <c r="I172" s="183"/>
      <c r="J172" s="36"/>
      <c r="K172" s="36"/>
      <c r="L172" s="39"/>
      <c r="M172" s="184"/>
      <c r="N172" s="185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207</v>
      </c>
      <c r="AU172" s="17" t="s">
        <v>76</v>
      </c>
    </row>
    <row r="173" spans="2:51" s="13" customFormat="1" ht="11.25">
      <c r="B173" s="188"/>
      <c r="C173" s="189"/>
      <c r="D173" s="181" t="s">
        <v>117</v>
      </c>
      <c r="E173" s="190" t="s">
        <v>19</v>
      </c>
      <c r="F173" s="191" t="s">
        <v>74</v>
      </c>
      <c r="G173" s="189"/>
      <c r="H173" s="192">
        <v>1</v>
      </c>
      <c r="I173" s="193"/>
      <c r="J173" s="189"/>
      <c r="K173" s="189"/>
      <c r="L173" s="194"/>
      <c r="M173" s="221"/>
      <c r="N173" s="222"/>
      <c r="O173" s="222"/>
      <c r="P173" s="222"/>
      <c r="Q173" s="222"/>
      <c r="R173" s="222"/>
      <c r="S173" s="222"/>
      <c r="T173" s="223"/>
      <c r="AT173" s="198" t="s">
        <v>117</v>
      </c>
      <c r="AU173" s="198" t="s">
        <v>76</v>
      </c>
      <c r="AV173" s="13" t="s">
        <v>76</v>
      </c>
      <c r="AW173" s="13" t="s">
        <v>31</v>
      </c>
      <c r="AX173" s="13" t="s">
        <v>74</v>
      </c>
      <c r="AY173" s="198" t="s">
        <v>104</v>
      </c>
    </row>
    <row r="174" spans="1:31" s="2" customFormat="1" ht="6.95" customHeight="1">
      <c r="A174" s="34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9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sheetProtection algorithmName="SHA-512" hashValue="te5IxO8GRCg3z0GgYVcKD6vNFuRWy7r/hymeRKUHnqzlkTgwEzSTLdTWk3oglGIB+FUm+F5+EgZCka9DTlFfMg==" saltValue="eBOrA5hiYDXx3xbDhN6G8bU3cOVPvwOvToS9k8/PRKNolvUqYh2Fw673cY7j2e2uZlKzpNWrvAqfCpMPDYeQrg==" spinCount="100000" sheet="1" objects="1" scenarios="1" formatColumns="0" formatRows="0" autoFilter="0"/>
  <autoFilter ref="C79:K173"/>
  <mergeCells count="6">
    <mergeCell ref="L2:V2"/>
    <mergeCell ref="E7:H7"/>
    <mergeCell ref="E16:H16"/>
    <mergeCell ref="E25:H25"/>
    <mergeCell ref="E46:H46"/>
    <mergeCell ref="E72:H72"/>
  </mergeCells>
  <hyperlinks>
    <hyperlink ref="F85" r:id="rId1" display="https://podminky.urs.cz/item/CS_URS_2023_02/115101201"/>
    <hyperlink ref="F89" r:id="rId2" display="https://podminky.urs.cz/item/CS_URS_2023_02/131151104"/>
    <hyperlink ref="F93" r:id="rId3" display="https://podminky.urs.cz/item/CS_URS_2023_02/129951123"/>
    <hyperlink ref="F97" r:id="rId4" display="https://podminky.urs.cz/item/CS_URS_2023_02/175151101"/>
    <hyperlink ref="F101" r:id="rId5" display="https://podminky.urs.cz/item/CS_URS_2023_02/174151101"/>
    <hyperlink ref="F105" r:id="rId6" display="https://podminky.urs.cz/item/CS_URS_2023_02/181111111"/>
    <hyperlink ref="F109" r:id="rId7" display="https://podminky.urs.cz/item/CS_URS_2023_02/181411121"/>
    <hyperlink ref="F116" r:id="rId8" display="https://podminky.urs.cz/item/CS_URS_2023_02/451595111"/>
    <hyperlink ref="F121" r:id="rId9" display="https://podminky.urs.cz/item/CS_URS_2023_02/871390410"/>
    <hyperlink ref="F126" r:id="rId10" display="https://podminky.urs.cz/item/CS_URS_2023_02/894414211"/>
    <hyperlink ref="F137" r:id="rId11" display="https://podminky.urs.cz/item/CS_URS_2023_02/112201111"/>
    <hyperlink ref="F140" r:id="rId12" display="https://podminky.urs.cz/item/CS_URS_2023_02/112201112"/>
    <hyperlink ref="F143" r:id="rId13" display="https://podminky.urs.cz/item/CS_URS_2023_02/112201113"/>
    <hyperlink ref="F146" r:id="rId14" display="https://podminky.urs.cz/item/CS_URS_2023_02/112201115"/>
    <hyperlink ref="F149" r:id="rId15" display="https://podminky.urs.cz/item/CS_URS_2023_02/11220111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4" customWidth="1"/>
    <col min="2" max="2" width="1.7109375" style="224" customWidth="1"/>
    <col min="3" max="4" width="5.00390625" style="224" customWidth="1"/>
    <col min="5" max="5" width="11.7109375" style="224" customWidth="1"/>
    <col min="6" max="6" width="9.140625" style="224" customWidth="1"/>
    <col min="7" max="7" width="5.00390625" style="224" customWidth="1"/>
    <col min="8" max="8" width="77.8515625" style="224" customWidth="1"/>
    <col min="9" max="10" width="20.00390625" style="224" customWidth="1"/>
    <col min="11" max="11" width="1.7109375" style="224" customWidth="1"/>
  </cols>
  <sheetData>
    <row r="1" s="1" customFormat="1" ht="37.5" customHeight="1"/>
    <row r="2" spans="2:11" s="1" customFormat="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15" customFormat="1" ht="45" customHeight="1">
      <c r="B3" s="228"/>
      <c r="C3" s="352" t="s">
        <v>271</v>
      </c>
      <c r="D3" s="352"/>
      <c r="E3" s="352"/>
      <c r="F3" s="352"/>
      <c r="G3" s="352"/>
      <c r="H3" s="352"/>
      <c r="I3" s="352"/>
      <c r="J3" s="352"/>
      <c r="K3" s="229"/>
    </row>
    <row r="4" spans="2:11" s="1" customFormat="1" ht="25.5" customHeight="1">
      <c r="B4" s="230"/>
      <c r="C4" s="357" t="s">
        <v>272</v>
      </c>
      <c r="D4" s="357"/>
      <c r="E4" s="357"/>
      <c r="F4" s="357"/>
      <c r="G4" s="357"/>
      <c r="H4" s="357"/>
      <c r="I4" s="357"/>
      <c r="J4" s="357"/>
      <c r="K4" s="231"/>
    </row>
    <row r="5" spans="2:11" s="1" customFormat="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s="1" customFormat="1" ht="15" customHeight="1">
      <c r="B6" s="230"/>
      <c r="C6" s="356" t="s">
        <v>273</v>
      </c>
      <c r="D6" s="356"/>
      <c r="E6" s="356"/>
      <c r="F6" s="356"/>
      <c r="G6" s="356"/>
      <c r="H6" s="356"/>
      <c r="I6" s="356"/>
      <c r="J6" s="356"/>
      <c r="K6" s="231"/>
    </row>
    <row r="7" spans="2:11" s="1" customFormat="1" ht="15" customHeight="1">
      <c r="B7" s="234"/>
      <c r="C7" s="356" t="s">
        <v>274</v>
      </c>
      <c r="D7" s="356"/>
      <c r="E7" s="356"/>
      <c r="F7" s="356"/>
      <c r="G7" s="356"/>
      <c r="H7" s="356"/>
      <c r="I7" s="356"/>
      <c r="J7" s="356"/>
      <c r="K7" s="231"/>
    </row>
    <row r="8" spans="2:11" s="1" customFormat="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s="1" customFormat="1" ht="15" customHeight="1">
      <c r="B9" s="234"/>
      <c r="C9" s="356" t="s">
        <v>275</v>
      </c>
      <c r="D9" s="356"/>
      <c r="E9" s="356"/>
      <c r="F9" s="356"/>
      <c r="G9" s="356"/>
      <c r="H9" s="356"/>
      <c r="I9" s="356"/>
      <c r="J9" s="356"/>
      <c r="K9" s="231"/>
    </row>
    <row r="10" spans="2:11" s="1" customFormat="1" ht="15" customHeight="1">
      <c r="B10" s="234"/>
      <c r="C10" s="233"/>
      <c r="D10" s="356" t="s">
        <v>276</v>
      </c>
      <c r="E10" s="356"/>
      <c r="F10" s="356"/>
      <c r="G10" s="356"/>
      <c r="H10" s="356"/>
      <c r="I10" s="356"/>
      <c r="J10" s="356"/>
      <c r="K10" s="231"/>
    </row>
    <row r="11" spans="2:11" s="1" customFormat="1" ht="15" customHeight="1">
      <c r="B11" s="234"/>
      <c r="C11" s="235"/>
      <c r="D11" s="356" t="s">
        <v>277</v>
      </c>
      <c r="E11" s="356"/>
      <c r="F11" s="356"/>
      <c r="G11" s="356"/>
      <c r="H11" s="356"/>
      <c r="I11" s="356"/>
      <c r="J11" s="356"/>
      <c r="K11" s="231"/>
    </row>
    <row r="12" spans="2:11" s="1" customFormat="1" ht="15" customHeight="1">
      <c r="B12" s="234"/>
      <c r="C12" s="235"/>
      <c r="D12" s="233"/>
      <c r="E12" s="233"/>
      <c r="F12" s="233"/>
      <c r="G12" s="233"/>
      <c r="H12" s="233"/>
      <c r="I12" s="233"/>
      <c r="J12" s="233"/>
      <c r="K12" s="231"/>
    </row>
    <row r="13" spans="2:11" s="1" customFormat="1" ht="15" customHeight="1">
      <c r="B13" s="234"/>
      <c r="C13" s="235"/>
      <c r="D13" s="236" t="s">
        <v>278</v>
      </c>
      <c r="E13" s="233"/>
      <c r="F13" s="233"/>
      <c r="G13" s="233"/>
      <c r="H13" s="233"/>
      <c r="I13" s="233"/>
      <c r="J13" s="233"/>
      <c r="K13" s="231"/>
    </row>
    <row r="14" spans="2:11" s="1" customFormat="1" ht="12.75" customHeight="1">
      <c r="B14" s="234"/>
      <c r="C14" s="235"/>
      <c r="D14" s="235"/>
      <c r="E14" s="235"/>
      <c r="F14" s="235"/>
      <c r="G14" s="235"/>
      <c r="H14" s="235"/>
      <c r="I14" s="235"/>
      <c r="J14" s="235"/>
      <c r="K14" s="231"/>
    </row>
    <row r="15" spans="2:11" s="1" customFormat="1" ht="15" customHeight="1">
      <c r="B15" s="234"/>
      <c r="C15" s="235"/>
      <c r="D15" s="356" t="s">
        <v>279</v>
      </c>
      <c r="E15" s="356"/>
      <c r="F15" s="356"/>
      <c r="G15" s="356"/>
      <c r="H15" s="356"/>
      <c r="I15" s="356"/>
      <c r="J15" s="356"/>
      <c r="K15" s="231"/>
    </row>
    <row r="16" spans="2:11" s="1" customFormat="1" ht="15" customHeight="1">
      <c r="B16" s="234"/>
      <c r="C16" s="235"/>
      <c r="D16" s="356" t="s">
        <v>280</v>
      </c>
      <c r="E16" s="356"/>
      <c r="F16" s="356"/>
      <c r="G16" s="356"/>
      <c r="H16" s="356"/>
      <c r="I16" s="356"/>
      <c r="J16" s="356"/>
      <c r="K16" s="231"/>
    </row>
    <row r="17" spans="2:11" s="1" customFormat="1" ht="15" customHeight="1">
      <c r="B17" s="234"/>
      <c r="C17" s="235"/>
      <c r="D17" s="356" t="s">
        <v>281</v>
      </c>
      <c r="E17" s="356"/>
      <c r="F17" s="356"/>
      <c r="G17" s="356"/>
      <c r="H17" s="356"/>
      <c r="I17" s="356"/>
      <c r="J17" s="356"/>
      <c r="K17" s="231"/>
    </row>
    <row r="18" spans="2:11" s="1" customFormat="1" ht="15" customHeight="1">
      <c r="B18" s="234"/>
      <c r="C18" s="235"/>
      <c r="D18" s="235"/>
      <c r="E18" s="237" t="s">
        <v>73</v>
      </c>
      <c r="F18" s="356" t="s">
        <v>282</v>
      </c>
      <c r="G18" s="356"/>
      <c r="H18" s="356"/>
      <c r="I18" s="356"/>
      <c r="J18" s="356"/>
      <c r="K18" s="231"/>
    </row>
    <row r="19" spans="2:11" s="1" customFormat="1" ht="15" customHeight="1">
      <c r="B19" s="234"/>
      <c r="C19" s="235"/>
      <c r="D19" s="235"/>
      <c r="E19" s="237" t="s">
        <v>283</v>
      </c>
      <c r="F19" s="356" t="s">
        <v>284</v>
      </c>
      <c r="G19" s="356"/>
      <c r="H19" s="356"/>
      <c r="I19" s="356"/>
      <c r="J19" s="356"/>
      <c r="K19" s="231"/>
    </row>
    <row r="20" spans="2:11" s="1" customFormat="1" ht="15" customHeight="1">
      <c r="B20" s="234"/>
      <c r="C20" s="235"/>
      <c r="D20" s="235"/>
      <c r="E20" s="237" t="s">
        <v>285</v>
      </c>
      <c r="F20" s="356" t="s">
        <v>286</v>
      </c>
      <c r="G20" s="356"/>
      <c r="H20" s="356"/>
      <c r="I20" s="356"/>
      <c r="J20" s="356"/>
      <c r="K20" s="231"/>
    </row>
    <row r="21" spans="2:11" s="1" customFormat="1" ht="15" customHeight="1">
      <c r="B21" s="234"/>
      <c r="C21" s="235"/>
      <c r="D21" s="235"/>
      <c r="E21" s="237" t="s">
        <v>287</v>
      </c>
      <c r="F21" s="356" t="s">
        <v>288</v>
      </c>
      <c r="G21" s="356"/>
      <c r="H21" s="356"/>
      <c r="I21" s="356"/>
      <c r="J21" s="356"/>
      <c r="K21" s="231"/>
    </row>
    <row r="22" spans="2:11" s="1" customFormat="1" ht="15" customHeight="1">
      <c r="B22" s="234"/>
      <c r="C22" s="235"/>
      <c r="D22" s="235"/>
      <c r="E22" s="237" t="s">
        <v>289</v>
      </c>
      <c r="F22" s="356" t="s">
        <v>290</v>
      </c>
      <c r="G22" s="356"/>
      <c r="H22" s="356"/>
      <c r="I22" s="356"/>
      <c r="J22" s="356"/>
      <c r="K22" s="231"/>
    </row>
    <row r="23" spans="2:11" s="1" customFormat="1" ht="15" customHeight="1">
      <c r="B23" s="234"/>
      <c r="C23" s="235"/>
      <c r="D23" s="235"/>
      <c r="E23" s="237" t="s">
        <v>291</v>
      </c>
      <c r="F23" s="356" t="s">
        <v>292</v>
      </c>
      <c r="G23" s="356"/>
      <c r="H23" s="356"/>
      <c r="I23" s="356"/>
      <c r="J23" s="356"/>
      <c r="K23" s="231"/>
    </row>
    <row r="24" spans="2:11" s="1" customFormat="1" ht="12.75" customHeight="1">
      <c r="B24" s="234"/>
      <c r="C24" s="235"/>
      <c r="D24" s="235"/>
      <c r="E24" s="235"/>
      <c r="F24" s="235"/>
      <c r="G24" s="235"/>
      <c r="H24" s="235"/>
      <c r="I24" s="235"/>
      <c r="J24" s="235"/>
      <c r="K24" s="231"/>
    </row>
    <row r="25" spans="2:11" s="1" customFormat="1" ht="15" customHeight="1">
      <c r="B25" s="234"/>
      <c r="C25" s="356" t="s">
        <v>293</v>
      </c>
      <c r="D25" s="356"/>
      <c r="E25" s="356"/>
      <c r="F25" s="356"/>
      <c r="G25" s="356"/>
      <c r="H25" s="356"/>
      <c r="I25" s="356"/>
      <c r="J25" s="356"/>
      <c r="K25" s="231"/>
    </row>
    <row r="26" spans="2:11" s="1" customFormat="1" ht="15" customHeight="1">
      <c r="B26" s="234"/>
      <c r="C26" s="356" t="s">
        <v>294</v>
      </c>
      <c r="D26" s="356"/>
      <c r="E26" s="356"/>
      <c r="F26" s="356"/>
      <c r="G26" s="356"/>
      <c r="H26" s="356"/>
      <c r="I26" s="356"/>
      <c r="J26" s="356"/>
      <c r="K26" s="231"/>
    </row>
    <row r="27" spans="2:11" s="1" customFormat="1" ht="15" customHeight="1">
      <c r="B27" s="234"/>
      <c r="C27" s="233"/>
      <c r="D27" s="356" t="s">
        <v>295</v>
      </c>
      <c r="E27" s="356"/>
      <c r="F27" s="356"/>
      <c r="G27" s="356"/>
      <c r="H27" s="356"/>
      <c r="I27" s="356"/>
      <c r="J27" s="356"/>
      <c r="K27" s="231"/>
    </row>
    <row r="28" spans="2:11" s="1" customFormat="1" ht="15" customHeight="1">
      <c r="B28" s="234"/>
      <c r="C28" s="235"/>
      <c r="D28" s="356" t="s">
        <v>296</v>
      </c>
      <c r="E28" s="356"/>
      <c r="F28" s="356"/>
      <c r="G28" s="356"/>
      <c r="H28" s="356"/>
      <c r="I28" s="356"/>
      <c r="J28" s="356"/>
      <c r="K28" s="231"/>
    </row>
    <row r="29" spans="2:11" s="1" customFormat="1" ht="12.75" customHeight="1">
      <c r="B29" s="234"/>
      <c r="C29" s="235"/>
      <c r="D29" s="235"/>
      <c r="E29" s="235"/>
      <c r="F29" s="235"/>
      <c r="G29" s="235"/>
      <c r="H29" s="235"/>
      <c r="I29" s="235"/>
      <c r="J29" s="235"/>
      <c r="K29" s="231"/>
    </row>
    <row r="30" spans="2:11" s="1" customFormat="1" ht="15" customHeight="1">
      <c r="B30" s="234"/>
      <c r="C30" s="235"/>
      <c r="D30" s="356" t="s">
        <v>297</v>
      </c>
      <c r="E30" s="356"/>
      <c r="F30" s="356"/>
      <c r="G30" s="356"/>
      <c r="H30" s="356"/>
      <c r="I30" s="356"/>
      <c r="J30" s="356"/>
      <c r="K30" s="231"/>
    </row>
    <row r="31" spans="2:11" s="1" customFormat="1" ht="15" customHeight="1">
      <c r="B31" s="234"/>
      <c r="C31" s="235"/>
      <c r="D31" s="356" t="s">
        <v>298</v>
      </c>
      <c r="E31" s="356"/>
      <c r="F31" s="356"/>
      <c r="G31" s="356"/>
      <c r="H31" s="356"/>
      <c r="I31" s="356"/>
      <c r="J31" s="356"/>
      <c r="K31" s="231"/>
    </row>
    <row r="32" spans="2:11" s="1" customFormat="1" ht="12.75" customHeight="1">
      <c r="B32" s="234"/>
      <c r="C32" s="235"/>
      <c r="D32" s="235"/>
      <c r="E32" s="235"/>
      <c r="F32" s="235"/>
      <c r="G32" s="235"/>
      <c r="H32" s="235"/>
      <c r="I32" s="235"/>
      <c r="J32" s="235"/>
      <c r="K32" s="231"/>
    </row>
    <row r="33" spans="2:11" s="1" customFormat="1" ht="15" customHeight="1">
      <c r="B33" s="234"/>
      <c r="C33" s="235"/>
      <c r="D33" s="356" t="s">
        <v>299</v>
      </c>
      <c r="E33" s="356"/>
      <c r="F33" s="356"/>
      <c r="G33" s="356"/>
      <c r="H33" s="356"/>
      <c r="I33" s="356"/>
      <c r="J33" s="356"/>
      <c r="K33" s="231"/>
    </row>
    <row r="34" spans="2:11" s="1" customFormat="1" ht="15" customHeight="1">
      <c r="B34" s="234"/>
      <c r="C34" s="235"/>
      <c r="D34" s="356" t="s">
        <v>300</v>
      </c>
      <c r="E34" s="356"/>
      <c r="F34" s="356"/>
      <c r="G34" s="356"/>
      <c r="H34" s="356"/>
      <c r="I34" s="356"/>
      <c r="J34" s="356"/>
      <c r="K34" s="231"/>
    </row>
    <row r="35" spans="2:11" s="1" customFormat="1" ht="15" customHeight="1">
      <c r="B35" s="234"/>
      <c r="C35" s="235"/>
      <c r="D35" s="356" t="s">
        <v>301</v>
      </c>
      <c r="E35" s="356"/>
      <c r="F35" s="356"/>
      <c r="G35" s="356"/>
      <c r="H35" s="356"/>
      <c r="I35" s="356"/>
      <c r="J35" s="356"/>
      <c r="K35" s="231"/>
    </row>
    <row r="36" spans="2:11" s="1" customFormat="1" ht="15" customHeight="1">
      <c r="B36" s="234"/>
      <c r="C36" s="235"/>
      <c r="D36" s="233"/>
      <c r="E36" s="236" t="s">
        <v>90</v>
      </c>
      <c r="F36" s="233"/>
      <c r="G36" s="356" t="s">
        <v>302</v>
      </c>
      <c r="H36" s="356"/>
      <c r="I36" s="356"/>
      <c r="J36" s="356"/>
      <c r="K36" s="231"/>
    </row>
    <row r="37" spans="2:11" s="1" customFormat="1" ht="30.75" customHeight="1">
      <c r="B37" s="234"/>
      <c r="C37" s="235"/>
      <c r="D37" s="233"/>
      <c r="E37" s="236" t="s">
        <v>303</v>
      </c>
      <c r="F37" s="233"/>
      <c r="G37" s="356" t="s">
        <v>304</v>
      </c>
      <c r="H37" s="356"/>
      <c r="I37" s="356"/>
      <c r="J37" s="356"/>
      <c r="K37" s="231"/>
    </row>
    <row r="38" spans="2:11" s="1" customFormat="1" ht="15" customHeight="1">
      <c r="B38" s="234"/>
      <c r="C38" s="235"/>
      <c r="D38" s="233"/>
      <c r="E38" s="236" t="s">
        <v>50</v>
      </c>
      <c r="F38" s="233"/>
      <c r="G38" s="356" t="s">
        <v>305</v>
      </c>
      <c r="H38" s="356"/>
      <c r="I38" s="356"/>
      <c r="J38" s="356"/>
      <c r="K38" s="231"/>
    </row>
    <row r="39" spans="2:11" s="1" customFormat="1" ht="15" customHeight="1">
      <c r="B39" s="234"/>
      <c r="C39" s="235"/>
      <c r="D39" s="233"/>
      <c r="E39" s="236" t="s">
        <v>51</v>
      </c>
      <c r="F39" s="233"/>
      <c r="G39" s="356" t="s">
        <v>306</v>
      </c>
      <c r="H39" s="356"/>
      <c r="I39" s="356"/>
      <c r="J39" s="356"/>
      <c r="K39" s="231"/>
    </row>
    <row r="40" spans="2:11" s="1" customFormat="1" ht="15" customHeight="1">
      <c r="B40" s="234"/>
      <c r="C40" s="235"/>
      <c r="D40" s="233"/>
      <c r="E40" s="236" t="s">
        <v>91</v>
      </c>
      <c r="F40" s="233"/>
      <c r="G40" s="356" t="s">
        <v>307</v>
      </c>
      <c r="H40" s="356"/>
      <c r="I40" s="356"/>
      <c r="J40" s="356"/>
      <c r="K40" s="231"/>
    </row>
    <row r="41" spans="2:11" s="1" customFormat="1" ht="15" customHeight="1">
      <c r="B41" s="234"/>
      <c r="C41" s="235"/>
      <c r="D41" s="233"/>
      <c r="E41" s="236" t="s">
        <v>92</v>
      </c>
      <c r="F41" s="233"/>
      <c r="G41" s="356" t="s">
        <v>308</v>
      </c>
      <c r="H41" s="356"/>
      <c r="I41" s="356"/>
      <c r="J41" s="356"/>
      <c r="K41" s="231"/>
    </row>
    <row r="42" spans="2:11" s="1" customFormat="1" ht="15" customHeight="1">
      <c r="B42" s="234"/>
      <c r="C42" s="235"/>
      <c r="D42" s="233"/>
      <c r="E42" s="236" t="s">
        <v>309</v>
      </c>
      <c r="F42" s="233"/>
      <c r="G42" s="356" t="s">
        <v>310</v>
      </c>
      <c r="H42" s="356"/>
      <c r="I42" s="356"/>
      <c r="J42" s="356"/>
      <c r="K42" s="231"/>
    </row>
    <row r="43" spans="2:11" s="1" customFormat="1" ht="15" customHeight="1">
      <c r="B43" s="234"/>
      <c r="C43" s="235"/>
      <c r="D43" s="233"/>
      <c r="E43" s="236"/>
      <c r="F43" s="233"/>
      <c r="G43" s="356" t="s">
        <v>311</v>
      </c>
      <c r="H43" s="356"/>
      <c r="I43" s="356"/>
      <c r="J43" s="356"/>
      <c r="K43" s="231"/>
    </row>
    <row r="44" spans="2:11" s="1" customFormat="1" ht="15" customHeight="1">
      <c r="B44" s="234"/>
      <c r="C44" s="235"/>
      <c r="D44" s="233"/>
      <c r="E44" s="236" t="s">
        <v>312</v>
      </c>
      <c r="F44" s="233"/>
      <c r="G44" s="356" t="s">
        <v>313</v>
      </c>
      <c r="H44" s="356"/>
      <c r="I44" s="356"/>
      <c r="J44" s="356"/>
      <c r="K44" s="231"/>
    </row>
    <row r="45" spans="2:11" s="1" customFormat="1" ht="15" customHeight="1">
      <c r="B45" s="234"/>
      <c r="C45" s="235"/>
      <c r="D45" s="233"/>
      <c r="E45" s="236" t="s">
        <v>94</v>
      </c>
      <c r="F45" s="233"/>
      <c r="G45" s="356" t="s">
        <v>314</v>
      </c>
      <c r="H45" s="356"/>
      <c r="I45" s="356"/>
      <c r="J45" s="356"/>
      <c r="K45" s="231"/>
    </row>
    <row r="46" spans="2:11" s="1" customFormat="1" ht="12.75" customHeight="1">
      <c r="B46" s="234"/>
      <c r="C46" s="235"/>
      <c r="D46" s="233"/>
      <c r="E46" s="233"/>
      <c r="F46" s="233"/>
      <c r="G46" s="233"/>
      <c r="H46" s="233"/>
      <c r="I46" s="233"/>
      <c r="J46" s="233"/>
      <c r="K46" s="231"/>
    </row>
    <row r="47" spans="2:11" s="1" customFormat="1" ht="15" customHeight="1">
      <c r="B47" s="234"/>
      <c r="C47" s="235"/>
      <c r="D47" s="356" t="s">
        <v>315</v>
      </c>
      <c r="E47" s="356"/>
      <c r="F47" s="356"/>
      <c r="G47" s="356"/>
      <c r="H47" s="356"/>
      <c r="I47" s="356"/>
      <c r="J47" s="356"/>
      <c r="K47" s="231"/>
    </row>
    <row r="48" spans="2:11" s="1" customFormat="1" ht="15" customHeight="1">
      <c r="B48" s="234"/>
      <c r="C48" s="235"/>
      <c r="D48" s="235"/>
      <c r="E48" s="356" t="s">
        <v>316</v>
      </c>
      <c r="F48" s="356"/>
      <c r="G48" s="356"/>
      <c r="H48" s="356"/>
      <c r="I48" s="356"/>
      <c r="J48" s="356"/>
      <c r="K48" s="231"/>
    </row>
    <row r="49" spans="2:11" s="1" customFormat="1" ht="15" customHeight="1">
      <c r="B49" s="234"/>
      <c r="C49" s="235"/>
      <c r="D49" s="235"/>
      <c r="E49" s="356" t="s">
        <v>317</v>
      </c>
      <c r="F49" s="356"/>
      <c r="G49" s="356"/>
      <c r="H49" s="356"/>
      <c r="I49" s="356"/>
      <c r="J49" s="356"/>
      <c r="K49" s="231"/>
    </row>
    <row r="50" spans="2:11" s="1" customFormat="1" ht="15" customHeight="1">
      <c r="B50" s="234"/>
      <c r="C50" s="235"/>
      <c r="D50" s="235"/>
      <c r="E50" s="356" t="s">
        <v>318</v>
      </c>
      <c r="F50" s="356"/>
      <c r="G50" s="356"/>
      <c r="H50" s="356"/>
      <c r="I50" s="356"/>
      <c r="J50" s="356"/>
      <c r="K50" s="231"/>
    </row>
    <row r="51" spans="2:11" s="1" customFormat="1" ht="15" customHeight="1">
      <c r="B51" s="234"/>
      <c r="C51" s="235"/>
      <c r="D51" s="356" t="s">
        <v>319</v>
      </c>
      <c r="E51" s="356"/>
      <c r="F51" s="356"/>
      <c r="G51" s="356"/>
      <c r="H51" s="356"/>
      <c r="I51" s="356"/>
      <c r="J51" s="356"/>
      <c r="K51" s="231"/>
    </row>
    <row r="52" spans="2:11" s="1" customFormat="1" ht="25.5" customHeight="1">
      <c r="B52" s="230"/>
      <c r="C52" s="357" t="s">
        <v>320</v>
      </c>
      <c r="D52" s="357"/>
      <c r="E52" s="357"/>
      <c r="F52" s="357"/>
      <c r="G52" s="357"/>
      <c r="H52" s="357"/>
      <c r="I52" s="357"/>
      <c r="J52" s="357"/>
      <c r="K52" s="231"/>
    </row>
    <row r="53" spans="2:11" s="1" customFormat="1" ht="5.25" customHeight="1">
      <c r="B53" s="230"/>
      <c r="C53" s="232"/>
      <c r="D53" s="232"/>
      <c r="E53" s="232"/>
      <c r="F53" s="232"/>
      <c r="G53" s="232"/>
      <c r="H53" s="232"/>
      <c r="I53" s="232"/>
      <c r="J53" s="232"/>
      <c r="K53" s="231"/>
    </row>
    <row r="54" spans="2:11" s="1" customFormat="1" ht="15" customHeight="1">
      <c r="B54" s="230"/>
      <c r="C54" s="356" t="s">
        <v>321</v>
      </c>
      <c r="D54" s="356"/>
      <c r="E54" s="356"/>
      <c r="F54" s="356"/>
      <c r="G54" s="356"/>
      <c r="H54" s="356"/>
      <c r="I54" s="356"/>
      <c r="J54" s="356"/>
      <c r="K54" s="231"/>
    </row>
    <row r="55" spans="2:11" s="1" customFormat="1" ht="15" customHeight="1">
      <c r="B55" s="230"/>
      <c r="C55" s="356" t="s">
        <v>322</v>
      </c>
      <c r="D55" s="356"/>
      <c r="E55" s="356"/>
      <c r="F55" s="356"/>
      <c r="G55" s="356"/>
      <c r="H55" s="356"/>
      <c r="I55" s="356"/>
      <c r="J55" s="356"/>
      <c r="K55" s="231"/>
    </row>
    <row r="56" spans="2:11" s="1" customFormat="1" ht="12.75" customHeight="1">
      <c r="B56" s="230"/>
      <c r="C56" s="233"/>
      <c r="D56" s="233"/>
      <c r="E56" s="233"/>
      <c r="F56" s="233"/>
      <c r="G56" s="233"/>
      <c r="H56" s="233"/>
      <c r="I56" s="233"/>
      <c r="J56" s="233"/>
      <c r="K56" s="231"/>
    </row>
    <row r="57" spans="2:11" s="1" customFormat="1" ht="15" customHeight="1">
      <c r="B57" s="230"/>
      <c r="C57" s="356" t="s">
        <v>323</v>
      </c>
      <c r="D57" s="356"/>
      <c r="E57" s="356"/>
      <c r="F57" s="356"/>
      <c r="G57" s="356"/>
      <c r="H57" s="356"/>
      <c r="I57" s="356"/>
      <c r="J57" s="356"/>
      <c r="K57" s="231"/>
    </row>
    <row r="58" spans="2:11" s="1" customFormat="1" ht="15" customHeight="1">
      <c r="B58" s="230"/>
      <c r="C58" s="235"/>
      <c r="D58" s="356" t="s">
        <v>324</v>
      </c>
      <c r="E58" s="356"/>
      <c r="F58" s="356"/>
      <c r="G58" s="356"/>
      <c r="H58" s="356"/>
      <c r="I58" s="356"/>
      <c r="J58" s="356"/>
      <c r="K58" s="231"/>
    </row>
    <row r="59" spans="2:11" s="1" customFormat="1" ht="15" customHeight="1">
      <c r="B59" s="230"/>
      <c r="C59" s="235"/>
      <c r="D59" s="356" t="s">
        <v>325</v>
      </c>
      <c r="E59" s="356"/>
      <c r="F59" s="356"/>
      <c r="G59" s="356"/>
      <c r="H59" s="356"/>
      <c r="I59" s="356"/>
      <c r="J59" s="356"/>
      <c r="K59" s="231"/>
    </row>
    <row r="60" spans="2:11" s="1" customFormat="1" ht="15" customHeight="1">
      <c r="B60" s="230"/>
      <c r="C60" s="235"/>
      <c r="D60" s="356" t="s">
        <v>326</v>
      </c>
      <c r="E60" s="356"/>
      <c r="F60" s="356"/>
      <c r="G60" s="356"/>
      <c r="H60" s="356"/>
      <c r="I60" s="356"/>
      <c r="J60" s="356"/>
      <c r="K60" s="231"/>
    </row>
    <row r="61" spans="2:11" s="1" customFormat="1" ht="15" customHeight="1">
      <c r="B61" s="230"/>
      <c r="C61" s="235"/>
      <c r="D61" s="356" t="s">
        <v>327</v>
      </c>
      <c r="E61" s="356"/>
      <c r="F61" s="356"/>
      <c r="G61" s="356"/>
      <c r="H61" s="356"/>
      <c r="I61" s="356"/>
      <c r="J61" s="356"/>
      <c r="K61" s="231"/>
    </row>
    <row r="62" spans="2:11" s="1" customFormat="1" ht="15" customHeight="1">
      <c r="B62" s="230"/>
      <c r="C62" s="235"/>
      <c r="D62" s="358" t="s">
        <v>328</v>
      </c>
      <c r="E62" s="358"/>
      <c r="F62" s="358"/>
      <c r="G62" s="358"/>
      <c r="H62" s="358"/>
      <c r="I62" s="358"/>
      <c r="J62" s="358"/>
      <c r="K62" s="231"/>
    </row>
    <row r="63" spans="2:11" s="1" customFormat="1" ht="15" customHeight="1">
      <c r="B63" s="230"/>
      <c r="C63" s="235"/>
      <c r="D63" s="356" t="s">
        <v>329</v>
      </c>
      <c r="E63" s="356"/>
      <c r="F63" s="356"/>
      <c r="G63" s="356"/>
      <c r="H63" s="356"/>
      <c r="I63" s="356"/>
      <c r="J63" s="356"/>
      <c r="K63" s="231"/>
    </row>
    <row r="64" spans="2:11" s="1" customFormat="1" ht="12.75" customHeight="1">
      <c r="B64" s="230"/>
      <c r="C64" s="235"/>
      <c r="D64" s="235"/>
      <c r="E64" s="238"/>
      <c r="F64" s="235"/>
      <c r="G64" s="235"/>
      <c r="H64" s="235"/>
      <c r="I64" s="235"/>
      <c r="J64" s="235"/>
      <c r="K64" s="231"/>
    </row>
    <row r="65" spans="2:11" s="1" customFormat="1" ht="15" customHeight="1">
      <c r="B65" s="230"/>
      <c r="C65" s="235"/>
      <c r="D65" s="356" t="s">
        <v>330</v>
      </c>
      <c r="E65" s="356"/>
      <c r="F65" s="356"/>
      <c r="G65" s="356"/>
      <c r="H65" s="356"/>
      <c r="I65" s="356"/>
      <c r="J65" s="356"/>
      <c r="K65" s="231"/>
    </row>
    <row r="66" spans="2:11" s="1" customFormat="1" ht="15" customHeight="1">
      <c r="B66" s="230"/>
      <c r="C66" s="235"/>
      <c r="D66" s="358" t="s">
        <v>331</v>
      </c>
      <c r="E66" s="358"/>
      <c r="F66" s="358"/>
      <c r="G66" s="358"/>
      <c r="H66" s="358"/>
      <c r="I66" s="358"/>
      <c r="J66" s="358"/>
      <c r="K66" s="231"/>
    </row>
    <row r="67" spans="2:11" s="1" customFormat="1" ht="15" customHeight="1">
      <c r="B67" s="230"/>
      <c r="C67" s="235"/>
      <c r="D67" s="356" t="s">
        <v>332</v>
      </c>
      <c r="E67" s="356"/>
      <c r="F67" s="356"/>
      <c r="G67" s="356"/>
      <c r="H67" s="356"/>
      <c r="I67" s="356"/>
      <c r="J67" s="356"/>
      <c r="K67" s="231"/>
    </row>
    <row r="68" spans="2:11" s="1" customFormat="1" ht="15" customHeight="1">
      <c r="B68" s="230"/>
      <c r="C68" s="235"/>
      <c r="D68" s="356" t="s">
        <v>333</v>
      </c>
      <c r="E68" s="356"/>
      <c r="F68" s="356"/>
      <c r="G68" s="356"/>
      <c r="H68" s="356"/>
      <c r="I68" s="356"/>
      <c r="J68" s="356"/>
      <c r="K68" s="231"/>
    </row>
    <row r="69" spans="2:11" s="1" customFormat="1" ht="15" customHeight="1">
      <c r="B69" s="230"/>
      <c r="C69" s="235"/>
      <c r="D69" s="356" t="s">
        <v>334</v>
      </c>
      <c r="E69" s="356"/>
      <c r="F69" s="356"/>
      <c r="G69" s="356"/>
      <c r="H69" s="356"/>
      <c r="I69" s="356"/>
      <c r="J69" s="356"/>
      <c r="K69" s="231"/>
    </row>
    <row r="70" spans="2:11" s="1" customFormat="1" ht="15" customHeight="1">
      <c r="B70" s="230"/>
      <c r="C70" s="235"/>
      <c r="D70" s="356" t="s">
        <v>335</v>
      </c>
      <c r="E70" s="356"/>
      <c r="F70" s="356"/>
      <c r="G70" s="356"/>
      <c r="H70" s="356"/>
      <c r="I70" s="356"/>
      <c r="J70" s="356"/>
      <c r="K70" s="231"/>
    </row>
    <row r="71" spans="2:11" s="1" customFormat="1" ht="12.75" customHeight="1">
      <c r="B71" s="239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s="1" customFormat="1" ht="18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s="1" customFormat="1" ht="18.7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s="1" customFormat="1" ht="7.5" customHeight="1">
      <c r="B74" s="244"/>
      <c r="C74" s="245"/>
      <c r="D74" s="245"/>
      <c r="E74" s="245"/>
      <c r="F74" s="245"/>
      <c r="G74" s="245"/>
      <c r="H74" s="245"/>
      <c r="I74" s="245"/>
      <c r="J74" s="245"/>
      <c r="K74" s="246"/>
    </row>
    <row r="75" spans="2:11" s="1" customFormat="1" ht="45" customHeight="1">
      <c r="B75" s="247"/>
      <c r="C75" s="351" t="s">
        <v>336</v>
      </c>
      <c r="D75" s="351"/>
      <c r="E75" s="351"/>
      <c r="F75" s="351"/>
      <c r="G75" s="351"/>
      <c r="H75" s="351"/>
      <c r="I75" s="351"/>
      <c r="J75" s="351"/>
      <c r="K75" s="248"/>
    </row>
    <row r="76" spans="2:11" s="1" customFormat="1" ht="17.25" customHeight="1">
      <c r="B76" s="247"/>
      <c r="C76" s="249" t="s">
        <v>337</v>
      </c>
      <c r="D76" s="249"/>
      <c r="E76" s="249"/>
      <c r="F76" s="249" t="s">
        <v>338</v>
      </c>
      <c r="G76" s="250"/>
      <c r="H76" s="249" t="s">
        <v>51</v>
      </c>
      <c r="I76" s="249" t="s">
        <v>54</v>
      </c>
      <c r="J76" s="249" t="s">
        <v>339</v>
      </c>
      <c r="K76" s="248"/>
    </row>
    <row r="77" spans="2:11" s="1" customFormat="1" ht="17.25" customHeight="1">
      <c r="B77" s="247"/>
      <c r="C77" s="251" t="s">
        <v>340</v>
      </c>
      <c r="D77" s="251"/>
      <c r="E77" s="251"/>
      <c r="F77" s="252" t="s">
        <v>341</v>
      </c>
      <c r="G77" s="253"/>
      <c r="H77" s="251"/>
      <c r="I77" s="251"/>
      <c r="J77" s="251" t="s">
        <v>342</v>
      </c>
      <c r="K77" s="248"/>
    </row>
    <row r="78" spans="2:11" s="1" customFormat="1" ht="5.25" customHeight="1">
      <c r="B78" s="247"/>
      <c r="C78" s="254"/>
      <c r="D78" s="254"/>
      <c r="E78" s="254"/>
      <c r="F78" s="254"/>
      <c r="G78" s="255"/>
      <c r="H78" s="254"/>
      <c r="I78" s="254"/>
      <c r="J78" s="254"/>
      <c r="K78" s="248"/>
    </row>
    <row r="79" spans="2:11" s="1" customFormat="1" ht="15" customHeight="1">
      <c r="B79" s="247"/>
      <c r="C79" s="236" t="s">
        <v>50</v>
      </c>
      <c r="D79" s="256"/>
      <c r="E79" s="256"/>
      <c r="F79" s="257" t="s">
        <v>343</v>
      </c>
      <c r="G79" s="258"/>
      <c r="H79" s="236" t="s">
        <v>344</v>
      </c>
      <c r="I79" s="236" t="s">
        <v>345</v>
      </c>
      <c r="J79" s="236">
        <v>20</v>
      </c>
      <c r="K79" s="248"/>
    </row>
    <row r="80" spans="2:11" s="1" customFormat="1" ht="15" customHeight="1">
      <c r="B80" s="247"/>
      <c r="C80" s="236" t="s">
        <v>346</v>
      </c>
      <c r="D80" s="236"/>
      <c r="E80" s="236"/>
      <c r="F80" s="257" t="s">
        <v>343</v>
      </c>
      <c r="G80" s="258"/>
      <c r="H80" s="236" t="s">
        <v>347</v>
      </c>
      <c r="I80" s="236" t="s">
        <v>345</v>
      </c>
      <c r="J80" s="236">
        <v>120</v>
      </c>
      <c r="K80" s="248"/>
    </row>
    <row r="81" spans="2:11" s="1" customFormat="1" ht="15" customHeight="1">
      <c r="B81" s="259"/>
      <c r="C81" s="236" t="s">
        <v>348</v>
      </c>
      <c r="D81" s="236"/>
      <c r="E81" s="236"/>
      <c r="F81" s="257" t="s">
        <v>349</v>
      </c>
      <c r="G81" s="258"/>
      <c r="H81" s="236" t="s">
        <v>350</v>
      </c>
      <c r="I81" s="236" t="s">
        <v>345</v>
      </c>
      <c r="J81" s="236">
        <v>50</v>
      </c>
      <c r="K81" s="248"/>
    </row>
    <row r="82" spans="2:11" s="1" customFormat="1" ht="15" customHeight="1">
      <c r="B82" s="259"/>
      <c r="C82" s="236" t="s">
        <v>351</v>
      </c>
      <c r="D82" s="236"/>
      <c r="E82" s="236"/>
      <c r="F82" s="257" t="s">
        <v>343</v>
      </c>
      <c r="G82" s="258"/>
      <c r="H82" s="236" t="s">
        <v>352</v>
      </c>
      <c r="I82" s="236" t="s">
        <v>353</v>
      </c>
      <c r="J82" s="236"/>
      <c r="K82" s="248"/>
    </row>
    <row r="83" spans="2:11" s="1" customFormat="1" ht="15" customHeight="1">
      <c r="B83" s="259"/>
      <c r="C83" s="260" t="s">
        <v>354</v>
      </c>
      <c r="D83" s="260"/>
      <c r="E83" s="260"/>
      <c r="F83" s="261" t="s">
        <v>349</v>
      </c>
      <c r="G83" s="260"/>
      <c r="H83" s="260" t="s">
        <v>355</v>
      </c>
      <c r="I83" s="260" t="s">
        <v>345</v>
      </c>
      <c r="J83" s="260">
        <v>15</v>
      </c>
      <c r="K83" s="248"/>
    </row>
    <row r="84" spans="2:11" s="1" customFormat="1" ht="15" customHeight="1">
      <c r="B84" s="259"/>
      <c r="C84" s="260" t="s">
        <v>356</v>
      </c>
      <c r="D84" s="260"/>
      <c r="E84" s="260"/>
      <c r="F84" s="261" t="s">
        <v>349</v>
      </c>
      <c r="G84" s="260"/>
      <c r="H84" s="260" t="s">
        <v>357</v>
      </c>
      <c r="I84" s="260" t="s">
        <v>345</v>
      </c>
      <c r="J84" s="260">
        <v>15</v>
      </c>
      <c r="K84" s="248"/>
    </row>
    <row r="85" spans="2:11" s="1" customFormat="1" ht="15" customHeight="1">
      <c r="B85" s="259"/>
      <c r="C85" s="260" t="s">
        <v>358</v>
      </c>
      <c r="D85" s="260"/>
      <c r="E85" s="260"/>
      <c r="F85" s="261" t="s">
        <v>349</v>
      </c>
      <c r="G85" s="260"/>
      <c r="H85" s="260" t="s">
        <v>359</v>
      </c>
      <c r="I85" s="260" t="s">
        <v>345</v>
      </c>
      <c r="J85" s="260">
        <v>20</v>
      </c>
      <c r="K85" s="248"/>
    </row>
    <row r="86" spans="2:11" s="1" customFormat="1" ht="15" customHeight="1">
      <c r="B86" s="259"/>
      <c r="C86" s="260" t="s">
        <v>360</v>
      </c>
      <c r="D86" s="260"/>
      <c r="E86" s="260"/>
      <c r="F86" s="261" t="s">
        <v>349</v>
      </c>
      <c r="G86" s="260"/>
      <c r="H86" s="260" t="s">
        <v>361</v>
      </c>
      <c r="I86" s="260" t="s">
        <v>345</v>
      </c>
      <c r="J86" s="260">
        <v>20</v>
      </c>
      <c r="K86" s="248"/>
    </row>
    <row r="87" spans="2:11" s="1" customFormat="1" ht="15" customHeight="1">
      <c r="B87" s="259"/>
      <c r="C87" s="236" t="s">
        <v>362</v>
      </c>
      <c r="D87" s="236"/>
      <c r="E87" s="236"/>
      <c r="F87" s="257" t="s">
        <v>349</v>
      </c>
      <c r="G87" s="258"/>
      <c r="H87" s="236" t="s">
        <v>363</v>
      </c>
      <c r="I87" s="236" t="s">
        <v>345</v>
      </c>
      <c r="J87" s="236">
        <v>50</v>
      </c>
      <c r="K87" s="248"/>
    </row>
    <row r="88" spans="2:11" s="1" customFormat="1" ht="15" customHeight="1">
      <c r="B88" s="259"/>
      <c r="C88" s="236" t="s">
        <v>364</v>
      </c>
      <c r="D88" s="236"/>
      <c r="E88" s="236"/>
      <c r="F88" s="257" t="s">
        <v>349</v>
      </c>
      <c r="G88" s="258"/>
      <c r="H88" s="236" t="s">
        <v>365</v>
      </c>
      <c r="I88" s="236" t="s">
        <v>345</v>
      </c>
      <c r="J88" s="236">
        <v>20</v>
      </c>
      <c r="K88" s="248"/>
    </row>
    <row r="89" spans="2:11" s="1" customFormat="1" ht="15" customHeight="1">
      <c r="B89" s="259"/>
      <c r="C89" s="236" t="s">
        <v>366</v>
      </c>
      <c r="D89" s="236"/>
      <c r="E89" s="236"/>
      <c r="F89" s="257" t="s">
        <v>349</v>
      </c>
      <c r="G89" s="258"/>
      <c r="H89" s="236" t="s">
        <v>367</v>
      </c>
      <c r="I89" s="236" t="s">
        <v>345</v>
      </c>
      <c r="J89" s="236">
        <v>20</v>
      </c>
      <c r="K89" s="248"/>
    </row>
    <row r="90" spans="2:11" s="1" customFormat="1" ht="15" customHeight="1">
      <c r="B90" s="259"/>
      <c r="C90" s="236" t="s">
        <v>368</v>
      </c>
      <c r="D90" s="236"/>
      <c r="E90" s="236"/>
      <c r="F90" s="257" t="s">
        <v>349</v>
      </c>
      <c r="G90" s="258"/>
      <c r="H90" s="236" t="s">
        <v>369</v>
      </c>
      <c r="I90" s="236" t="s">
        <v>345</v>
      </c>
      <c r="J90" s="236">
        <v>50</v>
      </c>
      <c r="K90" s="248"/>
    </row>
    <row r="91" spans="2:11" s="1" customFormat="1" ht="15" customHeight="1">
      <c r="B91" s="259"/>
      <c r="C91" s="236" t="s">
        <v>370</v>
      </c>
      <c r="D91" s="236"/>
      <c r="E91" s="236"/>
      <c r="F91" s="257" t="s">
        <v>349</v>
      </c>
      <c r="G91" s="258"/>
      <c r="H91" s="236" t="s">
        <v>370</v>
      </c>
      <c r="I91" s="236" t="s">
        <v>345</v>
      </c>
      <c r="J91" s="236">
        <v>50</v>
      </c>
      <c r="K91" s="248"/>
    </row>
    <row r="92" spans="2:11" s="1" customFormat="1" ht="15" customHeight="1">
      <c r="B92" s="259"/>
      <c r="C92" s="236" t="s">
        <v>371</v>
      </c>
      <c r="D92" s="236"/>
      <c r="E92" s="236"/>
      <c r="F92" s="257" t="s">
        <v>349</v>
      </c>
      <c r="G92" s="258"/>
      <c r="H92" s="236" t="s">
        <v>372</v>
      </c>
      <c r="I92" s="236" t="s">
        <v>345</v>
      </c>
      <c r="J92" s="236">
        <v>255</v>
      </c>
      <c r="K92" s="248"/>
    </row>
    <row r="93" spans="2:11" s="1" customFormat="1" ht="15" customHeight="1">
      <c r="B93" s="259"/>
      <c r="C93" s="236" t="s">
        <v>373</v>
      </c>
      <c r="D93" s="236"/>
      <c r="E93" s="236"/>
      <c r="F93" s="257" t="s">
        <v>343</v>
      </c>
      <c r="G93" s="258"/>
      <c r="H93" s="236" t="s">
        <v>374</v>
      </c>
      <c r="I93" s="236" t="s">
        <v>375</v>
      </c>
      <c r="J93" s="236"/>
      <c r="K93" s="248"/>
    </row>
    <row r="94" spans="2:11" s="1" customFormat="1" ht="15" customHeight="1">
      <c r="B94" s="259"/>
      <c r="C94" s="236" t="s">
        <v>376</v>
      </c>
      <c r="D94" s="236"/>
      <c r="E94" s="236"/>
      <c r="F94" s="257" t="s">
        <v>343</v>
      </c>
      <c r="G94" s="258"/>
      <c r="H94" s="236" t="s">
        <v>377</v>
      </c>
      <c r="I94" s="236" t="s">
        <v>378</v>
      </c>
      <c r="J94" s="236"/>
      <c r="K94" s="248"/>
    </row>
    <row r="95" spans="2:11" s="1" customFormat="1" ht="15" customHeight="1">
      <c r="B95" s="259"/>
      <c r="C95" s="236" t="s">
        <v>379</v>
      </c>
      <c r="D95" s="236"/>
      <c r="E95" s="236"/>
      <c r="F95" s="257" t="s">
        <v>343</v>
      </c>
      <c r="G95" s="258"/>
      <c r="H95" s="236" t="s">
        <v>379</v>
      </c>
      <c r="I95" s="236" t="s">
        <v>378</v>
      </c>
      <c r="J95" s="236"/>
      <c r="K95" s="248"/>
    </row>
    <row r="96" spans="2:11" s="1" customFormat="1" ht="15" customHeight="1">
      <c r="B96" s="259"/>
      <c r="C96" s="236" t="s">
        <v>35</v>
      </c>
      <c r="D96" s="236"/>
      <c r="E96" s="236"/>
      <c r="F96" s="257" t="s">
        <v>343</v>
      </c>
      <c r="G96" s="258"/>
      <c r="H96" s="236" t="s">
        <v>380</v>
      </c>
      <c r="I96" s="236" t="s">
        <v>378</v>
      </c>
      <c r="J96" s="236"/>
      <c r="K96" s="248"/>
    </row>
    <row r="97" spans="2:11" s="1" customFormat="1" ht="15" customHeight="1">
      <c r="B97" s="259"/>
      <c r="C97" s="236" t="s">
        <v>45</v>
      </c>
      <c r="D97" s="236"/>
      <c r="E97" s="236"/>
      <c r="F97" s="257" t="s">
        <v>343</v>
      </c>
      <c r="G97" s="258"/>
      <c r="H97" s="236" t="s">
        <v>381</v>
      </c>
      <c r="I97" s="236" t="s">
        <v>378</v>
      </c>
      <c r="J97" s="236"/>
      <c r="K97" s="248"/>
    </row>
    <row r="98" spans="2:11" s="1" customFormat="1" ht="15" customHeight="1">
      <c r="B98" s="262"/>
      <c r="C98" s="263"/>
      <c r="D98" s="263"/>
      <c r="E98" s="263"/>
      <c r="F98" s="263"/>
      <c r="G98" s="263"/>
      <c r="H98" s="263"/>
      <c r="I98" s="263"/>
      <c r="J98" s="263"/>
      <c r="K98" s="264"/>
    </row>
    <row r="99" spans="2:11" s="1" customFormat="1" ht="18.7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5"/>
    </row>
    <row r="100" spans="2:11" s="1" customFormat="1" ht="18.75" customHeight="1"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2:11" s="1" customFormat="1" ht="7.5" customHeight="1">
      <c r="B101" s="244"/>
      <c r="C101" s="245"/>
      <c r="D101" s="245"/>
      <c r="E101" s="245"/>
      <c r="F101" s="245"/>
      <c r="G101" s="245"/>
      <c r="H101" s="245"/>
      <c r="I101" s="245"/>
      <c r="J101" s="245"/>
      <c r="K101" s="246"/>
    </row>
    <row r="102" spans="2:11" s="1" customFormat="1" ht="45" customHeight="1">
      <c r="B102" s="247"/>
      <c r="C102" s="351" t="s">
        <v>382</v>
      </c>
      <c r="D102" s="351"/>
      <c r="E102" s="351"/>
      <c r="F102" s="351"/>
      <c r="G102" s="351"/>
      <c r="H102" s="351"/>
      <c r="I102" s="351"/>
      <c r="J102" s="351"/>
      <c r="K102" s="248"/>
    </row>
    <row r="103" spans="2:11" s="1" customFormat="1" ht="17.25" customHeight="1">
      <c r="B103" s="247"/>
      <c r="C103" s="249" t="s">
        <v>337</v>
      </c>
      <c r="D103" s="249"/>
      <c r="E103" s="249"/>
      <c r="F103" s="249" t="s">
        <v>338</v>
      </c>
      <c r="G103" s="250"/>
      <c r="H103" s="249" t="s">
        <v>51</v>
      </c>
      <c r="I103" s="249" t="s">
        <v>54</v>
      </c>
      <c r="J103" s="249" t="s">
        <v>339</v>
      </c>
      <c r="K103" s="248"/>
    </row>
    <row r="104" spans="2:11" s="1" customFormat="1" ht="17.25" customHeight="1">
      <c r="B104" s="247"/>
      <c r="C104" s="251" t="s">
        <v>340</v>
      </c>
      <c r="D104" s="251"/>
      <c r="E104" s="251"/>
      <c r="F104" s="252" t="s">
        <v>341</v>
      </c>
      <c r="G104" s="253"/>
      <c r="H104" s="251"/>
      <c r="I104" s="251"/>
      <c r="J104" s="251" t="s">
        <v>342</v>
      </c>
      <c r="K104" s="248"/>
    </row>
    <row r="105" spans="2:11" s="1" customFormat="1" ht="5.25" customHeight="1">
      <c r="B105" s="247"/>
      <c r="C105" s="249"/>
      <c r="D105" s="249"/>
      <c r="E105" s="249"/>
      <c r="F105" s="249"/>
      <c r="G105" s="267"/>
      <c r="H105" s="249"/>
      <c r="I105" s="249"/>
      <c r="J105" s="249"/>
      <c r="K105" s="248"/>
    </row>
    <row r="106" spans="2:11" s="1" customFormat="1" ht="15" customHeight="1">
      <c r="B106" s="247"/>
      <c r="C106" s="236" t="s">
        <v>50</v>
      </c>
      <c r="D106" s="256"/>
      <c r="E106" s="256"/>
      <c r="F106" s="257" t="s">
        <v>343</v>
      </c>
      <c r="G106" s="236"/>
      <c r="H106" s="236" t="s">
        <v>383</v>
      </c>
      <c r="I106" s="236" t="s">
        <v>345</v>
      </c>
      <c r="J106" s="236">
        <v>20</v>
      </c>
      <c r="K106" s="248"/>
    </row>
    <row r="107" spans="2:11" s="1" customFormat="1" ht="15" customHeight="1">
      <c r="B107" s="247"/>
      <c r="C107" s="236" t="s">
        <v>346</v>
      </c>
      <c r="D107" s="236"/>
      <c r="E107" s="236"/>
      <c r="F107" s="257" t="s">
        <v>343</v>
      </c>
      <c r="G107" s="236"/>
      <c r="H107" s="236" t="s">
        <v>383</v>
      </c>
      <c r="I107" s="236" t="s">
        <v>345</v>
      </c>
      <c r="J107" s="236">
        <v>120</v>
      </c>
      <c r="K107" s="248"/>
    </row>
    <row r="108" spans="2:11" s="1" customFormat="1" ht="15" customHeight="1">
      <c r="B108" s="259"/>
      <c r="C108" s="236" t="s">
        <v>348</v>
      </c>
      <c r="D108" s="236"/>
      <c r="E108" s="236"/>
      <c r="F108" s="257" t="s">
        <v>349</v>
      </c>
      <c r="G108" s="236"/>
      <c r="H108" s="236" t="s">
        <v>383</v>
      </c>
      <c r="I108" s="236" t="s">
        <v>345</v>
      </c>
      <c r="J108" s="236">
        <v>50</v>
      </c>
      <c r="K108" s="248"/>
    </row>
    <row r="109" spans="2:11" s="1" customFormat="1" ht="15" customHeight="1">
      <c r="B109" s="259"/>
      <c r="C109" s="236" t="s">
        <v>351</v>
      </c>
      <c r="D109" s="236"/>
      <c r="E109" s="236"/>
      <c r="F109" s="257" t="s">
        <v>343</v>
      </c>
      <c r="G109" s="236"/>
      <c r="H109" s="236" t="s">
        <v>383</v>
      </c>
      <c r="I109" s="236" t="s">
        <v>353</v>
      </c>
      <c r="J109" s="236"/>
      <c r="K109" s="248"/>
    </row>
    <row r="110" spans="2:11" s="1" customFormat="1" ht="15" customHeight="1">
      <c r="B110" s="259"/>
      <c r="C110" s="236" t="s">
        <v>362</v>
      </c>
      <c r="D110" s="236"/>
      <c r="E110" s="236"/>
      <c r="F110" s="257" t="s">
        <v>349</v>
      </c>
      <c r="G110" s="236"/>
      <c r="H110" s="236" t="s">
        <v>383</v>
      </c>
      <c r="I110" s="236" t="s">
        <v>345</v>
      </c>
      <c r="J110" s="236">
        <v>50</v>
      </c>
      <c r="K110" s="248"/>
    </row>
    <row r="111" spans="2:11" s="1" customFormat="1" ht="15" customHeight="1">
      <c r="B111" s="259"/>
      <c r="C111" s="236" t="s">
        <v>370</v>
      </c>
      <c r="D111" s="236"/>
      <c r="E111" s="236"/>
      <c r="F111" s="257" t="s">
        <v>349</v>
      </c>
      <c r="G111" s="236"/>
      <c r="H111" s="236" t="s">
        <v>383</v>
      </c>
      <c r="I111" s="236" t="s">
        <v>345</v>
      </c>
      <c r="J111" s="236">
        <v>50</v>
      </c>
      <c r="K111" s="248"/>
    </row>
    <row r="112" spans="2:11" s="1" customFormat="1" ht="15" customHeight="1">
      <c r="B112" s="259"/>
      <c r="C112" s="236" t="s">
        <v>368</v>
      </c>
      <c r="D112" s="236"/>
      <c r="E112" s="236"/>
      <c r="F112" s="257" t="s">
        <v>349</v>
      </c>
      <c r="G112" s="236"/>
      <c r="H112" s="236" t="s">
        <v>383</v>
      </c>
      <c r="I112" s="236" t="s">
        <v>345</v>
      </c>
      <c r="J112" s="236">
        <v>50</v>
      </c>
      <c r="K112" s="248"/>
    </row>
    <row r="113" spans="2:11" s="1" customFormat="1" ht="15" customHeight="1">
      <c r="B113" s="259"/>
      <c r="C113" s="236" t="s">
        <v>50</v>
      </c>
      <c r="D113" s="236"/>
      <c r="E113" s="236"/>
      <c r="F113" s="257" t="s">
        <v>343</v>
      </c>
      <c r="G113" s="236"/>
      <c r="H113" s="236" t="s">
        <v>384</v>
      </c>
      <c r="I113" s="236" t="s">
        <v>345</v>
      </c>
      <c r="J113" s="236">
        <v>20</v>
      </c>
      <c r="K113" s="248"/>
    </row>
    <row r="114" spans="2:11" s="1" customFormat="1" ht="15" customHeight="1">
      <c r="B114" s="259"/>
      <c r="C114" s="236" t="s">
        <v>385</v>
      </c>
      <c r="D114" s="236"/>
      <c r="E114" s="236"/>
      <c r="F114" s="257" t="s">
        <v>343</v>
      </c>
      <c r="G114" s="236"/>
      <c r="H114" s="236" t="s">
        <v>386</v>
      </c>
      <c r="I114" s="236" t="s">
        <v>345</v>
      </c>
      <c r="J114" s="236">
        <v>120</v>
      </c>
      <c r="K114" s="248"/>
    </row>
    <row r="115" spans="2:11" s="1" customFormat="1" ht="15" customHeight="1">
      <c r="B115" s="259"/>
      <c r="C115" s="236" t="s">
        <v>35</v>
      </c>
      <c r="D115" s="236"/>
      <c r="E115" s="236"/>
      <c r="F115" s="257" t="s">
        <v>343</v>
      </c>
      <c r="G115" s="236"/>
      <c r="H115" s="236" t="s">
        <v>387</v>
      </c>
      <c r="I115" s="236" t="s">
        <v>378</v>
      </c>
      <c r="J115" s="236"/>
      <c r="K115" s="248"/>
    </row>
    <row r="116" spans="2:11" s="1" customFormat="1" ht="15" customHeight="1">
      <c r="B116" s="259"/>
      <c r="C116" s="236" t="s">
        <v>45</v>
      </c>
      <c r="D116" s="236"/>
      <c r="E116" s="236"/>
      <c r="F116" s="257" t="s">
        <v>343</v>
      </c>
      <c r="G116" s="236"/>
      <c r="H116" s="236" t="s">
        <v>388</v>
      </c>
      <c r="I116" s="236" t="s">
        <v>378</v>
      </c>
      <c r="J116" s="236"/>
      <c r="K116" s="248"/>
    </row>
    <row r="117" spans="2:11" s="1" customFormat="1" ht="15" customHeight="1">
      <c r="B117" s="259"/>
      <c r="C117" s="236" t="s">
        <v>54</v>
      </c>
      <c r="D117" s="236"/>
      <c r="E117" s="236"/>
      <c r="F117" s="257" t="s">
        <v>343</v>
      </c>
      <c r="G117" s="236"/>
      <c r="H117" s="236" t="s">
        <v>389</v>
      </c>
      <c r="I117" s="236" t="s">
        <v>390</v>
      </c>
      <c r="J117" s="236"/>
      <c r="K117" s="248"/>
    </row>
    <row r="118" spans="2:11" s="1" customFormat="1" ht="15" customHeight="1">
      <c r="B118" s="262"/>
      <c r="C118" s="268"/>
      <c r="D118" s="268"/>
      <c r="E118" s="268"/>
      <c r="F118" s="268"/>
      <c r="G118" s="268"/>
      <c r="H118" s="268"/>
      <c r="I118" s="268"/>
      <c r="J118" s="268"/>
      <c r="K118" s="264"/>
    </row>
    <row r="119" spans="2:11" s="1" customFormat="1" ht="18.75" customHeight="1">
      <c r="B119" s="269"/>
      <c r="C119" s="270"/>
      <c r="D119" s="270"/>
      <c r="E119" s="270"/>
      <c r="F119" s="271"/>
      <c r="G119" s="270"/>
      <c r="H119" s="270"/>
      <c r="I119" s="270"/>
      <c r="J119" s="270"/>
      <c r="K119" s="269"/>
    </row>
    <row r="120" spans="2:11" s="1" customFormat="1" ht="18.75" customHeight="1"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2:11" s="1" customFormat="1" ht="7.5" customHeight="1">
      <c r="B121" s="272"/>
      <c r="C121" s="273"/>
      <c r="D121" s="273"/>
      <c r="E121" s="273"/>
      <c r="F121" s="273"/>
      <c r="G121" s="273"/>
      <c r="H121" s="273"/>
      <c r="I121" s="273"/>
      <c r="J121" s="273"/>
      <c r="K121" s="274"/>
    </row>
    <row r="122" spans="2:11" s="1" customFormat="1" ht="45" customHeight="1">
      <c r="B122" s="275"/>
      <c r="C122" s="352" t="s">
        <v>391</v>
      </c>
      <c r="D122" s="352"/>
      <c r="E122" s="352"/>
      <c r="F122" s="352"/>
      <c r="G122" s="352"/>
      <c r="H122" s="352"/>
      <c r="I122" s="352"/>
      <c r="J122" s="352"/>
      <c r="K122" s="276"/>
    </row>
    <row r="123" spans="2:11" s="1" customFormat="1" ht="17.25" customHeight="1">
      <c r="B123" s="277"/>
      <c r="C123" s="249" t="s">
        <v>337</v>
      </c>
      <c r="D123" s="249"/>
      <c r="E123" s="249"/>
      <c r="F123" s="249" t="s">
        <v>338</v>
      </c>
      <c r="G123" s="250"/>
      <c r="H123" s="249" t="s">
        <v>51</v>
      </c>
      <c r="I123" s="249" t="s">
        <v>54</v>
      </c>
      <c r="J123" s="249" t="s">
        <v>339</v>
      </c>
      <c r="K123" s="278"/>
    </row>
    <row r="124" spans="2:11" s="1" customFormat="1" ht="17.25" customHeight="1">
      <c r="B124" s="277"/>
      <c r="C124" s="251" t="s">
        <v>340</v>
      </c>
      <c r="D124" s="251"/>
      <c r="E124" s="251"/>
      <c r="F124" s="252" t="s">
        <v>341</v>
      </c>
      <c r="G124" s="253"/>
      <c r="H124" s="251"/>
      <c r="I124" s="251"/>
      <c r="J124" s="251" t="s">
        <v>342</v>
      </c>
      <c r="K124" s="278"/>
    </row>
    <row r="125" spans="2:11" s="1" customFormat="1" ht="5.25" customHeight="1">
      <c r="B125" s="279"/>
      <c r="C125" s="254"/>
      <c r="D125" s="254"/>
      <c r="E125" s="254"/>
      <c r="F125" s="254"/>
      <c r="G125" s="280"/>
      <c r="H125" s="254"/>
      <c r="I125" s="254"/>
      <c r="J125" s="254"/>
      <c r="K125" s="281"/>
    </row>
    <row r="126" spans="2:11" s="1" customFormat="1" ht="15" customHeight="1">
      <c r="B126" s="279"/>
      <c r="C126" s="236" t="s">
        <v>346</v>
      </c>
      <c r="D126" s="256"/>
      <c r="E126" s="256"/>
      <c r="F126" s="257" t="s">
        <v>343</v>
      </c>
      <c r="G126" s="236"/>
      <c r="H126" s="236" t="s">
        <v>383</v>
      </c>
      <c r="I126" s="236" t="s">
        <v>345</v>
      </c>
      <c r="J126" s="236">
        <v>120</v>
      </c>
      <c r="K126" s="282"/>
    </row>
    <row r="127" spans="2:11" s="1" customFormat="1" ht="15" customHeight="1">
      <c r="B127" s="279"/>
      <c r="C127" s="236" t="s">
        <v>392</v>
      </c>
      <c r="D127" s="236"/>
      <c r="E127" s="236"/>
      <c r="F127" s="257" t="s">
        <v>343</v>
      </c>
      <c r="G127" s="236"/>
      <c r="H127" s="236" t="s">
        <v>393</v>
      </c>
      <c r="I127" s="236" t="s">
        <v>345</v>
      </c>
      <c r="J127" s="236" t="s">
        <v>394</v>
      </c>
      <c r="K127" s="282"/>
    </row>
    <row r="128" spans="2:11" s="1" customFormat="1" ht="15" customHeight="1">
      <c r="B128" s="279"/>
      <c r="C128" s="236" t="s">
        <v>291</v>
      </c>
      <c r="D128" s="236"/>
      <c r="E128" s="236"/>
      <c r="F128" s="257" t="s">
        <v>343</v>
      </c>
      <c r="G128" s="236"/>
      <c r="H128" s="236" t="s">
        <v>395</v>
      </c>
      <c r="I128" s="236" t="s">
        <v>345</v>
      </c>
      <c r="J128" s="236" t="s">
        <v>394</v>
      </c>
      <c r="K128" s="282"/>
    </row>
    <row r="129" spans="2:11" s="1" customFormat="1" ht="15" customHeight="1">
      <c r="B129" s="279"/>
      <c r="C129" s="236" t="s">
        <v>354</v>
      </c>
      <c r="D129" s="236"/>
      <c r="E129" s="236"/>
      <c r="F129" s="257" t="s">
        <v>349</v>
      </c>
      <c r="G129" s="236"/>
      <c r="H129" s="236" t="s">
        <v>355</v>
      </c>
      <c r="I129" s="236" t="s">
        <v>345</v>
      </c>
      <c r="J129" s="236">
        <v>15</v>
      </c>
      <c r="K129" s="282"/>
    </row>
    <row r="130" spans="2:11" s="1" customFormat="1" ht="15" customHeight="1">
      <c r="B130" s="279"/>
      <c r="C130" s="260" t="s">
        <v>356</v>
      </c>
      <c r="D130" s="260"/>
      <c r="E130" s="260"/>
      <c r="F130" s="261" t="s">
        <v>349</v>
      </c>
      <c r="G130" s="260"/>
      <c r="H130" s="260" t="s">
        <v>357</v>
      </c>
      <c r="I130" s="260" t="s">
        <v>345</v>
      </c>
      <c r="J130" s="260">
        <v>15</v>
      </c>
      <c r="K130" s="282"/>
    </row>
    <row r="131" spans="2:11" s="1" customFormat="1" ht="15" customHeight="1">
      <c r="B131" s="279"/>
      <c r="C131" s="260" t="s">
        <v>358</v>
      </c>
      <c r="D131" s="260"/>
      <c r="E131" s="260"/>
      <c r="F131" s="261" t="s">
        <v>349</v>
      </c>
      <c r="G131" s="260"/>
      <c r="H131" s="260" t="s">
        <v>359</v>
      </c>
      <c r="I131" s="260" t="s">
        <v>345</v>
      </c>
      <c r="J131" s="260">
        <v>20</v>
      </c>
      <c r="K131" s="282"/>
    </row>
    <row r="132" spans="2:11" s="1" customFormat="1" ht="15" customHeight="1">
      <c r="B132" s="279"/>
      <c r="C132" s="260" t="s">
        <v>360</v>
      </c>
      <c r="D132" s="260"/>
      <c r="E132" s="260"/>
      <c r="F132" s="261" t="s">
        <v>349</v>
      </c>
      <c r="G132" s="260"/>
      <c r="H132" s="260" t="s">
        <v>361</v>
      </c>
      <c r="I132" s="260" t="s">
        <v>345</v>
      </c>
      <c r="J132" s="260">
        <v>20</v>
      </c>
      <c r="K132" s="282"/>
    </row>
    <row r="133" spans="2:11" s="1" customFormat="1" ht="15" customHeight="1">
      <c r="B133" s="279"/>
      <c r="C133" s="236" t="s">
        <v>348</v>
      </c>
      <c r="D133" s="236"/>
      <c r="E133" s="236"/>
      <c r="F133" s="257" t="s">
        <v>349</v>
      </c>
      <c r="G133" s="236"/>
      <c r="H133" s="236" t="s">
        <v>383</v>
      </c>
      <c r="I133" s="236" t="s">
        <v>345</v>
      </c>
      <c r="J133" s="236">
        <v>50</v>
      </c>
      <c r="K133" s="282"/>
    </row>
    <row r="134" spans="2:11" s="1" customFormat="1" ht="15" customHeight="1">
      <c r="B134" s="279"/>
      <c r="C134" s="236" t="s">
        <v>362</v>
      </c>
      <c r="D134" s="236"/>
      <c r="E134" s="236"/>
      <c r="F134" s="257" t="s">
        <v>349</v>
      </c>
      <c r="G134" s="236"/>
      <c r="H134" s="236" t="s">
        <v>383</v>
      </c>
      <c r="I134" s="236" t="s">
        <v>345</v>
      </c>
      <c r="J134" s="236">
        <v>50</v>
      </c>
      <c r="K134" s="282"/>
    </row>
    <row r="135" spans="2:11" s="1" customFormat="1" ht="15" customHeight="1">
      <c r="B135" s="279"/>
      <c r="C135" s="236" t="s">
        <v>368</v>
      </c>
      <c r="D135" s="236"/>
      <c r="E135" s="236"/>
      <c r="F135" s="257" t="s">
        <v>349</v>
      </c>
      <c r="G135" s="236"/>
      <c r="H135" s="236" t="s">
        <v>383</v>
      </c>
      <c r="I135" s="236" t="s">
        <v>345</v>
      </c>
      <c r="J135" s="236">
        <v>50</v>
      </c>
      <c r="K135" s="282"/>
    </row>
    <row r="136" spans="2:11" s="1" customFormat="1" ht="15" customHeight="1">
      <c r="B136" s="279"/>
      <c r="C136" s="236" t="s">
        <v>370</v>
      </c>
      <c r="D136" s="236"/>
      <c r="E136" s="236"/>
      <c r="F136" s="257" t="s">
        <v>349</v>
      </c>
      <c r="G136" s="236"/>
      <c r="H136" s="236" t="s">
        <v>383</v>
      </c>
      <c r="I136" s="236" t="s">
        <v>345</v>
      </c>
      <c r="J136" s="236">
        <v>50</v>
      </c>
      <c r="K136" s="282"/>
    </row>
    <row r="137" spans="2:11" s="1" customFormat="1" ht="15" customHeight="1">
      <c r="B137" s="279"/>
      <c r="C137" s="236" t="s">
        <v>371</v>
      </c>
      <c r="D137" s="236"/>
      <c r="E137" s="236"/>
      <c r="F137" s="257" t="s">
        <v>349</v>
      </c>
      <c r="G137" s="236"/>
      <c r="H137" s="236" t="s">
        <v>396</v>
      </c>
      <c r="I137" s="236" t="s">
        <v>345</v>
      </c>
      <c r="J137" s="236">
        <v>255</v>
      </c>
      <c r="K137" s="282"/>
    </row>
    <row r="138" spans="2:11" s="1" customFormat="1" ht="15" customHeight="1">
      <c r="B138" s="279"/>
      <c r="C138" s="236" t="s">
        <v>373</v>
      </c>
      <c r="D138" s="236"/>
      <c r="E138" s="236"/>
      <c r="F138" s="257" t="s">
        <v>343</v>
      </c>
      <c r="G138" s="236"/>
      <c r="H138" s="236" t="s">
        <v>397</v>
      </c>
      <c r="I138" s="236" t="s">
        <v>375</v>
      </c>
      <c r="J138" s="236"/>
      <c r="K138" s="282"/>
    </row>
    <row r="139" spans="2:11" s="1" customFormat="1" ht="15" customHeight="1">
      <c r="B139" s="279"/>
      <c r="C139" s="236" t="s">
        <v>376</v>
      </c>
      <c r="D139" s="236"/>
      <c r="E139" s="236"/>
      <c r="F139" s="257" t="s">
        <v>343</v>
      </c>
      <c r="G139" s="236"/>
      <c r="H139" s="236" t="s">
        <v>398</v>
      </c>
      <c r="I139" s="236" t="s">
        <v>378</v>
      </c>
      <c r="J139" s="236"/>
      <c r="K139" s="282"/>
    </row>
    <row r="140" spans="2:11" s="1" customFormat="1" ht="15" customHeight="1">
      <c r="B140" s="279"/>
      <c r="C140" s="236" t="s">
        <v>379</v>
      </c>
      <c r="D140" s="236"/>
      <c r="E140" s="236"/>
      <c r="F140" s="257" t="s">
        <v>343</v>
      </c>
      <c r="G140" s="236"/>
      <c r="H140" s="236" t="s">
        <v>379</v>
      </c>
      <c r="I140" s="236" t="s">
        <v>378</v>
      </c>
      <c r="J140" s="236"/>
      <c r="K140" s="282"/>
    </row>
    <row r="141" spans="2:11" s="1" customFormat="1" ht="15" customHeight="1">
      <c r="B141" s="279"/>
      <c r="C141" s="236" t="s">
        <v>35</v>
      </c>
      <c r="D141" s="236"/>
      <c r="E141" s="236"/>
      <c r="F141" s="257" t="s">
        <v>343</v>
      </c>
      <c r="G141" s="236"/>
      <c r="H141" s="236" t="s">
        <v>399</v>
      </c>
      <c r="I141" s="236" t="s">
        <v>378</v>
      </c>
      <c r="J141" s="236"/>
      <c r="K141" s="282"/>
    </row>
    <row r="142" spans="2:11" s="1" customFormat="1" ht="15" customHeight="1">
      <c r="B142" s="279"/>
      <c r="C142" s="236" t="s">
        <v>400</v>
      </c>
      <c r="D142" s="236"/>
      <c r="E142" s="236"/>
      <c r="F142" s="257" t="s">
        <v>343</v>
      </c>
      <c r="G142" s="236"/>
      <c r="H142" s="236" t="s">
        <v>401</v>
      </c>
      <c r="I142" s="236" t="s">
        <v>378</v>
      </c>
      <c r="J142" s="236"/>
      <c r="K142" s="282"/>
    </row>
    <row r="143" spans="2:11" s="1" customFormat="1" ht="15" customHeight="1">
      <c r="B143" s="283"/>
      <c r="C143" s="284"/>
      <c r="D143" s="284"/>
      <c r="E143" s="284"/>
      <c r="F143" s="284"/>
      <c r="G143" s="284"/>
      <c r="H143" s="284"/>
      <c r="I143" s="284"/>
      <c r="J143" s="284"/>
      <c r="K143" s="285"/>
    </row>
    <row r="144" spans="2:11" s="1" customFormat="1" ht="18.75" customHeight="1">
      <c r="B144" s="270"/>
      <c r="C144" s="270"/>
      <c r="D144" s="270"/>
      <c r="E144" s="270"/>
      <c r="F144" s="271"/>
      <c r="G144" s="270"/>
      <c r="H144" s="270"/>
      <c r="I144" s="270"/>
      <c r="J144" s="270"/>
      <c r="K144" s="270"/>
    </row>
    <row r="145" spans="2:11" s="1" customFormat="1" ht="18.75" customHeight="1"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</row>
    <row r="146" spans="2:11" s="1" customFormat="1" ht="7.5" customHeight="1">
      <c r="B146" s="244"/>
      <c r="C146" s="245"/>
      <c r="D146" s="245"/>
      <c r="E146" s="245"/>
      <c r="F146" s="245"/>
      <c r="G146" s="245"/>
      <c r="H146" s="245"/>
      <c r="I146" s="245"/>
      <c r="J146" s="245"/>
      <c r="K146" s="246"/>
    </row>
    <row r="147" spans="2:11" s="1" customFormat="1" ht="45" customHeight="1">
      <c r="B147" s="247"/>
      <c r="C147" s="351" t="s">
        <v>402</v>
      </c>
      <c r="D147" s="351"/>
      <c r="E147" s="351"/>
      <c r="F147" s="351"/>
      <c r="G147" s="351"/>
      <c r="H147" s="351"/>
      <c r="I147" s="351"/>
      <c r="J147" s="351"/>
      <c r="K147" s="248"/>
    </row>
    <row r="148" spans="2:11" s="1" customFormat="1" ht="17.25" customHeight="1">
      <c r="B148" s="247"/>
      <c r="C148" s="249" t="s">
        <v>337</v>
      </c>
      <c r="D148" s="249"/>
      <c r="E148" s="249"/>
      <c r="F148" s="249" t="s">
        <v>338</v>
      </c>
      <c r="G148" s="250"/>
      <c r="H148" s="249" t="s">
        <v>51</v>
      </c>
      <c r="I148" s="249" t="s">
        <v>54</v>
      </c>
      <c r="J148" s="249" t="s">
        <v>339</v>
      </c>
      <c r="K148" s="248"/>
    </row>
    <row r="149" spans="2:11" s="1" customFormat="1" ht="17.25" customHeight="1">
      <c r="B149" s="247"/>
      <c r="C149" s="251" t="s">
        <v>340</v>
      </c>
      <c r="D149" s="251"/>
      <c r="E149" s="251"/>
      <c r="F149" s="252" t="s">
        <v>341</v>
      </c>
      <c r="G149" s="253"/>
      <c r="H149" s="251"/>
      <c r="I149" s="251"/>
      <c r="J149" s="251" t="s">
        <v>342</v>
      </c>
      <c r="K149" s="248"/>
    </row>
    <row r="150" spans="2:11" s="1" customFormat="1" ht="5.25" customHeight="1">
      <c r="B150" s="259"/>
      <c r="C150" s="254"/>
      <c r="D150" s="254"/>
      <c r="E150" s="254"/>
      <c r="F150" s="254"/>
      <c r="G150" s="255"/>
      <c r="H150" s="254"/>
      <c r="I150" s="254"/>
      <c r="J150" s="254"/>
      <c r="K150" s="282"/>
    </row>
    <row r="151" spans="2:11" s="1" customFormat="1" ht="15" customHeight="1">
      <c r="B151" s="259"/>
      <c r="C151" s="286" t="s">
        <v>346</v>
      </c>
      <c r="D151" s="236"/>
      <c r="E151" s="236"/>
      <c r="F151" s="287" t="s">
        <v>343</v>
      </c>
      <c r="G151" s="236"/>
      <c r="H151" s="286" t="s">
        <v>383</v>
      </c>
      <c r="I151" s="286" t="s">
        <v>345</v>
      </c>
      <c r="J151" s="286">
        <v>120</v>
      </c>
      <c r="K151" s="282"/>
    </row>
    <row r="152" spans="2:11" s="1" customFormat="1" ht="15" customHeight="1">
      <c r="B152" s="259"/>
      <c r="C152" s="286" t="s">
        <v>392</v>
      </c>
      <c r="D152" s="236"/>
      <c r="E152" s="236"/>
      <c r="F152" s="287" t="s">
        <v>343</v>
      </c>
      <c r="G152" s="236"/>
      <c r="H152" s="286" t="s">
        <v>403</v>
      </c>
      <c r="I152" s="286" t="s">
        <v>345</v>
      </c>
      <c r="J152" s="286" t="s">
        <v>394</v>
      </c>
      <c r="K152" s="282"/>
    </row>
    <row r="153" spans="2:11" s="1" customFormat="1" ht="15" customHeight="1">
      <c r="B153" s="259"/>
      <c r="C153" s="286" t="s">
        <v>291</v>
      </c>
      <c r="D153" s="236"/>
      <c r="E153" s="236"/>
      <c r="F153" s="287" t="s">
        <v>343</v>
      </c>
      <c r="G153" s="236"/>
      <c r="H153" s="286" t="s">
        <v>404</v>
      </c>
      <c r="I153" s="286" t="s">
        <v>345</v>
      </c>
      <c r="J153" s="286" t="s">
        <v>394</v>
      </c>
      <c r="K153" s="282"/>
    </row>
    <row r="154" spans="2:11" s="1" customFormat="1" ht="15" customHeight="1">
      <c r="B154" s="259"/>
      <c r="C154" s="286" t="s">
        <v>348</v>
      </c>
      <c r="D154" s="236"/>
      <c r="E154" s="236"/>
      <c r="F154" s="287" t="s">
        <v>349</v>
      </c>
      <c r="G154" s="236"/>
      <c r="H154" s="286" t="s">
        <v>383</v>
      </c>
      <c r="I154" s="286" t="s">
        <v>345</v>
      </c>
      <c r="J154" s="286">
        <v>50</v>
      </c>
      <c r="K154" s="282"/>
    </row>
    <row r="155" spans="2:11" s="1" customFormat="1" ht="15" customHeight="1">
      <c r="B155" s="259"/>
      <c r="C155" s="286" t="s">
        <v>351</v>
      </c>
      <c r="D155" s="236"/>
      <c r="E155" s="236"/>
      <c r="F155" s="287" t="s">
        <v>343</v>
      </c>
      <c r="G155" s="236"/>
      <c r="H155" s="286" t="s">
        <v>383</v>
      </c>
      <c r="I155" s="286" t="s">
        <v>353</v>
      </c>
      <c r="J155" s="286"/>
      <c r="K155" s="282"/>
    </row>
    <row r="156" spans="2:11" s="1" customFormat="1" ht="15" customHeight="1">
      <c r="B156" s="259"/>
      <c r="C156" s="286" t="s">
        <v>362</v>
      </c>
      <c r="D156" s="236"/>
      <c r="E156" s="236"/>
      <c r="F156" s="287" t="s">
        <v>349</v>
      </c>
      <c r="G156" s="236"/>
      <c r="H156" s="286" t="s">
        <v>383</v>
      </c>
      <c r="I156" s="286" t="s">
        <v>345</v>
      </c>
      <c r="J156" s="286">
        <v>50</v>
      </c>
      <c r="K156" s="282"/>
    </row>
    <row r="157" spans="2:11" s="1" customFormat="1" ht="15" customHeight="1">
      <c r="B157" s="259"/>
      <c r="C157" s="286" t="s">
        <v>370</v>
      </c>
      <c r="D157" s="236"/>
      <c r="E157" s="236"/>
      <c r="F157" s="287" t="s">
        <v>349</v>
      </c>
      <c r="G157" s="236"/>
      <c r="H157" s="286" t="s">
        <v>383</v>
      </c>
      <c r="I157" s="286" t="s">
        <v>345</v>
      </c>
      <c r="J157" s="286">
        <v>50</v>
      </c>
      <c r="K157" s="282"/>
    </row>
    <row r="158" spans="2:11" s="1" customFormat="1" ht="15" customHeight="1">
      <c r="B158" s="259"/>
      <c r="C158" s="286" t="s">
        <v>368</v>
      </c>
      <c r="D158" s="236"/>
      <c r="E158" s="236"/>
      <c r="F158" s="287" t="s">
        <v>349</v>
      </c>
      <c r="G158" s="236"/>
      <c r="H158" s="286" t="s">
        <v>383</v>
      </c>
      <c r="I158" s="286" t="s">
        <v>345</v>
      </c>
      <c r="J158" s="286">
        <v>50</v>
      </c>
      <c r="K158" s="282"/>
    </row>
    <row r="159" spans="2:11" s="1" customFormat="1" ht="15" customHeight="1">
      <c r="B159" s="259"/>
      <c r="C159" s="286" t="s">
        <v>79</v>
      </c>
      <c r="D159" s="236"/>
      <c r="E159" s="236"/>
      <c r="F159" s="287" t="s">
        <v>343</v>
      </c>
      <c r="G159" s="236"/>
      <c r="H159" s="286" t="s">
        <v>405</v>
      </c>
      <c r="I159" s="286" t="s">
        <v>345</v>
      </c>
      <c r="J159" s="286" t="s">
        <v>406</v>
      </c>
      <c r="K159" s="282"/>
    </row>
    <row r="160" spans="2:11" s="1" customFormat="1" ht="15" customHeight="1">
      <c r="B160" s="259"/>
      <c r="C160" s="286" t="s">
        <v>407</v>
      </c>
      <c r="D160" s="236"/>
      <c r="E160" s="236"/>
      <c r="F160" s="287" t="s">
        <v>343</v>
      </c>
      <c r="G160" s="236"/>
      <c r="H160" s="286" t="s">
        <v>408</v>
      </c>
      <c r="I160" s="286" t="s">
        <v>378</v>
      </c>
      <c r="J160" s="286"/>
      <c r="K160" s="282"/>
    </row>
    <row r="161" spans="2:11" s="1" customFormat="1" ht="15" customHeight="1">
      <c r="B161" s="288"/>
      <c r="C161" s="268"/>
      <c r="D161" s="268"/>
      <c r="E161" s="268"/>
      <c r="F161" s="268"/>
      <c r="G161" s="268"/>
      <c r="H161" s="268"/>
      <c r="I161" s="268"/>
      <c r="J161" s="268"/>
      <c r="K161" s="289"/>
    </row>
    <row r="162" spans="2:11" s="1" customFormat="1" ht="18.75" customHeight="1">
      <c r="B162" s="270"/>
      <c r="C162" s="280"/>
      <c r="D162" s="280"/>
      <c r="E162" s="280"/>
      <c r="F162" s="290"/>
      <c r="G162" s="280"/>
      <c r="H162" s="280"/>
      <c r="I162" s="280"/>
      <c r="J162" s="280"/>
      <c r="K162" s="270"/>
    </row>
    <row r="163" spans="2:11" s="1" customFormat="1" ht="18.75" customHeight="1"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</row>
    <row r="164" spans="2:11" s="1" customFormat="1" ht="7.5" customHeight="1">
      <c r="B164" s="225"/>
      <c r="C164" s="226"/>
      <c r="D164" s="226"/>
      <c r="E164" s="226"/>
      <c r="F164" s="226"/>
      <c r="G164" s="226"/>
      <c r="H164" s="226"/>
      <c r="I164" s="226"/>
      <c r="J164" s="226"/>
      <c r="K164" s="227"/>
    </row>
    <row r="165" spans="2:11" s="1" customFormat="1" ht="45" customHeight="1">
      <c r="B165" s="228"/>
      <c r="C165" s="352" t="s">
        <v>409</v>
      </c>
      <c r="D165" s="352"/>
      <c r="E165" s="352"/>
      <c r="F165" s="352"/>
      <c r="G165" s="352"/>
      <c r="H165" s="352"/>
      <c r="I165" s="352"/>
      <c r="J165" s="352"/>
      <c r="K165" s="229"/>
    </row>
    <row r="166" spans="2:11" s="1" customFormat="1" ht="17.25" customHeight="1">
      <c r="B166" s="228"/>
      <c r="C166" s="249" t="s">
        <v>337</v>
      </c>
      <c r="D166" s="249"/>
      <c r="E166" s="249"/>
      <c r="F166" s="249" t="s">
        <v>338</v>
      </c>
      <c r="G166" s="291"/>
      <c r="H166" s="292" t="s">
        <v>51</v>
      </c>
      <c r="I166" s="292" t="s">
        <v>54</v>
      </c>
      <c r="J166" s="249" t="s">
        <v>339</v>
      </c>
      <c r="K166" s="229"/>
    </row>
    <row r="167" spans="2:11" s="1" customFormat="1" ht="17.25" customHeight="1">
      <c r="B167" s="230"/>
      <c r="C167" s="251" t="s">
        <v>340</v>
      </c>
      <c r="D167" s="251"/>
      <c r="E167" s="251"/>
      <c r="F167" s="252" t="s">
        <v>341</v>
      </c>
      <c r="G167" s="293"/>
      <c r="H167" s="294"/>
      <c r="I167" s="294"/>
      <c r="J167" s="251" t="s">
        <v>342</v>
      </c>
      <c r="K167" s="231"/>
    </row>
    <row r="168" spans="2:11" s="1" customFormat="1" ht="5.25" customHeight="1">
      <c r="B168" s="259"/>
      <c r="C168" s="254"/>
      <c r="D168" s="254"/>
      <c r="E168" s="254"/>
      <c r="F168" s="254"/>
      <c r="G168" s="255"/>
      <c r="H168" s="254"/>
      <c r="I168" s="254"/>
      <c r="J168" s="254"/>
      <c r="K168" s="282"/>
    </row>
    <row r="169" spans="2:11" s="1" customFormat="1" ht="15" customHeight="1">
      <c r="B169" s="259"/>
      <c r="C169" s="236" t="s">
        <v>346</v>
      </c>
      <c r="D169" s="236"/>
      <c r="E169" s="236"/>
      <c r="F169" s="257" t="s">
        <v>343</v>
      </c>
      <c r="G169" s="236"/>
      <c r="H169" s="236" t="s">
        <v>383</v>
      </c>
      <c r="I169" s="236" t="s">
        <v>345</v>
      </c>
      <c r="J169" s="236">
        <v>120</v>
      </c>
      <c r="K169" s="282"/>
    </row>
    <row r="170" spans="2:11" s="1" customFormat="1" ht="15" customHeight="1">
      <c r="B170" s="259"/>
      <c r="C170" s="236" t="s">
        <v>392</v>
      </c>
      <c r="D170" s="236"/>
      <c r="E170" s="236"/>
      <c r="F170" s="257" t="s">
        <v>343</v>
      </c>
      <c r="G170" s="236"/>
      <c r="H170" s="236" t="s">
        <v>393</v>
      </c>
      <c r="I170" s="236" t="s">
        <v>345</v>
      </c>
      <c r="J170" s="236" t="s">
        <v>394</v>
      </c>
      <c r="K170" s="282"/>
    </row>
    <row r="171" spans="2:11" s="1" customFormat="1" ht="15" customHeight="1">
      <c r="B171" s="259"/>
      <c r="C171" s="236" t="s">
        <v>291</v>
      </c>
      <c r="D171" s="236"/>
      <c r="E171" s="236"/>
      <c r="F171" s="257" t="s">
        <v>343</v>
      </c>
      <c r="G171" s="236"/>
      <c r="H171" s="236" t="s">
        <v>410</v>
      </c>
      <c r="I171" s="236" t="s">
        <v>345</v>
      </c>
      <c r="J171" s="236" t="s">
        <v>394</v>
      </c>
      <c r="K171" s="282"/>
    </row>
    <row r="172" spans="2:11" s="1" customFormat="1" ht="15" customHeight="1">
      <c r="B172" s="259"/>
      <c r="C172" s="236" t="s">
        <v>348</v>
      </c>
      <c r="D172" s="236"/>
      <c r="E172" s="236"/>
      <c r="F172" s="257" t="s">
        <v>349</v>
      </c>
      <c r="G172" s="236"/>
      <c r="H172" s="236" t="s">
        <v>410</v>
      </c>
      <c r="I172" s="236" t="s">
        <v>345</v>
      </c>
      <c r="J172" s="236">
        <v>50</v>
      </c>
      <c r="K172" s="282"/>
    </row>
    <row r="173" spans="2:11" s="1" customFormat="1" ht="15" customHeight="1">
      <c r="B173" s="259"/>
      <c r="C173" s="236" t="s">
        <v>351</v>
      </c>
      <c r="D173" s="236"/>
      <c r="E173" s="236"/>
      <c r="F173" s="257" t="s">
        <v>343</v>
      </c>
      <c r="G173" s="236"/>
      <c r="H173" s="236" t="s">
        <v>410</v>
      </c>
      <c r="I173" s="236" t="s">
        <v>353</v>
      </c>
      <c r="J173" s="236"/>
      <c r="K173" s="282"/>
    </row>
    <row r="174" spans="2:11" s="1" customFormat="1" ht="15" customHeight="1">
      <c r="B174" s="259"/>
      <c r="C174" s="236" t="s">
        <v>362</v>
      </c>
      <c r="D174" s="236"/>
      <c r="E174" s="236"/>
      <c r="F174" s="257" t="s">
        <v>349</v>
      </c>
      <c r="G174" s="236"/>
      <c r="H174" s="236" t="s">
        <v>410</v>
      </c>
      <c r="I174" s="236" t="s">
        <v>345</v>
      </c>
      <c r="J174" s="236">
        <v>50</v>
      </c>
      <c r="K174" s="282"/>
    </row>
    <row r="175" spans="2:11" s="1" customFormat="1" ht="15" customHeight="1">
      <c r="B175" s="259"/>
      <c r="C175" s="236" t="s">
        <v>370</v>
      </c>
      <c r="D175" s="236"/>
      <c r="E175" s="236"/>
      <c r="F175" s="257" t="s">
        <v>349</v>
      </c>
      <c r="G175" s="236"/>
      <c r="H175" s="236" t="s">
        <v>410</v>
      </c>
      <c r="I175" s="236" t="s">
        <v>345</v>
      </c>
      <c r="J175" s="236">
        <v>50</v>
      </c>
      <c r="K175" s="282"/>
    </row>
    <row r="176" spans="2:11" s="1" customFormat="1" ht="15" customHeight="1">
      <c r="B176" s="259"/>
      <c r="C176" s="236" t="s">
        <v>368</v>
      </c>
      <c r="D176" s="236"/>
      <c r="E176" s="236"/>
      <c r="F176" s="257" t="s">
        <v>349</v>
      </c>
      <c r="G176" s="236"/>
      <c r="H176" s="236" t="s">
        <v>410</v>
      </c>
      <c r="I176" s="236" t="s">
        <v>345</v>
      </c>
      <c r="J176" s="236">
        <v>50</v>
      </c>
      <c r="K176" s="282"/>
    </row>
    <row r="177" spans="2:11" s="1" customFormat="1" ht="15" customHeight="1">
      <c r="B177" s="259"/>
      <c r="C177" s="236" t="s">
        <v>90</v>
      </c>
      <c r="D177" s="236"/>
      <c r="E177" s="236"/>
      <c r="F177" s="257" t="s">
        <v>343</v>
      </c>
      <c r="G177" s="236"/>
      <c r="H177" s="236" t="s">
        <v>411</v>
      </c>
      <c r="I177" s="236" t="s">
        <v>412</v>
      </c>
      <c r="J177" s="236"/>
      <c r="K177" s="282"/>
    </row>
    <row r="178" spans="2:11" s="1" customFormat="1" ht="15" customHeight="1">
      <c r="B178" s="259"/>
      <c r="C178" s="236" t="s">
        <v>54</v>
      </c>
      <c r="D178" s="236"/>
      <c r="E178" s="236"/>
      <c r="F178" s="257" t="s">
        <v>343</v>
      </c>
      <c r="G178" s="236"/>
      <c r="H178" s="236" t="s">
        <v>413</v>
      </c>
      <c r="I178" s="236" t="s">
        <v>414</v>
      </c>
      <c r="J178" s="236">
        <v>1</v>
      </c>
      <c r="K178" s="282"/>
    </row>
    <row r="179" spans="2:11" s="1" customFormat="1" ht="15" customHeight="1">
      <c r="B179" s="259"/>
      <c r="C179" s="236" t="s">
        <v>50</v>
      </c>
      <c r="D179" s="236"/>
      <c r="E179" s="236"/>
      <c r="F179" s="257" t="s">
        <v>343</v>
      </c>
      <c r="G179" s="236"/>
      <c r="H179" s="236" t="s">
        <v>415</v>
      </c>
      <c r="I179" s="236" t="s">
        <v>345</v>
      </c>
      <c r="J179" s="236">
        <v>20</v>
      </c>
      <c r="K179" s="282"/>
    </row>
    <row r="180" spans="2:11" s="1" customFormat="1" ht="15" customHeight="1">
      <c r="B180" s="259"/>
      <c r="C180" s="236" t="s">
        <v>51</v>
      </c>
      <c r="D180" s="236"/>
      <c r="E180" s="236"/>
      <c r="F180" s="257" t="s">
        <v>343</v>
      </c>
      <c r="G180" s="236"/>
      <c r="H180" s="236" t="s">
        <v>416</v>
      </c>
      <c r="I180" s="236" t="s">
        <v>345</v>
      </c>
      <c r="J180" s="236">
        <v>255</v>
      </c>
      <c r="K180" s="282"/>
    </row>
    <row r="181" spans="2:11" s="1" customFormat="1" ht="15" customHeight="1">
      <c r="B181" s="259"/>
      <c r="C181" s="236" t="s">
        <v>91</v>
      </c>
      <c r="D181" s="236"/>
      <c r="E181" s="236"/>
      <c r="F181" s="257" t="s">
        <v>343</v>
      </c>
      <c r="G181" s="236"/>
      <c r="H181" s="236" t="s">
        <v>307</v>
      </c>
      <c r="I181" s="236" t="s">
        <v>345</v>
      </c>
      <c r="J181" s="236">
        <v>10</v>
      </c>
      <c r="K181" s="282"/>
    </row>
    <row r="182" spans="2:11" s="1" customFormat="1" ht="15" customHeight="1">
      <c r="B182" s="259"/>
      <c r="C182" s="236" t="s">
        <v>92</v>
      </c>
      <c r="D182" s="236"/>
      <c r="E182" s="236"/>
      <c r="F182" s="257" t="s">
        <v>343</v>
      </c>
      <c r="G182" s="236"/>
      <c r="H182" s="236" t="s">
        <v>417</v>
      </c>
      <c r="I182" s="236" t="s">
        <v>378</v>
      </c>
      <c r="J182" s="236"/>
      <c r="K182" s="282"/>
    </row>
    <row r="183" spans="2:11" s="1" customFormat="1" ht="15" customHeight="1">
      <c r="B183" s="259"/>
      <c r="C183" s="236" t="s">
        <v>418</v>
      </c>
      <c r="D183" s="236"/>
      <c r="E183" s="236"/>
      <c r="F183" s="257" t="s">
        <v>343</v>
      </c>
      <c r="G183" s="236"/>
      <c r="H183" s="236" t="s">
        <v>419</v>
      </c>
      <c r="I183" s="236" t="s">
        <v>378</v>
      </c>
      <c r="J183" s="236"/>
      <c r="K183" s="282"/>
    </row>
    <row r="184" spans="2:11" s="1" customFormat="1" ht="15" customHeight="1">
      <c r="B184" s="259"/>
      <c r="C184" s="236" t="s">
        <v>407</v>
      </c>
      <c r="D184" s="236"/>
      <c r="E184" s="236"/>
      <c r="F184" s="257" t="s">
        <v>343</v>
      </c>
      <c r="G184" s="236"/>
      <c r="H184" s="236" t="s">
        <v>420</v>
      </c>
      <c r="I184" s="236" t="s">
        <v>378</v>
      </c>
      <c r="J184" s="236"/>
      <c r="K184" s="282"/>
    </row>
    <row r="185" spans="2:11" s="1" customFormat="1" ht="15" customHeight="1">
      <c r="B185" s="259"/>
      <c r="C185" s="236" t="s">
        <v>94</v>
      </c>
      <c r="D185" s="236"/>
      <c r="E185" s="236"/>
      <c r="F185" s="257" t="s">
        <v>349</v>
      </c>
      <c r="G185" s="236"/>
      <c r="H185" s="236" t="s">
        <v>421</v>
      </c>
      <c r="I185" s="236" t="s">
        <v>345</v>
      </c>
      <c r="J185" s="236">
        <v>50</v>
      </c>
      <c r="K185" s="282"/>
    </row>
    <row r="186" spans="2:11" s="1" customFormat="1" ht="15" customHeight="1">
      <c r="B186" s="259"/>
      <c r="C186" s="236" t="s">
        <v>422</v>
      </c>
      <c r="D186" s="236"/>
      <c r="E186" s="236"/>
      <c r="F186" s="257" t="s">
        <v>349</v>
      </c>
      <c r="G186" s="236"/>
      <c r="H186" s="236" t="s">
        <v>423</v>
      </c>
      <c r="I186" s="236" t="s">
        <v>424</v>
      </c>
      <c r="J186" s="236"/>
      <c r="K186" s="282"/>
    </row>
    <row r="187" spans="2:11" s="1" customFormat="1" ht="15" customHeight="1">
      <c r="B187" s="259"/>
      <c r="C187" s="236" t="s">
        <v>425</v>
      </c>
      <c r="D187" s="236"/>
      <c r="E187" s="236"/>
      <c r="F187" s="257" t="s">
        <v>349</v>
      </c>
      <c r="G187" s="236"/>
      <c r="H187" s="236" t="s">
        <v>426</v>
      </c>
      <c r="I187" s="236" t="s">
        <v>424</v>
      </c>
      <c r="J187" s="236"/>
      <c r="K187" s="282"/>
    </row>
    <row r="188" spans="2:11" s="1" customFormat="1" ht="15" customHeight="1">
      <c r="B188" s="259"/>
      <c r="C188" s="236" t="s">
        <v>427</v>
      </c>
      <c r="D188" s="236"/>
      <c r="E188" s="236"/>
      <c r="F188" s="257" t="s">
        <v>349</v>
      </c>
      <c r="G188" s="236"/>
      <c r="H188" s="236" t="s">
        <v>428</v>
      </c>
      <c r="I188" s="236" t="s">
        <v>424</v>
      </c>
      <c r="J188" s="236"/>
      <c r="K188" s="282"/>
    </row>
    <row r="189" spans="2:11" s="1" customFormat="1" ht="15" customHeight="1">
      <c r="B189" s="259"/>
      <c r="C189" s="295" t="s">
        <v>429</v>
      </c>
      <c r="D189" s="236"/>
      <c r="E189" s="236"/>
      <c r="F189" s="257" t="s">
        <v>349</v>
      </c>
      <c r="G189" s="236"/>
      <c r="H189" s="236" t="s">
        <v>430</v>
      </c>
      <c r="I189" s="236" t="s">
        <v>431</v>
      </c>
      <c r="J189" s="296" t="s">
        <v>432</v>
      </c>
      <c r="K189" s="282"/>
    </row>
    <row r="190" spans="2:11" s="1" customFormat="1" ht="15" customHeight="1">
      <c r="B190" s="259"/>
      <c r="C190" s="295" t="s">
        <v>39</v>
      </c>
      <c r="D190" s="236"/>
      <c r="E190" s="236"/>
      <c r="F190" s="257" t="s">
        <v>343</v>
      </c>
      <c r="G190" s="236"/>
      <c r="H190" s="233" t="s">
        <v>433</v>
      </c>
      <c r="I190" s="236" t="s">
        <v>434</v>
      </c>
      <c r="J190" s="236"/>
      <c r="K190" s="282"/>
    </row>
    <row r="191" spans="2:11" s="1" customFormat="1" ht="15" customHeight="1">
      <c r="B191" s="259"/>
      <c r="C191" s="295" t="s">
        <v>435</v>
      </c>
      <c r="D191" s="236"/>
      <c r="E191" s="236"/>
      <c r="F191" s="257" t="s">
        <v>343</v>
      </c>
      <c r="G191" s="236"/>
      <c r="H191" s="236" t="s">
        <v>436</v>
      </c>
      <c r="I191" s="236" t="s">
        <v>378</v>
      </c>
      <c r="J191" s="236"/>
      <c r="K191" s="282"/>
    </row>
    <row r="192" spans="2:11" s="1" customFormat="1" ht="15" customHeight="1">
      <c r="B192" s="259"/>
      <c r="C192" s="295" t="s">
        <v>437</v>
      </c>
      <c r="D192" s="236"/>
      <c r="E192" s="236"/>
      <c r="F192" s="257" t="s">
        <v>343</v>
      </c>
      <c r="G192" s="236"/>
      <c r="H192" s="236" t="s">
        <v>438</v>
      </c>
      <c r="I192" s="236" t="s">
        <v>378</v>
      </c>
      <c r="J192" s="236"/>
      <c r="K192" s="282"/>
    </row>
    <row r="193" spans="2:11" s="1" customFormat="1" ht="15" customHeight="1">
      <c r="B193" s="259"/>
      <c r="C193" s="295" t="s">
        <v>439</v>
      </c>
      <c r="D193" s="236"/>
      <c r="E193" s="236"/>
      <c r="F193" s="257" t="s">
        <v>349</v>
      </c>
      <c r="G193" s="236"/>
      <c r="H193" s="236" t="s">
        <v>440</v>
      </c>
      <c r="I193" s="236" t="s">
        <v>378</v>
      </c>
      <c r="J193" s="236"/>
      <c r="K193" s="282"/>
    </row>
    <row r="194" spans="2:11" s="1" customFormat="1" ht="15" customHeight="1">
      <c r="B194" s="288"/>
      <c r="C194" s="297"/>
      <c r="D194" s="268"/>
      <c r="E194" s="268"/>
      <c r="F194" s="268"/>
      <c r="G194" s="268"/>
      <c r="H194" s="268"/>
      <c r="I194" s="268"/>
      <c r="J194" s="268"/>
      <c r="K194" s="289"/>
    </row>
    <row r="195" spans="2:11" s="1" customFormat="1" ht="18.75" customHeight="1">
      <c r="B195" s="270"/>
      <c r="C195" s="280"/>
      <c r="D195" s="280"/>
      <c r="E195" s="280"/>
      <c r="F195" s="290"/>
      <c r="G195" s="280"/>
      <c r="H195" s="280"/>
      <c r="I195" s="280"/>
      <c r="J195" s="280"/>
      <c r="K195" s="270"/>
    </row>
    <row r="196" spans="2:11" s="1" customFormat="1" ht="18.75" customHeight="1">
      <c r="B196" s="270"/>
      <c r="C196" s="280"/>
      <c r="D196" s="280"/>
      <c r="E196" s="280"/>
      <c r="F196" s="290"/>
      <c r="G196" s="280"/>
      <c r="H196" s="280"/>
      <c r="I196" s="280"/>
      <c r="J196" s="280"/>
      <c r="K196" s="270"/>
    </row>
    <row r="197" spans="2:11" s="1" customFormat="1" ht="18.75" customHeight="1"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</row>
    <row r="198" spans="2:11" s="1" customFormat="1" ht="13.5">
      <c r="B198" s="225"/>
      <c r="C198" s="226"/>
      <c r="D198" s="226"/>
      <c r="E198" s="226"/>
      <c r="F198" s="226"/>
      <c r="G198" s="226"/>
      <c r="H198" s="226"/>
      <c r="I198" s="226"/>
      <c r="J198" s="226"/>
      <c r="K198" s="227"/>
    </row>
    <row r="199" spans="2:11" s="1" customFormat="1" ht="21">
      <c r="B199" s="228"/>
      <c r="C199" s="352" t="s">
        <v>441</v>
      </c>
      <c r="D199" s="352"/>
      <c r="E199" s="352"/>
      <c r="F199" s="352"/>
      <c r="G199" s="352"/>
      <c r="H199" s="352"/>
      <c r="I199" s="352"/>
      <c r="J199" s="352"/>
      <c r="K199" s="229"/>
    </row>
    <row r="200" spans="2:11" s="1" customFormat="1" ht="25.5" customHeight="1">
      <c r="B200" s="228"/>
      <c r="C200" s="298" t="s">
        <v>442</v>
      </c>
      <c r="D200" s="298"/>
      <c r="E200" s="298"/>
      <c r="F200" s="298" t="s">
        <v>443</v>
      </c>
      <c r="G200" s="299"/>
      <c r="H200" s="353" t="s">
        <v>444</v>
      </c>
      <c r="I200" s="353"/>
      <c r="J200" s="353"/>
      <c r="K200" s="229"/>
    </row>
    <row r="201" spans="2:11" s="1" customFormat="1" ht="5.25" customHeight="1">
      <c r="B201" s="259"/>
      <c r="C201" s="254"/>
      <c r="D201" s="254"/>
      <c r="E201" s="254"/>
      <c r="F201" s="254"/>
      <c r="G201" s="280"/>
      <c r="H201" s="254"/>
      <c r="I201" s="254"/>
      <c r="J201" s="254"/>
      <c r="K201" s="282"/>
    </row>
    <row r="202" spans="2:11" s="1" customFormat="1" ht="15" customHeight="1">
      <c r="B202" s="259"/>
      <c r="C202" s="236" t="s">
        <v>434</v>
      </c>
      <c r="D202" s="236"/>
      <c r="E202" s="236"/>
      <c r="F202" s="257" t="s">
        <v>40</v>
      </c>
      <c r="G202" s="236"/>
      <c r="H202" s="354" t="s">
        <v>445</v>
      </c>
      <c r="I202" s="354"/>
      <c r="J202" s="354"/>
      <c r="K202" s="282"/>
    </row>
    <row r="203" spans="2:11" s="1" customFormat="1" ht="15" customHeight="1">
      <c r="B203" s="259"/>
      <c r="C203" s="236"/>
      <c r="D203" s="236"/>
      <c r="E203" s="236"/>
      <c r="F203" s="257" t="s">
        <v>41</v>
      </c>
      <c r="G203" s="236"/>
      <c r="H203" s="354" t="s">
        <v>446</v>
      </c>
      <c r="I203" s="354"/>
      <c r="J203" s="354"/>
      <c r="K203" s="282"/>
    </row>
    <row r="204" spans="2:11" s="1" customFormat="1" ht="15" customHeight="1">
      <c r="B204" s="259"/>
      <c r="C204" s="236"/>
      <c r="D204" s="236"/>
      <c r="E204" s="236"/>
      <c r="F204" s="257" t="s">
        <v>44</v>
      </c>
      <c r="G204" s="236"/>
      <c r="H204" s="354" t="s">
        <v>447</v>
      </c>
      <c r="I204" s="354"/>
      <c r="J204" s="354"/>
      <c r="K204" s="282"/>
    </row>
    <row r="205" spans="2:11" s="1" customFormat="1" ht="15" customHeight="1">
      <c r="B205" s="259"/>
      <c r="C205" s="236"/>
      <c r="D205" s="236"/>
      <c r="E205" s="236"/>
      <c r="F205" s="257" t="s">
        <v>42</v>
      </c>
      <c r="G205" s="236"/>
      <c r="H205" s="354" t="s">
        <v>448</v>
      </c>
      <c r="I205" s="354"/>
      <c r="J205" s="354"/>
      <c r="K205" s="282"/>
    </row>
    <row r="206" spans="2:11" s="1" customFormat="1" ht="15" customHeight="1">
      <c r="B206" s="259"/>
      <c r="C206" s="236"/>
      <c r="D206" s="236"/>
      <c r="E206" s="236"/>
      <c r="F206" s="257" t="s">
        <v>43</v>
      </c>
      <c r="G206" s="236"/>
      <c r="H206" s="354" t="s">
        <v>449</v>
      </c>
      <c r="I206" s="354"/>
      <c r="J206" s="354"/>
      <c r="K206" s="282"/>
    </row>
    <row r="207" spans="2:11" s="1" customFormat="1" ht="15" customHeight="1">
      <c r="B207" s="259"/>
      <c r="C207" s="236"/>
      <c r="D207" s="236"/>
      <c r="E207" s="236"/>
      <c r="F207" s="257"/>
      <c r="G207" s="236"/>
      <c r="H207" s="236"/>
      <c r="I207" s="236"/>
      <c r="J207" s="236"/>
      <c r="K207" s="282"/>
    </row>
    <row r="208" spans="2:11" s="1" customFormat="1" ht="15" customHeight="1">
      <c r="B208" s="259"/>
      <c r="C208" s="236" t="s">
        <v>390</v>
      </c>
      <c r="D208" s="236"/>
      <c r="E208" s="236"/>
      <c r="F208" s="257" t="s">
        <v>73</v>
      </c>
      <c r="G208" s="236"/>
      <c r="H208" s="354" t="s">
        <v>450</v>
      </c>
      <c r="I208" s="354"/>
      <c r="J208" s="354"/>
      <c r="K208" s="282"/>
    </row>
    <row r="209" spans="2:11" s="1" customFormat="1" ht="15" customHeight="1">
      <c r="B209" s="259"/>
      <c r="C209" s="236"/>
      <c r="D209" s="236"/>
      <c r="E209" s="236"/>
      <c r="F209" s="257" t="s">
        <v>285</v>
      </c>
      <c r="G209" s="236"/>
      <c r="H209" s="354" t="s">
        <v>286</v>
      </c>
      <c r="I209" s="354"/>
      <c r="J209" s="354"/>
      <c r="K209" s="282"/>
    </row>
    <row r="210" spans="2:11" s="1" customFormat="1" ht="15" customHeight="1">
      <c r="B210" s="259"/>
      <c r="C210" s="236"/>
      <c r="D210" s="236"/>
      <c r="E210" s="236"/>
      <c r="F210" s="257" t="s">
        <v>283</v>
      </c>
      <c r="G210" s="236"/>
      <c r="H210" s="354" t="s">
        <v>451</v>
      </c>
      <c r="I210" s="354"/>
      <c r="J210" s="354"/>
      <c r="K210" s="282"/>
    </row>
    <row r="211" spans="2:11" s="1" customFormat="1" ht="15" customHeight="1">
      <c r="B211" s="300"/>
      <c r="C211" s="236"/>
      <c r="D211" s="236"/>
      <c r="E211" s="236"/>
      <c r="F211" s="257" t="s">
        <v>287</v>
      </c>
      <c r="G211" s="295"/>
      <c r="H211" s="355" t="s">
        <v>288</v>
      </c>
      <c r="I211" s="355"/>
      <c r="J211" s="355"/>
      <c r="K211" s="301"/>
    </row>
    <row r="212" spans="2:11" s="1" customFormat="1" ht="15" customHeight="1">
      <c r="B212" s="300"/>
      <c r="C212" s="236"/>
      <c r="D212" s="236"/>
      <c r="E212" s="236"/>
      <c r="F212" s="257" t="s">
        <v>289</v>
      </c>
      <c r="G212" s="295"/>
      <c r="H212" s="355" t="s">
        <v>452</v>
      </c>
      <c r="I212" s="355"/>
      <c r="J212" s="355"/>
      <c r="K212" s="301"/>
    </row>
    <row r="213" spans="2:11" s="1" customFormat="1" ht="15" customHeight="1">
      <c r="B213" s="300"/>
      <c r="C213" s="236"/>
      <c r="D213" s="236"/>
      <c r="E213" s="236"/>
      <c r="F213" s="257"/>
      <c r="G213" s="295"/>
      <c r="H213" s="286"/>
      <c r="I213" s="286"/>
      <c r="J213" s="286"/>
      <c r="K213" s="301"/>
    </row>
    <row r="214" spans="2:11" s="1" customFormat="1" ht="15" customHeight="1">
      <c r="B214" s="300"/>
      <c r="C214" s="236" t="s">
        <v>414</v>
      </c>
      <c r="D214" s="236"/>
      <c r="E214" s="236"/>
      <c r="F214" s="257">
        <v>1</v>
      </c>
      <c r="G214" s="295"/>
      <c r="H214" s="355" t="s">
        <v>453</v>
      </c>
      <c r="I214" s="355"/>
      <c r="J214" s="355"/>
      <c r="K214" s="301"/>
    </row>
    <row r="215" spans="2:11" s="1" customFormat="1" ht="15" customHeight="1">
      <c r="B215" s="300"/>
      <c r="C215" s="236"/>
      <c r="D215" s="236"/>
      <c r="E215" s="236"/>
      <c r="F215" s="257">
        <v>2</v>
      </c>
      <c r="G215" s="295"/>
      <c r="H215" s="355" t="s">
        <v>454</v>
      </c>
      <c r="I215" s="355"/>
      <c r="J215" s="355"/>
      <c r="K215" s="301"/>
    </row>
    <row r="216" spans="2:11" s="1" customFormat="1" ht="15" customHeight="1">
      <c r="B216" s="300"/>
      <c r="C216" s="236"/>
      <c r="D216" s="236"/>
      <c r="E216" s="236"/>
      <c r="F216" s="257">
        <v>3</v>
      </c>
      <c r="G216" s="295"/>
      <c r="H216" s="355" t="s">
        <v>455</v>
      </c>
      <c r="I216" s="355"/>
      <c r="J216" s="355"/>
      <c r="K216" s="301"/>
    </row>
    <row r="217" spans="2:11" s="1" customFormat="1" ht="15" customHeight="1">
      <c r="B217" s="300"/>
      <c r="C217" s="236"/>
      <c r="D217" s="236"/>
      <c r="E217" s="236"/>
      <c r="F217" s="257">
        <v>4</v>
      </c>
      <c r="G217" s="295"/>
      <c r="H217" s="355" t="s">
        <v>456</v>
      </c>
      <c r="I217" s="355"/>
      <c r="J217" s="355"/>
      <c r="K217" s="301"/>
    </row>
    <row r="218" spans="2:11" s="1" customFormat="1" ht="12.75" customHeight="1">
      <c r="B218" s="302"/>
      <c r="C218" s="303"/>
      <c r="D218" s="303"/>
      <c r="E218" s="303"/>
      <c r="F218" s="303"/>
      <c r="G218" s="303"/>
      <c r="H218" s="303"/>
      <c r="I218" s="303"/>
      <c r="J218" s="303"/>
      <c r="K218" s="30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2023-11-10T10:19:41Z</dcterms:created>
  <dcterms:modified xsi:type="dcterms:W3CDTF">2023-11-22T05:20:09Z</dcterms:modified>
  <cp:category/>
  <cp:version/>
  <cp:contentType/>
  <cp:contentStatus/>
</cp:coreProperties>
</file>