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207_0342 - SO1 Údržb..." sheetId="2" r:id="rId2"/>
    <sheet name="2023-207_0344 - SO2 Údržb...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'2023-207_0342 - SO1 Údržb...'!$C$82:$L$97</definedName>
    <definedName name="_xlnm.Print_Area" localSheetId="1">'2023-207_0342 - SO1 Údržb...'!$C$4:$K$41,'2023-207_0342 - SO1 Údržb...'!$C$47:$K$64,'2023-207_0342 - SO1 Údržb...'!$C$70:$L$97</definedName>
    <definedName name="_xlnm._FilterDatabase" localSheetId="2" hidden="1">'2023-207_0344 - SO2 Údržb...'!$C$82:$L$97</definedName>
    <definedName name="_xlnm.Print_Area" localSheetId="2">'2023-207_0344 - SO2 Údržb...'!$C$4:$K$41,'2023-207_0344 - SO2 Údržb...'!$C$47:$K$64,'2023-207_0344 - SO2 Údržb...'!$C$70:$L$97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'2023-207_0342 - SO1 Údržb...'!$82:$82</definedName>
    <definedName name="_xlnm.Print_Titles" localSheetId="2">'2023-207_0344 - SO2 Údržb...'!$82:$82</definedName>
  </definedNames>
  <calcPr fullCalcOnLoad="1"/>
</workbook>
</file>

<file path=xl/sharedStrings.xml><?xml version="1.0" encoding="utf-8"?>
<sst xmlns="http://schemas.openxmlformats.org/spreadsheetml/2006/main" count="1049" uniqueCount="340">
  <si>
    <t>Export Komplet</t>
  </si>
  <si>
    <t>VZ</t>
  </si>
  <si>
    <t>2.0</t>
  </si>
  <si>
    <t>ZAMOK</t>
  </si>
  <si>
    <t>False</t>
  </si>
  <si>
    <t>True</t>
  </si>
  <si>
    <t>{29e59e3e-6125-4f70-b137-01dd115e6870}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</si>
  <si>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</si>
  <si>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</si>
  <si>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</si>
  <si>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</si>
  <si>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</si>
  <si>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</si>
  <si>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</si>
  <si>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</si>
  <si>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2023-207_342,344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</si>
  <si>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</si>
  <si>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</si>
  <si>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Veselí</t>
  </si>
  <si>
    <t>KSO:</t>
  </si>
  <si>
    <t/>
  </si>
  <si>
    <t>CC-CZ:</t>
  </si>
  <si>
    <t>Místo:</t>
  </si>
  <si>
    <t>Veselí nad Lužnicí</t>
  </si>
  <si>
    <t>Datum:</t>
  </si>
  <si>
    <t>19. 10. 2023</t>
  </si>
  <si>
    <t>Zadavatel:</t>
  </si>
  <si>
    <t>IČ:</t>
  </si>
  <si>
    <t>SPÚ OVHS České Budějovice</t>
  </si>
  <si>
    <t>DIČ:</t>
  </si>
  <si>
    <t>Uchazeč:</t>
  </si>
  <si>
    <t>Vyplň údaj</t>
  </si>
  <si>
    <t>Projektant:</t>
  </si>
  <si>
    <t xml:space="preserve"> </t>
  </si>
  <si>
    <t>Zpracovatel:</t>
  </si>
  <si>
    <t>Bc. Karel Janeček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</si>
  <si>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</si>
  <si>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</si>
  <si>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</si>
  <si>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</si>
  <si>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</si>
  <si>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</si>
  <si>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</si>
  <si>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</si>
  <si>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</si>
  <si>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</si>
  <si>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</si>
  <si>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</si>
  <si>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</si>
  <si>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</si>
  <si>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</si>
  <si>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</si>
  <si>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</si>
  <si>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</si>
  <si>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</si>
  <si>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</si>
  <si>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</si>
  <si>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</si>
  <si>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</si>
  <si>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</si>
  <si>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</si>
  <si>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</si>
  <si>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</si>
  <si>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</si>
  <si>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</si>
  <si>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</si>
  <si>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</si>
  <si>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</si>
  <si>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</si>
  <si>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</si>
  <si>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</si>
  <si>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</si>
  <si>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</si>
  <si>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</si>
  <si>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</si>
  <si>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</si>
  <si>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</si>
  <si>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</si>
  <si>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</si>
  <si>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2023-207_0342</t>
  </si>
  <si>
    <t>SO1 Údržba HOZ Veselí nad Lužnicí HOZ L21</t>
  </si>
  <si>
    <t>STA</t>
  </si>
  <si>
    <t>1</t>
  </si>
  <si>
    <t>{7327df18-d9e3-41a7-ae9d-1d07b5e8d339}</t>
  </si>
  <si>
    <t>2</t>
  </si>
  <si>
    <t>2023-207_0344</t>
  </si>
  <si>
    <t>SO2 Údržba HOZ Veselí nad Lužnicí HOZ L21-2</t>
  </si>
  <si>
    <t>{2f3c7dd7-9dd7-4983-bbdc-89e4f3350f7d}</t>
  </si>
  <si>
    <t>KRYCÍ LIST SOUPISU PRACÍ</t>
  </si>
  <si>
    <t>Objekt:</t>
  </si>
  <si>
    <t>2023-207_0342 - SO1 Údržba HOZ Veselí nad Lužnicí HOZ L21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</si>
  <si>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</si>
  <si>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</si>
  <si>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</si>
  <si>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</si>
  <si>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</si>
  <si>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</si>
  <si>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</si>
  <si>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</si>
  <si>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</si>
  <si>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</si>
  <si>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</si>
  <si>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</si>
  <si>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</si>
  <si>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</si>
  <si>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</si>
  <si>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</si>
  <si>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</si>
  <si>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</si>
  <si>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</si>
  <si>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</si>
  <si>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</si>
  <si>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</si>
  <si>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</si>
  <si>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</si>
  <si>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</si>
  <si>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</si>
  <si>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</si>
  <si>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</si>
  <si>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</si>
  <si>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</si>
  <si>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</si>
  <si>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</si>
  <si>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111103323</t>
  </si>
  <si>
    <t>Kosení po vegetačním období vodního rostlinstva na břehu hustého</t>
  </si>
  <si>
    <t>ha</t>
  </si>
  <si>
    <t>CS ÚRS 2023 02</t>
  </si>
  <si>
    <t>4</t>
  </si>
  <si>
    <t>748235616</t>
  </si>
  <si>
    <t>PP</t>
  </si>
  <si>
    <t>Kosení travin a vodních rostlin po vegetačním období vodního rostlinstva na břehu hustého</t>
  </si>
  <si>
    <t>Online PSC</t>
  </si>
  <si>
    <t>https://podminky.urs.cz/item/CS_URS_2023_02/111103323</t>
  </si>
  <si>
    <t>VV</t>
  </si>
  <si>
    <t>53*7/10000</t>
  </si>
  <si>
    <t>185803107</t>
  </si>
  <si>
    <t>Shrabání pokoseného vodního rostlinstva z břehu i z vody s odvozem do 20 km</t>
  </si>
  <si>
    <t>473302707</t>
  </si>
  <si>
    <t>Shrabání pokoseného porostu a organických naplavenin s odvozem do 20 km vodního rostlinstva z břehu i z vody</t>
  </si>
  <si>
    <t>https://podminky.urs.cz/item/CS_URS_2023_02/185803107</t>
  </si>
  <si>
    <t>0,037</t>
  </si>
  <si>
    <t>3</t>
  </si>
  <si>
    <t>R-033</t>
  </si>
  <si>
    <t xml:space="preserve">Ekologická likvidace vodního porostu - v souladu se zákonem  o odpadech č. 541/2020 Sb.v platném znění     </t>
  </si>
  <si>
    <t>1097947533</t>
  </si>
  <si>
    <t xml:space="preserve">Ekologická likvidace vodního porostu - v souladu se zákonem o odpadech č. 541/2020 Sb.v platném znění </t>
  </si>
  <si>
    <t>P</t>
  </si>
  <si>
    <t xml:space="preserve">Poznámka k položce:
porost bude zlikvidován např. uložením na skládce TKO, odvozem na bioplynovou stanici, uložením na polní hnojiště apod., položka neřeší vodorovné přemístění porostu
</t>
  </si>
  <si>
    <t>2023-207_0344 - SO2 Údržba HOZ Veselí nad Lužnicí HOZ L21-2</t>
  </si>
  <si>
    <t>382167110</t>
  </si>
  <si>
    <t>64*7/10000</t>
  </si>
  <si>
    <t>-917662138</t>
  </si>
  <si>
    <t>0,045</t>
  </si>
  <si>
    <t>1639890177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</si>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</sst>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horizontal="right" vertical="center"/>
      <protection/>
    </xf>
    <xf numFmtId="4" fontId="15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23" TargetMode="External" /><Relationship Id="rId2" Type="http://schemas.openxmlformats.org/officeDocument/2006/relationships/hyperlink" Target="https://podminky.urs.cz/item/CS_URS_2023_02/185803107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23" TargetMode="External" /><Relationship Id="rId2" Type="http://schemas.openxmlformats.org/officeDocument/2006/relationships/hyperlink" Target="https://podminky.urs.cz/item/CS_URS_2023_02/185803107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6" t="s">
        <v>7</v>
      </c>
      <c r="BT2" s="16" t="s">
        <v>8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G5" s="27" t="s">
        <v>16</v>
      </c>
      <c r="BS5" s="16" t="s">
        <v>7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G6" s="30"/>
      <c r="BS6" s="16" t="s">
        <v>7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21</v>
      </c>
      <c r="AL7" s="21"/>
      <c r="AM7" s="21"/>
      <c r="AN7" s="26" t="s">
        <v>20</v>
      </c>
      <c r="AO7" s="21"/>
      <c r="AP7" s="21"/>
      <c r="AQ7" s="21"/>
      <c r="AR7" s="19"/>
      <c r="BG7" s="30"/>
      <c r="BS7" s="16" t="s">
        <v>7</v>
      </c>
    </row>
    <row r="8" spans="2:71" s="1" customFormat="1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G8" s="30"/>
      <c r="BS8" s="16" t="s">
        <v>7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0"/>
      <c r="BS9" s="16" t="s">
        <v>7</v>
      </c>
    </row>
    <row r="10" spans="2:71" s="1" customFormat="1" ht="12" customHeight="1">
      <c r="B10" s="20"/>
      <c r="C10" s="21"/>
      <c r="D10" s="31" t="s">
        <v>26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27</v>
      </c>
      <c r="AL10" s="21"/>
      <c r="AM10" s="21"/>
      <c r="AN10" s="26" t="s">
        <v>20</v>
      </c>
      <c r="AO10" s="21"/>
      <c r="AP10" s="21"/>
      <c r="AQ10" s="21"/>
      <c r="AR10" s="19"/>
      <c r="BG10" s="30"/>
      <c r="BS10" s="16" t="s">
        <v>7</v>
      </c>
    </row>
    <row r="11" spans="2:71" s="1" customFormat="1" ht="18.45" customHeight="1">
      <c r="B11" s="20"/>
      <c r="C11" s="21"/>
      <c r="D11" s="21"/>
      <c r="E11" s="26" t="s">
        <v>28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29</v>
      </c>
      <c r="AL11" s="21"/>
      <c r="AM11" s="21"/>
      <c r="AN11" s="26" t="s">
        <v>20</v>
      </c>
      <c r="AO11" s="21"/>
      <c r="AP11" s="21"/>
      <c r="AQ11" s="21"/>
      <c r="AR11" s="19"/>
      <c r="BG11" s="30"/>
      <c r="BS11" s="16" t="s">
        <v>7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0"/>
      <c r="BS12" s="16" t="s">
        <v>7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27</v>
      </c>
      <c r="AL13" s="21"/>
      <c r="AM13" s="21"/>
      <c r="AN13" s="33" t="s">
        <v>31</v>
      </c>
      <c r="AO13" s="21"/>
      <c r="AP13" s="21"/>
      <c r="AQ13" s="21"/>
      <c r="AR13" s="19"/>
      <c r="BG13" s="30"/>
      <c r="BS13" s="16" t="s">
        <v>7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29</v>
      </c>
      <c r="AL14" s="21"/>
      <c r="AM14" s="21"/>
      <c r="AN14" s="33" t="s">
        <v>31</v>
      </c>
      <c r="AO14" s="21"/>
      <c r="AP14" s="21"/>
      <c r="AQ14" s="21"/>
      <c r="AR14" s="19"/>
      <c r="BG14" s="30"/>
      <c r="BS14" s="16" t="s">
        <v>7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27</v>
      </c>
      <c r="AL16" s="21"/>
      <c r="AM16" s="21"/>
      <c r="AN16" s="26" t="s">
        <v>20</v>
      </c>
      <c r="AO16" s="21"/>
      <c r="AP16" s="21"/>
      <c r="AQ16" s="21"/>
      <c r="AR16" s="19"/>
      <c r="BG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33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29</v>
      </c>
      <c r="AL17" s="21"/>
      <c r="AM17" s="21"/>
      <c r="AN17" s="26" t="s">
        <v>20</v>
      </c>
      <c r="AO17" s="21"/>
      <c r="AP17" s="21"/>
      <c r="AQ17" s="21"/>
      <c r="AR17" s="19"/>
      <c r="BG17" s="30"/>
      <c r="BS17" s="16" t="s">
        <v>5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0"/>
      <c r="BS18" s="16" t="s">
        <v>7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27</v>
      </c>
      <c r="AL19" s="21"/>
      <c r="AM19" s="21"/>
      <c r="AN19" s="26" t="s">
        <v>20</v>
      </c>
      <c r="AO19" s="21"/>
      <c r="AP19" s="21"/>
      <c r="AQ19" s="21"/>
      <c r="AR19" s="19"/>
      <c r="BG19" s="30"/>
      <c r="BS19" s="16" t="s">
        <v>7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29</v>
      </c>
      <c r="AL20" s="21"/>
      <c r="AM20" s="21"/>
      <c r="AN20" s="26" t="s">
        <v>20</v>
      </c>
      <c r="AO20" s="21"/>
      <c r="AP20" s="21"/>
      <c r="AQ20" s="21"/>
      <c r="AR20" s="19"/>
      <c r="BG20" s="30"/>
      <c r="BS20" s="16" t="s">
        <v>5</v>
      </c>
    </row>
    <row r="21" spans="2:59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0"/>
    </row>
    <row r="22" spans="2:59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0"/>
    </row>
    <row r="23" spans="2:59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G23" s="30"/>
    </row>
    <row r="24" spans="2:59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0"/>
    </row>
    <row r="25" spans="2:59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G25" s="30"/>
    </row>
    <row r="26" spans="1:59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G26" s="30"/>
    </row>
    <row r="27" spans="1:59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G27" s="30"/>
    </row>
    <row r="28" spans="1:59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G28" s="30"/>
    </row>
    <row r="29" spans="1:59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ROUND(BB54,2)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ROUND(AX54,2)</f>
        <v>0</v>
      </c>
      <c r="AL29" s="46"/>
      <c r="AM29" s="46"/>
      <c r="AN29" s="46"/>
      <c r="AO29" s="46"/>
      <c r="AP29" s="46"/>
      <c r="AQ29" s="46"/>
      <c r="AR29" s="49"/>
      <c r="BG29" s="50"/>
    </row>
    <row r="30" spans="1:59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ROUND(BC54,2)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ROUND(AY54,2)</f>
        <v>0</v>
      </c>
      <c r="AL30" s="46"/>
      <c r="AM30" s="46"/>
      <c r="AN30" s="46"/>
      <c r="AO30" s="46"/>
      <c r="AP30" s="46"/>
      <c r="AQ30" s="46"/>
      <c r="AR30" s="49"/>
      <c r="BG30" s="50"/>
    </row>
    <row r="31" spans="1:59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ROUND(BD54,2)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G31" s="50"/>
    </row>
    <row r="32" spans="1:59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ROUND(BE54,2)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G32" s="50"/>
    </row>
    <row r="33" spans="1:59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ROUND(BF54,2)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G33" s="3"/>
    </row>
    <row r="34" spans="1:59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G34" s="37"/>
    </row>
    <row r="35" spans="1:59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G35" s="37"/>
    </row>
    <row r="36" spans="1:59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G36" s="37"/>
    </row>
    <row r="37" spans="1:59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G37" s="37"/>
    </row>
    <row r="41" spans="1:59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G41" s="37"/>
    </row>
    <row r="42" spans="1:59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G42" s="37"/>
    </row>
    <row r="43" spans="1:59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G43" s="37"/>
    </row>
    <row r="44" spans="1:59" s="4" customFormat="1" ht="12" customHeight="1">
      <c r="A44" s="4"/>
      <c r="B44" s="62"/>
      <c r="C44" s="31" t="s">
        <v>14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2023-207_342,344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G44" s="4"/>
    </row>
    <row r="45" spans="1:59" s="5" customFormat="1" ht="36.95" customHeight="1">
      <c r="A45" s="5"/>
      <c r="B45" s="65"/>
      <c r="C45" s="66" t="s">
        <v>17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Veselí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G45" s="5"/>
    </row>
    <row r="46" spans="1:59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G46" s="37"/>
    </row>
    <row r="47" spans="1:59" s="2" customFormat="1" ht="12" customHeight="1">
      <c r="A47" s="37"/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Veselí nad Lužnicí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71" t="str">
        <f>IF(AN8="","",AN8)</f>
        <v>19. 10. 2023</v>
      </c>
      <c r="AN47" s="71"/>
      <c r="AO47" s="39"/>
      <c r="AP47" s="39"/>
      <c r="AQ47" s="39"/>
      <c r="AR47" s="43"/>
      <c r="BG47" s="37"/>
    </row>
    <row r="48" spans="1:59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G48" s="37"/>
    </row>
    <row r="49" spans="1:59" s="2" customFormat="1" ht="15.6" customHeight="1">
      <c r="A49" s="37"/>
      <c r="B49" s="38"/>
      <c r="C49" s="31" t="s">
        <v>26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 OVHS České Budějovice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32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6"/>
      <c r="BG49" s="37"/>
    </row>
    <row r="50" spans="1:59" s="2" customFormat="1" ht="15.6" customHeight="1">
      <c r="A50" s="37"/>
      <c r="B50" s="38"/>
      <c r="C50" s="31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Bc. Karel Janeček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80"/>
      <c r="BG50" s="37"/>
    </row>
    <row r="51" spans="1:59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4"/>
      <c r="BG51" s="37"/>
    </row>
    <row r="52" spans="1:59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2" t="s">
        <v>69</v>
      </c>
      <c r="BE52" s="92" t="s">
        <v>70</v>
      </c>
      <c r="BF52" s="93" t="s">
        <v>71</v>
      </c>
      <c r="BG52" s="37"/>
    </row>
    <row r="53" spans="1:59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6"/>
      <c r="BG53" s="37"/>
    </row>
    <row r="54" spans="1:90" s="6" customFormat="1" ht="32.4" customHeight="1">
      <c r="A54" s="6"/>
      <c r="B54" s="97"/>
      <c r="C54" s="98" t="s">
        <v>72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ROUND(SUM(AG55:AG56),2)</f>
        <v>0</v>
      </c>
      <c r="AH54" s="100"/>
      <c r="AI54" s="100"/>
      <c r="AJ54" s="100"/>
      <c r="AK54" s="100"/>
      <c r="AL54" s="100"/>
      <c r="AM54" s="100"/>
      <c r="AN54" s="101">
        <f>SUM(AG54,AV54)</f>
        <v>0</v>
      </c>
      <c r="AO54" s="101"/>
      <c r="AP54" s="101"/>
      <c r="AQ54" s="102" t="s">
        <v>20</v>
      </c>
      <c r="AR54" s="103"/>
      <c r="AS54" s="104">
        <f>ROUND(SUM(AS55:AS56),2)</f>
        <v>0</v>
      </c>
      <c r="AT54" s="105">
        <f>ROUND(SUM(AT55:AT56),2)</f>
        <v>0</v>
      </c>
      <c r="AU54" s="106">
        <f>ROUND(SUM(AU55:AU56),2)</f>
        <v>0</v>
      </c>
      <c r="AV54" s="106">
        <f>ROUND(SUM(AX54:AY54),2)</f>
        <v>0</v>
      </c>
      <c r="AW54" s="107">
        <f>ROUND(SUM(AW55:AW56),5)</f>
        <v>0</v>
      </c>
      <c r="AX54" s="106">
        <f>ROUND(BB54*L29,2)</f>
        <v>0</v>
      </c>
      <c r="AY54" s="106">
        <f>ROUND(BC54*L30,2)</f>
        <v>0</v>
      </c>
      <c r="AZ54" s="106">
        <f>ROUND(BD54*L29,2)</f>
        <v>0</v>
      </c>
      <c r="BA54" s="106">
        <f>ROUND(BE54*L30,2)</f>
        <v>0</v>
      </c>
      <c r="BB54" s="106">
        <f>ROUND(SUM(BB55:BB56),2)</f>
        <v>0</v>
      </c>
      <c r="BC54" s="106">
        <f>ROUND(SUM(BC55:BC56),2)</f>
        <v>0</v>
      </c>
      <c r="BD54" s="106">
        <f>ROUND(SUM(BD55:BD56),2)</f>
        <v>0</v>
      </c>
      <c r="BE54" s="106">
        <f>ROUND(SUM(BE55:BE56),2)</f>
        <v>0</v>
      </c>
      <c r="BF54" s="108">
        <f>ROUND(SUM(BF55:BF56),2)</f>
        <v>0</v>
      </c>
      <c r="BG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6</v>
      </c>
      <c r="BX54" s="109" t="s">
        <v>77</v>
      </c>
      <c r="CL54" s="109" t="s">
        <v>20</v>
      </c>
    </row>
    <row r="55" spans="1:91" s="7" customFormat="1" ht="37.2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'2023-207_0342 - SO1 Údržb...'!K32</f>
        <v>0</v>
      </c>
      <c r="AH55" s="115"/>
      <c r="AI55" s="115"/>
      <c r="AJ55" s="115"/>
      <c r="AK55" s="115"/>
      <c r="AL55" s="115"/>
      <c r="AM55" s="115"/>
      <c r="AN55" s="116">
        <f>SUM(AG55,AV55)</f>
        <v>0</v>
      </c>
      <c r="AO55" s="115"/>
      <c r="AP55" s="115"/>
      <c r="AQ55" s="117" t="s">
        <v>81</v>
      </c>
      <c r="AR55" s="118"/>
      <c r="AS55" s="119">
        <f>'2023-207_0342 - SO1 Údržb...'!K30</f>
        <v>0</v>
      </c>
      <c r="AT55" s="120">
        <f>'2023-207_0342 - SO1 Údržb...'!K31</f>
        <v>0</v>
      </c>
      <c r="AU55" s="120">
        <v>0</v>
      </c>
      <c r="AV55" s="120">
        <f>ROUND(SUM(AX55:AY55),2)</f>
        <v>0</v>
      </c>
      <c r="AW55" s="121">
        <f>'2023-207_0342 - SO1 Údržb...'!T83</f>
        <v>0</v>
      </c>
      <c r="AX55" s="120">
        <f>'2023-207_0342 - SO1 Údržb...'!K35</f>
        <v>0</v>
      </c>
      <c r="AY55" s="120">
        <f>'2023-207_0342 - SO1 Údržb...'!K36</f>
        <v>0</v>
      </c>
      <c r="AZ55" s="120">
        <f>'2023-207_0342 - SO1 Údržb...'!K37</f>
        <v>0</v>
      </c>
      <c r="BA55" s="120">
        <f>'2023-207_0342 - SO1 Údržb...'!K38</f>
        <v>0</v>
      </c>
      <c r="BB55" s="120">
        <f>'2023-207_0342 - SO1 Údržb...'!F35</f>
        <v>0</v>
      </c>
      <c r="BC55" s="120">
        <f>'2023-207_0342 - SO1 Údržb...'!F36</f>
        <v>0</v>
      </c>
      <c r="BD55" s="120">
        <f>'2023-207_0342 - SO1 Údržb...'!F37</f>
        <v>0</v>
      </c>
      <c r="BE55" s="120">
        <f>'2023-207_0342 - SO1 Údržb...'!F38</f>
        <v>0</v>
      </c>
      <c r="BF55" s="122">
        <f>'2023-207_0342 - SO1 Údržb...'!F39</f>
        <v>0</v>
      </c>
      <c r="BG55" s="7"/>
      <c r="BT55" s="123" t="s">
        <v>82</v>
      </c>
      <c r="BV55" s="123" t="s">
        <v>76</v>
      </c>
      <c r="BW55" s="123" t="s">
        <v>83</v>
      </c>
      <c r="BX55" s="123" t="s">
        <v>6</v>
      </c>
      <c r="CL55" s="123" t="s">
        <v>20</v>
      </c>
      <c r="CM55" s="123" t="s">
        <v>84</v>
      </c>
    </row>
    <row r="56" spans="1:91" s="7" customFormat="1" ht="37.2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'2023-207_0344 - SO2 Údržb...'!K32</f>
        <v>0</v>
      </c>
      <c r="AH56" s="115"/>
      <c r="AI56" s="115"/>
      <c r="AJ56" s="115"/>
      <c r="AK56" s="115"/>
      <c r="AL56" s="115"/>
      <c r="AM56" s="115"/>
      <c r="AN56" s="116">
        <f>SUM(AG56,AV56)</f>
        <v>0</v>
      </c>
      <c r="AO56" s="115"/>
      <c r="AP56" s="115"/>
      <c r="AQ56" s="117" t="s">
        <v>81</v>
      </c>
      <c r="AR56" s="118"/>
      <c r="AS56" s="124">
        <f>'2023-207_0344 - SO2 Údržb...'!K30</f>
        <v>0</v>
      </c>
      <c r="AT56" s="125">
        <f>'2023-207_0344 - SO2 Údržb...'!K31</f>
        <v>0</v>
      </c>
      <c r="AU56" s="125">
        <v>0</v>
      </c>
      <c r="AV56" s="125">
        <f>ROUND(SUM(AX56:AY56),2)</f>
        <v>0</v>
      </c>
      <c r="AW56" s="126">
        <f>'2023-207_0344 - SO2 Údržb...'!T83</f>
        <v>0</v>
      </c>
      <c r="AX56" s="125">
        <f>'2023-207_0344 - SO2 Údržb...'!K35</f>
        <v>0</v>
      </c>
      <c r="AY56" s="125">
        <f>'2023-207_0344 - SO2 Údržb...'!K36</f>
        <v>0</v>
      </c>
      <c r="AZ56" s="125">
        <f>'2023-207_0344 - SO2 Údržb...'!K37</f>
        <v>0</v>
      </c>
      <c r="BA56" s="125">
        <f>'2023-207_0344 - SO2 Údržb...'!K38</f>
        <v>0</v>
      </c>
      <c r="BB56" s="125">
        <f>'2023-207_0344 - SO2 Údržb...'!F35</f>
        <v>0</v>
      </c>
      <c r="BC56" s="125">
        <f>'2023-207_0344 - SO2 Údržb...'!F36</f>
        <v>0</v>
      </c>
      <c r="BD56" s="125">
        <f>'2023-207_0344 - SO2 Údržb...'!F37</f>
        <v>0</v>
      </c>
      <c r="BE56" s="125">
        <f>'2023-207_0344 - SO2 Údržb...'!F38</f>
        <v>0</v>
      </c>
      <c r="BF56" s="127">
        <f>'2023-207_0344 - SO2 Údržb...'!F39</f>
        <v>0</v>
      </c>
      <c r="BG56" s="7"/>
      <c r="BT56" s="123" t="s">
        <v>82</v>
      </c>
      <c r="BV56" s="123" t="s">
        <v>76</v>
      </c>
      <c r="BW56" s="123" t="s">
        <v>87</v>
      </c>
      <c r="BX56" s="123" t="s">
        <v>6</v>
      </c>
      <c r="CL56" s="123" t="s">
        <v>20</v>
      </c>
      <c r="CM56" s="123" t="s">
        <v>84</v>
      </c>
    </row>
    <row r="57" spans="1:59" s="2" customFormat="1" ht="30" customHeight="1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</row>
    <row r="58" spans="1:59" s="2" customFormat="1" ht="6.95" customHeight="1">
      <c r="A58" s="3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</row>
  </sheetData>
  <sheetProtection password="CC35" sheet="1" objects="1" scenarios="1" formatColumns="0" formatRows="0"/>
  <mergeCells count="46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2023-207_0342 - SO1 Údržb...'!C2" display="/"/>
    <hyperlink ref="A56" location="'2023-207_0344 - SO2 Údržb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4" width="15.140625" style="1" hidden="1" customWidth="1"/>
    <col min="25" max="25" width="13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84</v>
      </c>
    </row>
    <row r="4" spans="2:46" s="1" customFormat="1" ht="24.95" customHeight="1">
      <c r="B4" s="19"/>
      <c r="D4" s="130" t="s">
        <v>88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Veselí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89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90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19. 10. 2023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34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35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36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91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92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38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40</v>
      </c>
      <c r="G34" s="37"/>
      <c r="H34" s="37"/>
      <c r="I34" s="146" t="s">
        <v>39</v>
      </c>
      <c r="J34" s="37"/>
      <c r="K34" s="146" t="s">
        <v>41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42</v>
      </c>
      <c r="E35" s="132" t="s">
        <v>43</v>
      </c>
      <c r="F35" s="143">
        <f>ROUND((SUM(BE83:BE97)),2)</f>
        <v>0</v>
      </c>
      <c r="G35" s="37"/>
      <c r="H35" s="37"/>
      <c r="I35" s="148">
        <v>0.21</v>
      </c>
      <c r="J35" s="37"/>
      <c r="K35" s="143">
        <f>ROUND(((SUM(BE83:BE97))*I35),2)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44</v>
      </c>
      <c r="F36" s="143">
        <f>ROUND((SUM(BF83:BF97)),2)</f>
        <v>0</v>
      </c>
      <c r="G36" s="37"/>
      <c r="H36" s="37"/>
      <c r="I36" s="148">
        <v>0.15</v>
      </c>
      <c r="J36" s="37"/>
      <c r="K36" s="143">
        <f>ROUND(((SUM(BF83:BF97))*I36),2)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45</v>
      </c>
      <c r="F37" s="143">
        <f>ROUND((SUM(BG83:BG97)),2)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46</v>
      </c>
      <c r="F38" s="143">
        <f>ROUND((SUM(BH83:BH97)),2)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47</v>
      </c>
      <c r="F39" s="143">
        <f>ROUND((SUM(BI83:BI97)),2)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48</v>
      </c>
      <c r="E41" s="151"/>
      <c r="F41" s="151"/>
      <c r="G41" s="152" t="s">
        <v>49</v>
      </c>
      <c r="H41" s="153" t="s">
        <v>50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93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Veselí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89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2023-207_0342 - SO1 Údržba HOZ Veselí nad Lužnicí HOZ L21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Veselí nad Lužnicí</v>
      </c>
      <c r="G54" s="39"/>
      <c r="H54" s="39"/>
      <c r="I54" s="31" t="s">
        <v>24</v>
      </c>
      <c r="J54" s="71" t="str">
        <f>IF(J12="","",J12)</f>
        <v>19. 10. 2023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SPÚ OVHS České Budějovice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34</v>
      </c>
      <c r="J57" s="35" t="str">
        <f>E24</f>
        <v>Bc. Karel Janeček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94</v>
      </c>
      <c r="D59" s="162"/>
      <c r="E59" s="162"/>
      <c r="F59" s="162"/>
      <c r="G59" s="162"/>
      <c r="H59" s="162"/>
      <c r="I59" s="163" t="s">
        <v>95</v>
      </c>
      <c r="J59" s="163" t="s">
        <v>96</v>
      </c>
      <c r="K59" s="163" t="s">
        <v>97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72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98</v>
      </c>
    </row>
    <row r="62" spans="1:31" s="9" customFormat="1" ht="24.95" customHeight="1">
      <c r="A62" s="9"/>
      <c r="B62" s="165"/>
      <c r="C62" s="166"/>
      <c r="D62" s="167" t="s">
        <v>99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100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101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Veselí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2023-207_0342 - SO1 Údržba HOZ Veselí nad Lužnicí HOZ L21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Veselí nad Lužnicí</v>
      </c>
      <c r="G77" s="39"/>
      <c r="H77" s="39"/>
      <c r="I77" s="31" t="s">
        <v>24</v>
      </c>
      <c r="J77" s="71" t="str">
        <f>IF(J12="","",J12)</f>
        <v>19. 10. 2023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SPÚ OVHS České Budějovice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34</v>
      </c>
      <c r="J80" s="35" t="str">
        <f>E24</f>
        <v>Bc. Karel Janeček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102</v>
      </c>
      <c r="D82" s="180" t="s">
        <v>57</v>
      </c>
      <c r="E82" s="180" t="s">
        <v>53</v>
      </c>
      <c r="F82" s="180" t="s">
        <v>54</v>
      </c>
      <c r="G82" s="180" t="s">
        <v>103</v>
      </c>
      <c r="H82" s="180" t="s">
        <v>104</v>
      </c>
      <c r="I82" s="180" t="s">
        <v>105</v>
      </c>
      <c r="J82" s="180" t="s">
        <v>106</v>
      </c>
      <c r="K82" s="180" t="s">
        <v>97</v>
      </c>
      <c r="L82" s="181" t="s">
        <v>107</v>
      </c>
      <c r="M82" s="182"/>
      <c r="N82" s="91" t="s">
        <v>20</v>
      </c>
      <c r="O82" s="92" t="s">
        <v>42</v>
      </c>
      <c r="P82" s="92" t="s">
        <v>108</v>
      </c>
      <c r="Q82" s="92" t="s">
        <v>109</v>
      </c>
      <c r="R82" s="92" t="s">
        <v>110</v>
      </c>
      <c r="S82" s="92" t="s">
        <v>111</v>
      </c>
      <c r="T82" s="92" t="s">
        <v>112</v>
      </c>
      <c r="U82" s="92" t="s">
        <v>113</v>
      </c>
      <c r="V82" s="92" t="s">
        <v>114</v>
      </c>
      <c r="W82" s="92" t="s">
        <v>115</v>
      </c>
      <c r="X82" s="93" t="s">
        <v>116</v>
      </c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117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7">
        <f>X84</f>
        <v>0</v>
      </c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98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73</v>
      </c>
      <c r="E84" s="192" t="s">
        <v>118</v>
      </c>
      <c r="F84" s="192" t="s">
        <v>119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200">
        <f>X85</f>
        <v>0</v>
      </c>
      <c r="Y84" s="12"/>
      <c r="Z84" s="12"/>
      <c r="AA84" s="12"/>
      <c r="AB84" s="12"/>
      <c r="AC84" s="12"/>
      <c r="AD84" s="12"/>
      <c r="AE84" s="12"/>
      <c r="AR84" s="201" t="s">
        <v>82</v>
      </c>
      <c r="AT84" s="202" t="s">
        <v>73</v>
      </c>
      <c r="AU84" s="202" t="s">
        <v>74</v>
      </c>
      <c r="AY84" s="201" t="s">
        <v>120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73</v>
      </c>
      <c r="E85" s="204" t="s">
        <v>82</v>
      </c>
      <c r="F85" s="204" t="s">
        <v>121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SUM(Q86:Q97)</f>
        <v>0</v>
      </c>
      <c r="R85" s="198">
        <f>SUM(R86:R97)</f>
        <v>0</v>
      </c>
      <c r="S85" s="197"/>
      <c r="T85" s="199">
        <f>SUM(T86:T97)</f>
        <v>0</v>
      </c>
      <c r="U85" s="197"/>
      <c r="V85" s="199">
        <f>SUM(V86:V97)</f>
        <v>0</v>
      </c>
      <c r="W85" s="197"/>
      <c r="X85" s="200">
        <f>SUM(X86:X97)</f>
        <v>0</v>
      </c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73</v>
      </c>
      <c r="AU85" s="202" t="s">
        <v>82</v>
      </c>
      <c r="AY85" s="201" t="s">
        <v>120</v>
      </c>
      <c r="BK85" s="203">
        <f>SUM(BK86:BK97)</f>
        <v>0</v>
      </c>
    </row>
    <row r="86" spans="1:65" s="2" customFormat="1" ht="22.2" customHeight="1">
      <c r="A86" s="37"/>
      <c r="B86" s="38"/>
      <c r="C86" s="206" t="s">
        <v>82</v>
      </c>
      <c r="D86" s="206" t="s">
        <v>122</v>
      </c>
      <c r="E86" s="207" t="s">
        <v>123</v>
      </c>
      <c r="F86" s="208" t="s">
        <v>124</v>
      </c>
      <c r="G86" s="209" t="s">
        <v>125</v>
      </c>
      <c r="H86" s="210">
        <v>0.037</v>
      </c>
      <c r="I86" s="211"/>
      <c r="J86" s="211"/>
      <c r="K86" s="212">
        <f>ROUND(P86*H86,2)</f>
        <v>0</v>
      </c>
      <c r="L86" s="208" t="s">
        <v>126</v>
      </c>
      <c r="M86" s="43"/>
      <c r="N86" s="213" t="s">
        <v>20</v>
      </c>
      <c r="O86" s="214" t="s">
        <v>43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3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7">
        <f>W86*H86</f>
        <v>0</v>
      </c>
      <c r="Y86" s="37"/>
      <c r="Z86" s="37"/>
      <c r="AA86" s="37"/>
      <c r="AB86" s="37"/>
      <c r="AC86" s="37"/>
      <c r="AD86" s="37"/>
      <c r="AE86" s="37"/>
      <c r="AR86" s="218" t="s">
        <v>127</v>
      </c>
      <c r="AT86" s="218" t="s">
        <v>122</v>
      </c>
      <c r="AU86" s="218" t="s">
        <v>84</v>
      </c>
      <c r="AY86" s="16" t="s">
        <v>120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6" t="s">
        <v>82</v>
      </c>
      <c r="BK86" s="219">
        <f>ROUND(P86*H86,2)</f>
        <v>0</v>
      </c>
      <c r="BL86" s="16" t="s">
        <v>127</v>
      </c>
      <c r="BM86" s="218" t="s">
        <v>128</v>
      </c>
    </row>
    <row r="87" spans="1:47" s="2" customFormat="1" ht="12">
      <c r="A87" s="37"/>
      <c r="B87" s="38"/>
      <c r="C87" s="39"/>
      <c r="D87" s="220" t="s">
        <v>129</v>
      </c>
      <c r="E87" s="39"/>
      <c r="F87" s="221" t="s">
        <v>130</v>
      </c>
      <c r="G87" s="39"/>
      <c r="H87" s="39"/>
      <c r="I87" s="222"/>
      <c r="J87" s="222"/>
      <c r="K87" s="39"/>
      <c r="L87" s="39"/>
      <c r="M87" s="43"/>
      <c r="N87" s="223"/>
      <c r="O87" s="224"/>
      <c r="P87" s="83"/>
      <c r="Q87" s="83"/>
      <c r="R87" s="83"/>
      <c r="S87" s="83"/>
      <c r="T87" s="83"/>
      <c r="U87" s="83"/>
      <c r="V87" s="83"/>
      <c r="W87" s="83"/>
      <c r="X87" s="84"/>
      <c r="Y87" s="37"/>
      <c r="Z87" s="37"/>
      <c r="AA87" s="37"/>
      <c r="AB87" s="37"/>
      <c r="AC87" s="37"/>
      <c r="AD87" s="37"/>
      <c r="AE87" s="37"/>
      <c r="AT87" s="16" t="s">
        <v>129</v>
      </c>
      <c r="AU87" s="16" t="s">
        <v>84</v>
      </c>
    </row>
    <row r="88" spans="1:47" s="2" customFormat="1" ht="12">
      <c r="A88" s="37"/>
      <c r="B88" s="38"/>
      <c r="C88" s="39"/>
      <c r="D88" s="225" t="s">
        <v>131</v>
      </c>
      <c r="E88" s="39"/>
      <c r="F88" s="226" t="s">
        <v>132</v>
      </c>
      <c r="G88" s="39"/>
      <c r="H88" s="39"/>
      <c r="I88" s="222"/>
      <c r="J88" s="222"/>
      <c r="K88" s="39"/>
      <c r="L88" s="39"/>
      <c r="M88" s="43"/>
      <c r="N88" s="223"/>
      <c r="O88" s="224"/>
      <c r="P88" s="83"/>
      <c r="Q88" s="83"/>
      <c r="R88" s="83"/>
      <c r="S88" s="83"/>
      <c r="T88" s="83"/>
      <c r="U88" s="83"/>
      <c r="V88" s="83"/>
      <c r="W88" s="83"/>
      <c r="X88" s="84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84</v>
      </c>
    </row>
    <row r="89" spans="1:51" s="13" customFormat="1" ht="12">
      <c r="A89" s="13"/>
      <c r="B89" s="227"/>
      <c r="C89" s="228"/>
      <c r="D89" s="220" t="s">
        <v>133</v>
      </c>
      <c r="E89" s="229" t="s">
        <v>20</v>
      </c>
      <c r="F89" s="230" t="s">
        <v>134</v>
      </c>
      <c r="G89" s="228"/>
      <c r="H89" s="231">
        <v>0.037</v>
      </c>
      <c r="I89" s="232"/>
      <c r="J89" s="232"/>
      <c r="K89" s="228"/>
      <c r="L89" s="228"/>
      <c r="M89" s="233"/>
      <c r="N89" s="234"/>
      <c r="O89" s="235"/>
      <c r="P89" s="235"/>
      <c r="Q89" s="235"/>
      <c r="R89" s="235"/>
      <c r="S89" s="235"/>
      <c r="T89" s="235"/>
      <c r="U89" s="235"/>
      <c r="V89" s="235"/>
      <c r="W89" s="235"/>
      <c r="X89" s="236"/>
      <c r="Y89" s="13"/>
      <c r="Z89" s="13"/>
      <c r="AA89" s="13"/>
      <c r="AB89" s="13"/>
      <c r="AC89" s="13"/>
      <c r="AD89" s="13"/>
      <c r="AE89" s="13"/>
      <c r="AT89" s="237" t="s">
        <v>133</v>
      </c>
      <c r="AU89" s="237" t="s">
        <v>84</v>
      </c>
      <c r="AV89" s="13" t="s">
        <v>84</v>
      </c>
      <c r="AW89" s="13" t="s">
        <v>5</v>
      </c>
      <c r="AX89" s="13" t="s">
        <v>82</v>
      </c>
      <c r="AY89" s="237" t="s">
        <v>120</v>
      </c>
    </row>
    <row r="90" spans="1:65" s="2" customFormat="1" ht="22.2" customHeight="1">
      <c r="A90" s="37"/>
      <c r="B90" s="38"/>
      <c r="C90" s="206" t="s">
        <v>84</v>
      </c>
      <c r="D90" s="206" t="s">
        <v>122</v>
      </c>
      <c r="E90" s="207" t="s">
        <v>135</v>
      </c>
      <c r="F90" s="208" t="s">
        <v>136</v>
      </c>
      <c r="G90" s="209" t="s">
        <v>125</v>
      </c>
      <c r="H90" s="210">
        <v>0.037</v>
      </c>
      <c r="I90" s="211"/>
      <c r="J90" s="211"/>
      <c r="K90" s="212">
        <f>ROUND(P90*H90,2)</f>
        <v>0</v>
      </c>
      <c r="L90" s="208" t="s">
        <v>126</v>
      </c>
      <c r="M90" s="43"/>
      <c r="N90" s="213" t="s">
        <v>20</v>
      </c>
      <c r="O90" s="214" t="s">
        <v>43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3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7">
        <f>W90*H90</f>
        <v>0</v>
      </c>
      <c r="Y90" s="37"/>
      <c r="Z90" s="37"/>
      <c r="AA90" s="37"/>
      <c r="AB90" s="37"/>
      <c r="AC90" s="37"/>
      <c r="AD90" s="37"/>
      <c r="AE90" s="37"/>
      <c r="AR90" s="218" t="s">
        <v>127</v>
      </c>
      <c r="AT90" s="218" t="s">
        <v>122</v>
      </c>
      <c r="AU90" s="218" t="s">
        <v>84</v>
      </c>
      <c r="AY90" s="16" t="s">
        <v>120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6" t="s">
        <v>82</v>
      </c>
      <c r="BK90" s="219">
        <f>ROUND(P90*H90,2)</f>
        <v>0</v>
      </c>
      <c r="BL90" s="16" t="s">
        <v>127</v>
      </c>
      <c r="BM90" s="218" t="s">
        <v>137</v>
      </c>
    </row>
    <row r="91" spans="1:47" s="2" customFormat="1" ht="12">
      <c r="A91" s="37"/>
      <c r="B91" s="38"/>
      <c r="C91" s="39"/>
      <c r="D91" s="220" t="s">
        <v>129</v>
      </c>
      <c r="E91" s="39"/>
      <c r="F91" s="221" t="s">
        <v>138</v>
      </c>
      <c r="G91" s="39"/>
      <c r="H91" s="39"/>
      <c r="I91" s="222"/>
      <c r="J91" s="222"/>
      <c r="K91" s="39"/>
      <c r="L91" s="39"/>
      <c r="M91" s="43"/>
      <c r="N91" s="223"/>
      <c r="O91" s="224"/>
      <c r="P91" s="83"/>
      <c r="Q91" s="83"/>
      <c r="R91" s="83"/>
      <c r="S91" s="83"/>
      <c r="T91" s="83"/>
      <c r="U91" s="83"/>
      <c r="V91" s="83"/>
      <c r="W91" s="83"/>
      <c r="X91" s="84"/>
      <c r="Y91" s="37"/>
      <c r="Z91" s="37"/>
      <c r="AA91" s="37"/>
      <c r="AB91" s="37"/>
      <c r="AC91" s="37"/>
      <c r="AD91" s="37"/>
      <c r="AE91" s="37"/>
      <c r="AT91" s="16" t="s">
        <v>129</v>
      </c>
      <c r="AU91" s="16" t="s">
        <v>84</v>
      </c>
    </row>
    <row r="92" spans="1:47" s="2" customFormat="1" ht="12">
      <c r="A92" s="37"/>
      <c r="B92" s="38"/>
      <c r="C92" s="39"/>
      <c r="D92" s="225" t="s">
        <v>131</v>
      </c>
      <c r="E92" s="39"/>
      <c r="F92" s="226" t="s">
        <v>139</v>
      </c>
      <c r="G92" s="39"/>
      <c r="H92" s="39"/>
      <c r="I92" s="222"/>
      <c r="J92" s="222"/>
      <c r="K92" s="39"/>
      <c r="L92" s="39"/>
      <c r="M92" s="43"/>
      <c r="N92" s="223"/>
      <c r="O92" s="224"/>
      <c r="P92" s="83"/>
      <c r="Q92" s="83"/>
      <c r="R92" s="83"/>
      <c r="S92" s="83"/>
      <c r="T92" s="83"/>
      <c r="U92" s="83"/>
      <c r="V92" s="83"/>
      <c r="W92" s="83"/>
      <c r="X92" s="84"/>
      <c r="Y92" s="37"/>
      <c r="Z92" s="37"/>
      <c r="AA92" s="37"/>
      <c r="AB92" s="37"/>
      <c r="AC92" s="37"/>
      <c r="AD92" s="37"/>
      <c r="AE92" s="37"/>
      <c r="AT92" s="16" t="s">
        <v>131</v>
      </c>
      <c r="AU92" s="16" t="s">
        <v>84</v>
      </c>
    </row>
    <row r="93" spans="1:51" s="13" customFormat="1" ht="12">
      <c r="A93" s="13"/>
      <c r="B93" s="227"/>
      <c r="C93" s="228"/>
      <c r="D93" s="220" t="s">
        <v>133</v>
      </c>
      <c r="E93" s="229" t="s">
        <v>20</v>
      </c>
      <c r="F93" s="230" t="s">
        <v>140</v>
      </c>
      <c r="G93" s="228"/>
      <c r="H93" s="231">
        <v>0.037</v>
      </c>
      <c r="I93" s="232"/>
      <c r="J93" s="232"/>
      <c r="K93" s="228"/>
      <c r="L93" s="228"/>
      <c r="M93" s="233"/>
      <c r="N93" s="234"/>
      <c r="O93" s="235"/>
      <c r="P93" s="235"/>
      <c r="Q93" s="235"/>
      <c r="R93" s="235"/>
      <c r="S93" s="235"/>
      <c r="T93" s="235"/>
      <c r="U93" s="235"/>
      <c r="V93" s="235"/>
      <c r="W93" s="235"/>
      <c r="X93" s="236"/>
      <c r="Y93" s="13"/>
      <c r="Z93" s="13"/>
      <c r="AA93" s="13"/>
      <c r="AB93" s="13"/>
      <c r="AC93" s="13"/>
      <c r="AD93" s="13"/>
      <c r="AE93" s="13"/>
      <c r="AT93" s="237" t="s">
        <v>133</v>
      </c>
      <c r="AU93" s="237" t="s">
        <v>84</v>
      </c>
      <c r="AV93" s="13" t="s">
        <v>84</v>
      </c>
      <c r="AW93" s="13" t="s">
        <v>5</v>
      </c>
      <c r="AX93" s="13" t="s">
        <v>82</v>
      </c>
      <c r="AY93" s="237" t="s">
        <v>120</v>
      </c>
    </row>
    <row r="94" spans="1:65" s="2" customFormat="1" ht="19.8" customHeight="1">
      <c r="A94" s="37"/>
      <c r="B94" s="38"/>
      <c r="C94" s="206" t="s">
        <v>141</v>
      </c>
      <c r="D94" s="206" t="s">
        <v>122</v>
      </c>
      <c r="E94" s="207" t="s">
        <v>142</v>
      </c>
      <c r="F94" s="208" t="s">
        <v>143</v>
      </c>
      <c r="G94" s="209" t="s">
        <v>125</v>
      </c>
      <c r="H94" s="210">
        <v>0.037</v>
      </c>
      <c r="I94" s="211"/>
      <c r="J94" s="211"/>
      <c r="K94" s="212">
        <f>ROUND(P94*H94,2)</f>
        <v>0</v>
      </c>
      <c r="L94" s="208" t="s">
        <v>20</v>
      </c>
      <c r="M94" s="43"/>
      <c r="N94" s="213" t="s">
        <v>20</v>
      </c>
      <c r="O94" s="214" t="s">
        <v>43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3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7">
        <f>W94*H94</f>
        <v>0</v>
      </c>
      <c r="Y94" s="37"/>
      <c r="Z94" s="37"/>
      <c r="AA94" s="37"/>
      <c r="AB94" s="37"/>
      <c r="AC94" s="37"/>
      <c r="AD94" s="37"/>
      <c r="AE94" s="37"/>
      <c r="AR94" s="218" t="s">
        <v>127</v>
      </c>
      <c r="AT94" s="218" t="s">
        <v>122</v>
      </c>
      <c r="AU94" s="218" t="s">
        <v>84</v>
      </c>
      <c r="AY94" s="16" t="s">
        <v>120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6" t="s">
        <v>82</v>
      </c>
      <c r="BK94" s="219">
        <f>ROUND(P94*H94,2)</f>
        <v>0</v>
      </c>
      <c r="BL94" s="16" t="s">
        <v>127</v>
      </c>
      <c r="BM94" s="218" t="s">
        <v>144</v>
      </c>
    </row>
    <row r="95" spans="1:47" s="2" customFormat="1" ht="12">
      <c r="A95" s="37"/>
      <c r="B95" s="38"/>
      <c r="C95" s="39"/>
      <c r="D95" s="220" t="s">
        <v>129</v>
      </c>
      <c r="E95" s="39"/>
      <c r="F95" s="221" t="s">
        <v>145</v>
      </c>
      <c r="G95" s="39"/>
      <c r="H95" s="39"/>
      <c r="I95" s="222"/>
      <c r="J95" s="222"/>
      <c r="K95" s="39"/>
      <c r="L95" s="39"/>
      <c r="M95" s="43"/>
      <c r="N95" s="223"/>
      <c r="O95" s="224"/>
      <c r="P95" s="83"/>
      <c r="Q95" s="83"/>
      <c r="R95" s="83"/>
      <c r="S95" s="83"/>
      <c r="T95" s="83"/>
      <c r="U95" s="83"/>
      <c r="V95" s="83"/>
      <c r="W95" s="83"/>
      <c r="X95" s="84"/>
      <c r="Y95" s="37"/>
      <c r="Z95" s="37"/>
      <c r="AA95" s="37"/>
      <c r="AB95" s="37"/>
      <c r="AC95" s="37"/>
      <c r="AD95" s="37"/>
      <c r="AE95" s="37"/>
      <c r="AT95" s="16" t="s">
        <v>129</v>
      </c>
      <c r="AU95" s="16" t="s">
        <v>84</v>
      </c>
    </row>
    <row r="96" spans="1:47" s="2" customFormat="1" ht="12">
      <c r="A96" s="37"/>
      <c r="B96" s="38"/>
      <c r="C96" s="39"/>
      <c r="D96" s="220" t="s">
        <v>146</v>
      </c>
      <c r="E96" s="39"/>
      <c r="F96" s="238" t="s">
        <v>147</v>
      </c>
      <c r="G96" s="39"/>
      <c r="H96" s="39"/>
      <c r="I96" s="222"/>
      <c r="J96" s="222"/>
      <c r="K96" s="39"/>
      <c r="L96" s="39"/>
      <c r="M96" s="43"/>
      <c r="N96" s="223"/>
      <c r="O96" s="224"/>
      <c r="P96" s="83"/>
      <c r="Q96" s="83"/>
      <c r="R96" s="83"/>
      <c r="S96" s="83"/>
      <c r="T96" s="83"/>
      <c r="U96" s="83"/>
      <c r="V96" s="83"/>
      <c r="W96" s="83"/>
      <c r="X96" s="84"/>
      <c r="Y96" s="37"/>
      <c r="Z96" s="37"/>
      <c r="AA96" s="37"/>
      <c r="AB96" s="37"/>
      <c r="AC96" s="37"/>
      <c r="AD96" s="37"/>
      <c r="AE96" s="37"/>
      <c r="AT96" s="16" t="s">
        <v>146</v>
      </c>
      <c r="AU96" s="16" t="s">
        <v>84</v>
      </c>
    </row>
    <row r="97" spans="1:51" s="13" customFormat="1" ht="12">
      <c r="A97" s="13"/>
      <c r="B97" s="227"/>
      <c r="C97" s="228"/>
      <c r="D97" s="220" t="s">
        <v>133</v>
      </c>
      <c r="E97" s="229" t="s">
        <v>20</v>
      </c>
      <c r="F97" s="230" t="s">
        <v>140</v>
      </c>
      <c r="G97" s="228"/>
      <c r="H97" s="231">
        <v>0.037</v>
      </c>
      <c r="I97" s="232"/>
      <c r="J97" s="232"/>
      <c r="K97" s="228"/>
      <c r="L97" s="228"/>
      <c r="M97" s="233"/>
      <c r="N97" s="239"/>
      <c r="O97" s="240"/>
      <c r="P97" s="240"/>
      <c r="Q97" s="240"/>
      <c r="R97" s="240"/>
      <c r="S97" s="240"/>
      <c r="T97" s="240"/>
      <c r="U97" s="240"/>
      <c r="V97" s="240"/>
      <c r="W97" s="240"/>
      <c r="X97" s="241"/>
      <c r="Y97" s="13"/>
      <c r="Z97" s="13"/>
      <c r="AA97" s="13"/>
      <c r="AB97" s="13"/>
      <c r="AC97" s="13"/>
      <c r="AD97" s="13"/>
      <c r="AE97" s="13"/>
      <c r="AT97" s="237" t="s">
        <v>133</v>
      </c>
      <c r="AU97" s="237" t="s">
        <v>84</v>
      </c>
      <c r="AV97" s="13" t="s">
        <v>84</v>
      </c>
      <c r="AW97" s="13" t="s">
        <v>5</v>
      </c>
      <c r="AX97" s="13" t="s">
        <v>82</v>
      </c>
      <c r="AY97" s="237" t="s">
        <v>120</v>
      </c>
    </row>
    <row r="98" spans="1:31" s="2" customFormat="1" ht="6.95" customHeight="1">
      <c r="A98" s="37"/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43"/>
      <c r="N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</sheetData>
  <sheetProtection password="CC35" sheet="1" objects="1" scenarios="1" formatColumns="0" formatRows="0" autoFilter="0"/>
  <autoFilter ref="C82:L9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2/111103323"/>
    <hyperlink ref="F92" r:id="rId2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4" width="15.140625" style="1" hidden="1" customWidth="1"/>
    <col min="25" max="25" width="13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6" t="s">
        <v>87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9"/>
      <c r="AT3" s="16" t="s">
        <v>84</v>
      </c>
    </row>
    <row r="4" spans="2:46" s="1" customFormat="1" ht="24.95" customHeight="1">
      <c r="B4" s="19"/>
      <c r="D4" s="130" t="s">
        <v>88</v>
      </c>
      <c r="M4" s="19"/>
      <c r="N4" s="131" t="s">
        <v>11</v>
      </c>
      <c r="AT4" s="16" t="s">
        <v>4</v>
      </c>
    </row>
    <row r="5" spans="2:13" s="1" customFormat="1" ht="6.95" customHeight="1">
      <c r="B5" s="19"/>
      <c r="M5" s="19"/>
    </row>
    <row r="6" spans="2:13" s="1" customFormat="1" ht="12" customHeight="1">
      <c r="B6" s="19"/>
      <c r="D6" s="132" t="s">
        <v>17</v>
      </c>
      <c r="M6" s="19"/>
    </row>
    <row r="7" spans="2:13" s="1" customFormat="1" ht="14.4" customHeight="1">
      <c r="B7" s="19"/>
      <c r="E7" s="133" t="str">
        <f>'Rekapitulace stavby'!K6</f>
        <v>Údržba HOZ Veselí</v>
      </c>
      <c r="F7" s="132"/>
      <c r="G7" s="132"/>
      <c r="H7" s="132"/>
      <c r="M7" s="19"/>
    </row>
    <row r="8" spans="1:31" s="2" customFormat="1" ht="12" customHeight="1">
      <c r="A8" s="37"/>
      <c r="B8" s="43"/>
      <c r="C8" s="37"/>
      <c r="D8" s="132" t="s">
        <v>89</v>
      </c>
      <c r="E8" s="37"/>
      <c r="F8" s="37"/>
      <c r="G8" s="37"/>
      <c r="H8" s="37"/>
      <c r="I8" s="37"/>
      <c r="J8" s="37"/>
      <c r="K8" s="37"/>
      <c r="L8" s="37"/>
      <c r="M8" s="13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5.6" customHeight="1">
      <c r="A9" s="37"/>
      <c r="B9" s="43"/>
      <c r="C9" s="37"/>
      <c r="D9" s="37"/>
      <c r="E9" s="135" t="s">
        <v>148</v>
      </c>
      <c r="F9" s="37"/>
      <c r="G9" s="37"/>
      <c r="H9" s="37"/>
      <c r="I9" s="37"/>
      <c r="J9" s="37"/>
      <c r="K9" s="37"/>
      <c r="L9" s="37"/>
      <c r="M9" s="13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13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2" t="s">
        <v>19</v>
      </c>
      <c r="E11" s="37"/>
      <c r="F11" s="136" t="s">
        <v>20</v>
      </c>
      <c r="G11" s="37"/>
      <c r="H11" s="37"/>
      <c r="I11" s="132" t="s">
        <v>21</v>
      </c>
      <c r="J11" s="136" t="s">
        <v>20</v>
      </c>
      <c r="K11" s="37"/>
      <c r="L11" s="37"/>
      <c r="M11" s="13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2" t="s">
        <v>22</v>
      </c>
      <c r="E12" s="37"/>
      <c r="F12" s="136" t="s">
        <v>23</v>
      </c>
      <c r="G12" s="37"/>
      <c r="H12" s="37"/>
      <c r="I12" s="132" t="s">
        <v>24</v>
      </c>
      <c r="J12" s="137" t="str">
        <f>'Rekapitulace stavby'!AN8</f>
        <v>19. 10. 2023</v>
      </c>
      <c r="K12" s="37"/>
      <c r="L12" s="37"/>
      <c r="M12" s="13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2" t="s">
        <v>26</v>
      </c>
      <c r="E14" s="37"/>
      <c r="F14" s="37"/>
      <c r="G14" s="37"/>
      <c r="H14" s="37"/>
      <c r="I14" s="132" t="s">
        <v>27</v>
      </c>
      <c r="J14" s="136" t="s">
        <v>20</v>
      </c>
      <c r="K14" s="37"/>
      <c r="L14" s="37"/>
      <c r="M14" s="13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6" t="s">
        <v>28</v>
      </c>
      <c r="F15" s="37"/>
      <c r="G15" s="37"/>
      <c r="H15" s="37"/>
      <c r="I15" s="132" t="s">
        <v>29</v>
      </c>
      <c r="J15" s="136" t="s">
        <v>20</v>
      </c>
      <c r="K15" s="37"/>
      <c r="L15" s="37"/>
      <c r="M15" s="13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3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2" t="s">
        <v>30</v>
      </c>
      <c r="E17" s="37"/>
      <c r="F17" s="37"/>
      <c r="G17" s="37"/>
      <c r="H17" s="37"/>
      <c r="I17" s="132" t="s">
        <v>27</v>
      </c>
      <c r="J17" s="32" t="str">
        <f>'Rekapitulace stavby'!AN13</f>
        <v>Vyplň údaj</v>
      </c>
      <c r="K17" s="37"/>
      <c r="L17" s="37"/>
      <c r="M17" s="13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6"/>
      <c r="G18" s="136"/>
      <c r="H18" s="136"/>
      <c r="I18" s="132" t="s">
        <v>29</v>
      </c>
      <c r="J18" s="32" t="str">
        <f>'Rekapitulace stavby'!AN14</f>
        <v>Vyplň údaj</v>
      </c>
      <c r="K18" s="37"/>
      <c r="L18" s="37"/>
      <c r="M18" s="13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3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2" t="s">
        <v>32</v>
      </c>
      <c r="E20" s="37"/>
      <c r="F20" s="37"/>
      <c r="G20" s="37"/>
      <c r="H20" s="37"/>
      <c r="I20" s="132" t="s">
        <v>27</v>
      </c>
      <c r="J20" s="136" t="str">
        <f>IF('Rekapitulace stavby'!AN16="","",'Rekapitulace stavby'!AN16)</f>
        <v/>
      </c>
      <c r="K20" s="37"/>
      <c r="L20" s="37"/>
      <c r="M20" s="13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6" t="str">
        <f>IF('Rekapitulace stavby'!E17="","",'Rekapitulace stavby'!E17)</f>
        <v xml:space="preserve"> </v>
      </c>
      <c r="F21" s="37"/>
      <c r="G21" s="37"/>
      <c r="H21" s="37"/>
      <c r="I21" s="132" t="s">
        <v>29</v>
      </c>
      <c r="J21" s="136" t="str">
        <f>IF('Rekapitulace stavby'!AN17="","",'Rekapitulace stavby'!AN17)</f>
        <v/>
      </c>
      <c r="K21" s="37"/>
      <c r="L21" s="37"/>
      <c r="M21" s="13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3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2" t="s">
        <v>34</v>
      </c>
      <c r="E23" s="37"/>
      <c r="F23" s="37"/>
      <c r="G23" s="37"/>
      <c r="H23" s="37"/>
      <c r="I23" s="132" t="s">
        <v>27</v>
      </c>
      <c r="J23" s="136" t="s">
        <v>20</v>
      </c>
      <c r="K23" s="37"/>
      <c r="L23" s="37"/>
      <c r="M23" s="13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6" t="s">
        <v>35</v>
      </c>
      <c r="F24" s="37"/>
      <c r="G24" s="37"/>
      <c r="H24" s="37"/>
      <c r="I24" s="132" t="s">
        <v>29</v>
      </c>
      <c r="J24" s="136" t="s">
        <v>20</v>
      </c>
      <c r="K24" s="37"/>
      <c r="L24" s="37"/>
      <c r="M24" s="13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2" t="s">
        <v>36</v>
      </c>
      <c r="E26" s="37"/>
      <c r="F26" s="37"/>
      <c r="G26" s="37"/>
      <c r="H26" s="37"/>
      <c r="I26" s="37"/>
      <c r="J26" s="37"/>
      <c r="K26" s="37"/>
      <c r="L26" s="37"/>
      <c r="M26" s="13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4" customHeight="1">
      <c r="A27" s="138"/>
      <c r="B27" s="139"/>
      <c r="C27" s="138"/>
      <c r="D27" s="138"/>
      <c r="E27" s="140" t="s">
        <v>20</v>
      </c>
      <c r="F27" s="140"/>
      <c r="G27" s="140"/>
      <c r="H27" s="140"/>
      <c r="I27" s="138"/>
      <c r="J27" s="138"/>
      <c r="K27" s="138"/>
      <c r="L27" s="138"/>
      <c r="M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13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142"/>
      <c r="M29" s="13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>
      <c r="A30" s="37"/>
      <c r="B30" s="43"/>
      <c r="C30" s="37"/>
      <c r="D30" s="37"/>
      <c r="E30" s="132" t="s">
        <v>91</v>
      </c>
      <c r="F30" s="37"/>
      <c r="G30" s="37"/>
      <c r="H30" s="37"/>
      <c r="I30" s="37"/>
      <c r="J30" s="37"/>
      <c r="K30" s="143">
        <f>I61</f>
        <v>0</v>
      </c>
      <c r="L30" s="37"/>
      <c r="M30" s="13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2">
      <c r="A31" s="37"/>
      <c r="B31" s="43"/>
      <c r="C31" s="37"/>
      <c r="D31" s="37"/>
      <c r="E31" s="132" t="s">
        <v>92</v>
      </c>
      <c r="F31" s="37"/>
      <c r="G31" s="37"/>
      <c r="H31" s="37"/>
      <c r="I31" s="37"/>
      <c r="J31" s="37"/>
      <c r="K31" s="143">
        <f>J61</f>
        <v>0</v>
      </c>
      <c r="L31" s="37"/>
      <c r="M31" s="13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44" t="s">
        <v>38</v>
      </c>
      <c r="E32" s="37"/>
      <c r="F32" s="37"/>
      <c r="G32" s="37"/>
      <c r="H32" s="37"/>
      <c r="I32" s="37"/>
      <c r="J32" s="37"/>
      <c r="K32" s="145">
        <f>ROUND(K83,2)</f>
        <v>0</v>
      </c>
      <c r="L32" s="37"/>
      <c r="M32" s="13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42"/>
      <c r="E33" s="142"/>
      <c r="F33" s="142"/>
      <c r="G33" s="142"/>
      <c r="H33" s="142"/>
      <c r="I33" s="142"/>
      <c r="J33" s="142"/>
      <c r="K33" s="142"/>
      <c r="L33" s="142"/>
      <c r="M33" s="13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46" t="s">
        <v>40</v>
      </c>
      <c r="G34" s="37"/>
      <c r="H34" s="37"/>
      <c r="I34" s="146" t="s">
        <v>39</v>
      </c>
      <c r="J34" s="37"/>
      <c r="K34" s="146" t="s">
        <v>41</v>
      </c>
      <c r="L34" s="37"/>
      <c r="M34" s="13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47" t="s">
        <v>42</v>
      </c>
      <c r="E35" s="132" t="s">
        <v>43</v>
      </c>
      <c r="F35" s="143">
        <f>ROUND((SUM(BE83:BE97)),2)</f>
        <v>0</v>
      </c>
      <c r="G35" s="37"/>
      <c r="H35" s="37"/>
      <c r="I35" s="148">
        <v>0.21</v>
      </c>
      <c r="J35" s="37"/>
      <c r="K35" s="143">
        <f>ROUND(((SUM(BE83:BE97))*I35),2)</f>
        <v>0</v>
      </c>
      <c r="L35" s="37"/>
      <c r="M35" s="13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32" t="s">
        <v>44</v>
      </c>
      <c r="F36" s="143">
        <f>ROUND((SUM(BF83:BF97)),2)</f>
        <v>0</v>
      </c>
      <c r="G36" s="37"/>
      <c r="H36" s="37"/>
      <c r="I36" s="148">
        <v>0.15</v>
      </c>
      <c r="J36" s="37"/>
      <c r="K36" s="143">
        <f>ROUND(((SUM(BF83:BF97))*I36),2)</f>
        <v>0</v>
      </c>
      <c r="L36" s="37"/>
      <c r="M36" s="13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2" t="s">
        <v>45</v>
      </c>
      <c r="F37" s="143">
        <f>ROUND((SUM(BG83:BG97)),2)</f>
        <v>0</v>
      </c>
      <c r="G37" s="37"/>
      <c r="H37" s="37"/>
      <c r="I37" s="148">
        <v>0.21</v>
      </c>
      <c r="J37" s="37"/>
      <c r="K37" s="143">
        <f>0</f>
        <v>0</v>
      </c>
      <c r="L37" s="37"/>
      <c r="M37" s="13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32" t="s">
        <v>46</v>
      </c>
      <c r="F38" s="143">
        <f>ROUND((SUM(BH83:BH97)),2)</f>
        <v>0</v>
      </c>
      <c r="G38" s="37"/>
      <c r="H38" s="37"/>
      <c r="I38" s="148">
        <v>0.15</v>
      </c>
      <c r="J38" s="37"/>
      <c r="K38" s="143">
        <f>0</f>
        <v>0</v>
      </c>
      <c r="L38" s="37"/>
      <c r="M38" s="13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32" t="s">
        <v>47</v>
      </c>
      <c r="F39" s="143">
        <f>ROUND((SUM(BI83:BI97)),2)</f>
        <v>0</v>
      </c>
      <c r="G39" s="37"/>
      <c r="H39" s="37"/>
      <c r="I39" s="148">
        <v>0</v>
      </c>
      <c r="J39" s="37"/>
      <c r="K39" s="143">
        <f>0</f>
        <v>0</v>
      </c>
      <c r="L39" s="37"/>
      <c r="M39" s="13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13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49"/>
      <c r="D41" s="150" t="s">
        <v>48</v>
      </c>
      <c r="E41" s="151"/>
      <c r="F41" s="151"/>
      <c r="G41" s="152" t="s">
        <v>49</v>
      </c>
      <c r="H41" s="153" t="s">
        <v>50</v>
      </c>
      <c r="I41" s="151"/>
      <c r="J41" s="151"/>
      <c r="K41" s="154">
        <f>SUM(K32:K39)</f>
        <v>0</v>
      </c>
      <c r="L41" s="155"/>
      <c r="M41" s="134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3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6" spans="1:31" s="2" customFormat="1" ht="6.95" customHeight="1">
      <c r="A46" s="37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3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93</v>
      </c>
      <c r="D47" s="39"/>
      <c r="E47" s="39"/>
      <c r="F47" s="39"/>
      <c r="G47" s="39"/>
      <c r="H47" s="39"/>
      <c r="I47" s="39"/>
      <c r="J47" s="39"/>
      <c r="K47" s="39"/>
      <c r="L47" s="39"/>
      <c r="M47" s="13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134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9"/>
      <c r="E49" s="39"/>
      <c r="F49" s="39"/>
      <c r="G49" s="39"/>
      <c r="H49" s="39"/>
      <c r="I49" s="39"/>
      <c r="J49" s="39"/>
      <c r="K49" s="39"/>
      <c r="L49" s="39"/>
      <c r="M49" s="134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4.4" customHeight="1">
      <c r="A50" s="37"/>
      <c r="B50" s="38"/>
      <c r="C50" s="39"/>
      <c r="D50" s="39"/>
      <c r="E50" s="160" t="str">
        <f>E7</f>
        <v>Údržba HOZ Veselí</v>
      </c>
      <c r="F50" s="31"/>
      <c r="G50" s="31"/>
      <c r="H50" s="31"/>
      <c r="I50" s="39"/>
      <c r="J50" s="39"/>
      <c r="K50" s="39"/>
      <c r="L50" s="39"/>
      <c r="M50" s="134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1" t="s">
        <v>89</v>
      </c>
      <c r="D51" s="39"/>
      <c r="E51" s="39"/>
      <c r="F51" s="39"/>
      <c r="G51" s="39"/>
      <c r="H51" s="39"/>
      <c r="I51" s="39"/>
      <c r="J51" s="39"/>
      <c r="K51" s="39"/>
      <c r="L51" s="39"/>
      <c r="M51" s="134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5.6" customHeight="1">
      <c r="A52" s="37"/>
      <c r="B52" s="38"/>
      <c r="C52" s="39"/>
      <c r="D52" s="39"/>
      <c r="E52" s="68" t="str">
        <f>E9</f>
        <v>2023-207_0344 - SO2 Údržba HOZ Veselí nad Lužnicí HOZ L21-2</v>
      </c>
      <c r="F52" s="39"/>
      <c r="G52" s="39"/>
      <c r="H52" s="39"/>
      <c r="I52" s="39"/>
      <c r="J52" s="39"/>
      <c r="K52" s="39"/>
      <c r="L52" s="39"/>
      <c r="M52" s="134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134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2" customHeight="1">
      <c r="A54" s="37"/>
      <c r="B54" s="38"/>
      <c r="C54" s="31" t="s">
        <v>22</v>
      </c>
      <c r="D54" s="39"/>
      <c r="E54" s="39"/>
      <c r="F54" s="26" t="str">
        <f>F12</f>
        <v>Veselí nad Lužnicí</v>
      </c>
      <c r="G54" s="39"/>
      <c r="H54" s="39"/>
      <c r="I54" s="31" t="s">
        <v>24</v>
      </c>
      <c r="J54" s="71" t="str">
        <f>IF(J12="","",J12)</f>
        <v>19. 10. 2023</v>
      </c>
      <c r="K54" s="39"/>
      <c r="L54" s="39"/>
      <c r="M54" s="134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134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5.6" customHeight="1">
      <c r="A56" s="37"/>
      <c r="B56" s="38"/>
      <c r="C56" s="31" t="s">
        <v>26</v>
      </c>
      <c r="D56" s="39"/>
      <c r="E56" s="39"/>
      <c r="F56" s="26" t="str">
        <f>E15</f>
        <v>SPÚ OVHS České Budějovice</v>
      </c>
      <c r="G56" s="39"/>
      <c r="H56" s="39"/>
      <c r="I56" s="31" t="s">
        <v>32</v>
      </c>
      <c r="J56" s="35" t="str">
        <f>E21</f>
        <v xml:space="preserve"> </v>
      </c>
      <c r="K56" s="39"/>
      <c r="L56" s="39"/>
      <c r="M56" s="134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5.6" customHeight="1">
      <c r="A57" s="37"/>
      <c r="B57" s="38"/>
      <c r="C57" s="31" t="s">
        <v>30</v>
      </c>
      <c r="D57" s="39"/>
      <c r="E57" s="39"/>
      <c r="F57" s="26" t="str">
        <f>IF(E18="","",E18)</f>
        <v>Vyplň údaj</v>
      </c>
      <c r="G57" s="39"/>
      <c r="H57" s="39"/>
      <c r="I57" s="31" t="s">
        <v>34</v>
      </c>
      <c r="J57" s="35" t="str">
        <f>E24</f>
        <v>Bc. Karel Janeček</v>
      </c>
      <c r="K57" s="39"/>
      <c r="L57" s="39"/>
      <c r="M57" s="134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134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29.25" customHeight="1">
      <c r="A59" s="37"/>
      <c r="B59" s="38"/>
      <c r="C59" s="161" t="s">
        <v>94</v>
      </c>
      <c r="D59" s="162"/>
      <c r="E59" s="162"/>
      <c r="F59" s="162"/>
      <c r="G59" s="162"/>
      <c r="H59" s="162"/>
      <c r="I59" s="163" t="s">
        <v>95</v>
      </c>
      <c r="J59" s="163" t="s">
        <v>96</v>
      </c>
      <c r="K59" s="163" t="s">
        <v>97</v>
      </c>
      <c r="L59" s="162"/>
      <c r="M59" s="134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134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47" s="2" customFormat="1" ht="22.8" customHeight="1">
      <c r="A61" s="37"/>
      <c r="B61" s="38"/>
      <c r="C61" s="164" t="s">
        <v>72</v>
      </c>
      <c r="D61" s="39"/>
      <c r="E61" s="39"/>
      <c r="F61" s="39"/>
      <c r="G61" s="39"/>
      <c r="H61" s="39"/>
      <c r="I61" s="101">
        <f>Q83</f>
        <v>0</v>
      </c>
      <c r="J61" s="101">
        <f>R83</f>
        <v>0</v>
      </c>
      <c r="K61" s="101">
        <f>K83</f>
        <v>0</v>
      </c>
      <c r="L61" s="39"/>
      <c r="M61" s="13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U61" s="16" t="s">
        <v>98</v>
      </c>
    </row>
    <row r="62" spans="1:31" s="9" customFormat="1" ht="24.95" customHeight="1">
      <c r="A62" s="9"/>
      <c r="B62" s="165"/>
      <c r="C62" s="166"/>
      <c r="D62" s="167" t="s">
        <v>99</v>
      </c>
      <c r="E62" s="168"/>
      <c r="F62" s="168"/>
      <c r="G62" s="168"/>
      <c r="H62" s="168"/>
      <c r="I62" s="169">
        <f>Q84</f>
        <v>0</v>
      </c>
      <c r="J62" s="169">
        <f>R84</f>
        <v>0</v>
      </c>
      <c r="K62" s="169">
        <f>K84</f>
        <v>0</v>
      </c>
      <c r="L62" s="166"/>
      <c r="M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100</v>
      </c>
      <c r="E63" s="174"/>
      <c r="F63" s="174"/>
      <c r="G63" s="174"/>
      <c r="H63" s="174"/>
      <c r="I63" s="175">
        <f>Q85</f>
        <v>0</v>
      </c>
      <c r="J63" s="175">
        <f>R85</f>
        <v>0</v>
      </c>
      <c r="K63" s="175">
        <f>K85</f>
        <v>0</v>
      </c>
      <c r="L63" s="172"/>
      <c r="M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134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8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3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134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101</v>
      </c>
      <c r="D70" s="39"/>
      <c r="E70" s="39"/>
      <c r="F70" s="39"/>
      <c r="G70" s="39"/>
      <c r="H70" s="39"/>
      <c r="I70" s="39"/>
      <c r="J70" s="39"/>
      <c r="K70" s="39"/>
      <c r="L70" s="39"/>
      <c r="M70" s="134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134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9"/>
      <c r="E72" s="39"/>
      <c r="F72" s="39"/>
      <c r="G72" s="39"/>
      <c r="H72" s="39"/>
      <c r="I72" s="39"/>
      <c r="J72" s="39"/>
      <c r="K72" s="39"/>
      <c r="L72" s="39"/>
      <c r="M72" s="134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4.4" customHeight="1">
      <c r="A73" s="37"/>
      <c r="B73" s="38"/>
      <c r="C73" s="39"/>
      <c r="D73" s="39"/>
      <c r="E73" s="160" t="str">
        <f>E7</f>
        <v>Údržba HOZ Veselí</v>
      </c>
      <c r="F73" s="31"/>
      <c r="G73" s="31"/>
      <c r="H73" s="31"/>
      <c r="I73" s="39"/>
      <c r="J73" s="39"/>
      <c r="K73" s="39"/>
      <c r="L73" s="39"/>
      <c r="M73" s="134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89</v>
      </c>
      <c r="D74" s="39"/>
      <c r="E74" s="39"/>
      <c r="F74" s="39"/>
      <c r="G74" s="39"/>
      <c r="H74" s="39"/>
      <c r="I74" s="39"/>
      <c r="J74" s="39"/>
      <c r="K74" s="39"/>
      <c r="L74" s="39"/>
      <c r="M74" s="134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5.6" customHeight="1">
      <c r="A75" s="37"/>
      <c r="B75" s="38"/>
      <c r="C75" s="39"/>
      <c r="D75" s="39"/>
      <c r="E75" s="68" t="str">
        <f>E9</f>
        <v>2023-207_0344 - SO2 Údržba HOZ Veselí nad Lužnicí HOZ L21-2</v>
      </c>
      <c r="F75" s="39"/>
      <c r="G75" s="39"/>
      <c r="H75" s="39"/>
      <c r="I75" s="39"/>
      <c r="J75" s="39"/>
      <c r="K75" s="39"/>
      <c r="L75" s="39"/>
      <c r="M75" s="134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13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22</v>
      </c>
      <c r="D77" s="39"/>
      <c r="E77" s="39"/>
      <c r="F77" s="26" t="str">
        <f>F12</f>
        <v>Veselí nad Lužnicí</v>
      </c>
      <c r="G77" s="39"/>
      <c r="H77" s="39"/>
      <c r="I77" s="31" t="s">
        <v>24</v>
      </c>
      <c r="J77" s="71" t="str">
        <f>IF(J12="","",J12)</f>
        <v>19. 10. 2023</v>
      </c>
      <c r="K77" s="39"/>
      <c r="L77" s="39"/>
      <c r="M77" s="13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134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6" customHeight="1">
      <c r="A79" s="37"/>
      <c r="B79" s="38"/>
      <c r="C79" s="31" t="s">
        <v>26</v>
      </c>
      <c r="D79" s="39"/>
      <c r="E79" s="39"/>
      <c r="F79" s="26" t="str">
        <f>E15</f>
        <v>SPÚ OVHS České Budějovice</v>
      </c>
      <c r="G79" s="39"/>
      <c r="H79" s="39"/>
      <c r="I79" s="31" t="s">
        <v>32</v>
      </c>
      <c r="J79" s="35" t="str">
        <f>E21</f>
        <v xml:space="preserve"> </v>
      </c>
      <c r="K79" s="39"/>
      <c r="L79" s="39"/>
      <c r="M79" s="134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6" customHeight="1">
      <c r="A80" s="37"/>
      <c r="B80" s="38"/>
      <c r="C80" s="31" t="s">
        <v>30</v>
      </c>
      <c r="D80" s="39"/>
      <c r="E80" s="39"/>
      <c r="F80" s="26" t="str">
        <f>IF(E18="","",E18)</f>
        <v>Vyplň údaj</v>
      </c>
      <c r="G80" s="39"/>
      <c r="H80" s="39"/>
      <c r="I80" s="31" t="s">
        <v>34</v>
      </c>
      <c r="J80" s="35" t="str">
        <f>E24</f>
        <v>Bc. Karel Janeček</v>
      </c>
      <c r="K80" s="39"/>
      <c r="L80" s="39"/>
      <c r="M80" s="134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13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77"/>
      <c r="B82" s="178"/>
      <c r="C82" s="179" t="s">
        <v>102</v>
      </c>
      <c r="D82" s="180" t="s">
        <v>57</v>
      </c>
      <c r="E82" s="180" t="s">
        <v>53</v>
      </c>
      <c r="F82" s="180" t="s">
        <v>54</v>
      </c>
      <c r="G82" s="180" t="s">
        <v>103</v>
      </c>
      <c r="H82" s="180" t="s">
        <v>104</v>
      </c>
      <c r="I82" s="180" t="s">
        <v>105</v>
      </c>
      <c r="J82" s="180" t="s">
        <v>106</v>
      </c>
      <c r="K82" s="180" t="s">
        <v>97</v>
      </c>
      <c r="L82" s="181" t="s">
        <v>107</v>
      </c>
      <c r="M82" s="182"/>
      <c r="N82" s="91" t="s">
        <v>20</v>
      </c>
      <c r="O82" s="92" t="s">
        <v>42</v>
      </c>
      <c r="P82" s="92" t="s">
        <v>108</v>
      </c>
      <c r="Q82" s="92" t="s">
        <v>109</v>
      </c>
      <c r="R82" s="92" t="s">
        <v>110</v>
      </c>
      <c r="S82" s="92" t="s">
        <v>111</v>
      </c>
      <c r="T82" s="92" t="s">
        <v>112</v>
      </c>
      <c r="U82" s="92" t="s">
        <v>113</v>
      </c>
      <c r="V82" s="92" t="s">
        <v>114</v>
      </c>
      <c r="W82" s="92" t="s">
        <v>115</v>
      </c>
      <c r="X82" s="93" t="s">
        <v>116</v>
      </c>
      <c r="Y82" s="177"/>
      <c r="Z82" s="177"/>
      <c r="AA82" s="177"/>
      <c r="AB82" s="177"/>
      <c r="AC82" s="177"/>
      <c r="AD82" s="177"/>
      <c r="AE82" s="177"/>
    </row>
    <row r="83" spans="1:63" s="2" customFormat="1" ht="22.8" customHeight="1">
      <c r="A83" s="37"/>
      <c r="B83" s="38"/>
      <c r="C83" s="98" t="s">
        <v>117</v>
      </c>
      <c r="D83" s="39"/>
      <c r="E83" s="39"/>
      <c r="F83" s="39"/>
      <c r="G83" s="39"/>
      <c r="H83" s="39"/>
      <c r="I83" s="39"/>
      <c r="J83" s="39"/>
      <c r="K83" s="183">
        <f>BK83</f>
        <v>0</v>
      </c>
      <c r="L83" s="39"/>
      <c r="M83" s="43"/>
      <c r="N83" s="94"/>
      <c r="O83" s="184"/>
      <c r="P83" s="95"/>
      <c r="Q83" s="185">
        <f>Q84</f>
        <v>0</v>
      </c>
      <c r="R83" s="185">
        <f>R84</f>
        <v>0</v>
      </c>
      <c r="S83" s="95"/>
      <c r="T83" s="186">
        <f>T84</f>
        <v>0</v>
      </c>
      <c r="U83" s="95"/>
      <c r="V83" s="186">
        <f>V84</f>
        <v>0</v>
      </c>
      <c r="W83" s="95"/>
      <c r="X83" s="187">
        <f>X84</f>
        <v>0</v>
      </c>
      <c r="Y83" s="37"/>
      <c r="Z83" s="37"/>
      <c r="AA83" s="37"/>
      <c r="AB83" s="37"/>
      <c r="AC83" s="37"/>
      <c r="AD83" s="37"/>
      <c r="AE83" s="37"/>
      <c r="AT83" s="16" t="s">
        <v>73</v>
      </c>
      <c r="AU83" s="16" t="s">
        <v>98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73</v>
      </c>
      <c r="E84" s="192" t="s">
        <v>118</v>
      </c>
      <c r="F84" s="192" t="s">
        <v>119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200">
        <f>X85</f>
        <v>0</v>
      </c>
      <c r="Y84" s="12"/>
      <c r="Z84" s="12"/>
      <c r="AA84" s="12"/>
      <c r="AB84" s="12"/>
      <c r="AC84" s="12"/>
      <c r="AD84" s="12"/>
      <c r="AE84" s="12"/>
      <c r="AR84" s="201" t="s">
        <v>82</v>
      </c>
      <c r="AT84" s="202" t="s">
        <v>73</v>
      </c>
      <c r="AU84" s="202" t="s">
        <v>74</v>
      </c>
      <c r="AY84" s="201" t="s">
        <v>120</v>
      </c>
      <c r="BK84" s="203">
        <f>BK85</f>
        <v>0</v>
      </c>
    </row>
    <row r="85" spans="1:63" s="12" customFormat="1" ht="22.8" customHeight="1">
      <c r="A85" s="12"/>
      <c r="B85" s="189"/>
      <c r="C85" s="190"/>
      <c r="D85" s="191" t="s">
        <v>73</v>
      </c>
      <c r="E85" s="204" t="s">
        <v>82</v>
      </c>
      <c r="F85" s="204" t="s">
        <v>121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SUM(Q86:Q97)</f>
        <v>0</v>
      </c>
      <c r="R85" s="198">
        <f>SUM(R86:R97)</f>
        <v>0</v>
      </c>
      <c r="S85" s="197"/>
      <c r="T85" s="199">
        <f>SUM(T86:T97)</f>
        <v>0</v>
      </c>
      <c r="U85" s="197"/>
      <c r="V85" s="199">
        <f>SUM(V86:V97)</f>
        <v>0</v>
      </c>
      <c r="W85" s="197"/>
      <c r="X85" s="200">
        <f>SUM(X86:X97)</f>
        <v>0</v>
      </c>
      <c r="Y85" s="12"/>
      <c r="Z85" s="12"/>
      <c r="AA85" s="12"/>
      <c r="AB85" s="12"/>
      <c r="AC85" s="12"/>
      <c r="AD85" s="12"/>
      <c r="AE85" s="12"/>
      <c r="AR85" s="201" t="s">
        <v>82</v>
      </c>
      <c r="AT85" s="202" t="s">
        <v>73</v>
      </c>
      <c r="AU85" s="202" t="s">
        <v>82</v>
      </c>
      <c r="AY85" s="201" t="s">
        <v>120</v>
      </c>
      <c r="BK85" s="203">
        <f>SUM(BK86:BK97)</f>
        <v>0</v>
      </c>
    </row>
    <row r="86" spans="1:65" s="2" customFormat="1" ht="22.2" customHeight="1">
      <c r="A86" s="37"/>
      <c r="B86" s="38"/>
      <c r="C86" s="206" t="s">
        <v>82</v>
      </c>
      <c r="D86" s="206" t="s">
        <v>122</v>
      </c>
      <c r="E86" s="207" t="s">
        <v>123</v>
      </c>
      <c r="F86" s="208" t="s">
        <v>124</v>
      </c>
      <c r="G86" s="209" t="s">
        <v>125</v>
      </c>
      <c r="H86" s="210">
        <v>0.045</v>
      </c>
      <c r="I86" s="211"/>
      <c r="J86" s="211"/>
      <c r="K86" s="212">
        <f>ROUND(P86*H86,2)</f>
        <v>0</v>
      </c>
      <c r="L86" s="208" t="s">
        <v>126</v>
      </c>
      <c r="M86" s="43"/>
      <c r="N86" s="213" t="s">
        <v>20</v>
      </c>
      <c r="O86" s="214" t="s">
        <v>43</v>
      </c>
      <c r="P86" s="215">
        <f>I86+J86</f>
        <v>0</v>
      </c>
      <c r="Q86" s="215">
        <f>ROUND(I86*H86,2)</f>
        <v>0</v>
      </c>
      <c r="R86" s="215">
        <f>ROUND(J86*H86,2)</f>
        <v>0</v>
      </c>
      <c r="S86" s="83"/>
      <c r="T86" s="216">
        <f>S86*H86</f>
        <v>0</v>
      </c>
      <c r="U86" s="216">
        <v>0</v>
      </c>
      <c r="V86" s="216">
        <f>U86*H86</f>
        <v>0</v>
      </c>
      <c r="W86" s="216">
        <v>0</v>
      </c>
      <c r="X86" s="217">
        <f>W86*H86</f>
        <v>0</v>
      </c>
      <c r="Y86" s="37"/>
      <c r="Z86" s="37"/>
      <c r="AA86" s="37"/>
      <c r="AB86" s="37"/>
      <c r="AC86" s="37"/>
      <c r="AD86" s="37"/>
      <c r="AE86" s="37"/>
      <c r="AR86" s="218" t="s">
        <v>127</v>
      </c>
      <c r="AT86" s="218" t="s">
        <v>122</v>
      </c>
      <c r="AU86" s="218" t="s">
        <v>84</v>
      </c>
      <c r="AY86" s="16" t="s">
        <v>120</v>
      </c>
      <c r="BE86" s="219">
        <f>IF(O86="základní",K86,0)</f>
        <v>0</v>
      </c>
      <c r="BF86" s="219">
        <f>IF(O86="snížená",K86,0)</f>
        <v>0</v>
      </c>
      <c r="BG86" s="219">
        <f>IF(O86="zákl. přenesená",K86,0)</f>
        <v>0</v>
      </c>
      <c r="BH86" s="219">
        <f>IF(O86="sníž. přenesená",K86,0)</f>
        <v>0</v>
      </c>
      <c r="BI86" s="219">
        <f>IF(O86="nulová",K86,0)</f>
        <v>0</v>
      </c>
      <c r="BJ86" s="16" t="s">
        <v>82</v>
      </c>
      <c r="BK86" s="219">
        <f>ROUND(P86*H86,2)</f>
        <v>0</v>
      </c>
      <c r="BL86" s="16" t="s">
        <v>127</v>
      </c>
      <c r="BM86" s="218" t="s">
        <v>149</v>
      </c>
    </row>
    <row r="87" spans="1:47" s="2" customFormat="1" ht="12">
      <c r="A87" s="37"/>
      <c r="B87" s="38"/>
      <c r="C87" s="39"/>
      <c r="D87" s="220" t="s">
        <v>129</v>
      </c>
      <c r="E87" s="39"/>
      <c r="F87" s="221" t="s">
        <v>130</v>
      </c>
      <c r="G87" s="39"/>
      <c r="H87" s="39"/>
      <c r="I87" s="222"/>
      <c r="J87" s="222"/>
      <c r="K87" s="39"/>
      <c r="L87" s="39"/>
      <c r="M87" s="43"/>
      <c r="N87" s="223"/>
      <c r="O87" s="224"/>
      <c r="P87" s="83"/>
      <c r="Q87" s="83"/>
      <c r="R87" s="83"/>
      <c r="S87" s="83"/>
      <c r="T87" s="83"/>
      <c r="U87" s="83"/>
      <c r="V87" s="83"/>
      <c r="W87" s="83"/>
      <c r="X87" s="84"/>
      <c r="Y87" s="37"/>
      <c r="Z87" s="37"/>
      <c r="AA87" s="37"/>
      <c r="AB87" s="37"/>
      <c r="AC87" s="37"/>
      <c r="AD87" s="37"/>
      <c r="AE87" s="37"/>
      <c r="AT87" s="16" t="s">
        <v>129</v>
      </c>
      <c r="AU87" s="16" t="s">
        <v>84</v>
      </c>
    </row>
    <row r="88" spans="1:47" s="2" customFormat="1" ht="12">
      <c r="A88" s="37"/>
      <c r="B88" s="38"/>
      <c r="C88" s="39"/>
      <c r="D88" s="225" t="s">
        <v>131</v>
      </c>
      <c r="E88" s="39"/>
      <c r="F88" s="226" t="s">
        <v>132</v>
      </c>
      <c r="G88" s="39"/>
      <c r="H88" s="39"/>
      <c r="I88" s="222"/>
      <c r="J88" s="222"/>
      <c r="K88" s="39"/>
      <c r="L88" s="39"/>
      <c r="M88" s="43"/>
      <c r="N88" s="223"/>
      <c r="O88" s="224"/>
      <c r="P88" s="83"/>
      <c r="Q88" s="83"/>
      <c r="R88" s="83"/>
      <c r="S88" s="83"/>
      <c r="T88" s="83"/>
      <c r="U88" s="83"/>
      <c r="V88" s="83"/>
      <c r="W88" s="83"/>
      <c r="X88" s="84"/>
      <c r="Y88" s="37"/>
      <c r="Z88" s="37"/>
      <c r="AA88" s="37"/>
      <c r="AB88" s="37"/>
      <c r="AC88" s="37"/>
      <c r="AD88" s="37"/>
      <c r="AE88" s="37"/>
      <c r="AT88" s="16" t="s">
        <v>131</v>
      </c>
      <c r="AU88" s="16" t="s">
        <v>84</v>
      </c>
    </row>
    <row r="89" spans="1:51" s="13" customFormat="1" ht="12">
      <c r="A89" s="13"/>
      <c r="B89" s="227"/>
      <c r="C89" s="228"/>
      <c r="D89" s="220" t="s">
        <v>133</v>
      </c>
      <c r="E89" s="229" t="s">
        <v>20</v>
      </c>
      <c r="F89" s="230" t="s">
        <v>150</v>
      </c>
      <c r="G89" s="228"/>
      <c r="H89" s="231">
        <v>0.045</v>
      </c>
      <c r="I89" s="232"/>
      <c r="J89" s="232"/>
      <c r="K89" s="228"/>
      <c r="L89" s="228"/>
      <c r="M89" s="233"/>
      <c r="N89" s="234"/>
      <c r="O89" s="235"/>
      <c r="P89" s="235"/>
      <c r="Q89" s="235"/>
      <c r="R89" s="235"/>
      <c r="S89" s="235"/>
      <c r="T89" s="235"/>
      <c r="U89" s="235"/>
      <c r="V89" s="235"/>
      <c r="W89" s="235"/>
      <c r="X89" s="236"/>
      <c r="Y89" s="13"/>
      <c r="Z89" s="13"/>
      <c r="AA89" s="13"/>
      <c r="AB89" s="13"/>
      <c r="AC89" s="13"/>
      <c r="AD89" s="13"/>
      <c r="AE89" s="13"/>
      <c r="AT89" s="237" t="s">
        <v>133</v>
      </c>
      <c r="AU89" s="237" t="s">
        <v>84</v>
      </c>
      <c r="AV89" s="13" t="s">
        <v>84</v>
      </c>
      <c r="AW89" s="13" t="s">
        <v>5</v>
      </c>
      <c r="AX89" s="13" t="s">
        <v>82</v>
      </c>
      <c r="AY89" s="237" t="s">
        <v>120</v>
      </c>
    </row>
    <row r="90" spans="1:65" s="2" customFormat="1" ht="22.2" customHeight="1">
      <c r="A90" s="37"/>
      <c r="B90" s="38"/>
      <c r="C90" s="206" t="s">
        <v>84</v>
      </c>
      <c r="D90" s="206" t="s">
        <v>122</v>
      </c>
      <c r="E90" s="207" t="s">
        <v>135</v>
      </c>
      <c r="F90" s="208" t="s">
        <v>136</v>
      </c>
      <c r="G90" s="209" t="s">
        <v>125</v>
      </c>
      <c r="H90" s="210">
        <v>0.045</v>
      </c>
      <c r="I90" s="211"/>
      <c r="J90" s="211"/>
      <c r="K90" s="212">
        <f>ROUND(P90*H90,2)</f>
        <v>0</v>
      </c>
      <c r="L90" s="208" t="s">
        <v>126</v>
      </c>
      <c r="M90" s="43"/>
      <c r="N90" s="213" t="s">
        <v>20</v>
      </c>
      <c r="O90" s="214" t="s">
        <v>43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83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7">
        <f>W90*H90</f>
        <v>0</v>
      </c>
      <c r="Y90" s="37"/>
      <c r="Z90" s="37"/>
      <c r="AA90" s="37"/>
      <c r="AB90" s="37"/>
      <c r="AC90" s="37"/>
      <c r="AD90" s="37"/>
      <c r="AE90" s="37"/>
      <c r="AR90" s="218" t="s">
        <v>127</v>
      </c>
      <c r="AT90" s="218" t="s">
        <v>122</v>
      </c>
      <c r="AU90" s="218" t="s">
        <v>84</v>
      </c>
      <c r="AY90" s="16" t="s">
        <v>120</v>
      </c>
      <c r="BE90" s="219">
        <f>IF(O90="základní",K90,0)</f>
        <v>0</v>
      </c>
      <c r="BF90" s="219">
        <f>IF(O90="snížená",K90,0)</f>
        <v>0</v>
      </c>
      <c r="BG90" s="219">
        <f>IF(O90="zákl. přenesená",K90,0)</f>
        <v>0</v>
      </c>
      <c r="BH90" s="219">
        <f>IF(O90="sníž. přenesená",K90,0)</f>
        <v>0</v>
      </c>
      <c r="BI90" s="219">
        <f>IF(O90="nulová",K90,0)</f>
        <v>0</v>
      </c>
      <c r="BJ90" s="16" t="s">
        <v>82</v>
      </c>
      <c r="BK90" s="219">
        <f>ROUND(P90*H90,2)</f>
        <v>0</v>
      </c>
      <c r="BL90" s="16" t="s">
        <v>127</v>
      </c>
      <c r="BM90" s="218" t="s">
        <v>151</v>
      </c>
    </row>
    <row r="91" spans="1:47" s="2" customFormat="1" ht="12">
      <c r="A91" s="37"/>
      <c r="B91" s="38"/>
      <c r="C91" s="39"/>
      <c r="D91" s="220" t="s">
        <v>129</v>
      </c>
      <c r="E91" s="39"/>
      <c r="F91" s="221" t="s">
        <v>138</v>
      </c>
      <c r="G91" s="39"/>
      <c r="H91" s="39"/>
      <c r="I91" s="222"/>
      <c r="J91" s="222"/>
      <c r="K91" s="39"/>
      <c r="L91" s="39"/>
      <c r="M91" s="43"/>
      <c r="N91" s="223"/>
      <c r="O91" s="224"/>
      <c r="P91" s="83"/>
      <c r="Q91" s="83"/>
      <c r="R91" s="83"/>
      <c r="S91" s="83"/>
      <c r="T91" s="83"/>
      <c r="U91" s="83"/>
      <c r="V91" s="83"/>
      <c r="W91" s="83"/>
      <c r="X91" s="84"/>
      <c r="Y91" s="37"/>
      <c r="Z91" s="37"/>
      <c r="AA91" s="37"/>
      <c r="AB91" s="37"/>
      <c r="AC91" s="37"/>
      <c r="AD91" s="37"/>
      <c r="AE91" s="37"/>
      <c r="AT91" s="16" t="s">
        <v>129</v>
      </c>
      <c r="AU91" s="16" t="s">
        <v>84</v>
      </c>
    </row>
    <row r="92" spans="1:47" s="2" customFormat="1" ht="12">
      <c r="A92" s="37"/>
      <c r="B92" s="38"/>
      <c r="C92" s="39"/>
      <c r="D92" s="225" t="s">
        <v>131</v>
      </c>
      <c r="E92" s="39"/>
      <c r="F92" s="226" t="s">
        <v>139</v>
      </c>
      <c r="G92" s="39"/>
      <c r="H92" s="39"/>
      <c r="I92" s="222"/>
      <c r="J92" s="222"/>
      <c r="K92" s="39"/>
      <c r="L92" s="39"/>
      <c r="M92" s="43"/>
      <c r="N92" s="223"/>
      <c r="O92" s="224"/>
      <c r="P92" s="83"/>
      <c r="Q92" s="83"/>
      <c r="R92" s="83"/>
      <c r="S92" s="83"/>
      <c r="T92" s="83"/>
      <c r="U92" s="83"/>
      <c r="V92" s="83"/>
      <c r="W92" s="83"/>
      <c r="X92" s="84"/>
      <c r="Y92" s="37"/>
      <c r="Z92" s="37"/>
      <c r="AA92" s="37"/>
      <c r="AB92" s="37"/>
      <c r="AC92" s="37"/>
      <c r="AD92" s="37"/>
      <c r="AE92" s="37"/>
      <c r="AT92" s="16" t="s">
        <v>131</v>
      </c>
      <c r="AU92" s="16" t="s">
        <v>84</v>
      </c>
    </row>
    <row r="93" spans="1:51" s="13" customFormat="1" ht="12">
      <c r="A93" s="13"/>
      <c r="B93" s="227"/>
      <c r="C93" s="228"/>
      <c r="D93" s="220" t="s">
        <v>133</v>
      </c>
      <c r="E93" s="229" t="s">
        <v>20</v>
      </c>
      <c r="F93" s="230" t="s">
        <v>152</v>
      </c>
      <c r="G93" s="228"/>
      <c r="H93" s="231">
        <v>0.045</v>
      </c>
      <c r="I93" s="232"/>
      <c r="J93" s="232"/>
      <c r="K93" s="228"/>
      <c r="L93" s="228"/>
      <c r="M93" s="233"/>
      <c r="N93" s="234"/>
      <c r="O93" s="235"/>
      <c r="P93" s="235"/>
      <c r="Q93" s="235"/>
      <c r="R93" s="235"/>
      <c r="S93" s="235"/>
      <c r="T93" s="235"/>
      <c r="U93" s="235"/>
      <c r="V93" s="235"/>
      <c r="W93" s="235"/>
      <c r="X93" s="236"/>
      <c r="Y93" s="13"/>
      <c r="Z93" s="13"/>
      <c r="AA93" s="13"/>
      <c r="AB93" s="13"/>
      <c r="AC93" s="13"/>
      <c r="AD93" s="13"/>
      <c r="AE93" s="13"/>
      <c r="AT93" s="237" t="s">
        <v>133</v>
      </c>
      <c r="AU93" s="237" t="s">
        <v>84</v>
      </c>
      <c r="AV93" s="13" t="s">
        <v>84</v>
      </c>
      <c r="AW93" s="13" t="s">
        <v>5</v>
      </c>
      <c r="AX93" s="13" t="s">
        <v>82</v>
      </c>
      <c r="AY93" s="237" t="s">
        <v>120</v>
      </c>
    </row>
    <row r="94" spans="1:65" s="2" customFormat="1" ht="19.8" customHeight="1">
      <c r="A94" s="37"/>
      <c r="B94" s="38"/>
      <c r="C94" s="206" t="s">
        <v>141</v>
      </c>
      <c r="D94" s="206" t="s">
        <v>122</v>
      </c>
      <c r="E94" s="207" t="s">
        <v>142</v>
      </c>
      <c r="F94" s="208" t="s">
        <v>143</v>
      </c>
      <c r="G94" s="209" t="s">
        <v>125</v>
      </c>
      <c r="H94" s="210">
        <v>0.045</v>
      </c>
      <c r="I94" s="211"/>
      <c r="J94" s="211"/>
      <c r="K94" s="212">
        <f>ROUND(P94*H94,2)</f>
        <v>0</v>
      </c>
      <c r="L94" s="208" t="s">
        <v>20</v>
      </c>
      <c r="M94" s="43"/>
      <c r="N94" s="213" t="s">
        <v>20</v>
      </c>
      <c r="O94" s="214" t="s">
        <v>43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83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7">
        <f>W94*H94</f>
        <v>0</v>
      </c>
      <c r="Y94" s="37"/>
      <c r="Z94" s="37"/>
      <c r="AA94" s="37"/>
      <c r="AB94" s="37"/>
      <c r="AC94" s="37"/>
      <c r="AD94" s="37"/>
      <c r="AE94" s="37"/>
      <c r="AR94" s="218" t="s">
        <v>127</v>
      </c>
      <c r="AT94" s="218" t="s">
        <v>122</v>
      </c>
      <c r="AU94" s="218" t="s">
        <v>84</v>
      </c>
      <c r="AY94" s="16" t="s">
        <v>120</v>
      </c>
      <c r="BE94" s="219">
        <f>IF(O94="základní",K94,0)</f>
        <v>0</v>
      </c>
      <c r="BF94" s="219">
        <f>IF(O94="snížená",K94,0)</f>
        <v>0</v>
      </c>
      <c r="BG94" s="219">
        <f>IF(O94="zákl. přenesená",K94,0)</f>
        <v>0</v>
      </c>
      <c r="BH94" s="219">
        <f>IF(O94="sníž. přenesená",K94,0)</f>
        <v>0</v>
      </c>
      <c r="BI94" s="219">
        <f>IF(O94="nulová",K94,0)</f>
        <v>0</v>
      </c>
      <c r="BJ94" s="16" t="s">
        <v>82</v>
      </c>
      <c r="BK94" s="219">
        <f>ROUND(P94*H94,2)</f>
        <v>0</v>
      </c>
      <c r="BL94" s="16" t="s">
        <v>127</v>
      </c>
      <c r="BM94" s="218" t="s">
        <v>153</v>
      </c>
    </row>
    <row r="95" spans="1:47" s="2" customFormat="1" ht="12">
      <c r="A95" s="37"/>
      <c r="B95" s="38"/>
      <c r="C95" s="39"/>
      <c r="D95" s="220" t="s">
        <v>129</v>
      </c>
      <c r="E95" s="39"/>
      <c r="F95" s="221" t="s">
        <v>145</v>
      </c>
      <c r="G95" s="39"/>
      <c r="H95" s="39"/>
      <c r="I95" s="222"/>
      <c r="J95" s="222"/>
      <c r="K95" s="39"/>
      <c r="L95" s="39"/>
      <c r="M95" s="43"/>
      <c r="N95" s="223"/>
      <c r="O95" s="224"/>
      <c r="P95" s="83"/>
      <c r="Q95" s="83"/>
      <c r="R95" s="83"/>
      <c r="S95" s="83"/>
      <c r="T95" s="83"/>
      <c r="U95" s="83"/>
      <c r="V95" s="83"/>
      <c r="W95" s="83"/>
      <c r="X95" s="84"/>
      <c r="Y95" s="37"/>
      <c r="Z95" s="37"/>
      <c r="AA95" s="37"/>
      <c r="AB95" s="37"/>
      <c r="AC95" s="37"/>
      <c r="AD95" s="37"/>
      <c r="AE95" s="37"/>
      <c r="AT95" s="16" t="s">
        <v>129</v>
      </c>
      <c r="AU95" s="16" t="s">
        <v>84</v>
      </c>
    </row>
    <row r="96" spans="1:47" s="2" customFormat="1" ht="12">
      <c r="A96" s="37"/>
      <c r="B96" s="38"/>
      <c r="C96" s="39"/>
      <c r="D96" s="220" t="s">
        <v>146</v>
      </c>
      <c r="E96" s="39"/>
      <c r="F96" s="238" t="s">
        <v>147</v>
      </c>
      <c r="G96" s="39"/>
      <c r="H96" s="39"/>
      <c r="I96" s="222"/>
      <c r="J96" s="222"/>
      <c r="K96" s="39"/>
      <c r="L96" s="39"/>
      <c r="M96" s="43"/>
      <c r="N96" s="223"/>
      <c r="O96" s="224"/>
      <c r="P96" s="83"/>
      <c r="Q96" s="83"/>
      <c r="R96" s="83"/>
      <c r="S96" s="83"/>
      <c r="T96" s="83"/>
      <c r="U96" s="83"/>
      <c r="V96" s="83"/>
      <c r="W96" s="83"/>
      <c r="X96" s="84"/>
      <c r="Y96" s="37"/>
      <c r="Z96" s="37"/>
      <c r="AA96" s="37"/>
      <c r="AB96" s="37"/>
      <c r="AC96" s="37"/>
      <c r="AD96" s="37"/>
      <c r="AE96" s="37"/>
      <c r="AT96" s="16" t="s">
        <v>146</v>
      </c>
      <c r="AU96" s="16" t="s">
        <v>84</v>
      </c>
    </row>
    <row r="97" spans="1:51" s="13" customFormat="1" ht="12">
      <c r="A97" s="13"/>
      <c r="B97" s="227"/>
      <c r="C97" s="228"/>
      <c r="D97" s="220" t="s">
        <v>133</v>
      </c>
      <c r="E97" s="229" t="s">
        <v>20</v>
      </c>
      <c r="F97" s="230" t="s">
        <v>152</v>
      </c>
      <c r="G97" s="228"/>
      <c r="H97" s="231">
        <v>0.045</v>
      </c>
      <c r="I97" s="232"/>
      <c r="J97" s="232"/>
      <c r="K97" s="228"/>
      <c r="L97" s="228"/>
      <c r="M97" s="233"/>
      <c r="N97" s="239"/>
      <c r="O97" s="240"/>
      <c r="P97" s="240"/>
      <c r="Q97" s="240"/>
      <c r="R97" s="240"/>
      <c r="S97" s="240"/>
      <c r="T97" s="240"/>
      <c r="U97" s="240"/>
      <c r="V97" s="240"/>
      <c r="W97" s="240"/>
      <c r="X97" s="241"/>
      <c r="Y97" s="13"/>
      <c r="Z97" s="13"/>
      <c r="AA97" s="13"/>
      <c r="AB97" s="13"/>
      <c r="AC97" s="13"/>
      <c r="AD97" s="13"/>
      <c r="AE97" s="13"/>
      <c r="AT97" s="237" t="s">
        <v>133</v>
      </c>
      <c r="AU97" s="237" t="s">
        <v>84</v>
      </c>
      <c r="AV97" s="13" t="s">
        <v>84</v>
      </c>
      <c r="AW97" s="13" t="s">
        <v>5</v>
      </c>
      <c r="AX97" s="13" t="s">
        <v>82</v>
      </c>
      <c r="AY97" s="237" t="s">
        <v>120</v>
      </c>
    </row>
    <row r="98" spans="1:31" s="2" customFormat="1" ht="6.95" customHeight="1">
      <c r="A98" s="37"/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43"/>
      <c r="N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</sheetData>
  <sheetProtection password="CC35" sheet="1" objects="1" scenarios="1" formatColumns="0" formatRows="0" autoFilter="0"/>
  <autoFilter ref="C82:L97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hyperlinks>
    <hyperlink ref="F88" r:id="rId1" display="https://podminky.urs.cz/item/CS_URS_2023_02/111103323"/>
    <hyperlink ref="F92" r:id="rId2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4" customFormat="1" ht="45" customHeight="1">
      <c r="B3" s="246"/>
      <c r="C3" s="247" t="s">
        <v>154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155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156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157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158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159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160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161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162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163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164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81</v>
      </c>
      <c r="F18" s="253" t="s">
        <v>165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166</v>
      </c>
      <c r="F19" s="253" t="s">
        <v>167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168</v>
      </c>
      <c r="F20" s="253" t="s">
        <v>169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170</v>
      </c>
      <c r="F21" s="253" t="s">
        <v>171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172</v>
      </c>
      <c r="F22" s="253" t="s">
        <v>173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174</v>
      </c>
      <c r="F23" s="253" t="s">
        <v>175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176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177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178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179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180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181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182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183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184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102</v>
      </c>
      <c r="F36" s="253"/>
      <c r="G36" s="253" t="s">
        <v>185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186</v>
      </c>
      <c r="F37" s="253"/>
      <c r="G37" s="253" t="s">
        <v>187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53</v>
      </c>
      <c r="F38" s="253"/>
      <c r="G38" s="253" t="s">
        <v>188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54</v>
      </c>
      <c r="F39" s="253"/>
      <c r="G39" s="253" t="s">
        <v>189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103</v>
      </c>
      <c r="F40" s="253"/>
      <c r="G40" s="253" t="s">
        <v>190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104</v>
      </c>
      <c r="F41" s="253"/>
      <c r="G41" s="253" t="s">
        <v>191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192</v>
      </c>
      <c r="F42" s="253"/>
      <c r="G42" s="253" t="s">
        <v>193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194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195</v>
      </c>
      <c r="F44" s="253"/>
      <c r="G44" s="253" t="s">
        <v>196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107</v>
      </c>
      <c r="F45" s="253"/>
      <c r="G45" s="253" t="s">
        <v>197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198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199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200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201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202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203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204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205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206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207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208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209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210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211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212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213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214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215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216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217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218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219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220</v>
      </c>
      <c r="D76" s="271"/>
      <c r="E76" s="271"/>
      <c r="F76" s="271" t="s">
        <v>221</v>
      </c>
      <c r="G76" s="272"/>
      <c r="H76" s="271" t="s">
        <v>54</v>
      </c>
      <c r="I76" s="271" t="s">
        <v>57</v>
      </c>
      <c r="J76" s="271" t="s">
        <v>222</v>
      </c>
      <c r="K76" s="270"/>
    </row>
    <row r="77" spans="2:11" s="1" customFormat="1" ht="17.25" customHeight="1">
      <c r="B77" s="268"/>
      <c r="C77" s="273" t="s">
        <v>223</v>
      </c>
      <c r="D77" s="273"/>
      <c r="E77" s="273"/>
      <c r="F77" s="274" t="s">
        <v>224</v>
      </c>
      <c r="G77" s="275"/>
      <c r="H77" s="273"/>
      <c r="I77" s="273"/>
      <c r="J77" s="273" t="s">
        <v>225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53</v>
      </c>
      <c r="D79" s="278"/>
      <c r="E79" s="278"/>
      <c r="F79" s="279" t="s">
        <v>226</v>
      </c>
      <c r="G79" s="280"/>
      <c r="H79" s="256" t="s">
        <v>227</v>
      </c>
      <c r="I79" s="256" t="s">
        <v>228</v>
      </c>
      <c r="J79" s="256">
        <v>20</v>
      </c>
      <c r="K79" s="270"/>
    </row>
    <row r="80" spans="2:11" s="1" customFormat="1" ht="15" customHeight="1">
      <c r="B80" s="268"/>
      <c r="C80" s="256" t="s">
        <v>229</v>
      </c>
      <c r="D80" s="256"/>
      <c r="E80" s="256"/>
      <c r="F80" s="279" t="s">
        <v>226</v>
      </c>
      <c r="G80" s="280"/>
      <c r="H80" s="256" t="s">
        <v>230</v>
      </c>
      <c r="I80" s="256" t="s">
        <v>228</v>
      </c>
      <c r="J80" s="256">
        <v>120</v>
      </c>
      <c r="K80" s="270"/>
    </row>
    <row r="81" spans="2:11" s="1" customFormat="1" ht="15" customHeight="1">
      <c r="B81" s="281"/>
      <c r="C81" s="256" t="s">
        <v>231</v>
      </c>
      <c r="D81" s="256"/>
      <c r="E81" s="256"/>
      <c r="F81" s="279" t="s">
        <v>232</v>
      </c>
      <c r="G81" s="280"/>
      <c r="H81" s="256" t="s">
        <v>233</v>
      </c>
      <c r="I81" s="256" t="s">
        <v>228</v>
      </c>
      <c r="J81" s="256">
        <v>50</v>
      </c>
      <c r="K81" s="270"/>
    </row>
    <row r="82" spans="2:11" s="1" customFormat="1" ht="15" customHeight="1">
      <c r="B82" s="281"/>
      <c r="C82" s="256" t="s">
        <v>234</v>
      </c>
      <c r="D82" s="256"/>
      <c r="E82" s="256"/>
      <c r="F82" s="279" t="s">
        <v>226</v>
      </c>
      <c r="G82" s="280"/>
      <c r="H82" s="256" t="s">
        <v>235</v>
      </c>
      <c r="I82" s="256" t="s">
        <v>236</v>
      </c>
      <c r="J82" s="256"/>
      <c r="K82" s="270"/>
    </row>
    <row r="83" spans="2:11" s="1" customFormat="1" ht="15" customHeight="1">
      <c r="B83" s="281"/>
      <c r="C83" s="282" t="s">
        <v>237</v>
      </c>
      <c r="D83" s="282"/>
      <c r="E83" s="282"/>
      <c r="F83" s="283" t="s">
        <v>232</v>
      </c>
      <c r="G83" s="282"/>
      <c r="H83" s="282" t="s">
        <v>238</v>
      </c>
      <c r="I83" s="282" t="s">
        <v>228</v>
      </c>
      <c r="J83" s="282">
        <v>15</v>
      </c>
      <c r="K83" s="270"/>
    </row>
    <row r="84" spans="2:11" s="1" customFormat="1" ht="15" customHeight="1">
      <c r="B84" s="281"/>
      <c r="C84" s="282" t="s">
        <v>239</v>
      </c>
      <c r="D84" s="282"/>
      <c r="E84" s="282"/>
      <c r="F84" s="283" t="s">
        <v>232</v>
      </c>
      <c r="G84" s="282"/>
      <c r="H84" s="282" t="s">
        <v>240</v>
      </c>
      <c r="I84" s="282" t="s">
        <v>228</v>
      </c>
      <c r="J84" s="282">
        <v>15</v>
      </c>
      <c r="K84" s="270"/>
    </row>
    <row r="85" spans="2:11" s="1" customFormat="1" ht="15" customHeight="1">
      <c r="B85" s="281"/>
      <c r="C85" s="282" t="s">
        <v>241</v>
      </c>
      <c r="D85" s="282"/>
      <c r="E85" s="282"/>
      <c r="F85" s="283" t="s">
        <v>232</v>
      </c>
      <c r="G85" s="282"/>
      <c r="H85" s="282" t="s">
        <v>242</v>
      </c>
      <c r="I85" s="282" t="s">
        <v>228</v>
      </c>
      <c r="J85" s="282">
        <v>20</v>
      </c>
      <c r="K85" s="270"/>
    </row>
    <row r="86" spans="2:11" s="1" customFormat="1" ht="15" customHeight="1">
      <c r="B86" s="281"/>
      <c r="C86" s="282" t="s">
        <v>243</v>
      </c>
      <c r="D86" s="282"/>
      <c r="E86" s="282"/>
      <c r="F86" s="283" t="s">
        <v>232</v>
      </c>
      <c r="G86" s="282"/>
      <c r="H86" s="282" t="s">
        <v>244</v>
      </c>
      <c r="I86" s="282" t="s">
        <v>228</v>
      </c>
      <c r="J86" s="282">
        <v>20</v>
      </c>
      <c r="K86" s="270"/>
    </row>
    <row r="87" spans="2:11" s="1" customFormat="1" ht="15" customHeight="1">
      <c r="B87" s="281"/>
      <c r="C87" s="256" t="s">
        <v>245</v>
      </c>
      <c r="D87" s="256"/>
      <c r="E87" s="256"/>
      <c r="F87" s="279" t="s">
        <v>232</v>
      </c>
      <c r="G87" s="280"/>
      <c r="H87" s="256" t="s">
        <v>246</v>
      </c>
      <c r="I87" s="256" t="s">
        <v>228</v>
      </c>
      <c r="J87" s="256">
        <v>50</v>
      </c>
      <c r="K87" s="270"/>
    </row>
    <row r="88" spans="2:11" s="1" customFormat="1" ht="15" customHeight="1">
      <c r="B88" s="281"/>
      <c r="C88" s="256" t="s">
        <v>247</v>
      </c>
      <c r="D88" s="256"/>
      <c r="E88" s="256"/>
      <c r="F88" s="279" t="s">
        <v>232</v>
      </c>
      <c r="G88" s="280"/>
      <c r="H88" s="256" t="s">
        <v>248</v>
      </c>
      <c r="I88" s="256" t="s">
        <v>228</v>
      </c>
      <c r="J88" s="256">
        <v>20</v>
      </c>
      <c r="K88" s="270"/>
    </row>
    <row r="89" spans="2:11" s="1" customFormat="1" ht="15" customHeight="1">
      <c r="B89" s="281"/>
      <c r="C89" s="256" t="s">
        <v>249</v>
      </c>
      <c r="D89" s="256"/>
      <c r="E89" s="256"/>
      <c r="F89" s="279" t="s">
        <v>232</v>
      </c>
      <c r="G89" s="280"/>
      <c r="H89" s="256" t="s">
        <v>250</v>
      </c>
      <c r="I89" s="256" t="s">
        <v>228</v>
      </c>
      <c r="J89" s="256">
        <v>20</v>
      </c>
      <c r="K89" s="270"/>
    </row>
    <row r="90" spans="2:11" s="1" customFormat="1" ht="15" customHeight="1">
      <c r="B90" s="281"/>
      <c r="C90" s="256" t="s">
        <v>251</v>
      </c>
      <c r="D90" s="256"/>
      <c r="E90" s="256"/>
      <c r="F90" s="279" t="s">
        <v>232</v>
      </c>
      <c r="G90" s="280"/>
      <c r="H90" s="256" t="s">
        <v>252</v>
      </c>
      <c r="I90" s="256" t="s">
        <v>228</v>
      </c>
      <c r="J90" s="256">
        <v>50</v>
      </c>
      <c r="K90" s="270"/>
    </row>
    <row r="91" spans="2:11" s="1" customFormat="1" ht="15" customHeight="1">
      <c r="B91" s="281"/>
      <c r="C91" s="256" t="s">
        <v>253</v>
      </c>
      <c r="D91" s="256"/>
      <c r="E91" s="256"/>
      <c r="F91" s="279" t="s">
        <v>232</v>
      </c>
      <c r="G91" s="280"/>
      <c r="H91" s="256" t="s">
        <v>253</v>
      </c>
      <c r="I91" s="256" t="s">
        <v>228</v>
      </c>
      <c r="J91" s="256">
        <v>50</v>
      </c>
      <c r="K91" s="270"/>
    </row>
    <row r="92" spans="2:11" s="1" customFormat="1" ht="15" customHeight="1">
      <c r="B92" s="281"/>
      <c r="C92" s="256" t="s">
        <v>254</v>
      </c>
      <c r="D92" s="256"/>
      <c r="E92" s="256"/>
      <c r="F92" s="279" t="s">
        <v>232</v>
      </c>
      <c r="G92" s="280"/>
      <c r="H92" s="256" t="s">
        <v>255</v>
      </c>
      <c r="I92" s="256" t="s">
        <v>228</v>
      </c>
      <c r="J92" s="256">
        <v>255</v>
      </c>
      <c r="K92" s="270"/>
    </row>
    <row r="93" spans="2:11" s="1" customFormat="1" ht="15" customHeight="1">
      <c r="B93" s="281"/>
      <c r="C93" s="256" t="s">
        <v>256</v>
      </c>
      <c r="D93" s="256"/>
      <c r="E93" s="256"/>
      <c r="F93" s="279" t="s">
        <v>226</v>
      </c>
      <c r="G93" s="280"/>
      <c r="H93" s="256" t="s">
        <v>257</v>
      </c>
      <c r="I93" s="256" t="s">
        <v>258</v>
      </c>
      <c r="J93" s="256"/>
      <c r="K93" s="270"/>
    </row>
    <row r="94" spans="2:11" s="1" customFormat="1" ht="15" customHeight="1">
      <c r="B94" s="281"/>
      <c r="C94" s="256" t="s">
        <v>259</v>
      </c>
      <c r="D94" s="256"/>
      <c r="E94" s="256"/>
      <c r="F94" s="279" t="s">
        <v>226</v>
      </c>
      <c r="G94" s="280"/>
      <c r="H94" s="256" t="s">
        <v>260</v>
      </c>
      <c r="I94" s="256" t="s">
        <v>261</v>
      </c>
      <c r="J94" s="256"/>
      <c r="K94" s="270"/>
    </row>
    <row r="95" spans="2:11" s="1" customFormat="1" ht="15" customHeight="1">
      <c r="B95" s="281"/>
      <c r="C95" s="256" t="s">
        <v>262</v>
      </c>
      <c r="D95" s="256"/>
      <c r="E95" s="256"/>
      <c r="F95" s="279" t="s">
        <v>226</v>
      </c>
      <c r="G95" s="280"/>
      <c r="H95" s="256" t="s">
        <v>262</v>
      </c>
      <c r="I95" s="256" t="s">
        <v>261</v>
      </c>
      <c r="J95" s="256"/>
      <c r="K95" s="270"/>
    </row>
    <row r="96" spans="2:11" s="1" customFormat="1" ht="15" customHeight="1">
      <c r="B96" s="281"/>
      <c r="C96" s="256" t="s">
        <v>38</v>
      </c>
      <c r="D96" s="256"/>
      <c r="E96" s="256"/>
      <c r="F96" s="279" t="s">
        <v>226</v>
      </c>
      <c r="G96" s="280"/>
      <c r="H96" s="256" t="s">
        <v>263</v>
      </c>
      <c r="I96" s="256" t="s">
        <v>261</v>
      </c>
      <c r="J96" s="256"/>
      <c r="K96" s="270"/>
    </row>
    <row r="97" spans="2:11" s="1" customFormat="1" ht="15" customHeight="1">
      <c r="B97" s="281"/>
      <c r="C97" s="256" t="s">
        <v>48</v>
      </c>
      <c r="D97" s="256"/>
      <c r="E97" s="256"/>
      <c r="F97" s="279" t="s">
        <v>226</v>
      </c>
      <c r="G97" s="280"/>
      <c r="H97" s="256" t="s">
        <v>264</v>
      </c>
      <c r="I97" s="256" t="s">
        <v>261</v>
      </c>
      <c r="J97" s="256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265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220</v>
      </c>
      <c r="D103" s="271"/>
      <c r="E103" s="271"/>
      <c r="F103" s="271" t="s">
        <v>221</v>
      </c>
      <c r="G103" s="272"/>
      <c r="H103" s="271" t="s">
        <v>54</v>
      </c>
      <c r="I103" s="271" t="s">
        <v>57</v>
      </c>
      <c r="J103" s="271" t="s">
        <v>222</v>
      </c>
      <c r="K103" s="270"/>
    </row>
    <row r="104" spans="2:11" s="1" customFormat="1" ht="17.25" customHeight="1">
      <c r="B104" s="268"/>
      <c r="C104" s="273" t="s">
        <v>223</v>
      </c>
      <c r="D104" s="273"/>
      <c r="E104" s="273"/>
      <c r="F104" s="274" t="s">
        <v>224</v>
      </c>
      <c r="G104" s="275"/>
      <c r="H104" s="273"/>
      <c r="I104" s="273"/>
      <c r="J104" s="273" t="s">
        <v>225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8"/>
      <c r="C106" s="256" t="s">
        <v>53</v>
      </c>
      <c r="D106" s="278"/>
      <c r="E106" s="278"/>
      <c r="F106" s="279" t="s">
        <v>226</v>
      </c>
      <c r="G106" s="256"/>
      <c r="H106" s="256" t="s">
        <v>266</v>
      </c>
      <c r="I106" s="256" t="s">
        <v>228</v>
      </c>
      <c r="J106" s="256">
        <v>20</v>
      </c>
      <c r="K106" s="270"/>
    </row>
    <row r="107" spans="2:11" s="1" customFormat="1" ht="15" customHeight="1">
      <c r="B107" s="268"/>
      <c r="C107" s="256" t="s">
        <v>229</v>
      </c>
      <c r="D107" s="256"/>
      <c r="E107" s="256"/>
      <c r="F107" s="279" t="s">
        <v>226</v>
      </c>
      <c r="G107" s="256"/>
      <c r="H107" s="256" t="s">
        <v>266</v>
      </c>
      <c r="I107" s="256" t="s">
        <v>228</v>
      </c>
      <c r="J107" s="256">
        <v>120</v>
      </c>
      <c r="K107" s="270"/>
    </row>
    <row r="108" spans="2:11" s="1" customFormat="1" ht="15" customHeight="1">
      <c r="B108" s="281"/>
      <c r="C108" s="256" t="s">
        <v>231</v>
      </c>
      <c r="D108" s="256"/>
      <c r="E108" s="256"/>
      <c r="F108" s="279" t="s">
        <v>232</v>
      </c>
      <c r="G108" s="256"/>
      <c r="H108" s="256" t="s">
        <v>266</v>
      </c>
      <c r="I108" s="256" t="s">
        <v>228</v>
      </c>
      <c r="J108" s="256">
        <v>50</v>
      </c>
      <c r="K108" s="270"/>
    </row>
    <row r="109" spans="2:11" s="1" customFormat="1" ht="15" customHeight="1">
      <c r="B109" s="281"/>
      <c r="C109" s="256" t="s">
        <v>234</v>
      </c>
      <c r="D109" s="256"/>
      <c r="E109" s="256"/>
      <c r="F109" s="279" t="s">
        <v>226</v>
      </c>
      <c r="G109" s="256"/>
      <c r="H109" s="256" t="s">
        <v>266</v>
      </c>
      <c r="I109" s="256" t="s">
        <v>236</v>
      </c>
      <c r="J109" s="256"/>
      <c r="K109" s="270"/>
    </row>
    <row r="110" spans="2:11" s="1" customFormat="1" ht="15" customHeight="1">
      <c r="B110" s="281"/>
      <c r="C110" s="256" t="s">
        <v>245</v>
      </c>
      <c r="D110" s="256"/>
      <c r="E110" s="256"/>
      <c r="F110" s="279" t="s">
        <v>232</v>
      </c>
      <c r="G110" s="256"/>
      <c r="H110" s="256" t="s">
        <v>266</v>
      </c>
      <c r="I110" s="256" t="s">
        <v>228</v>
      </c>
      <c r="J110" s="256">
        <v>50</v>
      </c>
      <c r="K110" s="270"/>
    </row>
    <row r="111" spans="2:11" s="1" customFormat="1" ht="15" customHeight="1">
      <c r="B111" s="281"/>
      <c r="C111" s="256" t="s">
        <v>253</v>
      </c>
      <c r="D111" s="256"/>
      <c r="E111" s="256"/>
      <c r="F111" s="279" t="s">
        <v>232</v>
      </c>
      <c r="G111" s="256"/>
      <c r="H111" s="256" t="s">
        <v>266</v>
      </c>
      <c r="I111" s="256" t="s">
        <v>228</v>
      </c>
      <c r="J111" s="256">
        <v>50</v>
      </c>
      <c r="K111" s="270"/>
    </row>
    <row r="112" spans="2:11" s="1" customFormat="1" ht="15" customHeight="1">
      <c r="B112" s="281"/>
      <c r="C112" s="256" t="s">
        <v>251</v>
      </c>
      <c r="D112" s="256"/>
      <c r="E112" s="256"/>
      <c r="F112" s="279" t="s">
        <v>232</v>
      </c>
      <c r="G112" s="256"/>
      <c r="H112" s="256" t="s">
        <v>266</v>
      </c>
      <c r="I112" s="256" t="s">
        <v>228</v>
      </c>
      <c r="J112" s="256">
        <v>50</v>
      </c>
      <c r="K112" s="270"/>
    </row>
    <row r="113" spans="2:11" s="1" customFormat="1" ht="15" customHeight="1">
      <c r="B113" s="281"/>
      <c r="C113" s="256" t="s">
        <v>53</v>
      </c>
      <c r="D113" s="256"/>
      <c r="E113" s="256"/>
      <c r="F113" s="279" t="s">
        <v>226</v>
      </c>
      <c r="G113" s="256"/>
      <c r="H113" s="256" t="s">
        <v>267</v>
      </c>
      <c r="I113" s="256" t="s">
        <v>228</v>
      </c>
      <c r="J113" s="256">
        <v>20</v>
      </c>
      <c r="K113" s="270"/>
    </row>
    <row r="114" spans="2:11" s="1" customFormat="1" ht="15" customHeight="1">
      <c r="B114" s="281"/>
      <c r="C114" s="256" t="s">
        <v>268</v>
      </c>
      <c r="D114" s="256"/>
      <c r="E114" s="256"/>
      <c r="F114" s="279" t="s">
        <v>226</v>
      </c>
      <c r="G114" s="256"/>
      <c r="H114" s="256" t="s">
        <v>269</v>
      </c>
      <c r="I114" s="256" t="s">
        <v>228</v>
      </c>
      <c r="J114" s="256">
        <v>120</v>
      </c>
      <c r="K114" s="270"/>
    </row>
    <row r="115" spans="2:11" s="1" customFormat="1" ht="15" customHeight="1">
      <c r="B115" s="281"/>
      <c r="C115" s="256" t="s">
        <v>38</v>
      </c>
      <c r="D115" s="256"/>
      <c r="E115" s="256"/>
      <c r="F115" s="279" t="s">
        <v>226</v>
      </c>
      <c r="G115" s="256"/>
      <c r="H115" s="256" t="s">
        <v>270</v>
      </c>
      <c r="I115" s="256" t="s">
        <v>261</v>
      </c>
      <c r="J115" s="256"/>
      <c r="K115" s="270"/>
    </row>
    <row r="116" spans="2:11" s="1" customFormat="1" ht="15" customHeight="1">
      <c r="B116" s="281"/>
      <c r="C116" s="256" t="s">
        <v>48</v>
      </c>
      <c r="D116" s="256"/>
      <c r="E116" s="256"/>
      <c r="F116" s="279" t="s">
        <v>226</v>
      </c>
      <c r="G116" s="256"/>
      <c r="H116" s="256" t="s">
        <v>271</v>
      </c>
      <c r="I116" s="256" t="s">
        <v>261</v>
      </c>
      <c r="J116" s="256"/>
      <c r="K116" s="270"/>
    </row>
    <row r="117" spans="2:11" s="1" customFormat="1" ht="15" customHeight="1">
      <c r="B117" s="281"/>
      <c r="C117" s="256" t="s">
        <v>57</v>
      </c>
      <c r="D117" s="256"/>
      <c r="E117" s="256"/>
      <c r="F117" s="279" t="s">
        <v>226</v>
      </c>
      <c r="G117" s="256"/>
      <c r="H117" s="256" t="s">
        <v>272</v>
      </c>
      <c r="I117" s="256" t="s">
        <v>273</v>
      </c>
      <c r="J117" s="256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247" t="s">
        <v>274</v>
      </c>
      <c r="D122" s="247"/>
      <c r="E122" s="247"/>
      <c r="F122" s="247"/>
      <c r="G122" s="247"/>
      <c r="H122" s="247"/>
      <c r="I122" s="247"/>
      <c r="J122" s="247"/>
      <c r="K122" s="298"/>
    </row>
    <row r="123" spans="2:11" s="1" customFormat="1" ht="17.25" customHeight="1">
      <c r="B123" s="299"/>
      <c r="C123" s="271" t="s">
        <v>220</v>
      </c>
      <c r="D123" s="271"/>
      <c r="E123" s="271"/>
      <c r="F123" s="271" t="s">
        <v>221</v>
      </c>
      <c r="G123" s="272"/>
      <c r="H123" s="271" t="s">
        <v>54</v>
      </c>
      <c r="I123" s="271" t="s">
        <v>57</v>
      </c>
      <c r="J123" s="271" t="s">
        <v>222</v>
      </c>
      <c r="K123" s="300"/>
    </row>
    <row r="124" spans="2:11" s="1" customFormat="1" ht="17.25" customHeight="1">
      <c r="B124" s="299"/>
      <c r="C124" s="273" t="s">
        <v>223</v>
      </c>
      <c r="D124" s="273"/>
      <c r="E124" s="273"/>
      <c r="F124" s="274" t="s">
        <v>224</v>
      </c>
      <c r="G124" s="275"/>
      <c r="H124" s="273"/>
      <c r="I124" s="273"/>
      <c r="J124" s="273" t="s">
        <v>225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6" t="s">
        <v>229</v>
      </c>
      <c r="D126" s="278"/>
      <c r="E126" s="278"/>
      <c r="F126" s="279" t="s">
        <v>226</v>
      </c>
      <c r="G126" s="256"/>
      <c r="H126" s="256" t="s">
        <v>266</v>
      </c>
      <c r="I126" s="256" t="s">
        <v>228</v>
      </c>
      <c r="J126" s="256">
        <v>120</v>
      </c>
      <c r="K126" s="304"/>
    </row>
    <row r="127" spans="2:11" s="1" customFormat="1" ht="15" customHeight="1">
      <c r="B127" s="301"/>
      <c r="C127" s="256" t="s">
        <v>275</v>
      </c>
      <c r="D127" s="256"/>
      <c r="E127" s="256"/>
      <c r="F127" s="279" t="s">
        <v>226</v>
      </c>
      <c r="G127" s="256"/>
      <c r="H127" s="256" t="s">
        <v>276</v>
      </c>
      <c r="I127" s="256" t="s">
        <v>228</v>
      </c>
      <c r="J127" s="256" t="s">
        <v>277</v>
      </c>
      <c r="K127" s="304"/>
    </row>
    <row r="128" spans="2:11" s="1" customFormat="1" ht="15" customHeight="1">
      <c r="B128" s="301"/>
      <c r="C128" s="256" t="s">
        <v>174</v>
      </c>
      <c r="D128" s="256"/>
      <c r="E128" s="256"/>
      <c r="F128" s="279" t="s">
        <v>226</v>
      </c>
      <c r="G128" s="256"/>
      <c r="H128" s="256" t="s">
        <v>278</v>
      </c>
      <c r="I128" s="256" t="s">
        <v>228</v>
      </c>
      <c r="J128" s="256" t="s">
        <v>277</v>
      </c>
      <c r="K128" s="304"/>
    </row>
    <row r="129" spans="2:11" s="1" customFormat="1" ht="15" customHeight="1">
      <c r="B129" s="301"/>
      <c r="C129" s="256" t="s">
        <v>237</v>
      </c>
      <c r="D129" s="256"/>
      <c r="E129" s="256"/>
      <c r="F129" s="279" t="s">
        <v>232</v>
      </c>
      <c r="G129" s="256"/>
      <c r="H129" s="256" t="s">
        <v>238</v>
      </c>
      <c r="I129" s="256" t="s">
        <v>228</v>
      </c>
      <c r="J129" s="256">
        <v>15</v>
      </c>
      <c r="K129" s="304"/>
    </row>
    <row r="130" spans="2:11" s="1" customFormat="1" ht="15" customHeight="1">
      <c r="B130" s="301"/>
      <c r="C130" s="282" t="s">
        <v>239</v>
      </c>
      <c r="D130" s="282"/>
      <c r="E130" s="282"/>
      <c r="F130" s="283" t="s">
        <v>232</v>
      </c>
      <c r="G130" s="282"/>
      <c r="H130" s="282" t="s">
        <v>240</v>
      </c>
      <c r="I130" s="282" t="s">
        <v>228</v>
      </c>
      <c r="J130" s="282">
        <v>15</v>
      </c>
      <c r="K130" s="304"/>
    </row>
    <row r="131" spans="2:11" s="1" customFormat="1" ht="15" customHeight="1">
      <c r="B131" s="301"/>
      <c r="C131" s="282" t="s">
        <v>241</v>
      </c>
      <c r="D131" s="282"/>
      <c r="E131" s="282"/>
      <c r="F131" s="283" t="s">
        <v>232</v>
      </c>
      <c r="G131" s="282"/>
      <c r="H131" s="282" t="s">
        <v>242</v>
      </c>
      <c r="I131" s="282" t="s">
        <v>228</v>
      </c>
      <c r="J131" s="282">
        <v>20</v>
      </c>
      <c r="K131" s="304"/>
    </row>
    <row r="132" spans="2:11" s="1" customFormat="1" ht="15" customHeight="1">
      <c r="B132" s="301"/>
      <c r="C132" s="282" t="s">
        <v>243</v>
      </c>
      <c r="D132" s="282"/>
      <c r="E132" s="282"/>
      <c r="F132" s="283" t="s">
        <v>232</v>
      </c>
      <c r="G132" s="282"/>
      <c r="H132" s="282" t="s">
        <v>244</v>
      </c>
      <c r="I132" s="282" t="s">
        <v>228</v>
      </c>
      <c r="J132" s="282">
        <v>20</v>
      </c>
      <c r="K132" s="304"/>
    </row>
    <row r="133" spans="2:11" s="1" customFormat="1" ht="15" customHeight="1">
      <c r="B133" s="301"/>
      <c r="C133" s="256" t="s">
        <v>231</v>
      </c>
      <c r="D133" s="256"/>
      <c r="E133" s="256"/>
      <c r="F133" s="279" t="s">
        <v>232</v>
      </c>
      <c r="G133" s="256"/>
      <c r="H133" s="256" t="s">
        <v>266</v>
      </c>
      <c r="I133" s="256" t="s">
        <v>228</v>
      </c>
      <c r="J133" s="256">
        <v>50</v>
      </c>
      <c r="K133" s="304"/>
    </row>
    <row r="134" spans="2:11" s="1" customFormat="1" ht="15" customHeight="1">
      <c r="B134" s="301"/>
      <c r="C134" s="256" t="s">
        <v>245</v>
      </c>
      <c r="D134" s="256"/>
      <c r="E134" s="256"/>
      <c r="F134" s="279" t="s">
        <v>232</v>
      </c>
      <c r="G134" s="256"/>
      <c r="H134" s="256" t="s">
        <v>266</v>
      </c>
      <c r="I134" s="256" t="s">
        <v>228</v>
      </c>
      <c r="J134" s="256">
        <v>50</v>
      </c>
      <c r="K134" s="304"/>
    </row>
    <row r="135" spans="2:11" s="1" customFormat="1" ht="15" customHeight="1">
      <c r="B135" s="301"/>
      <c r="C135" s="256" t="s">
        <v>251</v>
      </c>
      <c r="D135" s="256"/>
      <c r="E135" s="256"/>
      <c r="F135" s="279" t="s">
        <v>232</v>
      </c>
      <c r="G135" s="256"/>
      <c r="H135" s="256" t="s">
        <v>266</v>
      </c>
      <c r="I135" s="256" t="s">
        <v>228</v>
      </c>
      <c r="J135" s="256">
        <v>50</v>
      </c>
      <c r="K135" s="304"/>
    </row>
    <row r="136" spans="2:11" s="1" customFormat="1" ht="15" customHeight="1">
      <c r="B136" s="301"/>
      <c r="C136" s="256" t="s">
        <v>253</v>
      </c>
      <c r="D136" s="256"/>
      <c r="E136" s="256"/>
      <c r="F136" s="279" t="s">
        <v>232</v>
      </c>
      <c r="G136" s="256"/>
      <c r="H136" s="256" t="s">
        <v>266</v>
      </c>
      <c r="I136" s="256" t="s">
        <v>228</v>
      </c>
      <c r="J136" s="256">
        <v>50</v>
      </c>
      <c r="K136" s="304"/>
    </row>
    <row r="137" spans="2:11" s="1" customFormat="1" ht="15" customHeight="1">
      <c r="B137" s="301"/>
      <c r="C137" s="256" t="s">
        <v>254</v>
      </c>
      <c r="D137" s="256"/>
      <c r="E137" s="256"/>
      <c r="F137" s="279" t="s">
        <v>232</v>
      </c>
      <c r="G137" s="256"/>
      <c r="H137" s="256" t="s">
        <v>279</v>
      </c>
      <c r="I137" s="256" t="s">
        <v>228</v>
      </c>
      <c r="J137" s="256">
        <v>255</v>
      </c>
      <c r="K137" s="304"/>
    </row>
    <row r="138" spans="2:11" s="1" customFormat="1" ht="15" customHeight="1">
      <c r="B138" s="301"/>
      <c r="C138" s="256" t="s">
        <v>256</v>
      </c>
      <c r="D138" s="256"/>
      <c r="E138" s="256"/>
      <c r="F138" s="279" t="s">
        <v>226</v>
      </c>
      <c r="G138" s="256"/>
      <c r="H138" s="256" t="s">
        <v>280</v>
      </c>
      <c r="I138" s="256" t="s">
        <v>258</v>
      </c>
      <c r="J138" s="256"/>
      <c r="K138" s="304"/>
    </row>
    <row r="139" spans="2:11" s="1" customFormat="1" ht="15" customHeight="1">
      <c r="B139" s="301"/>
      <c r="C139" s="256" t="s">
        <v>259</v>
      </c>
      <c r="D139" s="256"/>
      <c r="E139" s="256"/>
      <c r="F139" s="279" t="s">
        <v>226</v>
      </c>
      <c r="G139" s="256"/>
      <c r="H139" s="256" t="s">
        <v>281</v>
      </c>
      <c r="I139" s="256" t="s">
        <v>261</v>
      </c>
      <c r="J139" s="256"/>
      <c r="K139" s="304"/>
    </row>
    <row r="140" spans="2:11" s="1" customFormat="1" ht="15" customHeight="1">
      <c r="B140" s="301"/>
      <c r="C140" s="256" t="s">
        <v>262</v>
      </c>
      <c r="D140" s="256"/>
      <c r="E140" s="256"/>
      <c r="F140" s="279" t="s">
        <v>226</v>
      </c>
      <c r="G140" s="256"/>
      <c r="H140" s="256" t="s">
        <v>262</v>
      </c>
      <c r="I140" s="256" t="s">
        <v>261</v>
      </c>
      <c r="J140" s="256"/>
      <c r="K140" s="304"/>
    </row>
    <row r="141" spans="2:11" s="1" customFormat="1" ht="15" customHeight="1">
      <c r="B141" s="301"/>
      <c r="C141" s="256" t="s">
        <v>38</v>
      </c>
      <c r="D141" s="256"/>
      <c r="E141" s="256"/>
      <c r="F141" s="279" t="s">
        <v>226</v>
      </c>
      <c r="G141" s="256"/>
      <c r="H141" s="256" t="s">
        <v>282</v>
      </c>
      <c r="I141" s="256" t="s">
        <v>261</v>
      </c>
      <c r="J141" s="256"/>
      <c r="K141" s="304"/>
    </row>
    <row r="142" spans="2:11" s="1" customFormat="1" ht="15" customHeight="1">
      <c r="B142" s="301"/>
      <c r="C142" s="256" t="s">
        <v>283</v>
      </c>
      <c r="D142" s="256"/>
      <c r="E142" s="256"/>
      <c r="F142" s="279" t="s">
        <v>226</v>
      </c>
      <c r="G142" s="256"/>
      <c r="H142" s="256" t="s">
        <v>284</v>
      </c>
      <c r="I142" s="256" t="s">
        <v>261</v>
      </c>
      <c r="J142" s="256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285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220</v>
      </c>
      <c r="D148" s="271"/>
      <c r="E148" s="271"/>
      <c r="F148" s="271" t="s">
        <v>221</v>
      </c>
      <c r="G148" s="272"/>
      <c r="H148" s="271" t="s">
        <v>54</v>
      </c>
      <c r="I148" s="271" t="s">
        <v>57</v>
      </c>
      <c r="J148" s="271" t="s">
        <v>222</v>
      </c>
      <c r="K148" s="270"/>
    </row>
    <row r="149" spans="2:11" s="1" customFormat="1" ht="17.25" customHeight="1">
      <c r="B149" s="268"/>
      <c r="C149" s="273" t="s">
        <v>223</v>
      </c>
      <c r="D149" s="273"/>
      <c r="E149" s="273"/>
      <c r="F149" s="274" t="s">
        <v>224</v>
      </c>
      <c r="G149" s="275"/>
      <c r="H149" s="273"/>
      <c r="I149" s="273"/>
      <c r="J149" s="273" t="s">
        <v>225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229</v>
      </c>
      <c r="D151" s="256"/>
      <c r="E151" s="256"/>
      <c r="F151" s="309" t="s">
        <v>226</v>
      </c>
      <c r="G151" s="256"/>
      <c r="H151" s="308" t="s">
        <v>266</v>
      </c>
      <c r="I151" s="308" t="s">
        <v>228</v>
      </c>
      <c r="J151" s="308">
        <v>120</v>
      </c>
      <c r="K151" s="304"/>
    </row>
    <row r="152" spans="2:11" s="1" customFormat="1" ht="15" customHeight="1">
      <c r="B152" s="281"/>
      <c r="C152" s="308" t="s">
        <v>275</v>
      </c>
      <c r="D152" s="256"/>
      <c r="E152" s="256"/>
      <c r="F152" s="309" t="s">
        <v>226</v>
      </c>
      <c r="G152" s="256"/>
      <c r="H152" s="308" t="s">
        <v>286</v>
      </c>
      <c r="I152" s="308" t="s">
        <v>228</v>
      </c>
      <c r="J152" s="308" t="s">
        <v>277</v>
      </c>
      <c r="K152" s="304"/>
    </row>
    <row r="153" spans="2:11" s="1" customFormat="1" ht="15" customHeight="1">
      <c r="B153" s="281"/>
      <c r="C153" s="308" t="s">
        <v>174</v>
      </c>
      <c r="D153" s="256"/>
      <c r="E153" s="256"/>
      <c r="F153" s="309" t="s">
        <v>226</v>
      </c>
      <c r="G153" s="256"/>
      <c r="H153" s="308" t="s">
        <v>287</v>
      </c>
      <c r="I153" s="308" t="s">
        <v>228</v>
      </c>
      <c r="J153" s="308" t="s">
        <v>277</v>
      </c>
      <c r="K153" s="304"/>
    </row>
    <row r="154" spans="2:11" s="1" customFormat="1" ht="15" customHeight="1">
      <c r="B154" s="281"/>
      <c r="C154" s="308" t="s">
        <v>231</v>
      </c>
      <c r="D154" s="256"/>
      <c r="E154" s="256"/>
      <c r="F154" s="309" t="s">
        <v>232</v>
      </c>
      <c r="G154" s="256"/>
      <c r="H154" s="308" t="s">
        <v>266</v>
      </c>
      <c r="I154" s="308" t="s">
        <v>228</v>
      </c>
      <c r="J154" s="308">
        <v>50</v>
      </c>
      <c r="K154" s="304"/>
    </row>
    <row r="155" spans="2:11" s="1" customFormat="1" ht="15" customHeight="1">
      <c r="B155" s="281"/>
      <c r="C155" s="308" t="s">
        <v>234</v>
      </c>
      <c r="D155" s="256"/>
      <c r="E155" s="256"/>
      <c r="F155" s="309" t="s">
        <v>226</v>
      </c>
      <c r="G155" s="256"/>
      <c r="H155" s="308" t="s">
        <v>266</v>
      </c>
      <c r="I155" s="308" t="s">
        <v>236</v>
      </c>
      <c r="J155" s="308"/>
      <c r="K155" s="304"/>
    </row>
    <row r="156" spans="2:11" s="1" customFormat="1" ht="15" customHeight="1">
      <c r="B156" s="281"/>
      <c r="C156" s="308" t="s">
        <v>245</v>
      </c>
      <c r="D156" s="256"/>
      <c r="E156" s="256"/>
      <c r="F156" s="309" t="s">
        <v>232</v>
      </c>
      <c r="G156" s="256"/>
      <c r="H156" s="308" t="s">
        <v>266</v>
      </c>
      <c r="I156" s="308" t="s">
        <v>228</v>
      </c>
      <c r="J156" s="308">
        <v>50</v>
      </c>
      <c r="K156" s="304"/>
    </row>
    <row r="157" spans="2:11" s="1" customFormat="1" ht="15" customHeight="1">
      <c r="B157" s="281"/>
      <c r="C157" s="308" t="s">
        <v>253</v>
      </c>
      <c r="D157" s="256"/>
      <c r="E157" s="256"/>
      <c r="F157" s="309" t="s">
        <v>232</v>
      </c>
      <c r="G157" s="256"/>
      <c r="H157" s="308" t="s">
        <v>266</v>
      </c>
      <c r="I157" s="308" t="s">
        <v>228</v>
      </c>
      <c r="J157" s="308">
        <v>50</v>
      </c>
      <c r="K157" s="304"/>
    </row>
    <row r="158" spans="2:11" s="1" customFormat="1" ht="15" customHeight="1">
      <c r="B158" s="281"/>
      <c r="C158" s="308" t="s">
        <v>251</v>
      </c>
      <c r="D158" s="256"/>
      <c r="E158" s="256"/>
      <c r="F158" s="309" t="s">
        <v>232</v>
      </c>
      <c r="G158" s="256"/>
      <c r="H158" s="308" t="s">
        <v>266</v>
      </c>
      <c r="I158" s="308" t="s">
        <v>228</v>
      </c>
      <c r="J158" s="308">
        <v>50</v>
      </c>
      <c r="K158" s="304"/>
    </row>
    <row r="159" spans="2:11" s="1" customFormat="1" ht="15" customHeight="1">
      <c r="B159" s="281"/>
      <c r="C159" s="308" t="s">
        <v>94</v>
      </c>
      <c r="D159" s="256"/>
      <c r="E159" s="256"/>
      <c r="F159" s="309" t="s">
        <v>226</v>
      </c>
      <c r="G159" s="256"/>
      <c r="H159" s="308" t="s">
        <v>288</v>
      </c>
      <c r="I159" s="308" t="s">
        <v>228</v>
      </c>
      <c r="J159" s="308" t="s">
        <v>289</v>
      </c>
      <c r="K159" s="304"/>
    </row>
    <row r="160" spans="2:11" s="1" customFormat="1" ht="15" customHeight="1">
      <c r="B160" s="281"/>
      <c r="C160" s="308" t="s">
        <v>290</v>
      </c>
      <c r="D160" s="256"/>
      <c r="E160" s="256"/>
      <c r="F160" s="309" t="s">
        <v>226</v>
      </c>
      <c r="G160" s="256"/>
      <c r="H160" s="308" t="s">
        <v>291</v>
      </c>
      <c r="I160" s="308" t="s">
        <v>261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292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220</v>
      </c>
      <c r="D166" s="271"/>
      <c r="E166" s="271"/>
      <c r="F166" s="271" t="s">
        <v>221</v>
      </c>
      <c r="G166" s="313"/>
      <c r="H166" s="314" t="s">
        <v>54</v>
      </c>
      <c r="I166" s="314" t="s">
        <v>57</v>
      </c>
      <c r="J166" s="271" t="s">
        <v>222</v>
      </c>
      <c r="K166" s="248"/>
    </row>
    <row r="167" spans="2:11" s="1" customFormat="1" ht="17.25" customHeight="1">
      <c r="B167" s="249"/>
      <c r="C167" s="273" t="s">
        <v>223</v>
      </c>
      <c r="D167" s="273"/>
      <c r="E167" s="273"/>
      <c r="F167" s="274" t="s">
        <v>224</v>
      </c>
      <c r="G167" s="315"/>
      <c r="H167" s="316"/>
      <c r="I167" s="316"/>
      <c r="J167" s="273" t="s">
        <v>225</v>
      </c>
      <c r="K167" s="251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6" t="s">
        <v>229</v>
      </c>
      <c r="D169" s="256"/>
      <c r="E169" s="256"/>
      <c r="F169" s="279" t="s">
        <v>226</v>
      </c>
      <c r="G169" s="256"/>
      <c r="H169" s="256" t="s">
        <v>266</v>
      </c>
      <c r="I169" s="256" t="s">
        <v>228</v>
      </c>
      <c r="J169" s="256">
        <v>120</v>
      </c>
      <c r="K169" s="304"/>
    </row>
    <row r="170" spans="2:11" s="1" customFormat="1" ht="15" customHeight="1">
      <c r="B170" s="281"/>
      <c r="C170" s="256" t="s">
        <v>275</v>
      </c>
      <c r="D170" s="256"/>
      <c r="E170" s="256"/>
      <c r="F170" s="279" t="s">
        <v>226</v>
      </c>
      <c r="G170" s="256"/>
      <c r="H170" s="256" t="s">
        <v>276</v>
      </c>
      <c r="I170" s="256" t="s">
        <v>228</v>
      </c>
      <c r="J170" s="256" t="s">
        <v>277</v>
      </c>
      <c r="K170" s="304"/>
    </row>
    <row r="171" spans="2:11" s="1" customFormat="1" ht="15" customHeight="1">
      <c r="B171" s="281"/>
      <c r="C171" s="256" t="s">
        <v>174</v>
      </c>
      <c r="D171" s="256"/>
      <c r="E171" s="256"/>
      <c r="F171" s="279" t="s">
        <v>226</v>
      </c>
      <c r="G171" s="256"/>
      <c r="H171" s="256" t="s">
        <v>293</v>
      </c>
      <c r="I171" s="256" t="s">
        <v>228</v>
      </c>
      <c r="J171" s="256" t="s">
        <v>277</v>
      </c>
      <c r="K171" s="304"/>
    </row>
    <row r="172" spans="2:11" s="1" customFormat="1" ht="15" customHeight="1">
      <c r="B172" s="281"/>
      <c r="C172" s="256" t="s">
        <v>231</v>
      </c>
      <c r="D172" s="256"/>
      <c r="E172" s="256"/>
      <c r="F172" s="279" t="s">
        <v>232</v>
      </c>
      <c r="G172" s="256"/>
      <c r="H172" s="256" t="s">
        <v>293</v>
      </c>
      <c r="I172" s="256" t="s">
        <v>228</v>
      </c>
      <c r="J172" s="256">
        <v>50</v>
      </c>
      <c r="K172" s="304"/>
    </row>
    <row r="173" spans="2:11" s="1" customFormat="1" ht="15" customHeight="1">
      <c r="B173" s="281"/>
      <c r="C173" s="256" t="s">
        <v>234</v>
      </c>
      <c r="D173" s="256"/>
      <c r="E173" s="256"/>
      <c r="F173" s="279" t="s">
        <v>226</v>
      </c>
      <c r="G173" s="256"/>
      <c r="H173" s="256" t="s">
        <v>293</v>
      </c>
      <c r="I173" s="256" t="s">
        <v>236</v>
      </c>
      <c r="J173" s="256"/>
      <c r="K173" s="304"/>
    </row>
    <row r="174" spans="2:11" s="1" customFormat="1" ht="15" customHeight="1">
      <c r="B174" s="281"/>
      <c r="C174" s="256" t="s">
        <v>245</v>
      </c>
      <c r="D174" s="256"/>
      <c r="E174" s="256"/>
      <c r="F174" s="279" t="s">
        <v>232</v>
      </c>
      <c r="G174" s="256"/>
      <c r="H174" s="256" t="s">
        <v>293</v>
      </c>
      <c r="I174" s="256" t="s">
        <v>228</v>
      </c>
      <c r="J174" s="256">
        <v>50</v>
      </c>
      <c r="K174" s="304"/>
    </row>
    <row r="175" spans="2:11" s="1" customFormat="1" ht="15" customHeight="1">
      <c r="B175" s="281"/>
      <c r="C175" s="256" t="s">
        <v>253</v>
      </c>
      <c r="D175" s="256"/>
      <c r="E175" s="256"/>
      <c r="F175" s="279" t="s">
        <v>232</v>
      </c>
      <c r="G175" s="256"/>
      <c r="H175" s="256" t="s">
        <v>293</v>
      </c>
      <c r="I175" s="256" t="s">
        <v>228</v>
      </c>
      <c r="J175" s="256">
        <v>50</v>
      </c>
      <c r="K175" s="304"/>
    </row>
    <row r="176" spans="2:11" s="1" customFormat="1" ht="15" customHeight="1">
      <c r="B176" s="281"/>
      <c r="C176" s="256" t="s">
        <v>251</v>
      </c>
      <c r="D176" s="256"/>
      <c r="E176" s="256"/>
      <c r="F176" s="279" t="s">
        <v>232</v>
      </c>
      <c r="G176" s="256"/>
      <c r="H176" s="256" t="s">
        <v>293</v>
      </c>
      <c r="I176" s="256" t="s">
        <v>228</v>
      </c>
      <c r="J176" s="256">
        <v>50</v>
      </c>
      <c r="K176" s="304"/>
    </row>
    <row r="177" spans="2:11" s="1" customFormat="1" ht="15" customHeight="1">
      <c r="B177" s="281"/>
      <c r="C177" s="256" t="s">
        <v>102</v>
      </c>
      <c r="D177" s="256"/>
      <c r="E177" s="256"/>
      <c r="F177" s="279" t="s">
        <v>226</v>
      </c>
      <c r="G177" s="256"/>
      <c r="H177" s="256" t="s">
        <v>294</v>
      </c>
      <c r="I177" s="256" t="s">
        <v>295</v>
      </c>
      <c r="J177" s="256"/>
      <c r="K177" s="304"/>
    </row>
    <row r="178" spans="2:11" s="1" customFormat="1" ht="15" customHeight="1">
      <c r="B178" s="281"/>
      <c r="C178" s="256" t="s">
        <v>57</v>
      </c>
      <c r="D178" s="256"/>
      <c r="E178" s="256"/>
      <c r="F178" s="279" t="s">
        <v>226</v>
      </c>
      <c r="G178" s="256"/>
      <c r="H178" s="256" t="s">
        <v>296</v>
      </c>
      <c r="I178" s="256" t="s">
        <v>297</v>
      </c>
      <c r="J178" s="256">
        <v>1</v>
      </c>
      <c r="K178" s="304"/>
    </row>
    <row r="179" spans="2:11" s="1" customFormat="1" ht="15" customHeight="1">
      <c r="B179" s="281"/>
      <c r="C179" s="256" t="s">
        <v>53</v>
      </c>
      <c r="D179" s="256"/>
      <c r="E179" s="256"/>
      <c r="F179" s="279" t="s">
        <v>226</v>
      </c>
      <c r="G179" s="256"/>
      <c r="H179" s="256" t="s">
        <v>298</v>
      </c>
      <c r="I179" s="256" t="s">
        <v>228</v>
      </c>
      <c r="J179" s="256">
        <v>20</v>
      </c>
      <c r="K179" s="304"/>
    </row>
    <row r="180" spans="2:11" s="1" customFormat="1" ht="15" customHeight="1">
      <c r="B180" s="281"/>
      <c r="C180" s="256" t="s">
        <v>54</v>
      </c>
      <c r="D180" s="256"/>
      <c r="E180" s="256"/>
      <c r="F180" s="279" t="s">
        <v>226</v>
      </c>
      <c r="G180" s="256"/>
      <c r="H180" s="256" t="s">
        <v>299</v>
      </c>
      <c r="I180" s="256" t="s">
        <v>228</v>
      </c>
      <c r="J180" s="256">
        <v>255</v>
      </c>
      <c r="K180" s="304"/>
    </row>
    <row r="181" spans="2:11" s="1" customFormat="1" ht="15" customHeight="1">
      <c r="B181" s="281"/>
      <c r="C181" s="256" t="s">
        <v>103</v>
      </c>
      <c r="D181" s="256"/>
      <c r="E181" s="256"/>
      <c r="F181" s="279" t="s">
        <v>226</v>
      </c>
      <c r="G181" s="256"/>
      <c r="H181" s="256" t="s">
        <v>190</v>
      </c>
      <c r="I181" s="256" t="s">
        <v>228</v>
      </c>
      <c r="J181" s="256">
        <v>10</v>
      </c>
      <c r="K181" s="304"/>
    </row>
    <row r="182" spans="2:11" s="1" customFormat="1" ht="15" customHeight="1">
      <c r="B182" s="281"/>
      <c r="C182" s="256" t="s">
        <v>104</v>
      </c>
      <c r="D182" s="256"/>
      <c r="E182" s="256"/>
      <c r="F182" s="279" t="s">
        <v>226</v>
      </c>
      <c r="G182" s="256"/>
      <c r="H182" s="256" t="s">
        <v>300</v>
      </c>
      <c r="I182" s="256" t="s">
        <v>261</v>
      </c>
      <c r="J182" s="256"/>
      <c r="K182" s="304"/>
    </row>
    <row r="183" spans="2:11" s="1" customFormat="1" ht="15" customHeight="1">
      <c r="B183" s="281"/>
      <c r="C183" s="256" t="s">
        <v>301</v>
      </c>
      <c r="D183" s="256"/>
      <c r="E183" s="256"/>
      <c r="F183" s="279" t="s">
        <v>226</v>
      </c>
      <c r="G183" s="256"/>
      <c r="H183" s="256" t="s">
        <v>302</v>
      </c>
      <c r="I183" s="256" t="s">
        <v>261</v>
      </c>
      <c r="J183" s="256"/>
      <c r="K183" s="304"/>
    </row>
    <row r="184" spans="2:11" s="1" customFormat="1" ht="15" customHeight="1">
      <c r="B184" s="281"/>
      <c r="C184" s="256" t="s">
        <v>290</v>
      </c>
      <c r="D184" s="256"/>
      <c r="E184" s="256"/>
      <c r="F184" s="279" t="s">
        <v>226</v>
      </c>
      <c r="G184" s="256"/>
      <c r="H184" s="256" t="s">
        <v>303</v>
      </c>
      <c r="I184" s="256" t="s">
        <v>261</v>
      </c>
      <c r="J184" s="256"/>
      <c r="K184" s="304"/>
    </row>
    <row r="185" spans="2:11" s="1" customFormat="1" ht="15" customHeight="1">
      <c r="B185" s="281"/>
      <c r="C185" s="256" t="s">
        <v>107</v>
      </c>
      <c r="D185" s="256"/>
      <c r="E185" s="256"/>
      <c r="F185" s="279" t="s">
        <v>232</v>
      </c>
      <c r="G185" s="256"/>
      <c r="H185" s="256" t="s">
        <v>304</v>
      </c>
      <c r="I185" s="256" t="s">
        <v>228</v>
      </c>
      <c r="J185" s="256">
        <v>50</v>
      </c>
      <c r="K185" s="304"/>
    </row>
    <row r="186" spans="2:11" s="1" customFormat="1" ht="15" customHeight="1">
      <c r="B186" s="281"/>
      <c r="C186" s="256" t="s">
        <v>305</v>
      </c>
      <c r="D186" s="256"/>
      <c r="E186" s="256"/>
      <c r="F186" s="279" t="s">
        <v>232</v>
      </c>
      <c r="G186" s="256"/>
      <c r="H186" s="256" t="s">
        <v>306</v>
      </c>
      <c r="I186" s="256" t="s">
        <v>307</v>
      </c>
      <c r="J186" s="256"/>
      <c r="K186" s="304"/>
    </row>
    <row r="187" spans="2:11" s="1" customFormat="1" ht="15" customHeight="1">
      <c r="B187" s="281"/>
      <c r="C187" s="256" t="s">
        <v>308</v>
      </c>
      <c r="D187" s="256"/>
      <c r="E187" s="256"/>
      <c r="F187" s="279" t="s">
        <v>232</v>
      </c>
      <c r="G187" s="256"/>
      <c r="H187" s="256" t="s">
        <v>309</v>
      </c>
      <c r="I187" s="256" t="s">
        <v>307</v>
      </c>
      <c r="J187" s="256"/>
      <c r="K187" s="304"/>
    </row>
    <row r="188" spans="2:11" s="1" customFormat="1" ht="15" customHeight="1">
      <c r="B188" s="281"/>
      <c r="C188" s="256" t="s">
        <v>310</v>
      </c>
      <c r="D188" s="256"/>
      <c r="E188" s="256"/>
      <c r="F188" s="279" t="s">
        <v>232</v>
      </c>
      <c r="G188" s="256"/>
      <c r="H188" s="256" t="s">
        <v>311</v>
      </c>
      <c r="I188" s="256" t="s">
        <v>307</v>
      </c>
      <c r="J188" s="256"/>
      <c r="K188" s="304"/>
    </row>
    <row r="189" spans="2:11" s="1" customFormat="1" ht="15" customHeight="1">
      <c r="B189" s="281"/>
      <c r="C189" s="317" t="s">
        <v>312</v>
      </c>
      <c r="D189" s="256"/>
      <c r="E189" s="256"/>
      <c r="F189" s="279" t="s">
        <v>232</v>
      </c>
      <c r="G189" s="256"/>
      <c r="H189" s="256" t="s">
        <v>313</v>
      </c>
      <c r="I189" s="256" t="s">
        <v>314</v>
      </c>
      <c r="J189" s="318" t="s">
        <v>315</v>
      </c>
      <c r="K189" s="304"/>
    </row>
    <row r="190" spans="2:11" s="1" customFormat="1" ht="15" customHeight="1">
      <c r="B190" s="281"/>
      <c r="C190" s="317" t="s">
        <v>42</v>
      </c>
      <c r="D190" s="256"/>
      <c r="E190" s="256"/>
      <c r="F190" s="279" t="s">
        <v>226</v>
      </c>
      <c r="G190" s="256"/>
      <c r="H190" s="253" t="s">
        <v>316</v>
      </c>
      <c r="I190" s="256" t="s">
        <v>317</v>
      </c>
      <c r="J190" s="256"/>
      <c r="K190" s="304"/>
    </row>
    <row r="191" spans="2:11" s="1" customFormat="1" ht="15" customHeight="1">
      <c r="B191" s="281"/>
      <c r="C191" s="317" t="s">
        <v>318</v>
      </c>
      <c r="D191" s="256"/>
      <c r="E191" s="256"/>
      <c r="F191" s="279" t="s">
        <v>226</v>
      </c>
      <c r="G191" s="256"/>
      <c r="H191" s="256" t="s">
        <v>319</v>
      </c>
      <c r="I191" s="256" t="s">
        <v>261</v>
      </c>
      <c r="J191" s="256"/>
      <c r="K191" s="304"/>
    </row>
    <row r="192" spans="2:11" s="1" customFormat="1" ht="15" customHeight="1">
      <c r="B192" s="281"/>
      <c r="C192" s="317" t="s">
        <v>320</v>
      </c>
      <c r="D192" s="256"/>
      <c r="E192" s="256"/>
      <c r="F192" s="279" t="s">
        <v>226</v>
      </c>
      <c r="G192" s="256"/>
      <c r="H192" s="256" t="s">
        <v>321</v>
      </c>
      <c r="I192" s="256" t="s">
        <v>261</v>
      </c>
      <c r="J192" s="256"/>
      <c r="K192" s="304"/>
    </row>
    <row r="193" spans="2:11" s="1" customFormat="1" ht="15" customHeight="1">
      <c r="B193" s="281"/>
      <c r="C193" s="317" t="s">
        <v>322</v>
      </c>
      <c r="D193" s="256"/>
      <c r="E193" s="256"/>
      <c r="F193" s="279" t="s">
        <v>232</v>
      </c>
      <c r="G193" s="256"/>
      <c r="H193" s="256" t="s">
        <v>323</v>
      </c>
      <c r="I193" s="256" t="s">
        <v>261</v>
      </c>
      <c r="J193" s="256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2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324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20" t="s">
        <v>325</v>
      </c>
      <c r="D200" s="320"/>
      <c r="E200" s="320"/>
      <c r="F200" s="320" t="s">
        <v>326</v>
      </c>
      <c r="G200" s="321"/>
      <c r="H200" s="320" t="s">
        <v>327</v>
      </c>
      <c r="I200" s="320"/>
      <c r="J200" s="320"/>
      <c r="K200" s="248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6" t="s">
        <v>317</v>
      </c>
      <c r="D202" s="256"/>
      <c r="E202" s="256"/>
      <c r="F202" s="279" t="s">
        <v>43</v>
      </c>
      <c r="G202" s="256"/>
      <c r="H202" s="256" t="s">
        <v>328</v>
      </c>
      <c r="I202" s="256"/>
      <c r="J202" s="256"/>
      <c r="K202" s="304"/>
    </row>
    <row r="203" spans="2:11" s="1" customFormat="1" ht="15" customHeight="1">
      <c r="B203" s="281"/>
      <c r="C203" s="256"/>
      <c r="D203" s="256"/>
      <c r="E203" s="256"/>
      <c r="F203" s="279" t="s">
        <v>44</v>
      </c>
      <c r="G203" s="256"/>
      <c r="H203" s="256" t="s">
        <v>329</v>
      </c>
      <c r="I203" s="256"/>
      <c r="J203" s="256"/>
      <c r="K203" s="304"/>
    </row>
    <row r="204" spans="2:11" s="1" customFormat="1" ht="15" customHeight="1">
      <c r="B204" s="281"/>
      <c r="C204" s="256"/>
      <c r="D204" s="256"/>
      <c r="E204" s="256"/>
      <c r="F204" s="279" t="s">
        <v>47</v>
      </c>
      <c r="G204" s="256"/>
      <c r="H204" s="256" t="s">
        <v>330</v>
      </c>
      <c r="I204" s="256"/>
      <c r="J204" s="256"/>
      <c r="K204" s="304"/>
    </row>
    <row r="205" spans="2:11" s="1" customFormat="1" ht="15" customHeight="1">
      <c r="B205" s="281"/>
      <c r="C205" s="256"/>
      <c r="D205" s="256"/>
      <c r="E205" s="256"/>
      <c r="F205" s="279" t="s">
        <v>45</v>
      </c>
      <c r="G205" s="256"/>
      <c r="H205" s="256" t="s">
        <v>331</v>
      </c>
      <c r="I205" s="256"/>
      <c r="J205" s="256"/>
      <c r="K205" s="304"/>
    </row>
    <row r="206" spans="2:11" s="1" customFormat="1" ht="15" customHeight="1">
      <c r="B206" s="281"/>
      <c r="C206" s="256"/>
      <c r="D206" s="256"/>
      <c r="E206" s="256"/>
      <c r="F206" s="279" t="s">
        <v>46</v>
      </c>
      <c r="G206" s="256"/>
      <c r="H206" s="256" t="s">
        <v>332</v>
      </c>
      <c r="I206" s="256"/>
      <c r="J206" s="256"/>
      <c r="K206" s="304"/>
    </row>
    <row r="207" spans="2:11" s="1" customFormat="1" ht="15" customHeight="1">
      <c r="B207" s="281"/>
      <c r="C207" s="256"/>
      <c r="D207" s="256"/>
      <c r="E207" s="256"/>
      <c r="F207" s="279"/>
      <c r="G207" s="256"/>
      <c r="H207" s="256"/>
      <c r="I207" s="256"/>
      <c r="J207" s="256"/>
      <c r="K207" s="304"/>
    </row>
    <row r="208" spans="2:11" s="1" customFormat="1" ht="15" customHeight="1">
      <c r="B208" s="281"/>
      <c r="C208" s="256" t="s">
        <v>273</v>
      </c>
      <c r="D208" s="256"/>
      <c r="E208" s="256"/>
      <c r="F208" s="279" t="s">
        <v>81</v>
      </c>
      <c r="G208" s="256"/>
      <c r="H208" s="256" t="s">
        <v>333</v>
      </c>
      <c r="I208" s="256"/>
      <c r="J208" s="256"/>
      <c r="K208" s="304"/>
    </row>
    <row r="209" spans="2:11" s="1" customFormat="1" ht="15" customHeight="1">
      <c r="B209" s="281"/>
      <c r="C209" s="256"/>
      <c r="D209" s="256"/>
      <c r="E209" s="256"/>
      <c r="F209" s="279" t="s">
        <v>168</v>
      </c>
      <c r="G209" s="256"/>
      <c r="H209" s="256" t="s">
        <v>169</v>
      </c>
      <c r="I209" s="256"/>
      <c r="J209" s="256"/>
      <c r="K209" s="304"/>
    </row>
    <row r="210" spans="2:11" s="1" customFormat="1" ht="15" customHeight="1">
      <c r="B210" s="281"/>
      <c r="C210" s="256"/>
      <c r="D210" s="256"/>
      <c r="E210" s="256"/>
      <c r="F210" s="279" t="s">
        <v>166</v>
      </c>
      <c r="G210" s="256"/>
      <c r="H210" s="256" t="s">
        <v>334</v>
      </c>
      <c r="I210" s="256"/>
      <c r="J210" s="256"/>
      <c r="K210" s="304"/>
    </row>
    <row r="211" spans="2:11" s="1" customFormat="1" ht="15" customHeight="1">
      <c r="B211" s="322"/>
      <c r="C211" s="256"/>
      <c r="D211" s="256"/>
      <c r="E211" s="256"/>
      <c r="F211" s="279" t="s">
        <v>170</v>
      </c>
      <c r="G211" s="317"/>
      <c r="H211" s="308" t="s">
        <v>171</v>
      </c>
      <c r="I211" s="308"/>
      <c r="J211" s="308"/>
      <c r="K211" s="323"/>
    </row>
    <row r="212" spans="2:11" s="1" customFormat="1" ht="15" customHeight="1">
      <c r="B212" s="322"/>
      <c r="C212" s="256"/>
      <c r="D212" s="256"/>
      <c r="E212" s="256"/>
      <c r="F212" s="279" t="s">
        <v>172</v>
      </c>
      <c r="G212" s="317"/>
      <c r="H212" s="308" t="s">
        <v>335</v>
      </c>
      <c r="I212" s="308"/>
      <c r="J212" s="308"/>
      <c r="K212" s="323"/>
    </row>
    <row r="213" spans="2:11" s="1" customFormat="1" ht="15" customHeight="1">
      <c r="B213" s="322"/>
      <c r="C213" s="256"/>
      <c r="D213" s="256"/>
      <c r="E213" s="256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6" t="s">
        <v>297</v>
      </c>
      <c r="D214" s="256"/>
      <c r="E214" s="256"/>
      <c r="F214" s="279">
        <v>1</v>
      </c>
      <c r="G214" s="317"/>
      <c r="H214" s="308" t="s">
        <v>336</v>
      </c>
      <c r="I214" s="308"/>
      <c r="J214" s="308"/>
      <c r="K214" s="323"/>
    </row>
    <row r="215" spans="2:11" s="1" customFormat="1" ht="15" customHeight="1">
      <c r="B215" s="322"/>
      <c r="C215" s="256"/>
      <c r="D215" s="256"/>
      <c r="E215" s="256"/>
      <c r="F215" s="279">
        <v>2</v>
      </c>
      <c r="G215" s="317"/>
      <c r="H215" s="308" t="s">
        <v>337</v>
      </c>
      <c r="I215" s="308"/>
      <c r="J215" s="308"/>
      <c r="K215" s="323"/>
    </row>
    <row r="216" spans="2:11" s="1" customFormat="1" ht="15" customHeight="1">
      <c r="B216" s="322"/>
      <c r="C216" s="256"/>
      <c r="D216" s="256"/>
      <c r="E216" s="256"/>
      <c r="F216" s="279">
        <v>3</v>
      </c>
      <c r="G216" s="317"/>
      <c r="H216" s="308" t="s">
        <v>338</v>
      </c>
      <c r="I216" s="308"/>
      <c r="J216" s="308"/>
      <c r="K216" s="323"/>
    </row>
    <row r="217" spans="2:11" s="1" customFormat="1" ht="15" customHeight="1">
      <c r="B217" s="322"/>
      <c r="C217" s="256"/>
      <c r="D217" s="256"/>
      <c r="E217" s="256"/>
      <c r="F217" s="279">
        <v>4</v>
      </c>
      <c r="G217" s="317"/>
      <c r="H217" s="308" t="s">
        <v>339</v>
      </c>
      <c r="I217" s="308"/>
      <c r="J217" s="308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Janeček Karel Bc.</dc:creator>
  <cp:keywords/>
  <dc:description/>
  <cp:lastModifiedBy>Janeček Karel Bc.</cp:lastModifiedBy>
  <dcterms:created xsi:type="dcterms:W3CDTF">2023-10-19T09:38:01Z</dcterms:created>
  <dcterms:modified xsi:type="dcterms:W3CDTF">2023-10-19T09:38:04Z</dcterms:modified>
  <cp:category/>
  <cp:version/>
  <cp:contentType/>
  <cp:contentStatus/>
</cp:coreProperties>
</file>