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P:\_Oddělení České Budějovice\údržby 2023\Kahuda\Údržba HOZ Kaplicko\rozpočty\"/>
    </mc:Choice>
  </mc:AlternateContent>
  <bookViews>
    <workbookView xWindow="0" yWindow="0" windowWidth="0" windowHeight="0"/>
  </bookViews>
  <sheets>
    <sheet name="Rekapitulace stavby" sheetId="1" r:id="rId1"/>
    <sheet name="204_511 - Údržba HOZ Kapl..." sheetId="2" r:id="rId2"/>
    <sheet name="204_469 - Údržba HOZ Kapl..." sheetId="3" r:id="rId3"/>
    <sheet name="203_562 - Údržba HOZ Kapl...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'204_511 - Údržba HOZ Kapl...'!$C$81:$K$181</definedName>
    <definedName name="_xlnm.Print_Area" localSheetId="1">'204_511 - Údržba HOZ Kapl...'!$C$4:$J$39,'204_511 - Údržba HOZ Kapl...'!$C$45:$J$63,'204_511 - Údržba HOZ Kapl...'!$C$69:$K$181</definedName>
    <definedName name="_xlnm.Print_Titles" localSheetId="1">'204_511 - Údržba HOZ Kapl...'!$81:$81</definedName>
    <definedName name="_xlnm._FilterDatabase" localSheetId="2" hidden="1">'204_469 - Údržba HOZ Kapl...'!$C$80:$K$97</definedName>
    <definedName name="_xlnm.Print_Area" localSheetId="2">'204_469 - Údržba HOZ Kapl...'!$C$4:$J$39,'204_469 - Údržba HOZ Kapl...'!$C$45:$J$62,'204_469 - Údržba HOZ Kapl...'!$C$68:$K$97</definedName>
    <definedName name="_xlnm.Print_Titles" localSheetId="2">'204_469 - Údržba HOZ Kapl...'!$80:$80</definedName>
    <definedName name="_xlnm._FilterDatabase" localSheetId="3" hidden="1">'203_562 - Údržba HOZ Kapl...'!$C$80:$K$115</definedName>
    <definedName name="_xlnm.Print_Area" localSheetId="3">'203_562 - Údržba HOZ Kapl...'!$C$4:$J$39,'203_562 - Údržba HOZ Kapl...'!$C$45:$J$62,'203_562 - Údržba HOZ Kapl...'!$C$68:$K$115</definedName>
    <definedName name="_xlnm.Print_Titles" localSheetId="3">'203_562 - Údržba HOZ Kapl...'!$80:$80</definedName>
    <definedName name="_xlnm.Print_Area" localSheetId="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BI88"/>
  <c r="BH88"/>
  <c r="BG88"/>
  <c r="BF88"/>
  <c r="T88"/>
  <c r="R88"/>
  <c r="P88"/>
  <c r="BI84"/>
  <c r="BH84"/>
  <c r="BG84"/>
  <c r="BF84"/>
  <c r="T84"/>
  <c r="R84"/>
  <c r="P84"/>
  <c r="J78"/>
  <c r="F77"/>
  <c r="F75"/>
  <c r="E73"/>
  <c r="J55"/>
  <c r="F54"/>
  <c r="F52"/>
  <c r="E50"/>
  <c r="J21"/>
  <c r="E21"/>
  <c r="J77"/>
  <c r="J20"/>
  <c r="J18"/>
  <c r="E18"/>
  <c r="F55"/>
  <c r="J17"/>
  <c r="J12"/>
  <c r="J75"/>
  <c r="E7"/>
  <c r="E48"/>
  <c i="3" r="J37"/>
  <c r="J36"/>
  <c i="1" r="AY56"/>
  <c i="3" r="J35"/>
  <c i="1" r="AX56"/>
  <c i="3" r="BI95"/>
  <c r="BH95"/>
  <c r="BG95"/>
  <c r="BF95"/>
  <c r="T95"/>
  <c r="R95"/>
  <c r="P95"/>
  <c r="BI92"/>
  <c r="BH92"/>
  <c r="BG92"/>
  <c r="BF92"/>
  <c r="T92"/>
  <c r="R92"/>
  <c r="P92"/>
  <c r="BI88"/>
  <c r="BH88"/>
  <c r="BG88"/>
  <c r="BF88"/>
  <c r="T88"/>
  <c r="R88"/>
  <c r="P88"/>
  <c r="BI84"/>
  <c r="BH84"/>
  <c r="BG84"/>
  <c r="BF84"/>
  <c r="T84"/>
  <c r="R84"/>
  <c r="P84"/>
  <c r="J78"/>
  <c r="F77"/>
  <c r="F75"/>
  <c r="E73"/>
  <c r="J55"/>
  <c r="F54"/>
  <c r="F52"/>
  <c r="E50"/>
  <c r="J21"/>
  <c r="E21"/>
  <c r="J77"/>
  <c r="J20"/>
  <c r="J18"/>
  <c r="E18"/>
  <c r="F78"/>
  <c r="J17"/>
  <c r="J12"/>
  <c r="J52"/>
  <c r="E7"/>
  <c r="E71"/>
  <c i="2" r="J37"/>
  <c r="J36"/>
  <c i="1" r="AY55"/>
  <c i="2" r="J35"/>
  <c i="1" r="AX55"/>
  <c i="2"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P173"/>
  <c r="BI170"/>
  <c r="BH170"/>
  <c r="BG170"/>
  <c r="BF170"/>
  <c r="T170"/>
  <c r="R170"/>
  <c r="P170"/>
  <c r="BI164"/>
  <c r="BH164"/>
  <c r="BG164"/>
  <c r="BF164"/>
  <c r="T164"/>
  <c r="R164"/>
  <c r="P164"/>
  <c r="BI158"/>
  <c r="BH158"/>
  <c r="BG158"/>
  <c r="BF158"/>
  <c r="T158"/>
  <c r="R158"/>
  <c r="P158"/>
  <c r="BI153"/>
  <c r="BH153"/>
  <c r="BG153"/>
  <c r="BF153"/>
  <c r="T153"/>
  <c r="R153"/>
  <c r="P153"/>
  <c r="BI148"/>
  <c r="BH148"/>
  <c r="BG148"/>
  <c r="BF148"/>
  <c r="T148"/>
  <c r="R148"/>
  <c r="P148"/>
  <c r="BI142"/>
  <c r="BH142"/>
  <c r="BG142"/>
  <c r="BF142"/>
  <c r="T142"/>
  <c r="R142"/>
  <c r="P142"/>
  <c r="BI137"/>
  <c r="BH137"/>
  <c r="BG137"/>
  <c r="BF137"/>
  <c r="T137"/>
  <c r="R137"/>
  <c r="P137"/>
  <c r="BI133"/>
  <c r="BH133"/>
  <c r="BG133"/>
  <c r="BF133"/>
  <c r="T133"/>
  <c r="R133"/>
  <c r="P133"/>
  <c r="BI127"/>
  <c r="BH127"/>
  <c r="BG127"/>
  <c r="BF127"/>
  <c r="T127"/>
  <c r="R127"/>
  <c r="P127"/>
  <c r="BI121"/>
  <c r="BH121"/>
  <c r="BG121"/>
  <c r="BF121"/>
  <c r="T121"/>
  <c r="R121"/>
  <c r="P121"/>
  <c r="BI115"/>
  <c r="BH115"/>
  <c r="BG115"/>
  <c r="BF115"/>
  <c r="T115"/>
  <c r="R115"/>
  <c r="P115"/>
  <c r="BI109"/>
  <c r="BH109"/>
  <c r="BG109"/>
  <c r="BF109"/>
  <c r="T109"/>
  <c r="R109"/>
  <c r="P109"/>
  <c r="BI103"/>
  <c r="BH103"/>
  <c r="BG103"/>
  <c r="BF103"/>
  <c r="T103"/>
  <c r="R103"/>
  <c r="P103"/>
  <c r="BI99"/>
  <c r="BH99"/>
  <c r="BG99"/>
  <c r="BF99"/>
  <c r="T99"/>
  <c r="R99"/>
  <c r="P99"/>
  <c r="BI94"/>
  <c r="BH94"/>
  <c r="BG94"/>
  <c r="BF94"/>
  <c r="T94"/>
  <c r="R94"/>
  <c r="P94"/>
  <c r="BI89"/>
  <c r="BH89"/>
  <c r="BG89"/>
  <c r="BF89"/>
  <c r="T89"/>
  <c r="R89"/>
  <c r="P89"/>
  <c r="BI84"/>
  <c r="BH84"/>
  <c r="BG84"/>
  <c r="BF84"/>
  <c r="T84"/>
  <c r="R84"/>
  <c r="P84"/>
  <c r="J79"/>
  <c r="F78"/>
  <c r="F76"/>
  <c r="E74"/>
  <c r="J55"/>
  <c r="F54"/>
  <c r="F52"/>
  <c r="E50"/>
  <c r="J21"/>
  <c r="E21"/>
  <c r="J78"/>
  <c r="J20"/>
  <c r="J18"/>
  <c r="E18"/>
  <c r="F79"/>
  <c r="J17"/>
  <c r="J12"/>
  <c r="J76"/>
  <c r="E7"/>
  <c r="E72"/>
  <c i="1" r="L50"/>
  <c r="AM50"/>
  <c r="AM49"/>
  <c r="L49"/>
  <c r="AM47"/>
  <c r="L47"/>
  <c r="L45"/>
  <c r="L44"/>
  <c i="3" r="BK88"/>
  <c i="4" r="BK100"/>
  <c r="J96"/>
  <c i="2" r="BK177"/>
  <c r="J158"/>
  <c r="BK142"/>
  <c r="BK137"/>
  <c r="J133"/>
  <c r="BK121"/>
  <c r="BK115"/>
  <c r="J109"/>
  <c r="BK99"/>
  <c r="J94"/>
  <c r="BK84"/>
  <c r="J153"/>
  <c r="J179"/>
  <c r="BK174"/>
  <c r="BK164"/>
  <c i="3" r="J95"/>
  <c r="BK95"/>
  <c r="J88"/>
  <c i="4" r="J100"/>
  <c r="BK88"/>
  <c r="BK96"/>
  <c r="BK108"/>
  <c r="BK92"/>
  <c r="BK112"/>
  <c i="2" r="J174"/>
  <c r="J164"/>
  <c r="BK148"/>
  <c r="J142"/>
  <c r="BK133"/>
  <c r="J127"/>
  <c r="J121"/>
  <c r="BK109"/>
  <c r="BK103"/>
  <c r="J99"/>
  <c r="BK89"/>
  <c r="J84"/>
  <c r="BK153"/>
  <c r="BK179"/>
  <c r="J177"/>
  <c r="J170"/>
  <c r="BK158"/>
  <c i="3" r="BK84"/>
  <c r="BK92"/>
  <c i="4" r="BK104"/>
  <c r="J108"/>
  <c r="J84"/>
  <c r="J88"/>
  <c i="2" r="BK170"/>
  <c r="J148"/>
  <c r="J137"/>
  <c r="BK127"/>
  <c r="J115"/>
  <c r="J103"/>
  <c r="BK94"/>
  <c r="J89"/>
  <c i="1" r="AS54"/>
  <c i="3" r="J92"/>
  <c r="J84"/>
  <c i="4" r="J112"/>
  <c r="J92"/>
  <c r="J104"/>
  <c r="BK84"/>
  <c i="2" l="1" r="P157"/>
  <c r="P83"/>
  <c r="P82"/>
  <c i="1" r="AU55"/>
  <c i="2" r="T157"/>
  <c r="T83"/>
  <c r="T82"/>
  <c r="T173"/>
  <c i="3" r="P83"/>
  <c r="P82"/>
  <c r="P81"/>
  <c i="1" r="AU56"/>
  <c i="3" r="R83"/>
  <c r="R82"/>
  <c r="R81"/>
  <c i="4" r="BK83"/>
  <c r="BK82"/>
  <c r="J82"/>
  <c r="J60"/>
  <c r="R83"/>
  <c r="R82"/>
  <c r="R81"/>
  <c i="2" r="BK157"/>
  <c r="J157"/>
  <c r="J61"/>
  <c r="R157"/>
  <c r="BK173"/>
  <c r="J173"/>
  <c r="J62"/>
  <c r="R173"/>
  <c i="3" r="BK83"/>
  <c r="J83"/>
  <c r="J61"/>
  <c r="T83"/>
  <c r="T82"/>
  <c r="T81"/>
  <c i="4" r="P83"/>
  <c r="P82"/>
  <c r="P81"/>
  <c i="1" r="AU57"/>
  <c i="4" r="T83"/>
  <c r="T82"/>
  <c r="T81"/>
  <c i="2" r="BK83"/>
  <c r="J83"/>
  <c r="J60"/>
  <c i="4" r="J52"/>
  <c r="J54"/>
  <c r="E71"/>
  <c r="BE84"/>
  <c r="BE88"/>
  <c r="BE92"/>
  <c r="BE96"/>
  <c r="BE100"/>
  <c r="BE108"/>
  <c r="BE104"/>
  <c r="F78"/>
  <c r="BE112"/>
  <c i="3" r="J54"/>
  <c r="J75"/>
  <c r="BE84"/>
  <c r="F55"/>
  <c r="BE88"/>
  <c r="E48"/>
  <c r="BE95"/>
  <c r="BE92"/>
  <c i="2" r="BE153"/>
  <c r="BE158"/>
  <c r="BE170"/>
  <c r="BE174"/>
  <c r="BE177"/>
  <c r="BE179"/>
  <c r="BE148"/>
  <c r="E48"/>
  <c r="J52"/>
  <c r="J54"/>
  <c r="F55"/>
  <c r="BE84"/>
  <c r="BE89"/>
  <c r="BE94"/>
  <c r="BE99"/>
  <c r="BE103"/>
  <c r="BE109"/>
  <c r="BE115"/>
  <c r="BE121"/>
  <c r="BE127"/>
  <c r="BE133"/>
  <c r="BE137"/>
  <c r="BE142"/>
  <c r="BE164"/>
  <c r="F36"/>
  <c i="1" r="BC55"/>
  <c i="2" r="F34"/>
  <c i="1" r="BA55"/>
  <c i="2" r="F37"/>
  <c i="1" r="BD55"/>
  <c i="3" r="F35"/>
  <c i="1" r="BB56"/>
  <c i="3" r="J34"/>
  <c i="1" r="AW56"/>
  <c i="4" r="J34"/>
  <c i="1" r="AW57"/>
  <c i="4" r="F36"/>
  <c i="1" r="BC57"/>
  <c i="2" r="F35"/>
  <c i="1" r="BB55"/>
  <c i="4" r="F35"/>
  <c i="1" r="BB57"/>
  <c i="2" r="J34"/>
  <c i="1" r="AW55"/>
  <c i="3" r="F36"/>
  <c i="1" r="BC56"/>
  <c i="3" r="F37"/>
  <c i="1" r="BD56"/>
  <c i="3" r="F34"/>
  <c i="1" r="BA56"/>
  <c i="4" r="F34"/>
  <c i="1" r="BA57"/>
  <c i="4" r="F37"/>
  <c i="1" r="BD57"/>
  <c i="2" l="1" r="R83"/>
  <c r="R82"/>
  <c r="BK82"/>
  <c r="J82"/>
  <c i="4" r="BK81"/>
  <c r="J81"/>
  <c r="J83"/>
  <c r="J61"/>
  <c i="3" r="BK82"/>
  <c r="J82"/>
  <c r="J60"/>
  <c i="2" r="F33"/>
  <c i="1" r="AZ55"/>
  <c i="4" r="J33"/>
  <c i="1" r="AV57"/>
  <c r="AT57"/>
  <c i="4" r="J30"/>
  <c i="1" r="AG57"/>
  <c r="AU54"/>
  <c i="3" r="J33"/>
  <c i="1" r="AV56"/>
  <c r="AT56"/>
  <c r="BC54"/>
  <c r="W32"/>
  <c r="BB54"/>
  <c r="W31"/>
  <c i="4" r="F33"/>
  <c i="1" r="AZ57"/>
  <c r="BA54"/>
  <c r="W30"/>
  <c i="2" r="J30"/>
  <c i="1" r="AG55"/>
  <c i="3" r="F33"/>
  <c i="1" r="AZ56"/>
  <c r="BD54"/>
  <c r="W33"/>
  <c i="2" r="J33"/>
  <c i="1" r="AV55"/>
  <c r="AT55"/>
  <c r="AN55"/>
  <c i="2" l="1" r="J59"/>
  <c i="4" r="J59"/>
  <c i="3" r="BK81"/>
  <c r="J81"/>
  <c i="4" r="J39"/>
  <c i="2" r="J39"/>
  <c i="1" r="AN57"/>
  <c r="AZ54"/>
  <c r="W29"/>
  <c i="3" r="J30"/>
  <c i="1" r="AG56"/>
  <c r="AG54"/>
  <c r="AK26"/>
  <c r="AW54"/>
  <c r="AK30"/>
  <c r="AY54"/>
  <c r="AX54"/>
  <c i="3" l="1" r="J39"/>
  <c r="J59"/>
  <c i="1" r="AN56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<sst xmlns="http://schemas.openxmlformats.org/spreadsheetml/2006/main">
  <si>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</si>
  <si>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</si>
  <si>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</si>
  <si>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</si>
  <si>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</si>
  <si>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{32af4c3f-3822-491c-8821-407d6833990a}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</si>
  <si>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</si>
  <si>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</si>
  <si>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</si>
  <si>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</si>
  <si>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</si>
  <si>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</si>
  <si>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</si>
  <si>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</si>
  <si>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</si>
  <si>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</si>
  <si>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</si>
  <si>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Kaplicko</t>
  </si>
  <si>
    <t>0,1</t>
  </si>
  <si>
    <t>KSO:</t>
  </si>
  <si>
    <t/>
  </si>
  <si>
    <t>CC-CZ:</t>
  </si>
  <si>
    <t>1</t>
  </si>
  <si>
    <t>Místo:</t>
  </si>
  <si>
    <t>Věžovatá Pláně, Slupenec, Žďár u Kaplice</t>
  </si>
  <si>
    <t>Datum:</t>
  </si>
  <si>
    <t>14. 9. 2023</t>
  </si>
  <si>
    <t>10</t>
  </si>
  <si>
    <t>100</t>
  </si>
  <si>
    <t>Zadavatel:</t>
  </si>
  <si>
    <t>IČ:</t>
  </si>
  <si>
    <t>01312774</t>
  </si>
  <si>
    <t>SPÚ, OVHS České Budějovice</t>
  </si>
  <si>
    <t>DIČ:</t>
  </si>
  <si>
    <t>Uchazeč:</t>
  </si>
  <si>
    <t>Vyplň údaj</t>
  </si>
  <si>
    <t>Projektant:</t>
  </si>
  <si>
    <t xml:space="preserve"> </t>
  </si>
  <si>
    <t>Zpracovatel:</t>
  </si>
  <si>
    <t>Ing. Karel Kahuda; Bc. Karel Janeček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</si>
  <si>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</si>
  <si>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</si>
  <si>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</si>
  <si>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</si>
  <si>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</si>
  <si>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</si>
  <si>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</si>
  <si>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</si>
  <si>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</si>
  <si>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</si>
  <si>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</si>
  <si>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</si>
  <si>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</si>
  <si>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</si>
  <si>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</si>
  <si>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</si>
  <si>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</si>
  <si>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</si>
  <si>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</si>
  <si>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</si>
  <si>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</si>
  <si>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</si>
  <si>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</si>
  <si>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</si>
  <si>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</si>
  <si>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</si>
  <si>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</si>
  <si>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</si>
  <si>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</si>
  <si>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</si>
  <si>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</si>
  <si>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</si>
  <si>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</si>
  <si>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</si>
  <si>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</si>
  <si>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</si>
  <si>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</si>
  <si>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</si>
  <si>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</si>
  <si>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</si>
  <si>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</si>
  <si>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</si>
  <si>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204_511</t>
  </si>
  <si>
    <t>Údržba HOZ Kaplicko SO 1</t>
  </si>
  <si>
    <t>STA</t>
  </si>
  <si>
    <t>{76076f83-4e27-4f4e-85db-60e1954e00eb}</t>
  </si>
  <si>
    <t>2</t>
  </si>
  <si>
    <t>204_469</t>
  </si>
  <si>
    <t xml:space="preserve">Údržba HOZ Kaplicko SO 2 </t>
  </si>
  <si>
    <t>{d3f91952-8c90-4897-9f3e-dbb07ead55d0}</t>
  </si>
  <si>
    <t>203_562</t>
  </si>
  <si>
    <t>Údržba HOZ Kaplicko SO 3</t>
  </si>
  <si>
    <t>{fe284ad7-0b10-4501-9a17-bb60358b65ce}</t>
  </si>
  <si>
    <t>KRYCÍ LIST SOUPISU PRACÍ</t>
  </si>
  <si>
    <t>Objekt:</t>
  </si>
  <si>
    <t>204_511 - Údržba HOZ Kaplicko SO 1</t>
  </si>
  <si>
    <t>Věžovatá Pláně</t>
  </si>
  <si>
    <t>Ing. Karel Kahuda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</si>
  <si>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</si>
  <si>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</si>
  <si>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</si>
  <si>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</si>
  <si>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</si>
  <si>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</si>
  <si>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8 - Trubní vedení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</si>
  <si>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</si>
  <si>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</si>
  <si>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</si>
  <si>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</si>
  <si>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</si>
  <si>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</si>
  <si>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</si>
  <si>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</si>
  <si>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</si>
  <si>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</si>
  <si>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</si>
  <si>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</si>
  <si>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</si>
  <si>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</si>
  <si>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</si>
  <si>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</si>
  <si>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5</t>
  </si>
  <si>
    <t>K</t>
  </si>
  <si>
    <t>121151104</t>
  </si>
  <si>
    <t>Sejmutí ornice plochy do 100 m2 tl vrstvy přes 200 do 250 mm strojně</t>
  </si>
  <si>
    <t>m2</t>
  </si>
  <si>
    <t>CS ÚRS 2023 02</t>
  </si>
  <si>
    <t>4</t>
  </si>
  <si>
    <t>-199589669</t>
  </si>
  <si>
    <t>PP</t>
  </si>
  <si>
    <t>Sejmutí ornice strojně při souvislé ploše do 100 m2, tl. vrstvy přes 200 do 250 mm</t>
  </si>
  <si>
    <t>Online PSC</t>
  </si>
  <si>
    <t>https://podminky.urs.cz/item/CS_URS_2023_02/121151104</t>
  </si>
  <si>
    <t>VV</t>
  </si>
  <si>
    <t>plocha výkopu</t>
  </si>
  <si>
    <t>0,9*8</t>
  </si>
  <si>
    <t>132154201</t>
  </si>
  <si>
    <t>Hloubení zapažených rýh š do 2000 mm v hornině třídy těžitelnosti I skupiny 1 a 2 objem do 20 m3</t>
  </si>
  <si>
    <t>m3</t>
  </si>
  <si>
    <t>-1401087942</t>
  </si>
  <si>
    <t>Hloubení zapažených rýh šířky přes 800 do 2 000 mm strojně s urovnáním dna do předepsaného profilu a spádu v hornině třídy těžitelnosti I skupiny 1 a 2 do 20 m3</t>
  </si>
  <si>
    <t>https://podminky.urs.cz/item/CS_URS_2023_02/132154201</t>
  </si>
  <si>
    <t xml:space="preserve">výkop (šířexdélkaxhloubka)úsek nad výustí a nad šachtou č. 2 - objem  potrubí</t>
  </si>
  <si>
    <t>0,9*8*2 -(3,14*0,236 *0,236*8)</t>
  </si>
  <si>
    <t>6</t>
  </si>
  <si>
    <t>151101101</t>
  </si>
  <si>
    <t>Zřízení příložného pažení a rozepření stěn rýh hl do 2 m</t>
  </si>
  <si>
    <t>241221280</t>
  </si>
  <si>
    <t>Zřízení pažení a rozepření stěn rýh pro podzemní vedení příložné pro jakoukoliv mezerovitost, hloubky do 2 m</t>
  </si>
  <si>
    <t>https://podminky.urs.cz/item/CS_URS_2023_02/151101101</t>
  </si>
  <si>
    <t>P</t>
  </si>
  <si>
    <t>Poznámka k položce:_x000d_
Oprava potrubí v úseku mezi 5. a 6. šachtou</t>
  </si>
  <si>
    <t>8*1,75*2</t>
  </si>
  <si>
    <t>7</t>
  </si>
  <si>
    <t>151101111</t>
  </si>
  <si>
    <t>Odstranění příložného pažení a rozepření stěn rýh hl do 2 m</t>
  </si>
  <si>
    <t>190280519</t>
  </si>
  <si>
    <t>Odstranění pažení a rozepření stěn rýh pro podzemní vedení s uložením materiálu na vzdálenost do 3 m od kraje výkopu příložné, hloubky do 2 m</t>
  </si>
  <si>
    <t>https://podminky.urs.cz/item/CS_URS_2023_02/151101111</t>
  </si>
  <si>
    <t>8</t>
  </si>
  <si>
    <t>174251101</t>
  </si>
  <si>
    <t>Zásyp jam, šachet rýh nebo kolem objektů sypaninou bez zhutnění</t>
  </si>
  <si>
    <t>1112207229</t>
  </si>
  <si>
    <t>Zásyp sypaninou z jakékoliv horniny strojně s uložením výkopku ve vrstvách bez zhutnění jam, šachet, rýh nebo kolem objektů v těchto vykopávkách</t>
  </si>
  <si>
    <t>https://podminky.urs.cz/item/CS_URS_2023_02/174251101</t>
  </si>
  <si>
    <t xml:space="preserve">zásyp (šířexdélkaxhloubka) </t>
  </si>
  <si>
    <t>0,9*8*0,97</t>
  </si>
  <si>
    <t>9</t>
  </si>
  <si>
    <t>175151101</t>
  </si>
  <si>
    <t>Obsypání potrubí strojně sypaninou bez prohození, uloženou do 3 m</t>
  </si>
  <si>
    <t>-80793142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</si>
  <si>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</si>
  <si>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https://podminky.urs.cz/item/CS_URS_2023_02/175151101</t>
  </si>
  <si>
    <t xml:space="preserve">obsypání potrubí DN 400, vrstva cca 0,3m nad horní hranu potrubí - objem  potrubí a objem obetonování</t>
  </si>
  <si>
    <t>0,9*0,68*8 - (3,14*0,236*0,236*8) -0,844</t>
  </si>
  <si>
    <t>181111131</t>
  </si>
  <si>
    <t>Plošná úprava terénu do 500 m2 zemina skupiny 1 až 4 nerovnosti přes 150 do 200 mm v rovinně a svahu do 1:5</t>
  </si>
  <si>
    <t>504217328</t>
  </si>
  <si>
    <t>Plošná úprava terénu v zemině skupiny 1 až 4 s urovnáním povrchu bez doplnění ornice souvislé plochy do 500 m2 při nerovnostech terénu přes 150 do 200 mm v rovině nebo na svahu do 1:5</t>
  </si>
  <si>
    <t>https://podminky.urs.cz/item/CS_URS_2023_02/181111131</t>
  </si>
  <si>
    <t>Poznámka k položce:_x000d_
Oprava potrubí v úseku mezi 5. a 6. šachtou úprava terénu</t>
  </si>
  <si>
    <t>plocha cca 1 m okolo vyhloubené rýhy v prostoru nad výustí a nad šachtou č.2</t>
  </si>
  <si>
    <t>3*6 - (0,9*4)+ 3*6 - (0,9*4)</t>
  </si>
  <si>
    <t>11</t>
  </si>
  <si>
    <t>181351004</t>
  </si>
  <si>
    <t>Rozprostření ornice tl vrstvy přes 200 do 250 mm pl do 100 m2 v rovině nebo ve svahu do 1:5 strojně</t>
  </si>
  <si>
    <t>173757164</t>
  </si>
  <si>
    <t>Rozprostření a urovnání ornice v rovině nebo ve svahu sklonu do 1:5 strojně při souvislé ploše do 100 m2, tl. vrstvy přes 200 do 250 mm</t>
  </si>
  <si>
    <t>https://podminky.urs.cz/item/CS_URS_2023_02/181351004</t>
  </si>
  <si>
    <t>plocha výkopu rýhy nad výustí +plocha výkopu rýhy nad šachtou č.2</t>
  </si>
  <si>
    <t>0,9*4+0,9*4</t>
  </si>
  <si>
    <t>12</t>
  </si>
  <si>
    <t>451595111</t>
  </si>
  <si>
    <t>Lože pod potrubí otevřený výkop z prohozeného výkopku</t>
  </si>
  <si>
    <t>985323535</t>
  </si>
  <si>
    <t>Lože pod potrubí, stoky a drobné objekty v otevřeném výkopu z prohozeného výkopku</t>
  </si>
  <si>
    <t>https://podminky.urs.cz/item/CS_URS_2023_02/451595111</t>
  </si>
  <si>
    <t>(šíře xhloubka xdélka nad čelní výustí )+(šíře xhloubka xdélka prostor v trase potrubí nad šachtou č. 1)</t>
  </si>
  <si>
    <t>(0,9*0,1*4)+(0,9*0,1*4)</t>
  </si>
  <si>
    <t>13</t>
  </si>
  <si>
    <t>810391111</t>
  </si>
  <si>
    <t>Přeseknutí betonové trouby DN přes 250 do 400 mm</t>
  </si>
  <si>
    <t>kus</t>
  </si>
  <si>
    <t>-1472045774</t>
  </si>
  <si>
    <t>Přeseknutí betonové trouby v rovině kolmé nebo skloněné k ose trouby, se začištěním DN přes 250 do 400 mm</t>
  </si>
  <si>
    <t>https://podminky.urs.cz/item/CS_URS_2023_02/810391111</t>
  </si>
  <si>
    <t>Poznámka k položce:_x000d_
Výměna potrubí u šachty č. 1 a oprava potrubí v úseku mezi 5. a 6. šachtou</t>
  </si>
  <si>
    <t>14</t>
  </si>
  <si>
    <t>810391811</t>
  </si>
  <si>
    <t>Bourání stávajícího potrubí z betonu DN přes 200 do 400</t>
  </si>
  <si>
    <t>m</t>
  </si>
  <si>
    <t>-2031032802</t>
  </si>
  <si>
    <t>Bourání stávajícího potrubí z betonu v otevřeném výkopu DN přes 200 do 400</t>
  </si>
  <si>
    <t>https://podminky.urs.cz/item/CS_URS_2023_02/810391811</t>
  </si>
  <si>
    <t>Poznámka k položce:_x000d_
Výměna potrubí u šachty č. 1 a Oprava potrubí v úseku mezi 5. a 6. šachtou</t>
  </si>
  <si>
    <t>4+4</t>
  </si>
  <si>
    <t>899623141</t>
  </si>
  <si>
    <t>Obetonování potrubí nebo zdiva stok betonem prostým tř. C 12/15 v otevřeném výkopu</t>
  </si>
  <si>
    <t>2092498831</t>
  </si>
  <si>
    <t>Obetonování potrubí nebo zdiva stok betonem prostým v otevřeném výkopu, betonem tř. C 12/15</t>
  </si>
  <si>
    <t>https://podminky.urs.cz/item/CS_URS_2023_02/899623141</t>
  </si>
  <si>
    <t>Poznámka k položce:_x000d_
Výměna potrubí u šachty č.1 a Oprava potrubí v úseku mezi 5. a 6. šachtou</t>
  </si>
  <si>
    <t>3,14*(0,436*0,436-0,236*0,236)*0,5*4</t>
  </si>
  <si>
    <t>4x obetonování vrstva tloušťky 20cm, délka 0,5m na potrubí DN400</t>
  </si>
  <si>
    <t>R-042</t>
  </si>
  <si>
    <t xml:space="preserve">Čištění potrubí strojně tlakovou vodou do D 500 mm při tl. nánosu přes 25% do 50% DN, včetně zajištění potřebné technologické vody potřebné k rozplavení   </t>
  </si>
  <si>
    <t>-982134709</t>
  </si>
  <si>
    <t>rozplavení sedimentů tlakovou vodou pronásledné odsátí kombinovaným vozem"</t>
  </si>
  <si>
    <t xml:space="preserve">Poznámka k položce:_x000d_
rozplavení sedimentů tlakovou vodou pronásledné odsátí kombinovaným vozem"_x000d_
</t>
  </si>
  <si>
    <t>délka úseků</t>
  </si>
  <si>
    <t>29+41</t>
  </si>
  <si>
    <t>22</t>
  </si>
  <si>
    <t>R-051</t>
  </si>
  <si>
    <t xml:space="preserve">likvidace odsátého sedimentu z potrubí do D 1500 mm, na místo k tomu určené (skládka TKO nebo ZPF dle výsledku rozboru), včetně zajištění potřebné techniky a její dopravy   dopravy (např. kombinovaný čistící vůz)</t>
  </si>
  <si>
    <t>2036444137</t>
  </si>
  <si>
    <t xml:space="preserve">Odsátí rozplavených sedimentů včetně jeho ekologické likvidace - v souladu se zákonem o odpadech č. 541/2020 Sb., v platném znění; včetně zajištění potřebné techniky a její dopravy 
</t>
  </si>
  <si>
    <t xml:space="preserve">Poznámka k položce:_x000d_
likvidace odsátého sedimentu z potrubí do D 1500 mm, na místo k tomu určené (skládka TKO nebo ZPF dle výsledku rozboru), včetně zajištění potřebné techniky a její dopravy   dopravy (např. kombinovaný čistící vůz)_x000d_
</t>
  </si>
  <si>
    <t>Zemní práce</t>
  </si>
  <si>
    <t>115001101</t>
  </si>
  <si>
    <t>Převedení vody potrubím DN do 100</t>
  </si>
  <si>
    <t>1050944868</t>
  </si>
  <si>
    <t>Převedení vody potrubím průměru DN do 100</t>
  </si>
  <si>
    <t>https://podminky.urs.cz/item/CS_URS_2023_02/115001101</t>
  </si>
  <si>
    <t>Poznámka k položce:_x000d_
Rekonstrukce šachty č. 1 a oprava úseku mezi šachtou č.5 a 6</t>
  </si>
  <si>
    <t>Součet</t>
  </si>
  <si>
    <t>16</t>
  </si>
  <si>
    <t>181411121</t>
  </si>
  <si>
    <t>Založení lučního trávníku výsevem pl do 1000 m2 v rovině a ve svahu do 1:5</t>
  </si>
  <si>
    <t>-1565969102</t>
  </si>
  <si>
    <t>Založení trávníku na půdě předem připravené plochy do 1000 m2 výsevem včetně utažení lučního v rovině nebo na svahu do 1:5</t>
  </si>
  <si>
    <t>https://podminky.urs.cz/item/CS_URS_2023_02/181411121</t>
  </si>
  <si>
    <t>Poznámka k položce:_x000d_
Úprava terénu po opravě potrubí v úseku mezi 5. a 6. šachtou</t>
  </si>
  <si>
    <t>6*4 +6*4</t>
  </si>
  <si>
    <t>(délka x šířka) plocha nad výustí + plocha nad šachtou č.2</t>
  </si>
  <si>
    <t>17</t>
  </si>
  <si>
    <t>M</t>
  </si>
  <si>
    <t>00572472</t>
  </si>
  <si>
    <t>osivo směs travní krajinná-rovinná</t>
  </si>
  <si>
    <t>kg</t>
  </si>
  <si>
    <t>1398162369</t>
  </si>
  <si>
    <t>35*0,02 'Přepočtené koeficientem množství</t>
  </si>
  <si>
    <t>Trubní vedení</t>
  </si>
  <si>
    <t>19</t>
  </si>
  <si>
    <t>811387111</t>
  </si>
  <si>
    <t>Kladení netěsněného potrubí z trub betonových DN 400</t>
  </si>
  <si>
    <t>211304014</t>
  </si>
  <si>
    <t>Kladení netěsněného potrubí z trub betonových do DN 400</t>
  </si>
  <si>
    <t>https://podminky.urs.cz/item/CS_URS_2023_02/811387111</t>
  </si>
  <si>
    <t>20</t>
  </si>
  <si>
    <t>59223021</t>
  </si>
  <si>
    <t>trouba betonová hrdlová DN 400</t>
  </si>
  <si>
    <t>1363117301</t>
  </si>
  <si>
    <t>18</t>
  </si>
  <si>
    <t>998318011</t>
  </si>
  <si>
    <t>Přesun hmot pro meliorační kanály</t>
  </si>
  <si>
    <t>t</t>
  </si>
  <si>
    <t>1181382488</t>
  </si>
  <si>
    <t>Přesun hmot pro meliorační kanály dopravní vzdálenost do 1 000 m</t>
  </si>
  <si>
    <t>https://podminky.urs.cz/item/CS_URS_2023_02/998318011</t>
  </si>
  <si>
    <t xml:space="preserve">204_469 - Údržba HOZ Kaplicko SO 2 </t>
  </si>
  <si>
    <t xml:space="preserve"> Slupenec</t>
  </si>
  <si>
    <t>894411311</t>
  </si>
  <si>
    <t>Osazení betonových nebo železobetonových dílců pro šachty skruží rovných</t>
  </si>
  <si>
    <t>-1095330920</t>
  </si>
  <si>
    <t>https://podminky.urs.cz/item/CS_URS_2023_02/894411311</t>
  </si>
  <si>
    <t>Poznámka k položce:_x000d_
Jedná se o původní dílce, které jsou u šachet č. 1 a č.2</t>
  </si>
  <si>
    <t>894414211</t>
  </si>
  <si>
    <t>Osazení betonových nebo železobetonových dílců pro šachty desek zákrytových</t>
  </si>
  <si>
    <t>519555889</t>
  </si>
  <si>
    <t>https://podminky.urs.cz/item/CS_URS_2023_02/894414211</t>
  </si>
  <si>
    <t>Poznámka k položce:_x000d_
Osazení zákrytových desek u kontrolních šachet č. 1, 2 a 3.</t>
  </si>
  <si>
    <t>59225708</t>
  </si>
  <si>
    <t>deska betonová zákrytová pro studny, šachty a jímky půlená D 110x7,5cm</t>
  </si>
  <si>
    <t>910147586</t>
  </si>
  <si>
    <t>Poznámka k položce:_x000d_
Šachta č.1, 2 a 3</t>
  </si>
  <si>
    <t>-221567440</t>
  </si>
  <si>
    <t>203_562 - Údržba HOZ Kaplicko SO 3</t>
  </si>
  <si>
    <t>Žďár u Kaplice</t>
  </si>
  <si>
    <t>Bc. Karel Janeček</t>
  </si>
  <si>
    <t>111103212</t>
  </si>
  <si>
    <t>Kosení ve vegetačním období divokého porostu středně hustého</t>
  </si>
  <si>
    <t>ha</t>
  </si>
  <si>
    <t>-1862885894</t>
  </si>
  <si>
    <t>Kosení travin a vodních rostlin ve vegetačním období divokého porostu středně hustého</t>
  </si>
  <si>
    <t>https://podminky.urs.cz/item/CS_URS_2023_02/111103212</t>
  </si>
  <si>
    <t>80*6/10000</t>
  </si>
  <si>
    <t>111203201</t>
  </si>
  <si>
    <t>Odstranění křovin a stromů s ponecháním kořenů z plochy do 1000 m2</t>
  </si>
  <si>
    <t>424627236</t>
  </si>
  <si>
    <t>Odstranění křovin a stromů s ponecháním kořenů průměru kmene do 100 mm, při jakémkoliv sklonu terénu mimo LTM, při celkové ploše do 1 000 m2</t>
  </si>
  <si>
    <t>https://podminky.urs.cz/item/CS_URS_2023_02/111203201</t>
  </si>
  <si>
    <t>12+6</t>
  </si>
  <si>
    <t>3</t>
  </si>
  <si>
    <t>125703303</t>
  </si>
  <si>
    <t>Čištění melioračních kanálů od naplavenin tl do 250 mm dno zpevněné tvárnicemi</t>
  </si>
  <si>
    <t>333242651</t>
  </si>
  <si>
    <t>Čištění melioračních kanálů s úpravou svahu do výšky naplavené vrstvy tloušťky naplavené vrstvy do 250 mm, se dnem zpevněným tvárnicemi</t>
  </si>
  <si>
    <t>https://podminky.urs.cz/item/CS_URS_2023_02/125703303</t>
  </si>
  <si>
    <t>(0,9+0,5)/2*0,15*80</t>
  </si>
  <si>
    <t>162251102</t>
  </si>
  <si>
    <t>Vodorovné přemístění přes 20 do 50 m výkopku/sypaniny z horniny třídy těžitelnosti I skupiny 1 až 3</t>
  </si>
  <si>
    <t>1970126741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</si>
  <si>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</si>
  <si>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https://podminky.urs.cz/item/CS_URS_2023_02/162251102</t>
  </si>
  <si>
    <t>8,4</t>
  </si>
  <si>
    <t>171151103</t>
  </si>
  <si>
    <t>Uložení sypaniny z hornin soudržných do násypů zhutněných strojně</t>
  </si>
  <si>
    <t>714345180</t>
  </si>
  <si>
    <t>Uložení sypanin do násypů strojně s rozprostřením sypaniny ve vrstvách a s hrubým urovnáním zhutněných z hornin soudržných jakékoliv třídy těžitelnosti</t>
  </si>
  <si>
    <t>https://podminky.urs.cz/item/CS_URS_2023_02/171151103</t>
  </si>
  <si>
    <t>185803106</t>
  </si>
  <si>
    <t>Shrabání pokoseného divokého porostu s odvozem do 20 km</t>
  </si>
  <si>
    <t>735736238</t>
  </si>
  <si>
    <t>Shrabání pokoseného porostu a organických naplavenin s odvozem do 20 km divokého porostu</t>
  </si>
  <si>
    <t>https://podminky.urs.cz/item/CS_URS_2023_02/185803106</t>
  </si>
  <si>
    <t>0,048</t>
  </si>
  <si>
    <t>R-001</t>
  </si>
  <si>
    <t xml:space="preserve">Ekologická likvidace veškeré neupotřeb. dřev. hmoty - z křovin a stromů D kmene do 100 mm - v souladu se zákonem o odpadech č. 541/2020 Sb.v platném znění   </t>
  </si>
  <si>
    <t>1918290847</t>
  </si>
  <si>
    <t>Ekologická likvidace veškeré neupotřeb. dřev. hmoty - z křovin a stromů D kmene do 100 mm - v souladu se zákonem o odpadech č. 541/2020 Sb.v platném znění</t>
  </si>
  <si>
    <t>Poznámka k položce:_x000d_
likvidace dřevní hmoty, použije se v případě když nelze pálit (např. štěpkováním, drcením, pálením na místě k tomu určeném a pod)</t>
  </si>
  <si>
    <t>R-032</t>
  </si>
  <si>
    <t xml:space="preserve">Ekologická likvidace divokého porostu - v souladu se zákonem  o odpadech č. 541/2020 Sb.v platném znění     </t>
  </si>
  <si>
    <t>-1403658817</t>
  </si>
  <si>
    <t>Ekologická likvidace divokého porostu - v souladu se zákonem o odpadech č. 541/2020 Sb.v platném znění</t>
  </si>
  <si>
    <t>Poznámka k položce:_x000d_
porost bude zlikvidován např. uložením na skládce TKO, odvozem na bioplynovou stanici, uložením na polní hnojiště apod., položka neřeší vodorovné přemístění porostu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</si>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</sst>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6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21151104" TargetMode="External" /><Relationship Id="rId2" Type="http://schemas.openxmlformats.org/officeDocument/2006/relationships/hyperlink" Target="https://podminky.urs.cz/item/CS_URS_2023_02/132154201" TargetMode="External" /><Relationship Id="rId3" Type="http://schemas.openxmlformats.org/officeDocument/2006/relationships/hyperlink" Target="https://podminky.urs.cz/item/CS_URS_2023_02/151101101" TargetMode="External" /><Relationship Id="rId4" Type="http://schemas.openxmlformats.org/officeDocument/2006/relationships/hyperlink" Target="https://podminky.urs.cz/item/CS_URS_2023_02/151101111" TargetMode="External" /><Relationship Id="rId5" Type="http://schemas.openxmlformats.org/officeDocument/2006/relationships/hyperlink" Target="https://podminky.urs.cz/item/CS_URS_2023_02/174251101" TargetMode="External" /><Relationship Id="rId6" Type="http://schemas.openxmlformats.org/officeDocument/2006/relationships/hyperlink" Target="https://podminky.urs.cz/item/CS_URS_2023_02/175151101" TargetMode="External" /><Relationship Id="rId7" Type="http://schemas.openxmlformats.org/officeDocument/2006/relationships/hyperlink" Target="https://podminky.urs.cz/item/CS_URS_2023_02/181111131" TargetMode="External" /><Relationship Id="rId8" Type="http://schemas.openxmlformats.org/officeDocument/2006/relationships/hyperlink" Target="https://podminky.urs.cz/item/CS_URS_2023_02/181351004" TargetMode="External" /><Relationship Id="rId9" Type="http://schemas.openxmlformats.org/officeDocument/2006/relationships/hyperlink" Target="https://podminky.urs.cz/item/CS_URS_2023_02/451595111" TargetMode="External" /><Relationship Id="rId10" Type="http://schemas.openxmlformats.org/officeDocument/2006/relationships/hyperlink" Target="https://podminky.urs.cz/item/CS_URS_2023_02/810391111" TargetMode="External" /><Relationship Id="rId11" Type="http://schemas.openxmlformats.org/officeDocument/2006/relationships/hyperlink" Target="https://podminky.urs.cz/item/CS_URS_2023_02/810391811" TargetMode="External" /><Relationship Id="rId12" Type="http://schemas.openxmlformats.org/officeDocument/2006/relationships/hyperlink" Target="https://podminky.urs.cz/item/CS_URS_2023_02/899623141" TargetMode="External" /><Relationship Id="rId13" Type="http://schemas.openxmlformats.org/officeDocument/2006/relationships/hyperlink" Target="https://podminky.urs.cz/item/CS_URS_2023_02/115001101" TargetMode="External" /><Relationship Id="rId14" Type="http://schemas.openxmlformats.org/officeDocument/2006/relationships/hyperlink" Target="https://podminky.urs.cz/item/CS_URS_2023_02/181411121" TargetMode="External" /><Relationship Id="rId15" Type="http://schemas.openxmlformats.org/officeDocument/2006/relationships/hyperlink" Target="https://podminky.urs.cz/item/CS_URS_2023_02/811387111" TargetMode="External" /><Relationship Id="rId16" Type="http://schemas.openxmlformats.org/officeDocument/2006/relationships/hyperlink" Target="https://podminky.urs.cz/item/CS_URS_2023_02/998318011" TargetMode="External" /><Relationship Id="rId1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894411311" TargetMode="External" /><Relationship Id="rId2" Type="http://schemas.openxmlformats.org/officeDocument/2006/relationships/hyperlink" Target="https://podminky.urs.cz/item/CS_URS_2023_02/894414211" TargetMode="External" /><Relationship Id="rId3" Type="http://schemas.openxmlformats.org/officeDocument/2006/relationships/hyperlink" Target="https://podminky.urs.cz/item/CS_URS_2023_02/998318011" TargetMode="External" /><Relationship Id="rId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103212" TargetMode="External" /><Relationship Id="rId2" Type="http://schemas.openxmlformats.org/officeDocument/2006/relationships/hyperlink" Target="https://podminky.urs.cz/item/CS_URS_2023_02/111203201" TargetMode="External" /><Relationship Id="rId3" Type="http://schemas.openxmlformats.org/officeDocument/2006/relationships/hyperlink" Target="https://podminky.urs.cz/item/CS_URS_2023_02/125703303" TargetMode="External" /><Relationship Id="rId4" Type="http://schemas.openxmlformats.org/officeDocument/2006/relationships/hyperlink" Target="https://podminky.urs.cz/item/CS_URS_2023_02/162251102" TargetMode="External" /><Relationship Id="rId5" Type="http://schemas.openxmlformats.org/officeDocument/2006/relationships/hyperlink" Target="https://podminky.urs.cz/item/CS_URS_2023_02/171151103" TargetMode="External" /><Relationship Id="rId6" Type="http://schemas.openxmlformats.org/officeDocument/2006/relationships/hyperlink" Target="https://podminky.urs.cz/item/CS_URS_2023_02/185803106" TargetMode="External" /><Relationship Id="rId7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18</v>
      </c>
    </row>
    <row r="7" s="1" customFormat="1" ht="12" customHeight="1">
      <c r="B7" s="22"/>
      <c r="C7" s="23"/>
      <c r="D7" s="33" t="s">
        <v>19</v>
      </c>
      <c r="E7" s="23"/>
      <c r="F7" s="23"/>
      <c r="G7" s="23"/>
      <c r="H7" s="23"/>
      <c r="I7" s="23"/>
      <c r="J7" s="23"/>
      <c r="K7" s="28" t="s">
        <v>20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21</v>
      </c>
      <c r="AL7" s="23"/>
      <c r="AM7" s="23"/>
      <c r="AN7" s="28" t="s">
        <v>20</v>
      </c>
      <c r="AO7" s="23"/>
      <c r="AP7" s="23"/>
      <c r="AQ7" s="23"/>
      <c r="AR7" s="21"/>
      <c r="BE7" s="32"/>
      <c r="BS7" s="18" t="s">
        <v>22</v>
      </c>
    </row>
    <row r="8" s="1" customFormat="1" ht="12" customHeight="1">
      <c r="B8" s="22"/>
      <c r="C8" s="23"/>
      <c r="D8" s="33" t="s">
        <v>23</v>
      </c>
      <c r="E8" s="23"/>
      <c r="F8" s="23"/>
      <c r="G8" s="23"/>
      <c r="H8" s="23"/>
      <c r="I8" s="23"/>
      <c r="J8" s="23"/>
      <c r="K8" s="28" t="s">
        <v>24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25</v>
      </c>
      <c r="AL8" s="23"/>
      <c r="AM8" s="23"/>
      <c r="AN8" s="34" t="s">
        <v>26</v>
      </c>
      <c r="AO8" s="23"/>
      <c r="AP8" s="23"/>
      <c r="AQ8" s="23"/>
      <c r="AR8" s="21"/>
      <c r="BE8" s="32"/>
      <c r="BS8" s="18" t="s">
        <v>27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28</v>
      </c>
    </row>
    <row r="10" s="1" customFormat="1" ht="12" customHeight="1">
      <c r="B10" s="22"/>
      <c r="C10" s="23"/>
      <c r="D10" s="33" t="s">
        <v>29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30</v>
      </c>
      <c r="AL10" s="23"/>
      <c r="AM10" s="23"/>
      <c r="AN10" s="28" t="s">
        <v>31</v>
      </c>
      <c r="AO10" s="23"/>
      <c r="AP10" s="23"/>
      <c r="AQ10" s="23"/>
      <c r="AR10" s="21"/>
      <c r="BE10" s="32"/>
      <c r="BS10" s="18" t="s">
        <v>18</v>
      </c>
    </row>
    <row r="11" s="1" customFormat="1" ht="18.48" customHeight="1">
      <c r="B11" s="22"/>
      <c r="C11" s="23"/>
      <c r="D11" s="23"/>
      <c r="E11" s="28" t="s">
        <v>32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33</v>
      </c>
      <c r="AL11" s="23"/>
      <c r="AM11" s="23"/>
      <c r="AN11" s="28" t="s">
        <v>20</v>
      </c>
      <c r="AO11" s="23"/>
      <c r="AP11" s="23"/>
      <c r="AQ11" s="23"/>
      <c r="AR11" s="21"/>
      <c r="BE11" s="32"/>
      <c r="BS11" s="18" t="s">
        <v>18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18</v>
      </c>
    </row>
    <row r="13" s="1" customFormat="1" ht="12" customHeight="1">
      <c r="B13" s="22"/>
      <c r="C13" s="23"/>
      <c r="D13" s="33" t="s">
        <v>34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30</v>
      </c>
      <c r="AL13" s="23"/>
      <c r="AM13" s="23"/>
      <c r="AN13" s="35" t="s">
        <v>35</v>
      </c>
      <c r="AO13" s="23"/>
      <c r="AP13" s="23"/>
      <c r="AQ13" s="23"/>
      <c r="AR13" s="21"/>
      <c r="BE13" s="32"/>
      <c r="BS13" s="18" t="s">
        <v>18</v>
      </c>
    </row>
    <row r="14">
      <c r="B14" s="22"/>
      <c r="C14" s="23"/>
      <c r="D14" s="23"/>
      <c r="E14" s="35" t="s">
        <v>35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33</v>
      </c>
      <c r="AL14" s="23"/>
      <c r="AM14" s="23"/>
      <c r="AN14" s="35" t="s">
        <v>35</v>
      </c>
      <c r="AO14" s="23"/>
      <c r="AP14" s="23"/>
      <c r="AQ14" s="23"/>
      <c r="AR14" s="21"/>
      <c r="BE14" s="32"/>
      <c r="BS14" s="18" t="s">
        <v>18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36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30</v>
      </c>
      <c r="AL16" s="23"/>
      <c r="AM16" s="23"/>
      <c r="AN16" s="28" t="s">
        <v>20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37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33</v>
      </c>
      <c r="AL17" s="23"/>
      <c r="AM17" s="23"/>
      <c r="AN17" s="28" t="s">
        <v>20</v>
      </c>
      <c r="AO17" s="23"/>
      <c r="AP17" s="23"/>
      <c r="AQ17" s="23"/>
      <c r="AR17" s="21"/>
      <c r="BE17" s="32"/>
      <c r="BS17" s="18" t="s">
        <v>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38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30</v>
      </c>
      <c r="AL19" s="23"/>
      <c r="AM19" s="23"/>
      <c r="AN19" s="28" t="s">
        <v>20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39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33</v>
      </c>
      <c r="AL20" s="23"/>
      <c r="AM20" s="23"/>
      <c r="AN20" s="28" t="s">
        <v>20</v>
      </c>
      <c r="AO20" s="23"/>
      <c r="AP20" s="23"/>
      <c r="AQ20" s="23"/>
      <c r="AR20" s="21"/>
      <c r="BE20" s="32"/>
      <c r="BS20" s="18" t="s">
        <v>40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41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42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43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44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45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46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47</v>
      </c>
      <c r="E29" s="48"/>
      <c r="F29" s="33" t="s">
        <v>48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49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50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51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52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53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54</v>
      </c>
      <c r="U35" s="55"/>
      <c r="V35" s="55"/>
      <c r="W35" s="55"/>
      <c r="X35" s="57" t="s">
        <v>55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56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2023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Údržba HOZ Kaplicko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23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Věžovatá Pláně, Slupenec, Žďár u Kaplice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25</v>
      </c>
      <c r="AJ47" s="41"/>
      <c r="AK47" s="41"/>
      <c r="AL47" s="41"/>
      <c r="AM47" s="73" t="str">
        <f>IF(AN8= "","",AN8)</f>
        <v>14. 9. 2023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29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SPÚ, OVHS České Budějovice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36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57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25.65" customHeight="1">
      <c r="A50" s="39"/>
      <c r="B50" s="40"/>
      <c r="C50" s="33" t="s">
        <v>34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38</v>
      </c>
      <c r="AJ50" s="41"/>
      <c r="AK50" s="41"/>
      <c r="AL50" s="41"/>
      <c r="AM50" s="74" t="str">
        <f>IF(E20="","",E20)</f>
        <v>Ing. Karel Kahuda; Bc. Karel Janeček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58</v>
      </c>
      <c r="D52" s="88"/>
      <c r="E52" s="88"/>
      <c r="F52" s="88"/>
      <c r="G52" s="88"/>
      <c r="H52" s="89"/>
      <c r="I52" s="90" t="s">
        <v>59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60</v>
      </c>
      <c r="AH52" s="88"/>
      <c r="AI52" s="88"/>
      <c r="AJ52" s="88"/>
      <c r="AK52" s="88"/>
      <c r="AL52" s="88"/>
      <c r="AM52" s="88"/>
      <c r="AN52" s="90" t="s">
        <v>61</v>
      </c>
      <c r="AO52" s="88"/>
      <c r="AP52" s="88"/>
      <c r="AQ52" s="92" t="s">
        <v>62</v>
      </c>
      <c r="AR52" s="45"/>
      <c r="AS52" s="93" t="s">
        <v>63</v>
      </c>
      <c r="AT52" s="94" t="s">
        <v>64</v>
      </c>
      <c r="AU52" s="94" t="s">
        <v>65</v>
      </c>
      <c r="AV52" s="94" t="s">
        <v>66</v>
      </c>
      <c r="AW52" s="94" t="s">
        <v>67</v>
      </c>
      <c r="AX52" s="94" t="s">
        <v>68</v>
      </c>
      <c r="AY52" s="94" t="s">
        <v>69</v>
      </c>
      <c r="AZ52" s="94" t="s">
        <v>70</v>
      </c>
      <c r="BA52" s="94" t="s">
        <v>71</v>
      </c>
      <c r="BB52" s="94" t="s">
        <v>72</v>
      </c>
      <c r="BC52" s="94" t="s">
        <v>73</v>
      </c>
      <c r="BD52" s="95" t="s">
        <v>74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75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ROUND(SUM(AG55:AG57),2)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20</v>
      </c>
      <c r="AR54" s="105"/>
      <c r="AS54" s="106">
        <f>ROUND(SUM(AS55:AS57),2)</f>
        <v>0</v>
      </c>
      <c r="AT54" s="107">
        <f>ROUND(SUM(AV54:AW54),2)</f>
        <v>0</v>
      </c>
      <c r="AU54" s="108">
        <f>ROUND(SUM(AU55:AU57),5)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ROUND(SUM(AZ55:AZ57),2)</f>
        <v>0</v>
      </c>
      <c r="BA54" s="107">
        <f>ROUND(SUM(BA55:BA57),2)</f>
        <v>0</v>
      </c>
      <c r="BB54" s="107">
        <f>ROUND(SUM(BB55:BB57),2)</f>
        <v>0</v>
      </c>
      <c r="BC54" s="107">
        <f>ROUND(SUM(BC55:BC57),2)</f>
        <v>0</v>
      </c>
      <c r="BD54" s="109">
        <f>ROUND(SUM(BD55:BD57),2)</f>
        <v>0</v>
      </c>
      <c r="BE54" s="6"/>
      <c r="BS54" s="110" t="s">
        <v>76</v>
      </c>
      <c r="BT54" s="110" t="s">
        <v>77</v>
      </c>
      <c r="BU54" s="111" t="s">
        <v>78</v>
      </c>
      <c r="BV54" s="110" t="s">
        <v>79</v>
      </c>
      <c r="BW54" s="110" t="s">
        <v>5</v>
      </c>
      <c r="BX54" s="110" t="s">
        <v>80</v>
      </c>
      <c r="CL54" s="110" t="s">
        <v>20</v>
      </c>
    </row>
    <row r="55" s="7" customFormat="1" ht="16.5" customHeight="1">
      <c r="A55" s="112" t="s">
        <v>81</v>
      </c>
      <c r="B55" s="113"/>
      <c r="C55" s="114"/>
      <c r="D55" s="115" t="s">
        <v>82</v>
      </c>
      <c r="E55" s="115"/>
      <c r="F55" s="115"/>
      <c r="G55" s="115"/>
      <c r="H55" s="115"/>
      <c r="I55" s="116"/>
      <c r="J55" s="115" t="s">
        <v>83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'204_511 - Údržba HOZ Kapl...'!J30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84</v>
      </c>
      <c r="AR55" s="119"/>
      <c r="AS55" s="120">
        <v>0</v>
      </c>
      <c r="AT55" s="121">
        <f>ROUND(SUM(AV55:AW55),2)</f>
        <v>0</v>
      </c>
      <c r="AU55" s="122">
        <f>'204_511 - Údržba HOZ Kapl...'!P82</f>
        <v>0</v>
      </c>
      <c r="AV55" s="121">
        <f>'204_511 - Údržba HOZ Kapl...'!J33</f>
        <v>0</v>
      </c>
      <c r="AW55" s="121">
        <f>'204_511 - Údržba HOZ Kapl...'!J34</f>
        <v>0</v>
      </c>
      <c r="AX55" s="121">
        <f>'204_511 - Údržba HOZ Kapl...'!J35</f>
        <v>0</v>
      </c>
      <c r="AY55" s="121">
        <f>'204_511 - Údržba HOZ Kapl...'!J36</f>
        <v>0</v>
      </c>
      <c r="AZ55" s="121">
        <f>'204_511 - Údržba HOZ Kapl...'!F33</f>
        <v>0</v>
      </c>
      <c r="BA55" s="121">
        <f>'204_511 - Údržba HOZ Kapl...'!F34</f>
        <v>0</v>
      </c>
      <c r="BB55" s="121">
        <f>'204_511 - Údržba HOZ Kapl...'!F35</f>
        <v>0</v>
      </c>
      <c r="BC55" s="121">
        <f>'204_511 - Údržba HOZ Kapl...'!F36</f>
        <v>0</v>
      </c>
      <c r="BD55" s="123">
        <f>'204_511 - Údržba HOZ Kapl...'!F37</f>
        <v>0</v>
      </c>
      <c r="BE55" s="7"/>
      <c r="BT55" s="124" t="s">
        <v>22</v>
      </c>
      <c r="BV55" s="124" t="s">
        <v>79</v>
      </c>
      <c r="BW55" s="124" t="s">
        <v>85</v>
      </c>
      <c r="BX55" s="124" t="s">
        <v>5</v>
      </c>
      <c r="CL55" s="124" t="s">
        <v>20</v>
      </c>
      <c r="CM55" s="124" t="s">
        <v>86</v>
      </c>
    </row>
    <row r="56" s="7" customFormat="1" ht="16.5" customHeight="1">
      <c r="A56" s="112" t="s">
        <v>81</v>
      </c>
      <c r="B56" s="113"/>
      <c r="C56" s="114"/>
      <c r="D56" s="115" t="s">
        <v>87</v>
      </c>
      <c r="E56" s="115"/>
      <c r="F56" s="115"/>
      <c r="G56" s="115"/>
      <c r="H56" s="115"/>
      <c r="I56" s="116"/>
      <c r="J56" s="115" t="s">
        <v>88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'204_469 - Údržba HOZ Kapl...'!J30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84</v>
      </c>
      <c r="AR56" s="119"/>
      <c r="AS56" s="120">
        <v>0</v>
      </c>
      <c r="AT56" s="121">
        <f>ROUND(SUM(AV56:AW56),2)</f>
        <v>0</v>
      </c>
      <c r="AU56" s="122">
        <f>'204_469 - Údržba HOZ Kapl...'!P81</f>
        <v>0</v>
      </c>
      <c r="AV56" s="121">
        <f>'204_469 - Údržba HOZ Kapl...'!J33</f>
        <v>0</v>
      </c>
      <c r="AW56" s="121">
        <f>'204_469 - Údržba HOZ Kapl...'!J34</f>
        <v>0</v>
      </c>
      <c r="AX56" s="121">
        <f>'204_469 - Údržba HOZ Kapl...'!J35</f>
        <v>0</v>
      </c>
      <c r="AY56" s="121">
        <f>'204_469 - Údržba HOZ Kapl...'!J36</f>
        <v>0</v>
      </c>
      <c r="AZ56" s="121">
        <f>'204_469 - Údržba HOZ Kapl...'!F33</f>
        <v>0</v>
      </c>
      <c r="BA56" s="121">
        <f>'204_469 - Údržba HOZ Kapl...'!F34</f>
        <v>0</v>
      </c>
      <c r="BB56" s="121">
        <f>'204_469 - Údržba HOZ Kapl...'!F35</f>
        <v>0</v>
      </c>
      <c r="BC56" s="121">
        <f>'204_469 - Údržba HOZ Kapl...'!F36</f>
        <v>0</v>
      </c>
      <c r="BD56" s="123">
        <f>'204_469 - Údržba HOZ Kapl...'!F37</f>
        <v>0</v>
      </c>
      <c r="BE56" s="7"/>
      <c r="BT56" s="124" t="s">
        <v>22</v>
      </c>
      <c r="BV56" s="124" t="s">
        <v>79</v>
      </c>
      <c r="BW56" s="124" t="s">
        <v>89</v>
      </c>
      <c r="BX56" s="124" t="s">
        <v>5</v>
      </c>
      <c r="CL56" s="124" t="s">
        <v>20</v>
      </c>
      <c r="CM56" s="124" t="s">
        <v>86</v>
      </c>
    </row>
    <row r="57" s="7" customFormat="1" ht="16.5" customHeight="1">
      <c r="A57" s="112" t="s">
        <v>81</v>
      </c>
      <c r="B57" s="113"/>
      <c r="C57" s="114"/>
      <c r="D57" s="115" t="s">
        <v>90</v>
      </c>
      <c r="E57" s="115"/>
      <c r="F57" s="115"/>
      <c r="G57" s="115"/>
      <c r="H57" s="115"/>
      <c r="I57" s="116"/>
      <c r="J57" s="115" t="s">
        <v>91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'203_562 - Údržba HOZ Kapl...'!J30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84</v>
      </c>
      <c r="AR57" s="119"/>
      <c r="AS57" s="125">
        <v>0</v>
      </c>
      <c r="AT57" s="126">
        <f>ROUND(SUM(AV57:AW57),2)</f>
        <v>0</v>
      </c>
      <c r="AU57" s="127">
        <f>'203_562 - Údržba HOZ Kapl...'!P81</f>
        <v>0</v>
      </c>
      <c r="AV57" s="126">
        <f>'203_562 - Údržba HOZ Kapl...'!J33</f>
        <v>0</v>
      </c>
      <c r="AW57" s="126">
        <f>'203_562 - Údržba HOZ Kapl...'!J34</f>
        <v>0</v>
      </c>
      <c r="AX57" s="126">
        <f>'203_562 - Údržba HOZ Kapl...'!J35</f>
        <v>0</v>
      </c>
      <c r="AY57" s="126">
        <f>'203_562 - Údržba HOZ Kapl...'!J36</f>
        <v>0</v>
      </c>
      <c r="AZ57" s="126">
        <f>'203_562 - Údržba HOZ Kapl...'!F33</f>
        <v>0</v>
      </c>
      <c r="BA57" s="126">
        <f>'203_562 - Údržba HOZ Kapl...'!F34</f>
        <v>0</v>
      </c>
      <c r="BB57" s="126">
        <f>'203_562 - Údržba HOZ Kapl...'!F35</f>
        <v>0</v>
      </c>
      <c r="BC57" s="126">
        <f>'203_562 - Údržba HOZ Kapl...'!F36</f>
        <v>0</v>
      </c>
      <c r="BD57" s="128">
        <f>'203_562 - Údržba HOZ Kapl...'!F37</f>
        <v>0</v>
      </c>
      <c r="BE57" s="7"/>
      <c r="BT57" s="124" t="s">
        <v>22</v>
      </c>
      <c r="BV57" s="124" t="s">
        <v>79</v>
      </c>
      <c r="BW57" s="124" t="s">
        <v>92</v>
      </c>
      <c r="BX57" s="124" t="s">
        <v>5</v>
      </c>
      <c r="CL57" s="124" t="s">
        <v>20</v>
      </c>
      <c r="CM57" s="124" t="s">
        <v>86</v>
      </c>
    </row>
    <row r="58" s="2" customFormat="1" ht="30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  <row r="59" s="2" customFormat="1" ht="6.96" customHeight="1">
      <c r="A59" s="39"/>
      <c r="B59" s="60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</sheetData>
  <sheetProtection sheet="1" formatColumns="0" formatRows="0" objects="1" scenarios="1" spinCount="100000" saltValue="VehNk/Q24xnbHnlwy0n6V3MkJHlpTCKWrGWsNo+LBDH7SUn2ic3O0uTwxhngT9k9YhUQ1o5AblcoEuMs+CV9Gg==" hashValue="TP2PM9O90k+7zofaqL13Ic2Xoval2GSsuoup95SUFFZTPJLCs3X6bxJ0GVV5ykl0qziFG2gFr/LfLEzNyNmT9g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204_511 - Údržba HOZ Kapl...'!C2" display="/"/>
    <hyperlink ref="A56" location="'204_469 - Údržba HOZ Kapl...'!C2" display="/"/>
    <hyperlink ref="A57" location="'203_562 - Údržba HOZ Kapl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86</v>
      </c>
    </row>
    <row r="4" s="1" customFormat="1" ht="24.96" customHeight="1">
      <c r="B4" s="21"/>
      <c r="D4" s="131" t="s">
        <v>93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Údržba HOZ Kaplicko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19</v>
      </c>
      <c r="E11" s="39"/>
      <c r="F11" s="137" t="s">
        <v>20</v>
      </c>
      <c r="G11" s="39"/>
      <c r="H11" s="39"/>
      <c r="I11" s="133" t="s">
        <v>21</v>
      </c>
      <c r="J11" s="137" t="s">
        <v>20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23</v>
      </c>
      <c r="E12" s="39"/>
      <c r="F12" s="137" t="s">
        <v>96</v>
      </c>
      <c r="G12" s="39"/>
      <c r="H12" s="39"/>
      <c r="I12" s="133" t="s">
        <v>25</v>
      </c>
      <c r="J12" s="138" t="str">
        <f>'Rekapitulace stavby'!AN8</f>
        <v>14. 9. 2023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29</v>
      </c>
      <c r="E14" s="39"/>
      <c r="F14" s="39"/>
      <c r="G14" s="39"/>
      <c r="H14" s="39"/>
      <c r="I14" s="133" t="s">
        <v>30</v>
      </c>
      <c r="J14" s="137" t="s">
        <v>31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32</v>
      </c>
      <c r="F15" s="39"/>
      <c r="G15" s="39"/>
      <c r="H15" s="39"/>
      <c r="I15" s="133" t="s">
        <v>33</v>
      </c>
      <c r="J15" s="137" t="s">
        <v>20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34</v>
      </c>
      <c r="E17" s="39"/>
      <c r="F17" s="39"/>
      <c r="G17" s="39"/>
      <c r="H17" s="39"/>
      <c r="I17" s="133" t="s">
        <v>30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33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36</v>
      </c>
      <c r="E20" s="39"/>
      <c r="F20" s="39"/>
      <c r="G20" s="39"/>
      <c r="H20" s="39"/>
      <c r="I20" s="133" t="s">
        <v>30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33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38</v>
      </c>
      <c r="E23" s="39"/>
      <c r="F23" s="39"/>
      <c r="G23" s="39"/>
      <c r="H23" s="39"/>
      <c r="I23" s="133" t="s">
        <v>30</v>
      </c>
      <c r="J23" s="137" t="s">
        <v>20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97</v>
      </c>
      <c r="F24" s="39"/>
      <c r="G24" s="39"/>
      <c r="H24" s="39"/>
      <c r="I24" s="133" t="s">
        <v>33</v>
      </c>
      <c r="J24" s="137" t="s">
        <v>20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41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20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43</v>
      </c>
      <c r="E30" s="39"/>
      <c r="F30" s="39"/>
      <c r="G30" s="39"/>
      <c r="H30" s="39"/>
      <c r="I30" s="39"/>
      <c r="J30" s="145">
        <f>ROUND(J82,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45</v>
      </c>
      <c r="G32" s="39"/>
      <c r="H32" s="39"/>
      <c r="I32" s="146" t="s">
        <v>44</v>
      </c>
      <c r="J32" s="146" t="s">
        <v>46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47</v>
      </c>
      <c r="E33" s="133" t="s">
        <v>48</v>
      </c>
      <c r="F33" s="148">
        <f>ROUND((SUM(BE82:BE181)),  2)</f>
        <v>0</v>
      </c>
      <c r="G33" s="39"/>
      <c r="H33" s="39"/>
      <c r="I33" s="149">
        <v>0.20999999999999999</v>
      </c>
      <c r="J33" s="148">
        <f>ROUND(((SUM(BE82:BE181))*I33),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49</v>
      </c>
      <c r="F34" s="148">
        <f>ROUND((SUM(BF82:BF181)),  2)</f>
        <v>0</v>
      </c>
      <c r="G34" s="39"/>
      <c r="H34" s="39"/>
      <c r="I34" s="149">
        <v>0.14999999999999999</v>
      </c>
      <c r="J34" s="148">
        <f>ROUND(((SUM(BF82:BF181))*I34),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50</v>
      </c>
      <c r="F35" s="148">
        <f>ROUND((SUM(BG82:BG181)),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51</v>
      </c>
      <c r="F36" s="148">
        <f>ROUND((SUM(BH82:BH181)),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52</v>
      </c>
      <c r="F37" s="148">
        <f>ROUND((SUM(BI82:BI181)),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53</v>
      </c>
      <c r="E39" s="152"/>
      <c r="F39" s="152"/>
      <c r="G39" s="153" t="s">
        <v>54</v>
      </c>
      <c r="H39" s="154" t="s">
        <v>55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98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Údržba HOZ Kaplicko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204_511 - Údržba HOZ Kaplicko SO 1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23</v>
      </c>
      <c r="D52" s="41"/>
      <c r="E52" s="41"/>
      <c r="F52" s="28" t="str">
        <f>F12</f>
        <v>Věžovatá Pláně</v>
      </c>
      <c r="G52" s="41"/>
      <c r="H52" s="41"/>
      <c r="I52" s="33" t="s">
        <v>25</v>
      </c>
      <c r="J52" s="73" t="str">
        <f>IF(J12="","",J12)</f>
        <v>14. 9. 2023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29</v>
      </c>
      <c r="D54" s="41"/>
      <c r="E54" s="41"/>
      <c r="F54" s="28" t="str">
        <f>E15</f>
        <v>SPÚ, OVHS České Budějovice</v>
      </c>
      <c r="G54" s="41"/>
      <c r="H54" s="41"/>
      <c r="I54" s="33" t="s">
        <v>36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34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>Ing. Karel Kahuda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99</v>
      </c>
      <c r="D57" s="163"/>
      <c r="E57" s="163"/>
      <c r="F57" s="163"/>
      <c r="G57" s="163"/>
      <c r="H57" s="163"/>
      <c r="I57" s="163"/>
      <c r="J57" s="164" t="s">
        <v>100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75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101</v>
      </c>
    </row>
    <row r="60" s="9" customFormat="1" ht="24.96" customHeight="1">
      <c r="A60" s="9"/>
      <c r="B60" s="166"/>
      <c r="C60" s="167"/>
      <c r="D60" s="168" t="s">
        <v>102</v>
      </c>
      <c r="E60" s="169"/>
      <c r="F60" s="169"/>
      <c r="G60" s="169"/>
      <c r="H60" s="169"/>
      <c r="I60" s="169"/>
      <c r="J60" s="170">
        <f>J83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103</v>
      </c>
      <c r="E61" s="175"/>
      <c r="F61" s="175"/>
      <c r="G61" s="175"/>
      <c r="H61" s="175"/>
      <c r="I61" s="175"/>
      <c r="J61" s="176">
        <f>J157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104</v>
      </c>
      <c r="E62" s="175"/>
      <c r="F62" s="175"/>
      <c r="G62" s="175"/>
      <c r="H62" s="175"/>
      <c r="I62" s="175"/>
      <c r="J62" s="176">
        <f>J173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105</v>
      </c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16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161" t="str">
        <f>E7</f>
        <v>Údržba HOZ Kaplicko</v>
      </c>
      <c r="F72" s="33"/>
      <c r="G72" s="33"/>
      <c r="H72" s="33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94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E9</f>
        <v>204_511 - Údržba HOZ Kaplicko SO 1</v>
      </c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23</v>
      </c>
      <c r="D76" s="41"/>
      <c r="E76" s="41"/>
      <c r="F76" s="28" t="str">
        <f>F12</f>
        <v>Věžovatá Pláně</v>
      </c>
      <c r="G76" s="41"/>
      <c r="H76" s="41"/>
      <c r="I76" s="33" t="s">
        <v>25</v>
      </c>
      <c r="J76" s="73" t="str">
        <f>IF(J12="","",J12)</f>
        <v>14. 9. 2023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29</v>
      </c>
      <c r="D78" s="41"/>
      <c r="E78" s="41"/>
      <c r="F78" s="28" t="str">
        <f>E15</f>
        <v>SPÚ, OVHS České Budějovice</v>
      </c>
      <c r="G78" s="41"/>
      <c r="H78" s="41"/>
      <c r="I78" s="33" t="s">
        <v>36</v>
      </c>
      <c r="J78" s="37" t="str">
        <f>E21</f>
        <v xml:space="preserve"> 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34</v>
      </c>
      <c r="D79" s="41"/>
      <c r="E79" s="41"/>
      <c r="F79" s="28" t="str">
        <f>IF(E18="","",E18)</f>
        <v>Vyplň údaj</v>
      </c>
      <c r="G79" s="41"/>
      <c r="H79" s="41"/>
      <c r="I79" s="33" t="s">
        <v>38</v>
      </c>
      <c r="J79" s="37" t="str">
        <f>E24</f>
        <v>Ing. Karel Kahuda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78"/>
      <c r="B81" s="179"/>
      <c r="C81" s="180" t="s">
        <v>106</v>
      </c>
      <c r="D81" s="181" t="s">
        <v>62</v>
      </c>
      <c r="E81" s="181" t="s">
        <v>58</v>
      </c>
      <c r="F81" s="181" t="s">
        <v>59</v>
      </c>
      <c r="G81" s="181" t="s">
        <v>107</v>
      </c>
      <c r="H81" s="181" t="s">
        <v>108</v>
      </c>
      <c r="I81" s="181" t="s">
        <v>109</v>
      </c>
      <c r="J81" s="181" t="s">
        <v>100</v>
      </c>
      <c r="K81" s="182" t="s">
        <v>110</v>
      </c>
      <c r="L81" s="183"/>
      <c r="M81" s="93" t="s">
        <v>20</v>
      </c>
      <c r="N81" s="94" t="s">
        <v>47</v>
      </c>
      <c r="O81" s="94" t="s">
        <v>111</v>
      </c>
      <c r="P81" s="94" t="s">
        <v>112</v>
      </c>
      <c r="Q81" s="94" t="s">
        <v>113</v>
      </c>
      <c r="R81" s="94" t="s">
        <v>114</v>
      </c>
      <c r="S81" s="94" t="s">
        <v>115</v>
      </c>
      <c r="T81" s="95" t="s">
        <v>116</v>
      </c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</row>
    <row r="82" s="2" customFormat="1" ht="22.8" customHeight="1">
      <c r="A82" s="39"/>
      <c r="B82" s="40"/>
      <c r="C82" s="100" t="s">
        <v>117</v>
      </c>
      <c r="D82" s="41"/>
      <c r="E82" s="41"/>
      <c r="F82" s="41"/>
      <c r="G82" s="41"/>
      <c r="H82" s="41"/>
      <c r="I82" s="41"/>
      <c r="J82" s="184">
        <f>BK82</f>
        <v>0</v>
      </c>
      <c r="K82" s="41"/>
      <c r="L82" s="45"/>
      <c r="M82" s="96"/>
      <c r="N82" s="185"/>
      <c r="O82" s="97"/>
      <c r="P82" s="186">
        <f>P83</f>
        <v>0</v>
      </c>
      <c r="Q82" s="97"/>
      <c r="R82" s="186">
        <f>R83</f>
        <v>2.5137399999999999</v>
      </c>
      <c r="S82" s="97"/>
      <c r="T82" s="187">
        <f>T83</f>
        <v>2.5600000000000001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76</v>
      </c>
      <c r="AU82" s="18" t="s">
        <v>101</v>
      </c>
      <c r="BK82" s="188">
        <f>BK83</f>
        <v>0</v>
      </c>
    </row>
    <row r="83" s="12" customFormat="1" ht="25.92" customHeight="1">
      <c r="A83" s="12"/>
      <c r="B83" s="189"/>
      <c r="C83" s="190"/>
      <c r="D83" s="191" t="s">
        <v>76</v>
      </c>
      <c r="E83" s="192" t="s">
        <v>118</v>
      </c>
      <c r="F83" s="192" t="s">
        <v>119</v>
      </c>
      <c r="G83" s="190"/>
      <c r="H83" s="190"/>
      <c r="I83" s="193"/>
      <c r="J83" s="194">
        <f>BK83</f>
        <v>0</v>
      </c>
      <c r="K83" s="190"/>
      <c r="L83" s="195"/>
      <c r="M83" s="196"/>
      <c r="N83" s="197"/>
      <c r="O83" s="197"/>
      <c r="P83" s="198">
        <f>P84+SUM(P85:P157)+P173</f>
        <v>0</v>
      </c>
      <c r="Q83" s="197"/>
      <c r="R83" s="198">
        <f>R84+SUM(R85:R157)+R173</f>
        <v>2.5137399999999999</v>
      </c>
      <c r="S83" s="197"/>
      <c r="T83" s="199">
        <f>T84+SUM(T85:T157)+T173</f>
        <v>2.5600000000000001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22</v>
      </c>
      <c r="AT83" s="201" t="s">
        <v>76</v>
      </c>
      <c r="AU83" s="201" t="s">
        <v>77</v>
      </c>
      <c r="AY83" s="200" t="s">
        <v>120</v>
      </c>
      <c r="BK83" s="202">
        <f>BK84+SUM(BK85:BK157)+BK173</f>
        <v>0</v>
      </c>
    </row>
    <row r="84" s="2" customFormat="1" ht="16.5" customHeight="1">
      <c r="A84" s="39"/>
      <c r="B84" s="40"/>
      <c r="C84" s="203" t="s">
        <v>121</v>
      </c>
      <c r="D84" s="203" t="s">
        <v>122</v>
      </c>
      <c r="E84" s="204" t="s">
        <v>123</v>
      </c>
      <c r="F84" s="205" t="s">
        <v>124</v>
      </c>
      <c r="G84" s="206" t="s">
        <v>125</v>
      </c>
      <c r="H84" s="207">
        <v>7.2000000000000002</v>
      </c>
      <c r="I84" s="208"/>
      <c r="J84" s="209">
        <f>ROUND(I84*H84,2)</f>
        <v>0</v>
      </c>
      <c r="K84" s="205" t="s">
        <v>126</v>
      </c>
      <c r="L84" s="45"/>
      <c r="M84" s="210" t="s">
        <v>20</v>
      </c>
      <c r="N84" s="211" t="s">
        <v>48</v>
      </c>
      <c r="O84" s="85"/>
      <c r="P84" s="212">
        <f>O84*H84</f>
        <v>0</v>
      </c>
      <c r="Q84" s="212">
        <v>0</v>
      </c>
      <c r="R84" s="212">
        <f>Q84*H84</f>
        <v>0</v>
      </c>
      <c r="S84" s="212">
        <v>0</v>
      </c>
      <c r="T84" s="213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4" t="s">
        <v>127</v>
      </c>
      <c r="AT84" s="214" t="s">
        <v>122</v>
      </c>
      <c r="AU84" s="214" t="s">
        <v>22</v>
      </c>
      <c r="AY84" s="18" t="s">
        <v>120</v>
      </c>
      <c r="BE84" s="215">
        <f>IF(N84="základní",J84,0)</f>
        <v>0</v>
      </c>
      <c r="BF84" s="215">
        <f>IF(N84="snížená",J84,0)</f>
        <v>0</v>
      </c>
      <c r="BG84" s="215">
        <f>IF(N84="zákl. přenesená",J84,0)</f>
        <v>0</v>
      </c>
      <c r="BH84" s="215">
        <f>IF(N84="sníž. přenesená",J84,0)</f>
        <v>0</v>
      </c>
      <c r="BI84" s="215">
        <f>IF(N84="nulová",J84,0)</f>
        <v>0</v>
      </c>
      <c r="BJ84" s="18" t="s">
        <v>22</v>
      </c>
      <c r="BK84" s="215">
        <f>ROUND(I84*H84,2)</f>
        <v>0</v>
      </c>
      <c r="BL84" s="18" t="s">
        <v>127</v>
      </c>
      <c r="BM84" s="214" t="s">
        <v>128</v>
      </c>
    </row>
    <row r="85" s="2" customFormat="1">
      <c r="A85" s="39"/>
      <c r="B85" s="40"/>
      <c r="C85" s="41"/>
      <c r="D85" s="216" t="s">
        <v>129</v>
      </c>
      <c r="E85" s="41"/>
      <c r="F85" s="217" t="s">
        <v>130</v>
      </c>
      <c r="G85" s="41"/>
      <c r="H85" s="41"/>
      <c r="I85" s="218"/>
      <c r="J85" s="41"/>
      <c r="K85" s="41"/>
      <c r="L85" s="45"/>
      <c r="M85" s="219"/>
      <c r="N85" s="220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129</v>
      </c>
      <c r="AU85" s="18" t="s">
        <v>22</v>
      </c>
    </row>
    <row r="86" s="2" customFormat="1">
      <c r="A86" s="39"/>
      <c r="B86" s="40"/>
      <c r="C86" s="41"/>
      <c r="D86" s="221" t="s">
        <v>131</v>
      </c>
      <c r="E86" s="41"/>
      <c r="F86" s="222" t="s">
        <v>132</v>
      </c>
      <c r="G86" s="41"/>
      <c r="H86" s="41"/>
      <c r="I86" s="218"/>
      <c r="J86" s="41"/>
      <c r="K86" s="41"/>
      <c r="L86" s="45"/>
      <c r="M86" s="219"/>
      <c r="N86" s="220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131</v>
      </c>
      <c r="AU86" s="18" t="s">
        <v>22</v>
      </c>
    </row>
    <row r="87" s="13" customFormat="1">
      <c r="A87" s="13"/>
      <c r="B87" s="223"/>
      <c r="C87" s="224"/>
      <c r="D87" s="216" t="s">
        <v>133</v>
      </c>
      <c r="E87" s="225" t="s">
        <v>20</v>
      </c>
      <c r="F87" s="226" t="s">
        <v>134</v>
      </c>
      <c r="G87" s="224"/>
      <c r="H87" s="225" t="s">
        <v>20</v>
      </c>
      <c r="I87" s="227"/>
      <c r="J87" s="224"/>
      <c r="K87" s="224"/>
      <c r="L87" s="228"/>
      <c r="M87" s="229"/>
      <c r="N87" s="230"/>
      <c r="O87" s="230"/>
      <c r="P87" s="230"/>
      <c r="Q87" s="230"/>
      <c r="R87" s="230"/>
      <c r="S87" s="230"/>
      <c r="T87" s="231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2" t="s">
        <v>133</v>
      </c>
      <c r="AU87" s="232" t="s">
        <v>22</v>
      </c>
      <c r="AV87" s="13" t="s">
        <v>22</v>
      </c>
      <c r="AW87" s="13" t="s">
        <v>40</v>
      </c>
      <c r="AX87" s="13" t="s">
        <v>77</v>
      </c>
      <c r="AY87" s="232" t="s">
        <v>120</v>
      </c>
    </row>
    <row r="88" s="14" customFormat="1">
      <c r="A88" s="14"/>
      <c r="B88" s="233"/>
      <c r="C88" s="234"/>
      <c r="D88" s="216" t="s">
        <v>133</v>
      </c>
      <c r="E88" s="235" t="s">
        <v>20</v>
      </c>
      <c r="F88" s="236" t="s">
        <v>135</v>
      </c>
      <c r="G88" s="234"/>
      <c r="H88" s="237">
        <v>7.2000000000000002</v>
      </c>
      <c r="I88" s="238"/>
      <c r="J88" s="234"/>
      <c r="K88" s="234"/>
      <c r="L88" s="239"/>
      <c r="M88" s="240"/>
      <c r="N88" s="241"/>
      <c r="O88" s="241"/>
      <c r="P88" s="241"/>
      <c r="Q88" s="241"/>
      <c r="R88" s="241"/>
      <c r="S88" s="241"/>
      <c r="T88" s="242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43" t="s">
        <v>133</v>
      </c>
      <c r="AU88" s="243" t="s">
        <v>22</v>
      </c>
      <c r="AV88" s="14" t="s">
        <v>86</v>
      </c>
      <c r="AW88" s="14" t="s">
        <v>40</v>
      </c>
      <c r="AX88" s="14" t="s">
        <v>22</v>
      </c>
      <c r="AY88" s="243" t="s">
        <v>120</v>
      </c>
    </row>
    <row r="89" s="2" customFormat="1" ht="21.75" customHeight="1">
      <c r="A89" s="39"/>
      <c r="B89" s="40"/>
      <c r="C89" s="203" t="s">
        <v>127</v>
      </c>
      <c r="D89" s="203" t="s">
        <v>122</v>
      </c>
      <c r="E89" s="204" t="s">
        <v>136</v>
      </c>
      <c r="F89" s="205" t="s">
        <v>137</v>
      </c>
      <c r="G89" s="206" t="s">
        <v>138</v>
      </c>
      <c r="H89" s="207">
        <v>13.000999999999999</v>
      </c>
      <c r="I89" s="208"/>
      <c r="J89" s="209">
        <f>ROUND(I89*H89,2)</f>
        <v>0</v>
      </c>
      <c r="K89" s="205" t="s">
        <v>126</v>
      </c>
      <c r="L89" s="45"/>
      <c r="M89" s="210" t="s">
        <v>20</v>
      </c>
      <c r="N89" s="211" t="s">
        <v>48</v>
      </c>
      <c r="O89" s="85"/>
      <c r="P89" s="212">
        <f>O89*H89</f>
        <v>0</v>
      </c>
      <c r="Q89" s="212">
        <v>0</v>
      </c>
      <c r="R89" s="212">
        <f>Q89*H89</f>
        <v>0</v>
      </c>
      <c r="S89" s="212">
        <v>0</v>
      </c>
      <c r="T89" s="213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4" t="s">
        <v>127</v>
      </c>
      <c r="AT89" s="214" t="s">
        <v>122</v>
      </c>
      <c r="AU89" s="214" t="s">
        <v>22</v>
      </c>
      <c r="AY89" s="18" t="s">
        <v>120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18" t="s">
        <v>22</v>
      </c>
      <c r="BK89" s="215">
        <f>ROUND(I89*H89,2)</f>
        <v>0</v>
      </c>
      <c r="BL89" s="18" t="s">
        <v>127</v>
      </c>
      <c r="BM89" s="214" t="s">
        <v>139</v>
      </c>
    </row>
    <row r="90" s="2" customFormat="1">
      <c r="A90" s="39"/>
      <c r="B90" s="40"/>
      <c r="C90" s="41"/>
      <c r="D90" s="216" t="s">
        <v>129</v>
      </c>
      <c r="E90" s="41"/>
      <c r="F90" s="217" t="s">
        <v>140</v>
      </c>
      <c r="G90" s="41"/>
      <c r="H90" s="41"/>
      <c r="I90" s="218"/>
      <c r="J90" s="41"/>
      <c r="K90" s="41"/>
      <c r="L90" s="45"/>
      <c r="M90" s="219"/>
      <c r="N90" s="220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129</v>
      </c>
      <c r="AU90" s="18" t="s">
        <v>22</v>
      </c>
    </row>
    <row r="91" s="2" customFormat="1">
      <c r="A91" s="39"/>
      <c r="B91" s="40"/>
      <c r="C91" s="41"/>
      <c r="D91" s="221" t="s">
        <v>131</v>
      </c>
      <c r="E91" s="41"/>
      <c r="F91" s="222" t="s">
        <v>141</v>
      </c>
      <c r="G91" s="41"/>
      <c r="H91" s="41"/>
      <c r="I91" s="218"/>
      <c r="J91" s="41"/>
      <c r="K91" s="41"/>
      <c r="L91" s="45"/>
      <c r="M91" s="219"/>
      <c r="N91" s="220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131</v>
      </c>
      <c r="AU91" s="18" t="s">
        <v>22</v>
      </c>
    </row>
    <row r="92" s="13" customFormat="1">
      <c r="A92" s="13"/>
      <c r="B92" s="223"/>
      <c r="C92" s="224"/>
      <c r="D92" s="216" t="s">
        <v>133</v>
      </c>
      <c r="E92" s="225" t="s">
        <v>20</v>
      </c>
      <c r="F92" s="226" t="s">
        <v>142</v>
      </c>
      <c r="G92" s="224"/>
      <c r="H92" s="225" t="s">
        <v>20</v>
      </c>
      <c r="I92" s="227"/>
      <c r="J92" s="224"/>
      <c r="K92" s="224"/>
      <c r="L92" s="228"/>
      <c r="M92" s="229"/>
      <c r="N92" s="230"/>
      <c r="O92" s="230"/>
      <c r="P92" s="230"/>
      <c r="Q92" s="230"/>
      <c r="R92" s="230"/>
      <c r="S92" s="230"/>
      <c r="T92" s="231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2" t="s">
        <v>133</v>
      </c>
      <c r="AU92" s="232" t="s">
        <v>22</v>
      </c>
      <c r="AV92" s="13" t="s">
        <v>22</v>
      </c>
      <c r="AW92" s="13" t="s">
        <v>40</v>
      </c>
      <c r="AX92" s="13" t="s">
        <v>77</v>
      </c>
      <c r="AY92" s="232" t="s">
        <v>120</v>
      </c>
    </row>
    <row r="93" s="14" customFormat="1">
      <c r="A93" s="14"/>
      <c r="B93" s="233"/>
      <c r="C93" s="234"/>
      <c r="D93" s="216" t="s">
        <v>133</v>
      </c>
      <c r="E93" s="235" t="s">
        <v>20</v>
      </c>
      <c r="F93" s="236" t="s">
        <v>143</v>
      </c>
      <c r="G93" s="234"/>
      <c r="H93" s="237">
        <v>13.000916480000001</v>
      </c>
      <c r="I93" s="238"/>
      <c r="J93" s="234"/>
      <c r="K93" s="234"/>
      <c r="L93" s="239"/>
      <c r="M93" s="240"/>
      <c r="N93" s="241"/>
      <c r="O93" s="241"/>
      <c r="P93" s="241"/>
      <c r="Q93" s="241"/>
      <c r="R93" s="241"/>
      <c r="S93" s="241"/>
      <c r="T93" s="242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3" t="s">
        <v>133</v>
      </c>
      <c r="AU93" s="243" t="s">
        <v>22</v>
      </c>
      <c r="AV93" s="14" t="s">
        <v>86</v>
      </c>
      <c r="AW93" s="14" t="s">
        <v>40</v>
      </c>
      <c r="AX93" s="14" t="s">
        <v>22</v>
      </c>
      <c r="AY93" s="243" t="s">
        <v>120</v>
      </c>
    </row>
    <row r="94" s="2" customFormat="1" ht="16.5" customHeight="1">
      <c r="A94" s="39"/>
      <c r="B94" s="40"/>
      <c r="C94" s="203" t="s">
        <v>144</v>
      </c>
      <c r="D94" s="203" t="s">
        <v>122</v>
      </c>
      <c r="E94" s="204" t="s">
        <v>145</v>
      </c>
      <c r="F94" s="205" t="s">
        <v>146</v>
      </c>
      <c r="G94" s="206" t="s">
        <v>125</v>
      </c>
      <c r="H94" s="207">
        <v>28</v>
      </c>
      <c r="I94" s="208"/>
      <c r="J94" s="209">
        <f>ROUND(I94*H94,2)</f>
        <v>0</v>
      </c>
      <c r="K94" s="205" t="s">
        <v>126</v>
      </c>
      <c r="L94" s="45"/>
      <c r="M94" s="210" t="s">
        <v>20</v>
      </c>
      <c r="N94" s="211" t="s">
        <v>48</v>
      </c>
      <c r="O94" s="85"/>
      <c r="P94" s="212">
        <f>O94*H94</f>
        <v>0</v>
      </c>
      <c r="Q94" s="212">
        <v>0.00084000000000000003</v>
      </c>
      <c r="R94" s="212">
        <f>Q94*H94</f>
        <v>0.023519999999999999</v>
      </c>
      <c r="S94" s="212">
        <v>0</v>
      </c>
      <c r="T94" s="21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4" t="s">
        <v>127</v>
      </c>
      <c r="AT94" s="214" t="s">
        <v>122</v>
      </c>
      <c r="AU94" s="214" t="s">
        <v>22</v>
      </c>
      <c r="AY94" s="18" t="s">
        <v>120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18" t="s">
        <v>22</v>
      </c>
      <c r="BK94" s="215">
        <f>ROUND(I94*H94,2)</f>
        <v>0</v>
      </c>
      <c r="BL94" s="18" t="s">
        <v>127</v>
      </c>
      <c r="BM94" s="214" t="s">
        <v>147</v>
      </c>
    </row>
    <row r="95" s="2" customFormat="1">
      <c r="A95" s="39"/>
      <c r="B95" s="40"/>
      <c r="C95" s="41"/>
      <c r="D95" s="216" t="s">
        <v>129</v>
      </c>
      <c r="E95" s="41"/>
      <c r="F95" s="217" t="s">
        <v>148</v>
      </c>
      <c r="G95" s="41"/>
      <c r="H95" s="41"/>
      <c r="I95" s="218"/>
      <c r="J95" s="41"/>
      <c r="K95" s="41"/>
      <c r="L95" s="45"/>
      <c r="M95" s="219"/>
      <c r="N95" s="22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129</v>
      </c>
      <c r="AU95" s="18" t="s">
        <v>22</v>
      </c>
    </row>
    <row r="96" s="2" customFormat="1">
      <c r="A96" s="39"/>
      <c r="B96" s="40"/>
      <c r="C96" s="41"/>
      <c r="D96" s="221" t="s">
        <v>131</v>
      </c>
      <c r="E96" s="41"/>
      <c r="F96" s="222" t="s">
        <v>149</v>
      </c>
      <c r="G96" s="41"/>
      <c r="H96" s="41"/>
      <c r="I96" s="218"/>
      <c r="J96" s="41"/>
      <c r="K96" s="41"/>
      <c r="L96" s="45"/>
      <c r="M96" s="219"/>
      <c r="N96" s="22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131</v>
      </c>
      <c r="AU96" s="18" t="s">
        <v>22</v>
      </c>
    </row>
    <row r="97" s="2" customFormat="1">
      <c r="A97" s="39"/>
      <c r="B97" s="40"/>
      <c r="C97" s="41"/>
      <c r="D97" s="216" t="s">
        <v>150</v>
      </c>
      <c r="E97" s="41"/>
      <c r="F97" s="244" t="s">
        <v>151</v>
      </c>
      <c r="G97" s="41"/>
      <c r="H97" s="41"/>
      <c r="I97" s="218"/>
      <c r="J97" s="41"/>
      <c r="K97" s="41"/>
      <c r="L97" s="45"/>
      <c r="M97" s="219"/>
      <c r="N97" s="22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150</v>
      </c>
      <c r="AU97" s="18" t="s">
        <v>22</v>
      </c>
    </row>
    <row r="98" s="14" customFormat="1">
      <c r="A98" s="14"/>
      <c r="B98" s="233"/>
      <c r="C98" s="234"/>
      <c r="D98" s="216" t="s">
        <v>133</v>
      </c>
      <c r="E98" s="235" t="s">
        <v>20</v>
      </c>
      <c r="F98" s="236" t="s">
        <v>152</v>
      </c>
      <c r="G98" s="234"/>
      <c r="H98" s="237">
        <v>28</v>
      </c>
      <c r="I98" s="238"/>
      <c r="J98" s="234"/>
      <c r="K98" s="234"/>
      <c r="L98" s="239"/>
      <c r="M98" s="240"/>
      <c r="N98" s="241"/>
      <c r="O98" s="241"/>
      <c r="P98" s="241"/>
      <c r="Q98" s="241"/>
      <c r="R98" s="241"/>
      <c r="S98" s="241"/>
      <c r="T98" s="242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3" t="s">
        <v>133</v>
      </c>
      <c r="AU98" s="243" t="s">
        <v>22</v>
      </c>
      <c r="AV98" s="14" t="s">
        <v>86</v>
      </c>
      <c r="AW98" s="14" t="s">
        <v>40</v>
      </c>
      <c r="AX98" s="14" t="s">
        <v>22</v>
      </c>
      <c r="AY98" s="243" t="s">
        <v>120</v>
      </c>
    </row>
    <row r="99" s="2" customFormat="1" ht="16.5" customHeight="1">
      <c r="A99" s="39"/>
      <c r="B99" s="40"/>
      <c r="C99" s="203" t="s">
        <v>153</v>
      </c>
      <c r="D99" s="203" t="s">
        <v>122</v>
      </c>
      <c r="E99" s="204" t="s">
        <v>154</v>
      </c>
      <c r="F99" s="205" t="s">
        <v>155</v>
      </c>
      <c r="G99" s="206" t="s">
        <v>125</v>
      </c>
      <c r="H99" s="207">
        <v>28</v>
      </c>
      <c r="I99" s="208"/>
      <c r="J99" s="209">
        <f>ROUND(I99*H99,2)</f>
        <v>0</v>
      </c>
      <c r="K99" s="205" t="s">
        <v>126</v>
      </c>
      <c r="L99" s="45"/>
      <c r="M99" s="210" t="s">
        <v>20</v>
      </c>
      <c r="N99" s="211" t="s">
        <v>48</v>
      </c>
      <c r="O99" s="85"/>
      <c r="P99" s="212">
        <f>O99*H99</f>
        <v>0</v>
      </c>
      <c r="Q99" s="212">
        <v>0</v>
      </c>
      <c r="R99" s="212">
        <f>Q99*H99</f>
        <v>0</v>
      </c>
      <c r="S99" s="212">
        <v>0</v>
      </c>
      <c r="T99" s="21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4" t="s">
        <v>127</v>
      </c>
      <c r="AT99" s="214" t="s">
        <v>122</v>
      </c>
      <c r="AU99" s="214" t="s">
        <v>22</v>
      </c>
      <c r="AY99" s="18" t="s">
        <v>120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18" t="s">
        <v>22</v>
      </c>
      <c r="BK99" s="215">
        <f>ROUND(I99*H99,2)</f>
        <v>0</v>
      </c>
      <c r="BL99" s="18" t="s">
        <v>127</v>
      </c>
      <c r="BM99" s="214" t="s">
        <v>156</v>
      </c>
    </row>
    <row r="100" s="2" customFormat="1">
      <c r="A100" s="39"/>
      <c r="B100" s="40"/>
      <c r="C100" s="41"/>
      <c r="D100" s="216" t="s">
        <v>129</v>
      </c>
      <c r="E100" s="41"/>
      <c r="F100" s="217" t="s">
        <v>157</v>
      </c>
      <c r="G100" s="41"/>
      <c r="H100" s="41"/>
      <c r="I100" s="218"/>
      <c r="J100" s="41"/>
      <c r="K100" s="41"/>
      <c r="L100" s="45"/>
      <c r="M100" s="219"/>
      <c r="N100" s="22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129</v>
      </c>
      <c r="AU100" s="18" t="s">
        <v>22</v>
      </c>
    </row>
    <row r="101" s="2" customFormat="1">
      <c r="A101" s="39"/>
      <c r="B101" s="40"/>
      <c r="C101" s="41"/>
      <c r="D101" s="221" t="s">
        <v>131</v>
      </c>
      <c r="E101" s="41"/>
      <c r="F101" s="222" t="s">
        <v>158</v>
      </c>
      <c r="G101" s="41"/>
      <c r="H101" s="41"/>
      <c r="I101" s="218"/>
      <c r="J101" s="41"/>
      <c r="K101" s="41"/>
      <c r="L101" s="45"/>
      <c r="M101" s="219"/>
      <c r="N101" s="22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131</v>
      </c>
      <c r="AU101" s="18" t="s">
        <v>22</v>
      </c>
    </row>
    <row r="102" s="14" customFormat="1">
      <c r="A102" s="14"/>
      <c r="B102" s="233"/>
      <c r="C102" s="234"/>
      <c r="D102" s="216" t="s">
        <v>133</v>
      </c>
      <c r="E102" s="235" t="s">
        <v>20</v>
      </c>
      <c r="F102" s="236" t="s">
        <v>152</v>
      </c>
      <c r="G102" s="234"/>
      <c r="H102" s="237">
        <v>28</v>
      </c>
      <c r="I102" s="238"/>
      <c r="J102" s="234"/>
      <c r="K102" s="234"/>
      <c r="L102" s="239"/>
      <c r="M102" s="240"/>
      <c r="N102" s="241"/>
      <c r="O102" s="241"/>
      <c r="P102" s="241"/>
      <c r="Q102" s="241"/>
      <c r="R102" s="241"/>
      <c r="S102" s="241"/>
      <c r="T102" s="242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3" t="s">
        <v>133</v>
      </c>
      <c r="AU102" s="243" t="s">
        <v>22</v>
      </c>
      <c r="AV102" s="14" t="s">
        <v>86</v>
      </c>
      <c r="AW102" s="14" t="s">
        <v>40</v>
      </c>
      <c r="AX102" s="14" t="s">
        <v>22</v>
      </c>
      <c r="AY102" s="243" t="s">
        <v>120</v>
      </c>
    </row>
    <row r="103" s="2" customFormat="1" ht="16.5" customHeight="1">
      <c r="A103" s="39"/>
      <c r="B103" s="40"/>
      <c r="C103" s="203" t="s">
        <v>159</v>
      </c>
      <c r="D103" s="203" t="s">
        <v>122</v>
      </c>
      <c r="E103" s="204" t="s">
        <v>160</v>
      </c>
      <c r="F103" s="205" t="s">
        <v>161</v>
      </c>
      <c r="G103" s="206" t="s">
        <v>138</v>
      </c>
      <c r="H103" s="207">
        <v>6.984</v>
      </c>
      <c r="I103" s="208"/>
      <c r="J103" s="209">
        <f>ROUND(I103*H103,2)</f>
        <v>0</v>
      </c>
      <c r="K103" s="205" t="s">
        <v>126</v>
      </c>
      <c r="L103" s="45"/>
      <c r="M103" s="210" t="s">
        <v>20</v>
      </c>
      <c r="N103" s="211" t="s">
        <v>48</v>
      </c>
      <c r="O103" s="85"/>
      <c r="P103" s="212">
        <f>O103*H103</f>
        <v>0</v>
      </c>
      <c r="Q103" s="212">
        <v>0</v>
      </c>
      <c r="R103" s="212">
        <f>Q103*H103</f>
        <v>0</v>
      </c>
      <c r="S103" s="212">
        <v>0</v>
      </c>
      <c r="T103" s="21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4" t="s">
        <v>127</v>
      </c>
      <c r="AT103" s="214" t="s">
        <v>122</v>
      </c>
      <c r="AU103" s="214" t="s">
        <v>22</v>
      </c>
      <c r="AY103" s="18" t="s">
        <v>120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18" t="s">
        <v>22</v>
      </c>
      <c r="BK103" s="215">
        <f>ROUND(I103*H103,2)</f>
        <v>0</v>
      </c>
      <c r="BL103" s="18" t="s">
        <v>127</v>
      </c>
      <c r="BM103" s="214" t="s">
        <v>162</v>
      </c>
    </row>
    <row r="104" s="2" customFormat="1">
      <c r="A104" s="39"/>
      <c r="B104" s="40"/>
      <c r="C104" s="41"/>
      <c r="D104" s="216" t="s">
        <v>129</v>
      </c>
      <c r="E104" s="41"/>
      <c r="F104" s="217" t="s">
        <v>163</v>
      </c>
      <c r="G104" s="41"/>
      <c r="H104" s="41"/>
      <c r="I104" s="218"/>
      <c r="J104" s="41"/>
      <c r="K104" s="41"/>
      <c r="L104" s="45"/>
      <c r="M104" s="219"/>
      <c r="N104" s="22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129</v>
      </c>
      <c r="AU104" s="18" t="s">
        <v>22</v>
      </c>
    </row>
    <row r="105" s="2" customFormat="1">
      <c r="A105" s="39"/>
      <c r="B105" s="40"/>
      <c r="C105" s="41"/>
      <c r="D105" s="221" t="s">
        <v>131</v>
      </c>
      <c r="E105" s="41"/>
      <c r="F105" s="222" t="s">
        <v>164</v>
      </c>
      <c r="G105" s="41"/>
      <c r="H105" s="41"/>
      <c r="I105" s="218"/>
      <c r="J105" s="41"/>
      <c r="K105" s="41"/>
      <c r="L105" s="45"/>
      <c r="M105" s="219"/>
      <c r="N105" s="22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131</v>
      </c>
      <c r="AU105" s="18" t="s">
        <v>22</v>
      </c>
    </row>
    <row r="106" s="2" customFormat="1">
      <c r="A106" s="39"/>
      <c r="B106" s="40"/>
      <c r="C106" s="41"/>
      <c r="D106" s="216" t="s">
        <v>150</v>
      </c>
      <c r="E106" s="41"/>
      <c r="F106" s="244" t="s">
        <v>151</v>
      </c>
      <c r="G106" s="41"/>
      <c r="H106" s="41"/>
      <c r="I106" s="218"/>
      <c r="J106" s="41"/>
      <c r="K106" s="41"/>
      <c r="L106" s="45"/>
      <c r="M106" s="219"/>
      <c r="N106" s="22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150</v>
      </c>
      <c r="AU106" s="18" t="s">
        <v>22</v>
      </c>
    </row>
    <row r="107" s="13" customFormat="1">
      <c r="A107" s="13"/>
      <c r="B107" s="223"/>
      <c r="C107" s="224"/>
      <c r="D107" s="216" t="s">
        <v>133</v>
      </c>
      <c r="E107" s="225" t="s">
        <v>20</v>
      </c>
      <c r="F107" s="226" t="s">
        <v>165</v>
      </c>
      <c r="G107" s="224"/>
      <c r="H107" s="225" t="s">
        <v>20</v>
      </c>
      <c r="I107" s="227"/>
      <c r="J107" s="224"/>
      <c r="K107" s="224"/>
      <c r="L107" s="228"/>
      <c r="M107" s="229"/>
      <c r="N107" s="230"/>
      <c r="O107" s="230"/>
      <c r="P107" s="230"/>
      <c r="Q107" s="230"/>
      <c r="R107" s="230"/>
      <c r="S107" s="230"/>
      <c r="T107" s="231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2" t="s">
        <v>133</v>
      </c>
      <c r="AU107" s="232" t="s">
        <v>22</v>
      </c>
      <c r="AV107" s="13" t="s">
        <v>22</v>
      </c>
      <c r="AW107" s="13" t="s">
        <v>40</v>
      </c>
      <c r="AX107" s="13" t="s">
        <v>77</v>
      </c>
      <c r="AY107" s="232" t="s">
        <v>120</v>
      </c>
    </row>
    <row r="108" s="14" customFormat="1">
      <c r="A108" s="14"/>
      <c r="B108" s="233"/>
      <c r="C108" s="234"/>
      <c r="D108" s="216" t="s">
        <v>133</v>
      </c>
      <c r="E108" s="235" t="s">
        <v>20</v>
      </c>
      <c r="F108" s="236" t="s">
        <v>166</v>
      </c>
      <c r="G108" s="234"/>
      <c r="H108" s="237">
        <v>6.984</v>
      </c>
      <c r="I108" s="238"/>
      <c r="J108" s="234"/>
      <c r="K108" s="234"/>
      <c r="L108" s="239"/>
      <c r="M108" s="240"/>
      <c r="N108" s="241"/>
      <c r="O108" s="241"/>
      <c r="P108" s="241"/>
      <c r="Q108" s="241"/>
      <c r="R108" s="241"/>
      <c r="S108" s="241"/>
      <c r="T108" s="24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3" t="s">
        <v>133</v>
      </c>
      <c r="AU108" s="243" t="s">
        <v>22</v>
      </c>
      <c r="AV108" s="14" t="s">
        <v>86</v>
      </c>
      <c r="AW108" s="14" t="s">
        <v>40</v>
      </c>
      <c r="AX108" s="14" t="s">
        <v>22</v>
      </c>
      <c r="AY108" s="243" t="s">
        <v>120</v>
      </c>
    </row>
    <row r="109" s="2" customFormat="1" ht="16.5" customHeight="1">
      <c r="A109" s="39"/>
      <c r="B109" s="40"/>
      <c r="C109" s="203" t="s">
        <v>167</v>
      </c>
      <c r="D109" s="203" t="s">
        <v>122</v>
      </c>
      <c r="E109" s="204" t="s">
        <v>168</v>
      </c>
      <c r="F109" s="205" t="s">
        <v>169</v>
      </c>
      <c r="G109" s="206" t="s">
        <v>138</v>
      </c>
      <c r="H109" s="207">
        <v>2.653</v>
      </c>
      <c r="I109" s="208"/>
      <c r="J109" s="209">
        <f>ROUND(I109*H109,2)</f>
        <v>0</v>
      </c>
      <c r="K109" s="205" t="s">
        <v>126</v>
      </c>
      <c r="L109" s="45"/>
      <c r="M109" s="210" t="s">
        <v>20</v>
      </c>
      <c r="N109" s="211" t="s">
        <v>48</v>
      </c>
      <c r="O109" s="85"/>
      <c r="P109" s="212">
        <f>O109*H109</f>
        <v>0</v>
      </c>
      <c r="Q109" s="212">
        <v>0</v>
      </c>
      <c r="R109" s="212">
        <f>Q109*H109</f>
        <v>0</v>
      </c>
      <c r="S109" s="212">
        <v>0</v>
      </c>
      <c r="T109" s="21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4" t="s">
        <v>127</v>
      </c>
      <c r="AT109" s="214" t="s">
        <v>122</v>
      </c>
      <c r="AU109" s="214" t="s">
        <v>22</v>
      </c>
      <c r="AY109" s="18" t="s">
        <v>120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18" t="s">
        <v>22</v>
      </c>
      <c r="BK109" s="215">
        <f>ROUND(I109*H109,2)</f>
        <v>0</v>
      </c>
      <c r="BL109" s="18" t="s">
        <v>127</v>
      </c>
      <c r="BM109" s="214" t="s">
        <v>170</v>
      </c>
    </row>
    <row r="110" s="2" customFormat="1">
      <c r="A110" s="39"/>
      <c r="B110" s="40"/>
      <c r="C110" s="41"/>
      <c r="D110" s="216" t="s">
        <v>129</v>
      </c>
      <c r="E110" s="41"/>
      <c r="F110" s="217" t="s">
        <v>171</v>
      </c>
      <c r="G110" s="41"/>
      <c r="H110" s="41"/>
      <c r="I110" s="218"/>
      <c r="J110" s="41"/>
      <c r="K110" s="41"/>
      <c r="L110" s="45"/>
      <c r="M110" s="219"/>
      <c r="N110" s="22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129</v>
      </c>
      <c r="AU110" s="18" t="s">
        <v>22</v>
      </c>
    </row>
    <row r="111" s="2" customFormat="1">
      <c r="A111" s="39"/>
      <c r="B111" s="40"/>
      <c r="C111" s="41"/>
      <c r="D111" s="221" t="s">
        <v>131</v>
      </c>
      <c r="E111" s="41"/>
      <c r="F111" s="222" t="s">
        <v>172</v>
      </c>
      <c r="G111" s="41"/>
      <c r="H111" s="41"/>
      <c r="I111" s="218"/>
      <c r="J111" s="41"/>
      <c r="K111" s="41"/>
      <c r="L111" s="45"/>
      <c r="M111" s="219"/>
      <c r="N111" s="22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131</v>
      </c>
      <c r="AU111" s="18" t="s">
        <v>22</v>
      </c>
    </row>
    <row r="112" s="2" customFormat="1">
      <c r="A112" s="39"/>
      <c r="B112" s="40"/>
      <c r="C112" s="41"/>
      <c r="D112" s="216" t="s">
        <v>150</v>
      </c>
      <c r="E112" s="41"/>
      <c r="F112" s="244" t="s">
        <v>151</v>
      </c>
      <c r="G112" s="41"/>
      <c r="H112" s="41"/>
      <c r="I112" s="218"/>
      <c r="J112" s="41"/>
      <c r="K112" s="41"/>
      <c r="L112" s="45"/>
      <c r="M112" s="219"/>
      <c r="N112" s="22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150</v>
      </c>
      <c r="AU112" s="18" t="s">
        <v>22</v>
      </c>
    </row>
    <row r="113" s="13" customFormat="1">
      <c r="A113" s="13"/>
      <c r="B113" s="223"/>
      <c r="C113" s="224"/>
      <c r="D113" s="216" t="s">
        <v>133</v>
      </c>
      <c r="E113" s="225" t="s">
        <v>20</v>
      </c>
      <c r="F113" s="226" t="s">
        <v>173</v>
      </c>
      <c r="G113" s="224"/>
      <c r="H113" s="225" t="s">
        <v>20</v>
      </c>
      <c r="I113" s="227"/>
      <c r="J113" s="224"/>
      <c r="K113" s="224"/>
      <c r="L113" s="228"/>
      <c r="M113" s="229"/>
      <c r="N113" s="230"/>
      <c r="O113" s="230"/>
      <c r="P113" s="230"/>
      <c r="Q113" s="230"/>
      <c r="R113" s="230"/>
      <c r="S113" s="230"/>
      <c r="T113" s="23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2" t="s">
        <v>133</v>
      </c>
      <c r="AU113" s="232" t="s">
        <v>22</v>
      </c>
      <c r="AV113" s="13" t="s">
        <v>22</v>
      </c>
      <c r="AW113" s="13" t="s">
        <v>40</v>
      </c>
      <c r="AX113" s="13" t="s">
        <v>77</v>
      </c>
      <c r="AY113" s="232" t="s">
        <v>120</v>
      </c>
    </row>
    <row r="114" s="14" customFormat="1">
      <c r="A114" s="14"/>
      <c r="B114" s="233"/>
      <c r="C114" s="234"/>
      <c r="D114" s="216" t="s">
        <v>133</v>
      </c>
      <c r="E114" s="235" t="s">
        <v>20</v>
      </c>
      <c r="F114" s="236" t="s">
        <v>174</v>
      </c>
      <c r="G114" s="234"/>
      <c r="H114" s="237">
        <v>2.6529164800000009</v>
      </c>
      <c r="I114" s="238"/>
      <c r="J114" s="234"/>
      <c r="K114" s="234"/>
      <c r="L114" s="239"/>
      <c r="M114" s="240"/>
      <c r="N114" s="241"/>
      <c r="O114" s="241"/>
      <c r="P114" s="241"/>
      <c r="Q114" s="241"/>
      <c r="R114" s="241"/>
      <c r="S114" s="241"/>
      <c r="T114" s="24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3" t="s">
        <v>133</v>
      </c>
      <c r="AU114" s="243" t="s">
        <v>22</v>
      </c>
      <c r="AV114" s="14" t="s">
        <v>86</v>
      </c>
      <c r="AW114" s="14" t="s">
        <v>40</v>
      </c>
      <c r="AX114" s="14" t="s">
        <v>22</v>
      </c>
      <c r="AY114" s="243" t="s">
        <v>120</v>
      </c>
    </row>
    <row r="115" s="2" customFormat="1" ht="24.15" customHeight="1">
      <c r="A115" s="39"/>
      <c r="B115" s="40"/>
      <c r="C115" s="203" t="s">
        <v>27</v>
      </c>
      <c r="D115" s="203" t="s">
        <v>122</v>
      </c>
      <c r="E115" s="204" t="s">
        <v>175</v>
      </c>
      <c r="F115" s="205" t="s">
        <v>176</v>
      </c>
      <c r="G115" s="206" t="s">
        <v>125</v>
      </c>
      <c r="H115" s="207">
        <v>28.800000000000001</v>
      </c>
      <c r="I115" s="208"/>
      <c r="J115" s="209">
        <f>ROUND(I115*H115,2)</f>
        <v>0</v>
      </c>
      <c r="K115" s="205" t="s">
        <v>126</v>
      </c>
      <c r="L115" s="45"/>
      <c r="M115" s="210" t="s">
        <v>20</v>
      </c>
      <c r="N115" s="211" t="s">
        <v>48</v>
      </c>
      <c r="O115" s="85"/>
      <c r="P115" s="212">
        <f>O115*H115</f>
        <v>0</v>
      </c>
      <c r="Q115" s="212">
        <v>0</v>
      </c>
      <c r="R115" s="212">
        <f>Q115*H115</f>
        <v>0</v>
      </c>
      <c r="S115" s="212">
        <v>0</v>
      </c>
      <c r="T115" s="21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4" t="s">
        <v>127</v>
      </c>
      <c r="AT115" s="214" t="s">
        <v>122</v>
      </c>
      <c r="AU115" s="214" t="s">
        <v>22</v>
      </c>
      <c r="AY115" s="18" t="s">
        <v>120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18" t="s">
        <v>22</v>
      </c>
      <c r="BK115" s="215">
        <f>ROUND(I115*H115,2)</f>
        <v>0</v>
      </c>
      <c r="BL115" s="18" t="s">
        <v>127</v>
      </c>
      <c r="BM115" s="214" t="s">
        <v>177</v>
      </c>
    </row>
    <row r="116" s="2" customFormat="1">
      <c r="A116" s="39"/>
      <c r="B116" s="40"/>
      <c r="C116" s="41"/>
      <c r="D116" s="216" t="s">
        <v>129</v>
      </c>
      <c r="E116" s="41"/>
      <c r="F116" s="217" t="s">
        <v>178</v>
      </c>
      <c r="G116" s="41"/>
      <c r="H116" s="41"/>
      <c r="I116" s="218"/>
      <c r="J116" s="41"/>
      <c r="K116" s="41"/>
      <c r="L116" s="45"/>
      <c r="M116" s="219"/>
      <c r="N116" s="22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129</v>
      </c>
      <c r="AU116" s="18" t="s">
        <v>22</v>
      </c>
    </row>
    <row r="117" s="2" customFormat="1">
      <c r="A117" s="39"/>
      <c r="B117" s="40"/>
      <c r="C117" s="41"/>
      <c r="D117" s="221" t="s">
        <v>131</v>
      </c>
      <c r="E117" s="41"/>
      <c r="F117" s="222" t="s">
        <v>179</v>
      </c>
      <c r="G117" s="41"/>
      <c r="H117" s="41"/>
      <c r="I117" s="218"/>
      <c r="J117" s="41"/>
      <c r="K117" s="41"/>
      <c r="L117" s="45"/>
      <c r="M117" s="219"/>
      <c r="N117" s="22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131</v>
      </c>
      <c r="AU117" s="18" t="s">
        <v>22</v>
      </c>
    </row>
    <row r="118" s="2" customFormat="1">
      <c r="A118" s="39"/>
      <c r="B118" s="40"/>
      <c r="C118" s="41"/>
      <c r="D118" s="216" t="s">
        <v>150</v>
      </c>
      <c r="E118" s="41"/>
      <c r="F118" s="244" t="s">
        <v>180</v>
      </c>
      <c r="G118" s="41"/>
      <c r="H118" s="41"/>
      <c r="I118" s="218"/>
      <c r="J118" s="41"/>
      <c r="K118" s="41"/>
      <c r="L118" s="45"/>
      <c r="M118" s="219"/>
      <c r="N118" s="22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150</v>
      </c>
      <c r="AU118" s="18" t="s">
        <v>22</v>
      </c>
    </row>
    <row r="119" s="13" customFormat="1">
      <c r="A119" s="13"/>
      <c r="B119" s="223"/>
      <c r="C119" s="224"/>
      <c r="D119" s="216" t="s">
        <v>133</v>
      </c>
      <c r="E119" s="225" t="s">
        <v>20</v>
      </c>
      <c r="F119" s="226" t="s">
        <v>181</v>
      </c>
      <c r="G119" s="224"/>
      <c r="H119" s="225" t="s">
        <v>20</v>
      </c>
      <c r="I119" s="227"/>
      <c r="J119" s="224"/>
      <c r="K119" s="224"/>
      <c r="L119" s="228"/>
      <c r="M119" s="229"/>
      <c r="N119" s="230"/>
      <c r="O119" s="230"/>
      <c r="P119" s="230"/>
      <c r="Q119" s="230"/>
      <c r="R119" s="230"/>
      <c r="S119" s="230"/>
      <c r="T119" s="23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2" t="s">
        <v>133</v>
      </c>
      <c r="AU119" s="232" t="s">
        <v>22</v>
      </c>
      <c r="AV119" s="13" t="s">
        <v>22</v>
      </c>
      <c r="AW119" s="13" t="s">
        <v>40</v>
      </c>
      <c r="AX119" s="13" t="s">
        <v>77</v>
      </c>
      <c r="AY119" s="232" t="s">
        <v>120</v>
      </c>
    </row>
    <row r="120" s="14" customFormat="1">
      <c r="A120" s="14"/>
      <c r="B120" s="233"/>
      <c r="C120" s="234"/>
      <c r="D120" s="216" t="s">
        <v>133</v>
      </c>
      <c r="E120" s="235" t="s">
        <v>20</v>
      </c>
      <c r="F120" s="236" t="s">
        <v>182</v>
      </c>
      <c r="G120" s="234"/>
      <c r="H120" s="237">
        <v>28.799999999999997</v>
      </c>
      <c r="I120" s="238"/>
      <c r="J120" s="234"/>
      <c r="K120" s="234"/>
      <c r="L120" s="239"/>
      <c r="M120" s="240"/>
      <c r="N120" s="241"/>
      <c r="O120" s="241"/>
      <c r="P120" s="241"/>
      <c r="Q120" s="241"/>
      <c r="R120" s="241"/>
      <c r="S120" s="241"/>
      <c r="T120" s="24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3" t="s">
        <v>133</v>
      </c>
      <c r="AU120" s="243" t="s">
        <v>22</v>
      </c>
      <c r="AV120" s="14" t="s">
        <v>86</v>
      </c>
      <c r="AW120" s="14" t="s">
        <v>40</v>
      </c>
      <c r="AX120" s="14" t="s">
        <v>22</v>
      </c>
      <c r="AY120" s="243" t="s">
        <v>120</v>
      </c>
    </row>
    <row r="121" s="2" customFormat="1" ht="21.75" customHeight="1">
      <c r="A121" s="39"/>
      <c r="B121" s="40"/>
      <c r="C121" s="203" t="s">
        <v>183</v>
      </c>
      <c r="D121" s="203" t="s">
        <v>122</v>
      </c>
      <c r="E121" s="204" t="s">
        <v>184</v>
      </c>
      <c r="F121" s="205" t="s">
        <v>185</v>
      </c>
      <c r="G121" s="206" t="s">
        <v>125</v>
      </c>
      <c r="H121" s="207">
        <v>7.2000000000000002</v>
      </c>
      <c r="I121" s="208"/>
      <c r="J121" s="209">
        <f>ROUND(I121*H121,2)</f>
        <v>0</v>
      </c>
      <c r="K121" s="205" t="s">
        <v>126</v>
      </c>
      <c r="L121" s="45"/>
      <c r="M121" s="210" t="s">
        <v>20</v>
      </c>
      <c r="N121" s="211" t="s">
        <v>48</v>
      </c>
      <c r="O121" s="85"/>
      <c r="P121" s="212">
        <f>O121*H121</f>
        <v>0</v>
      </c>
      <c r="Q121" s="212">
        <v>0</v>
      </c>
      <c r="R121" s="212">
        <f>Q121*H121</f>
        <v>0</v>
      </c>
      <c r="S121" s="212">
        <v>0</v>
      </c>
      <c r="T121" s="21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4" t="s">
        <v>127</v>
      </c>
      <c r="AT121" s="214" t="s">
        <v>122</v>
      </c>
      <c r="AU121" s="214" t="s">
        <v>22</v>
      </c>
      <c r="AY121" s="18" t="s">
        <v>120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18" t="s">
        <v>22</v>
      </c>
      <c r="BK121" s="215">
        <f>ROUND(I121*H121,2)</f>
        <v>0</v>
      </c>
      <c r="BL121" s="18" t="s">
        <v>127</v>
      </c>
      <c r="BM121" s="214" t="s">
        <v>186</v>
      </c>
    </row>
    <row r="122" s="2" customFormat="1">
      <c r="A122" s="39"/>
      <c r="B122" s="40"/>
      <c r="C122" s="41"/>
      <c r="D122" s="216" t="s">
        <v>129</v>
      </c>
      <c r="E122" s="41"/>
      <c r="F122" s="217" t="s">
        <v>187</v>
      </c>
      <c r="G122" s="41"/>
      <c r="H122" s="41"/>
      <c r="I122" s="218"/>
      <c r="J122" s="41"/>
      <c r="K122" s="41"/>
      <c r="L122" s="45"/>
      <c r="M122" s="219"/>
      <c r="N122" s="22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129</v>
      </c>
      <c r="AU122" s="18" t="s">
        <v>22</v>
      </c>
    </row>
    <row r="123" s="2" customFormat="1">
      <c r="A123" s="39"/>
      <c r="B123" s="40"/>
      <c r="C123" s="41"/>
      <c r="D123" s="221" t="s">
        <v>131</v>
      </c>
      <c r="E123" s="41"/>
      <c r="F123" s="222" t="s">
        <v>188</v>
      </c>
      <c r="G123" s="41"/>
      <c r="H123" s="41"/>
      <c r="I123" s="218"/>
      <c r="J123" s="41"/>
      <c r="K123" s="41"/>
      <c r="L123" s="45"/>
      <c r="M123" s="219"/>
      <c r="N123" s="22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131</v>
      </c>
      <c r="AU123" s="18" t="s">
        <v>22</v>
      </c>
    </row>
    <row r="124" s="2" customFormat="1">
      <c r="A124" s="39"/>
      <c r="B124" s="40"/>
      <c r="C124" s="41"/>
      <c r="D124" s="216" t="s">
        <v>150</v>
      </c>
      <c r="E124" s="41"/>
      <c r="F124" s="244" t="s">
        <v>151</v>
      </c>
      <c r="G124" s="41"/>
      <c r="H124" s="41"/>
      <c r="I124" s="218"/>
      <c r="J124" s="41"/>
      <c r="K124" s="41"/>
      <c r="L124" s="45"/>
      <c r="M124" s="219"/>
      <c r="N124" s="22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150</v>
      </c>
      <c r="AU124" s="18" t="s">
        <v>22</v>
      </c>
    </row>
    <row r="125" s="13" customFormat="1">
      <c r="A125" s="13"/>
      <c r="B125" s="223"/>
      <c r="C125" s="224"/>
      <c r="D125" s="216" t="s">
        <v>133</v>
      </c>
      <c r="E125" s="225" t="s">
        <v>20</v>
      </c>
      <c r="F125" s="226" t="s">
        <v>189</v>
      </c>
      <c r="G125" s="224"/>
      <c r="H125" s="225" t="s">
        <v>20</v>
      </c>
      <c r="I125" s="227"/>
      <c r="J125" s="224"/>
      <c r="K125" s="224"/>
      <c r="L125" s="228"/>
      <c r="M125" s="229"/>
      <c r="N125" s="230"/>
      <c r="O125" s="230"/>
      <c r="P125" s="230"/>
      <c r="Q125" s="230"/>
      <c r="R125" s="230"/>
      <c r="S125" s="230"/>
      <c r="T125" s="23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2" t="s">
        <v>133</v>
      </c>
      <c r="AU125" s="232" t="s">
        <v>22</v>
      </c>
      <c r="AV125" s="13" t="s">
        <v>22</v>
      </c>
      <c r="AW125" s="13" t="s">
        <v>40</v>
      </c>
      <c r="AX125" s="13" t="s">
        <v>77</v>
      </c>
      <c r="AY125" s="232" t="s">
        <v>120</v>
      </c>
    </row>
    <row r="126" s="14" customFormat="1">
      <c r="A126" s="14"/>
      <c r="B126" s="233"/>
      <c r="C126" s="234"/>
      <c r="D126" s="216" t="s">
        <v>133</v>
      </c>
      <c r="E126" s="235" t="s">
        <v>20</v>
      </c>
      <c r="F126" s="236" t="s">
        <v>190</v>
      </c>
      <c r="G126" s="234"/>
      <c r="H126" s="237">
        <v>7.2000000000000002</v>
      </c>
      <c r="I126" s="238"/>
      <c r="J126" s="234"/>
      <c r="K126" s="234"/>
      <c r="L126" s="239"/>
      <c r="M126" s="240"/>
      <c r="N126" s="241"/>
      <c r="O126" s="241"/>
      <c r="P126" s="241"/>
      <c r="Q126" s="241"/>
      <c r="R126" s="241"/>
      <c r="S126" s="241"/>
      <c r="T126" s="24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3" t="s">
        <v>133</v>
      </c>
      <c r="AU126" s="243" t="s">
        <v>22</v>
      </c>
      <c r="AV126" s="14" t="s">
        <v>86</v>
      </c>
      <c r="AW126" s="14" t="s">
        <v>40</v>
      </c>
      <c r="AX126" s="14" t="s">
        <v>22</v>
      </c>
      <c r="AY126" s="243" t="s">
        <v>120</v>
      </c>
    </row>
    <row r="127" s="2" customFormat="1" ht="16.5" customHeight="1">
      <c r="A127" s="39"/>
      <c r="B127" s="40"/>
      <c r="C127" s="203" t="s">
        <v>191</v>
      </c>
      <c r="D127" s="203" t="s">
        <v>122</v>
      </c>
      <c r="E127" s="204" t="s">
        <v>192</v>
      </c>
      <c r="F127" s="205" t="s">
        <v>193</v>
      </c>
      <c r="G127" s="206" t="s">
        <v>138</v>
      </c>
      <c r="H127" s="207">
        <v>0.71999999999999997</v>
      </c>
      <c r="I127" s="208"/>
      <c r="J127" s="209">
        <f>ROUND(I127*H127,2)</f>
        <v>0</v>
      </c>
      <c r="K127" s="205" t="s">
        <v>126</v>
      </c>
      <c r="L127" s="45"/>
      <c r="M127" s="210" t="s">
        <v>20</v>
      </c>
      <c r="N127" s="211" t="s">
        <v>48</v>
      </c>
      <c r="O127" s="85"/>
      <c r="P127" s="212">
        <f>O127*H127</f>
        <v>0</v>
      </c>
      <c r="Q127" s="212">
        <v>0</v>
      </c>
      <c r="R127" s="212">
        <f>Q127*H127</f>
        <v>0</v>
      </c>
      <c r="S127" s="212">
        <v>0</v>
      </c>
      <c r="T127" s="21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4" t="s">
        <v>127</v>
      </c>
      <c r="AT127" s="214" t="s">
        <v>122</v>
      </c>
      <c r="AU127" s="214" t="s">
        <v>22</v>
      </c>
      <c r="AY127" s="18" t="s">
        <v>120</v>
      </c>
      <c r="BE127" s="215">
        <f>IF(N127="základní",J127,0)</f>
        <v>0</v>
      </c>
      <c r="BF127" s="215">
        <f>IF(N127="snížená",J127,0)</f>
        <v>0</v>
      </c>
      <c r="BG127" s="215">
        <f>IF(N127="zákl. přenesená",J127,0)</f>
        <v>0</v>
      </c>
      <c r="BH127" s="215">
        <f>IF(N127="sníž. přenesená",J127,0)</f>
        <v>0</v>
      </c>
      <c r="BI127" s="215">
        <f>IF(N127="nulová",J127,0)</f>
        <v>0</v>
      </c>
      <c r="BJ127" s="18" t="s">
        <v>22</v>
      </c>
      <c r="BK127" s="215">
        <f>ROUND(I127*H127,2)</f>
        <v>0</v>
      </c>
      <c r="BL127" s="18" t="s">
        <v>127</v>
      </c>
      <c r="BM127" s="214" t="s">
        <v>194</v>
      </c>
    </row>
    <row r="128" s="2" customFormat="1">
      <c r="A128" s="39"/>
      <c r="B128" s="40"/>
      <c r="C128" s="41"/>
      <c r="D128" s="216" t="s">
        <v>129</v>
      </c>
      <c r="E128" s="41"/>
      <c r="F128" s="217" t="s">
        <v>195</v>
      </c>
      <c r="G128" s="41"/>
      <c r="H128" s="41"/>
      <c r="I128" s="218"/>
      <c r="J128" s="41"/>
      <c r="K128" s="41"/>
      <c r="L128" s="45"/>
      <c r="M128" s="219"/>
      <c r="N128" s="22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129</v>
      </c>
      <c r="AU128" s="18" t="s">
        <v>22</v>
      </c>
    </row>
    <row r="129" s="2" customFormat="1">
      <c r="A129" s="39"/>
      <c r="B129" s="40"/>
      <c r="C129" s="41"/>
      <c r="D129" s="221" t="s">
        <v>131</v>
      </c>
      <c r="E129" s="41"/>
      <c r="F129" s="222" t="s">
        <v>196</v>
      </c>
      <c r="G129" s="41"/>
      <c r="H129" s="41"/>
      <c r="I129" s="218"/>
      <c r="J129" s="41"/>
      <c r="K129" s="41"/>
      <c r="L129" s="45"/>
      <c r="M129" s="219"/>
      <c r="N129" s="22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131</v>
      </c>
      <c r="AU129" s="18" t="s">
        <v>22</v>
      </c>
    </row>
    <row r="130" s="2" customFormat="1">
      <c r="A130" s="39"/>
      <c r="B130" s="40"/>
      <c r="C130" s="41"/>
      <c r="D130" s="216" t="s">
        <v>150</v>
      </c>
      <c r="E130" s="41"/>
      <c r="F130" s="244" t="s">
        <v>151</v>
      </c>
      <c r="G130" s="41"/>
      <c r="H130" s="41"/>
      <c r="I130" s="218"/>
      <c r="J130" s="41"/>
      <c r="K130" s="41"/>
      <c r="L130" s="45"/>
      <c r="M130" s="219"/>
      <c r="N130" s="22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150</v>
      </c>
      <c r="AU130" s="18" t="s">
        <v>22</v>
      </c>
    </row>
    <row r="131" s="13" customFormat="1">
      <c r="A131" s="13"/>
      <c r="B131" s="223"/>
      <c r="C131" s="224"/>
      <c r="D131" s="216" t="s">
        <v>133</v>
      </c>
      <c r="E131" s="225" t="s">
        <v>20</v>
      </c>
      <c r="F131" s="226" t="s">
        <v>197</v>
      </c>
      <c r="G131" s="224"/>
      <c r="H131" s="225" t="s">
        <v>20</v>
      </c>
      <c r="I131" s="227"/>
      <c r="J131" s="224"/>
      <c r="K131" s="224"/>
      <c r="L131" s="228"/>
      <c r="M131" s="229"/>
      <c r="N131" s="230"/>
      <c r="O131" s="230"/>
      <c r="P131" s="230"/>
      <c r="Q131" s="230"/>
      <c r="R131" s="230"/>
      <c r="S131" s="230"/>
      <c r="T131" s="23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2" t="s">
        <v>133</v>
      </c>
      <c r="AU131" s="232" t="s">
        <v>22</v>
      </c>
      <c r="AV131" s="13" t="s">
        <v>22</v>
      </c>
      <c r="AW131" s="13" t="s">
        <v>40</v>
      </c>
      <c r="AX131" s="13" t="s">
        <v>77</v>
      </c>
      <c r="AY131" s="232" t="s">
        <v>120</v>
      </c>
    </row>
    <row r="132" s="14" customFormat="1">
      <c r="A132" s="14"/>
      <c r="B132" s="233"/>
      <c r="C132" s="234"/>
      <c r="D132" s="216" t="s">
        <v>133</v>
      </c>
      <c r="E132" s="235" t="s">
        <v>20</v>
      </c>
      <c r="F132" s="236" t="s">
        <v>198</v>
      </c>
      <c r="G132" s="234"/>
      <c r="H132" s="237">
        <v>0.72000000000000008</v>
      </c>
      <c r="I132" s="238"/>
      <c r="J132" s="234"/>
      <c r="K132" s="234"/>
      <c r="L132" s="239"/>
      <c r="M132" s="240"/>
      <c r="N132" s="241"/>
      <c r="O132" s="241"/>
      <c r="P132" s="241"/>
      <c r="Q132" s="241"/>
      <c r="R132" s="241"/>
      <c r="S132" s="241"/>
      <c r="T132" s="24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3" t="s">
        <v>133</v>
      </c>
      <c r="AU132" s="243" t="s">
        <v>22</v>
      </c>
      <c r="AV132" s="14" t="s">
        <v>86</v>
      </c>
      <c r="AW132" s="14" t="s">
        <v>40</v>
      </c>
      <c r="AX132" s="14" t="s">
        <v>22</v>
      </c>
      <c r="AY132" s="243" t="s">
        <v>120</v>
      </c>
    </row>
    <row r="133" s="2" customFormat="1" ht="16.5" customHeight="1">
      <c r="A133" s="39"/>
      <c r="B133" s="40"/>
      <c r="C133" s="203" t="s">
        <v>199</v>
      </c>
      <c r="D133" s="203" t="s">
        <v>122</v>
      </c>
      <c r="E133" s="204" t="s">
        <v>200</v>
      </c>
      <c r="F133" s="205" t="s">
        <v>201</v>
      </c>
      <c r="G133" s="206" t="s">
        <v>202</v>
      </c>
      <c r="H133" s="207">
        <v>4</v>
      </c>
      <c r="I133" s="208"/>
      <c r="J133" s="209">
        <f>ROUND(I133*H133,2)</f>
        <v>0</v>
      </c>
      <c r="K133" s="205" t="s">
        <v>126</v>
      </c>
      <c r="L133" s="45"/>
      <c r="M133" s="210" t="s">
        <v>20</v>
      </c>
      <c r="N133" s="211" t="s">
        <v>48</v>
      </c>
      <c r="O133" s="85"/>
      <c r="P133" s="212">
        <f>O133*H133</f>
        <v>0</v>
      </c>
      <c r="Q133" s="212">
        <v>0</v>
      </c>
      <c r="R133" s="212">
        <f>Q133*H133</f>
        <v>0</v>
      </c>
      <c r="S133" s="212">
        <v>0</v>
      </c>
      <c r="T133" s="21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4" t="s">
        <v>127</v>
      </c>
      <c r="AT133" s="214" t="s">
        <v>122</v>
      </c>
      <c r="AU133" s="214" t="s">
        <v>22</v>
      </c>
      <c r="AY133" s="18" t="s">
        <v>120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18" t="s">
        <v>22</v>
      </c>
      <c r="BK133" s="215">
        <f>ROUND(I133*H133,2)</f>
        <v>0</v>
      </c>
      <c r="BL133" s="18" t="s">
        <v>127</v>
      </c>
      <c r="BM133" s="214" t="s">
        <v>203</v>
      </c>
    </row>
    <row r="134" s="2" customFormat="1">
      <c r="A134" s="39"/>
      <c r="B134" s="40"/>
      <c r="C134" s="41"/>
      <c r="D134" s="216" t="s">
        <v>129</v>
      </c>
      <c r="E134" s="41"/>
      <c r="F134" s="217" t="s">
        <v>204</v>
      </c>
      <c r="G134" s="41"/>
      <c r="H134" s="41"/>
      <c r="I134" s="218"/>
      <c r="J134" s="41"/>
      <c r="K134" s="41"/>
      <c r="L134" s="45"/>
      <c r="M134" s="219"/>
      <c r="N134" s="220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129</v>
      </c>
      <c r="AU134" s="18" t="s">
        <v>22</v>
      </c>
    </row>
    <row r="135" s="2" customFormat="1">
      <c r="A135" s="39"/>
      <c r="B135" s="40"/>
      <c r="C135" s="41"/>
      <c r="D135" s="221" t="s">
        <v>131</v>
      </c>
      <c r="E135" s="41"/>
      <c r="F135" s="222" t="s">
        <v>205</v>
      </c>
      <c r="G135" s="41"/>
      <c r="H135" s="41"/>
      <c r="I135" s="218"/>
      <c r="J135" s="41"/>
      <c r="K135" s="41"/>
      <c r="L135" s="45"/>
      <c r="M135" s="219"/>
      <c r="N135" s="22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131</v>
      </c>
      <c r="AU135" s="18" t="s">
        <v>22</v>
      </c>
    </row>
    <row r="136" s="2" customFormat="1">
      <c r="A136" s="39"/>
      <c r="B136" s="40"/>
      <c r="C136" s="41"/>
      <c r="D136" s="216" t="s">
        <v>150</v>
      </c>
      <c r="E136" s="41"/>
      <c r="F136" s="244" t="s">
        <v>206</v>
      </c>
      <c r="G136" s="41"/>
      <c r="H136" s="41"/>
      <c r="I136" s="218"/>
      <c r="J136" s="41"/>
      <c r="K136" s="41"/>
      <c r="L136" s="45"/>
      <c r="M136" s="219"/>
      <c r="N136" s="22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150</v>
      </c>
      <c r="AU136" s="18" t="s">
        <v>22</v>
      </c>
    </row>
    <row r="137" s="2" customFormat="1" ht="16.5" customHeight="1">
      <c r="A137" s="39"/>
      <c r="B137" s="40"/>
      <c r="C137" s="203" t="s">
        <v>207</v>
      </c>
      <c r="D137" s="203" t="s">
        <v>122</v>
      </c>
      <c r="E137" s="204" t="s">
        <v>208</v>
      </c>
      <c r="F137" s="205" t="s">
        <v>209</v>
      </c>
      <c r="G137" s="206" t="s">
        <v>210</v>
      </c>
      <c r="H137" s="207">
        <v>8</v>
      </c>
      <c r="I137" s="208"/>
      <c r="J137" s="209">
        <f>ROUND(I137*H137,2)</f>
        <v>0</v>
      </c>
      <c r="K137" s="205" t="s">
        <v>126</v>
      </c>
      <c r="L137" s="45"/>
      <c r="M137" s="210" t="s">
        <v>20</v>
      </c>
      <c r="N137" s="211" t="s">
        <v>48</v>
      </c>
      <c r="O137" s="85"/>
      <c r="P137" s="212">
        <f>O137*H137</f>
        <v>0</v>
      </c>
      <c r="Q137" s="212">
        <v>0</v>
      </c>
      <c r="R137" s="212">
        <f>Q137*H137</f>
        <v>0</v>
      </c>
      <c r="S137" s="212">
        <v>0.32000000000000001</v>
      </c>
      <c r="T137" s="213">
        <f>S137*H137</f>
        <v>2.5600000000000001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4" t="s">
        <v>127</v>
      </c>
      <c r="AT137" s="214" t="s">
        <v>122</v>
      </c>
      <c r="AU137" s="214" t="s">
        <v>22</v>
      </c>
      <c r="AY137" s="18" t="s">
        <v>120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18" t="s">
        <v>22</v>
      </c>
      <c r="BK137" s="215">
        <f>ROUND(I137*H137,2)</f>
        <v>0</v>
      </c>
      <c r="BL137" s="18" t="s">
        <v>127</v>
      </c>
      <c r="BM137" s="214" t="s">
        <v>211</v>
      </c>
    </row>
    <row r="138" s="2" customFormat="1">
      <c r="A138" s="39"/>
      <c r="B138" s="40"/>
      <c r="C138" s="41"/>
      <c r="D138" s="216" t="s">
        <v>129</v>
      </c>
      <c r="E138" s="41"/>
      <c r="F138" s="217" t="s">
        <v>212</v>
      </c>
      <c r="G138" s="41"/>
      <c r="H138" s="41"/>
      <c r="I138" s="218"/>
      <c r="J138" s="41"/>
      <c r="K138" s="41"/>
      <c r="L138" s="45"/>
      <c r="M138" s="219"/>
      <c r="N138" s="22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129</v>
      </c>
      <c r="AU138" s="18" t="s">
        <v>22</v>
      </c>
    </row>
    <row r="139" s="2" customFormat="1">
      <c r="A139" s="39"/>
      <c r="B139" s="40"/>
      <c r="C139" s="41"/>
      <c r="D139" s="221" t="s">
        <v>131</v>
      </c>
      <c r="E139" s="41"/>
      <c r="F139" s="222" t="s">
        <v>213</v>
      </c>
      <c r="G139" s="41"/>
      <c r="H139" s="41"/>
      <c r="I139" s="218"/>
      <c r="J139" s="41"/>
      <c r="K139" s="41"/>
      <c r="L139" s="45"/>
      <c r="M139" s="219"/>
      <c r="N139" s="22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131</v>
      </c>
      <c r="AU139" s="18" t="s">
        <v>22</v>
      </c>
    </row>
    <row r="140" s="2" customFormat="1">
      <c r="A140" s="39"/>
      <c r="B140" s="40"/>
      <c r="C140" s="41"/>
      <c r="D140" s="216" t="s">
        <v>150</v>
      </c>
      <c r="E140" s="41"/>
      <c r="F140" s="244" t="s">
        <v>214</v>
      </c>
      <c r="G140" s="41"/>
      <c r="H140" s="41"/>
      <c r="I140" s="218"/>
      <c r="J140" s="41"/>
      <c r="K140" s="41"/>
      <c r="L140" s="45"/>
      <c r="M140" s="219"/>
      <c r="N140" s="22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150</v>
      </c>
      <c r="AU140" s="18" t="s">
        <v>22</v>
      </c>
    </row>
    <row r="141" s="14" customFormat="1">
      <c r="A141" s="14"/>
      <c r="B141" s="233"/>
      <c r="C141" s="234"/>
      <c r="D141" s="216" t="s">
        <v>133</v>
      </c>
      <c r="E141" s="235" t="s">
        <v>20</v>
      </c>
      <c r="F141" s="236" t="s">
        <v>215</v>
      </c>
      <c r="G141" s="234"/>
      <c r="H141" s="237">
        <v>8</v>
      </c>
      <c r="I141" s="238"/>
      <c r="J141" s="234"/>
      <c r="K141" s="234"/>
      <c r="L141" s="239"/>
      <c r="M141" s="240"/>
      <c r="N141" s="241"/>
      <c r="O141" s="241"/>
      <c r="P141" s="241"/>
      <c r="Q141" s="241"/>
      <c r="R141" s="241"/>
      <c r="S141" s="241"/>
      <c r="T141" s="24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3" t="s">
        <v>133</v>
      </c>
      <c r="AU141" s="243" t="s">
        <v>22</v>
      </c>
      <c r="AV141" s="14" t="s">
        <v>86</v>
      </c>
      <c r="AW141" s="14" t="s">
        <v>40</v>
      </c>
      <c r="AX141" s="14" t="s">
        <v>22</v>
      </c>
      <c r="AY141" s="243" t="s">
        <v>120</v>
      </c>
    </row>
    <row r="142" s="2" customFormat="1" ht="16.5" customHeight="1">
      <c r="A142" s="39"/>
      <c r="B142" s="40"/>
      <c r="C142" s="203" t="s">
        <v>8</v>
      </c>
      <c r="D142" s="203" t="s">
        <v>122</v>
      </c>
      <c r="E142" s="204" t="s">
        <v>216</v>
      </c>
      <c r="F142" s="205" t="s">
        <v>217</v>
      </c>
      <c r="G142" s="206" t="s">
        <v>138</v>
      </c>
      <c r="H142" s="207">
        <v>0.84399999999999997</v>
      </c>
      <c r="I142" s="208"/>
      <c r="J142" s="209">
        <f>ROUND(I142*H142,2)</f>
        <v>0</v>
      </c>
      <c r="K142" s="205" t="s">
        <v>126</v>
      </c>
      <c r="L142" s="45"/>
      <c r="M142" s="210" t="s">
        <v>20</v>
      </c>
      <c r="N142" s="211" t="s">
        <v>48</v>
      </c>
      <c r="O142" s="85"/>
      <c r="P142" s="212">
        <f>O142*H142</f>
        <v>0</v>
      </c>
      <c r="Q142" s="212">
        <v>0</v>
      </c>
      <c r="R142" s="212">
        <f>Q142*H142</f>
        <v>0</v>
      </c>
      <c r="S142" s="212">
        <v>0</v>
      </c>
      <c r="T142" s="21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4" t="s">
        <v>127</v>
      </c>
      <c r="AT142" s="214" t="s">
        <v>122</v>
      </c>
      <c r="AU142" s="214" t="s">
        <v>22</v>
      </c>
      <c r="AY142" s="18" t="s">
        <v>120</v>
      </c>
      <c r="BE142" s="215">
        <f>IF(N142="základní",J142,0)</f>
        <v>0</v>
      </c>
      <c r="BF142" s="215">
        <f>IF(N142="snížená",J142,0)</f>
        <v>0</v>
      </c>
      <c r="BG142" s="215">
        <f>IF(N142="zákl. přenesená",J142,0)</f>
        <v>0</v>
      </c>
      <c r="BH142" s="215">
        <f>IF(N142="sníž. přenesená",J142,0)</f>
        <v>0</v>
      </c>
      <c r="BI142" s="215">
        <f>IF(N142="nulová",J142,0)</f>
        <v>0</v>
      </c>
      <c r="BJ142" s="18" t="s">
        <v>22</v>
      </c>
      <c r="BK142" s="215">
        <f>ROUND(I142*H142,2)</f>
        <v>0</v>
      </c>
      <c r="BL142" s="18" t="s">
        <v>127</v>
      </c>
      <c r="BM142" s="214" t="s">
        <v>218</v>
      </c>
    </row>
    <row r="143" s="2" customFormat="1">
      <c r="A143" s="39"/>
      <c r="B143" s="40"/>
      <c r="C143" s="41"/>
      <c r="D143" s="216" t="s">
        <v>129</v>
      </c>
      <c r="E143" s="41"/>
      <c r="F143" s="217" t="s">
        <v>219</v>
      </c>
      <c r="G143" s="41"/>
      <c r="H143" s="41"/>
      <c r="I143" s="218"/>
      <c r="J143" s="41"/>
      <c r="K143" s="41"/>
      <c r="L143" s="45"/>
      <c r="M143" s="219"/>
      <c r="N143" s="22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129</v>
      </c>
      <c r="AU143" s="18" t="s">
        <v>22</v>
      </c>
    </row>
    <row r="144" s="2" customFormat="1">
      <c r="A144" s="39"/>
      <c r="B144" s="40"/>
      <c r="C144" s="41"/>
      <c r="D144" s="221" t="s">
        <v>131</v>
      </c>
      <c r="E144" s="41"/>
      <c r="F144" s="222" t="s">
        <v>220</v>
      </c>
      <c r="G144" s="41"/>
      <c r="H144" s="41"/>
      <c r="I144" s="218"/>
      <c r="J144" s="41"/>
      <c r="K144" s="41"/>
      <c r="L144" s="45"/>
      <c r="M144" s="219"/>
      <c r="N144" s="22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131</v>
      </c>
      <c r="AU144" s="18" t="s">
        <v>22</v>
      </c>
    </row>
    <row r="145" s="2" customFormat="1">
      <c r="A145" s="39"/>
      <c r="B145" s="40"/>
      <c r="C145" s="41"/>
      <c r="D145" s="216" t="s">
        <v>150</v>
      </c>
      <c r="E145" s="41"/>
      <c r="F145" s="244" t="s">
        <v>221</v>
      </c>
      <c r="G145" s="41"/>
      <c r="H145" s="41"/>
      <c r="I145" s="218"/>
      <c r="J145" s="41"/>
      <c r="K145" s="41"/>
      <c r="L145" s="45"/>
      <c r="M145" s="219"/>
      <c r="N145" s="22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150</v>
      </c>
      <c r="AU145" s="18" t="s">
        <v>22</v>
      </c>
    </row>
    <row r="146" s="14" customFormat="1">
      <c r="A146" s="14"/>
      <c r="B146" s="233"/>
      <c r="C146" s="234"/>
      <c r="D146" s="216" t="s">
        <v>133</v>
      </c>
      <c r="E146" s="235" t="s">
        <v>20</v>
      </c>
      <c r="F146" s="236" t="s">
        <v>222</v>
      </c>
      <c r="G146" s="234"/>
      <c r="H146" s="237">
        <v>0.844032</v>
      </c>
      <c r="I146" s="238"/>
      <c r="J146" s="234"/>
      <c r="K146" s="234"/>
      <c r="L146" s="239"/>
      <c r="M146" s="240"/>
      <c r="N146" s="241"/>
      <c r="O146" s="241"/>
      <c r="P146" s="241"/>
      <c r="Q146" s="241"/>
      <c r="R146" s="241"/>
      <c r="S146" s="241"/>
      <c r="T146" s="24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3" t="s">
        <v>133</v>
      </c>
      <c r="AU146" s="243" t="s">
        <v>22</v>
      </c>
      <c r="AV146" s="14" t="s">
        <v>86</v>
      </c>
      <c r="AW146" s="14" t="s">
        <v>40</v>
      </c>
      <c r="AX146" s="14" t="s">
        <v>22</v>
      </c>
      <c r="AY146" s="243" t="s">
        <v>120</v>
      </c>
    </row>
    <row r="147" s="13" customFormat="1">
      <c r="A147" s="13"/>
      <c r="B147" s="223"/>
      <c r="C147" s="224"/>
      <c r="D147" s="216" t="s">
        <v>133</v>
      </c>
      <c r="E147" s="225" t="s">
        <v>20</v>
      </c>
      <c r="F147" s="226" t="s">
        <v>223</v>
      </c>
      <c r="G147" s="224"/>
      <c r="H147" s="225" t="s">
        <v>20</v>
      </c>
      <c r="I147" s="227"/>
      <c r="J147" s="224"/>
      <c r="K147" s="224"/>
      <c r="L147" s="228"/>
      <c r="M147" s="229"/>
      <c r="N147" s="230"/>
      <c r="O147" s="230"/>
      <c r="P147" s="230"/>
      <c r="Q147" s="230"/>
      <c r="R147" s="230"/>
      <c r="S147" s="230"/>
      <c r="T147" s="23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2" t="s">
        <v>133</v>
      </c>
      <c r="AU147" s="232" t="s">
        <v>22</v>
      </c>
      <c r="AV147" s="13" t="s">
        <v>22</v>
      </c>
      <c r="AW147" s="13" t="s">
        <v>40</v>
      </c>
      <c r="AX147" s="13" t="s">
        <v>77</v>
      </c>
      <c r="AY147" s="232" t="s">
        <v>120</v>
      </c>
    </row>
    <row r="148" s="2" customFormat="1" ht="24.15" customHeight="1">
      <c r="A148" s="39"/>
      <c r="B148" s="40"/>
      <c r="C148" s="203" t="s">
        <v>7</v>
      </c>
      <c r="D148" s="203" t="s">
        <v>122</v>
      </c>
      <c r="E148" s="204" t="s">
        <v>224</v>
      </c>
      <c r="F148" s="205" t="s">
        <v>225</v>
      </c>
      <c r="G148" s="206" t="s">
        <v>20</v>
      </c>
      <c r="H148" s="207">
        <v>70</v>
      </c>
      <c r="I148" s="208"/>
      <c r="J148" s="209">
        <f>ROUND(I148*H148,2)</f>
        <v>0</v>
      </c>
      <c r="K148" s="205" t="s">
        <v>20</v>
      </c>
      <c r="L148" s="45"/>
      <c r="M148" s="210" t="s">
        <v>20</v>
      </c>
      <c r="N148" s="211" t="s">
        <v>48</v>
      </c>
      <c r="O148" s="85"/>
      <c r="P148" s="212">
        <f>O148*H148</f>
        <v>0</v>
      </c>
      <c r="Q148" s="212">
        <v>0</v>
      </c>
      <c r="R148" s="212">
        <f>Q148*H148</f>
        <v>0</v>
      </c>
      <c r="S148" s="212">
        <v>0</v>
      </c>
      <c r="T148" s="21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4" t="s">
        <v>127</v>
      </c>
      <c r="AT148" s="214" t="s">
        <v>122</v>
      </c>
      <c r="AU148" s="214" t="s">
        <v>22</v>
      </c>
      <c r="AY148" s="18" t="s">
        <v>120</v>
      </c>
      <c r="BE148" s="215">
        <f>IF(N148="základní",J148,0)</f>
        <v>0</v>
      </c>
      <c r="BF148" s="215">
        <f>IF(N148="snížená",J148,0)</f>
        <v>0</v>
      </c>
      <c r="BG148" s="215">
        <f>IF(N148="zákl. přenesená",J148,0)</f>
        <v>0</v>
      </c>
      <c r="BH148" s="215">
        <f>IF(N148="sníž. přenesená",J148,0)</f>
        <v>0</v>
      </c>
      <c r="BI148" s="215">
        <f>IF(N148="nulová",J148,0)</f>
        <v>0</v>
      </c>
      <c r="BJ148" s="18" t="s">
        <v>22</v>
      </c>
      <c r="BK148" s="215">
        <f>ROUND(I148*H148,2)</f>
        <v>0</v>
      </c>
      <c r="BL148" s="18" t="s">
        <v>127</v>
      </c>
      <c r="BM148" s="214" t="s">
        <v>226</v>
      </c>
    </row>
    <row r="149" s="2" customFormat="1">
      <c r="A149" s="39"/>
      <c r="B149" s="40"/>
      <c r="C149" s="41"/>
      <c r="D149" s="216" t="s">
        <v>129</v>
      </c>
      <c r="E149" s="41"/>
      <c r="F149" s="217" t="s">
        <v>227</v>
      </c>
      <c r="G149" s="41"/>
      <c r="H149" s="41"/>
      <c r="I149" s="218"/>
      <c r="J149" s="41"/>
      <c r="K149" s="41"/>
      <c r="L149" s="45"/>
      <c r="M149" s="219"/>
      <c r="N149" s="22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129</v>
      </c>
      <c r="AU149" s="18" t="s">
        <v>22</v>
      </c>
    </row>
    <row r="150" s="2" customFormat="1">
      <c r="A150" s="39"/>
      <c r="B150" s="40"/>
      <c r="C150" s="41"/>
      <c r="D150" s="216" t="s">
        <v>150</v>
      </c>
      <c r="E150" s="41"/>
      <c r="F150" s="244" t="s">
        <v>228</v>
      </c>
      <c r="G150" s="41"/>
      <c r="H150" s="41"/>
      <c r="I150" s="218"/>
      <c r="J150" s="41"/>
      <c r="K150" s="41"/>
      <c r="L150" s="45"/>
      <c r="M150" s="219"/>
      <c r="N150" s="22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150</v>
      </c>
      <c r="AU150" s="18" t="s">
        <v>22</v>
      </c>
    </row>
    <row r="151" s="13" customFormat="1">
      <c r="A151" s="13"/>
      <c r="B151" s="223"/>
      <c r="C151" s="224"/>
      <c r="D151" s="216" t="s">
        <v>133</v>
      </c>
      <c r="E151" s="225" t="s">
        <v>20</v>
      </c>
      <c r="F151" s="226" t="s">
        <v>229</v>
      </c>
      <c r="G151" s="224"/>
      <c r="H151" s="225" t="s">
        <v>20</v>
      </c>
      <c r="I151" s="227"/>
      <c r="J151" s="224"/>
      <c r="K151" s="224"/>
      <c r="L151" s="228"/>
      <c r="M151" s="229"/>
      <c r="N151" s="230"/>
      <c r="O151" s="230"/>
      <c r="P151" s="230"/>
      <c r="Q151" s="230"/>
      <c r="R151" s="230"/>
      <c r="S151" s="230"/>
      <c r="T151" s="23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2" t="s">
        <v>133</v>
      </c>
      <c r="AU151" s="232" t="s">
        <v>22</v>
      </c>
      <c r="AV151" s="13" t="s">
        <v>22</v>
      </c>
      <c r="AW151" s="13" t="s">
        <v>40</v>
      </c>
      <c r="AX151" s="13" t="s">
        <v>77</v>
      </c>
      <c r="AY151" s="232" t="s">
        <v>120</v>
      </c>
    </row>
    <row r="152" s="14" customFormat="1">
      <c r="A152" s="14"/>
      <c r="B152" s="233"/>
      <c r="C152" s="234"/>
      <c r="D152" s="216" t="s">
        <v>133</v>
      </c>
      <c r="E152" s="235" t="s">
        <v>20</v>
      </c>
      <c r="F152" s="236" t="s">
        <v>230</v>
      </c>
      <c r="G152" s="234"/>
      <c r="H152" s="237">
        <v>70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3" t="s">
        <v>133</v>
      </c>
      <c r="AU152" s="243" t="s">
        <v>22</v>
      </c>
      <c r="AV152" s="14" t="s">
        <v>86</v>
      </c>
      <c r="AW152" s="14" t="s">
        <v>40</v>
      </c>
      <c r="AX152" s="14" t="s">
        <v>22</v>
      </c>
      <c r="AY152" s="243" t="s">
        <v>120</v>
      </c>
    </row>
    <row r="153" s="2" customFormat="1" ht="33" customHeight="1">
      <c r="A153" s="39"/>
      <c r="B153" s="40"/>
      <c r="C153" s="203" t="s">
        <v>231</v>
      </c>
      <c r="D153" s="203" t="s">
        <v>122</v>
      </c>
      <c r="E153" s="204" t="s">
        <v>232</v>
      </c>
      <c r="F153" s="205" t="s">
        <v>233</v>
      </c>
      <c r="G153" s="206" t="s">
        <v>20</v>
      </c>
      <c r="H153" s="207">
        <v>70</v>
      </c>
      <c r="I153" s="208"/>
      <c r="J153" s="209">
        <f>ROUND(I153*H153,2)</f>
        <v>0</v>
      </c>
      <c r="K153" s="205" t="s">
        <v>20</v>
      </c>
      <c r="L153" s="45"/>
      <c r="M153" s="210" t="s">
        <v>20</v>
      </c>
      <c r="N153" s="211" t="s">
        <v>48</v>
      </c>
      <c r="O153" s="85"/>
      <c r="P153" s="212">
        <f>O153*H153</f>
        <v>0</v>
      </c>
      <c r="Q153" s="212">
        <v>0</v>
      </c>
      <c r="R153" s="212">
        <f>Q153*H153</f>
        <v>0</v>
      </c>
      <c r="S153" s="212">
        <v>0</v>
      </c>
      <c r="T153" s="21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4" t="s">
        <v>127</v>
      </c>
      <c r="AT153" s="214" t="s">
        <v>122</v>
      </c>
      <c r="AU153" s="214" t="s">
        <v>22</v>
      </c>
      <c r="AY153" s="18" t="s">
        <v>120</v>
      </c>
      <c r="BE153" s="215">
        <f>IF(N153="základní",J153,0)</f>
        <v>0</v>
      </c>
      <c r="BF153" s="215">
        <f>IF(N153="snížená",J153,0)</f>
        <v>0</v>
      </c>
      <c r="BG153" s="215">
        <f>IF(N153="zákl. přenesená",J153,0)</f>
        <v>0</v>
      </c>
      <c r="BH153" s="215">
        <f>IF(N153="sníž. přenesená",J153,0)</f>
        <v>0</v>
      </c>
      <c r="BI153" s="215">
        <f>IF(N153="nulová",J153,0)</f>
        <v>0</v>
      </c>
      <c r="BJ153" s="18" t="s">
        <v>22</v>
      </c>
      <c r="BK153" s="215">
        <f>ROUND(I153*H153,2)</f>
        <v>0</v>
      </c>
      <c r="BL153" s="18" t="s">
        <v>127</v>
      </c>
      <c r="BM153" s="214" t="s">
        <v>234</v>
      </c>
    </row>
    <row r="154" s="2" customFormat="1">
      <c r="A154" s="39"/>
      <c r="B154" s="40"/>
      <c r="C154" s="41"/>
      <c r="D154" s="216" t="s">
        <v>129</v>
      </c>
      <c r="E154" s="41"/>
      <c r="F154" s="217" t="s">
        <v>235</v>
      </c>
      <c r="G154" s="41"/>
      <c r="H154" s="41"/>
      <c r="I154" s="218"/>
      <c r="J154" s="41"/>
      <c r="K154" s="41"/>
      <c r="L154" s="45"/>
      <c r="M154" s="219"/>
      <c r="N154" s="22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129</v>
      </c>
      <c r="AU154" s="18" t="s">
        <v>22</v>
      </c>
    </row>
    <row r="155" s="2" customFormat="1">
      <c r="A155" s="39"/>
      <c r="B155" s="40"/>
      <c r="C155" s="41"/>
      <c r="D155" s="216" t="s">
        <v>150</v>
      </c>
      <c r="E155" s="41"/>
      <c r="F155" s="244" t="s">
        <v>236</v>
      </c>
      <c r="G155" s="41"/>
      <c r="H155" s="41"/>
      <c r="I155" s="218"/>
      <c r="J155" s="41"/>
      <c r="K155" s="41"/>
      <c r="L155" s="45"/>
      <c r="M155" s="219"/>
      <c r="N155" s="22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150</v>
      </c>
      <c r="AU155" s="18" t="s">
        <v>22</v>
      </c>
    </row>
    <row r="156" s="14" customFormat="1">
      <c r="A156" s="14"/>
      <c r="B156" s="233"/>
      <c r="C156" s="234"/>
      <c r="D156" s="216" t="s">
        <v>133</v>
      </c>
      <c r="E156" s="235" t="s">
        <v>20</v>
      </c>
      <c r="F156" s="236" t="s">
        <v>230</v>
      </c>
      <c r="G156" s="234"/>
      <c r="H156" s="237">
        <v>70</v>
      </c>
      <c r="I156" s="238"/>
      <c r="J156" s="234"/>
      <c r="K156" s="234"/>
      <c r="L156" s="239"/>
      <c r="M156" s="240"/>
      <c r="N156" s="241"/>
      <c r="O156" s="241"/>
      <c r="P156" s="241"/>
      <c r="Q156" s="241"/>
      <c r="R156" s="241"/>
      <c r="S156" s="241"/>
      <c r="T156" s="24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3" t="s">
        <v>133</v>
      </c>
      <c r="AU156" s="243" t="s">
        <v>22</v>
      </c>
      <c r="AV156" s="14" t="s">
        <v>86</v>
      </c>
      <c r="AW156" s="14" t="s">
        <v>40</v>
      </c>
      <c r="AX156" s="14" t="s">
        <v>22</v>
      </c>
      <c r="AY156" s="243" t="s">
        <v>120</v>
      </c>
    </row>
    <row r="157" s="12" customFormat="1" ht="22.8" customHeight="1">
      <c r="A157" s="12"/>
      <c r="B157" s="189"/>
      <c r="C157" s="190"/>
      <c r="D157" s="191" t="s">
        <v>76</v>
      </c>
      <c r="E157" s="245" t="s">
        <v>22</v>
      </c>
      <c r="F157" s="245" t="s">
        <v>237</v>
      </c>
      <c r="G157" s="190"/>
      <c r="H157" s="190"/>
      <c r="I157" s="193"/>
      <c r="J157" s="246">
        <f>BK157</f>
        <v>0</v>
      </c>
      <c r="K157" s="190"/>
      <c r="L157" s="195"/>
      <c r="M157" s="196"/>
      <c r="N157" s="197"/>
      <c r="O157" s="197"/>
      <c r="P157" s="198">
        <f>SUM(P158:P172)</f>
        <v>0</v>
      </c>
      <c r="Q157" s="197"/>
      <c r="R157" s="198">
        <f>SUM(R158:R172)</f>
        <v>0.058220000000000001</v>
      </c>
      <c r="S157" s="197"/>
      <c r="T157" s="199">
        <f>SUM(T158:T172)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0" t="s">
        <v>22</v>
      </c>
      <c r="AT157" s="201" t="s">
        <v>76</v>
      </c>
      <c r="AU157" s="201" t="s">
        <v>22</v>
      </c>
      <c r="AY157" s="200" t="s">
        <v>120</v>
      </c>
      <c r="BK157" s="202">
        <f>SUM(BK158:BK172)</f>
        <v>0</v>
      </c>
    </row>
    <row r="158" s="2" customFormat="1" ht="16.5" customHeight="1">
      <c r="A158" s="39"/>
      <c r="B158" s="40"/>
      <c r="C158" s="203" t="s">
        <v>22</v>
      </c>
      <c r="D158" s="203" t="s">
        <v>122</v>
      </c>
      <c r="E158" s="204" t="s">
        <v>238</v>
      </c>
      <c r="F158" s="205" t="s">
        <v>239</v>
      </c>
      <c r="G158" s="206" t="s">
        <v>210</v>
      </c>
      <c r="H158" s="207">
        <v>8</v>
      </c>
      <c r="I158" s="208"/>
      <c r="J158" s="209">
        <f>ROUND(I158*H158,2)</f>
        <v>0</v>
      </c>
      <c r="K158" s="205" t="s">
        <v>126</v>
      </c>
      <c r="L158" s="45"/>
      <c r="M158" s="210" t="s">
        <v>20</v>
      </c>
      <c r="N158" s="211" t="s">
        <v>48</v>
      </c>
      <c r="O158" s="85"/>
      <c r="P158" s="212">
        <f>O158*H158</f>
        <v>0</v>
      </c>
      <c r="Q158" s="212">
        <v>0.0071900000000000002</v>
      </c>
      <c r="R158" s="212">
        <f>Q158*H158</f>
        <v>0.057520000000000002</v>
      </c>
      <c r="S158" s="212">
        <v>0</v>
      </c>
      <c r="T158" s="21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4" t="s">
        <v>127</v>
      </c>
      <c r="AT158" s="214" t="s">
        <v>122</v>
      </c>
      <c r="AU158" s="214" t="s">
        <v>86</v>
      </c>
      <c r="AY158" s="18" t="s">
        <v>120</v>
      </c>
      <c r="BE158" s="215">
        <f>IF(N158="základní",J158,0)</f>
        <v>0</v>
      </c>
      <c r="BF158" s="215">
        <f>IF(N158="snížená",J158,0)</f>
        <v>0</v>
      </c>
      <c r="BG158" s="215">
        <f>IF(N158="zákl. přenesená",J158,0)</f>
        <v>0</v>
      </c>
      <c r="BH158" s="215">
        <f>IF(N158="sníž. přenesená",J158,0)</f>
        <v>0</v>
      </c>
      <c r="BI158" s="215">
        <f>IF(N158="nulová",J158,0)</f>
        <v>0</v>
      </c>
      <c r="BJ158" s="18" t="s">
        <v>22</v>
      </c>
      <c r="BK158" s="215">
        <f>ROUND(I158*H158,2)</f>
        <v>0</v>
      </c>
      <c r="BL158" s="18" t="s">
        <v>127</v>
      </c>
      <c r="BM158" s="214" t="s">
        <v>240</v>
      </c>
    </row>
    <row r="159" s="2" customFormat="1">
      <c r="A159" s="39"/>
      <c r="B159" s="40"/>
      <c r="C159" s="41"/>
      <c r="D159" s="216" t="s">
        <v>129</v>
      </c>
      <c r="E159" s="41"/>
      <c r="F159" s="217" t="s">
        <v>241</v>
      </c>
      <c r="G159" s="41"/>
      <c r="H159" s="41"/>
      <c r="I159" s="218"/>
      <c r="J159" s="41"/>
      <c r="K159" s="41"/>
      <c r="L159" s="45"/>
      <c r="M159" s="219"/>
      <c r="N159" s="22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129</v>
      </c>
      <c r="AU159" s="18" t="s">
        <v>86</v>
      </c>
    </row>
    <row r="160" s="2" customFormat="1">
      <c r="A160" s="39"/>
      <c r="B160" s="40"/>
      <c r="C160" s="41"/>
      <c r="D160" s="221" t="s">
        <v>131</v>
      </c>
      <c r="E160" s="41"/>
      <c r="F160" s="222" t="s">
        <v>242</v>
      </c>
      <c r="G160" s="41"/>
      <c r="H160" s="41"/>
      <c r="I160" s="218"/>
      <c r="J160" s="41"/>
      <c r="K160" s="41"/>
      <c r="L160" s="45"/>
      <c r="M160" s="219"/>
      <c r="N160" s="22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131</v>
      </c>
      <c r="AU160" s="18" t="s">
        <v>86</v>
      </c>
    </row>
    <row r="161" s="2" customFormat="1">
      <c r="A161" s="39"/>
      <c r="B161" s="40"/>
      <c r="C161" s="41"/>
      <c r="D161" s="216" t="s">
        <v>150</v>
      </c>
      <c r="E161" s="41"/>
      <c r="F161" s="244" t="s">
        <v>243</v>
      </c>
      <c r="G161" s="41"/>
      <c r="H161" s="41"/>
      <c r="I161" s="218"/>
      <c r="J161" s="41"/>
      <c r="K161" s="41"/>
      <c r="L161" s="45"/>
      <c r="M161" s="219"/>
      <c r="N161" s="22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150</v>
      </c>
      <c r="AU161" s="18" t="s">
        <v>86</v>
      </c>
    </row>
    <row r="162" s="14" customFormat="1">
      <c r="A162" s="14"/>
      <c r="B162" s="233"/>
      <c r="C162" s="234"/>
      <c r="D162" s="216" t="s">
        <v>133</v>
      </c>
      <c r="E162" s="235" t="s">
        <v>20</v>
      </c>
      <c r="F162" s="236" t="s">
        <v>215</v>
      </c>
      <c r="G162" s="234"/>
      <c r="H162" s="237">
        <v>8</v>
      </c>
      <c r="I162" s="238"/>
      <c r="J162" s="234"/>
      <c r="K162" s="234"/>
      <c r="L162" s="239"/>
      <c r="M162" s="240"/>
      <c r="N162" s="241"/>
      <c r="O162" s="241"/>
      <c r="P162" s="241"/>
      <c r="Q162" s="241"/>
      <c r="R162" s="241"/>
      <c r="S162" s="241"/>
      <c r="T162" s="24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3" t="s">
        <v>133</v>
      </c>
      <c r="AU162" s="243" t="s">
        <v>86</v>
      </c>
      <c r="AV162" s="14" t="s">
        <v>86</v>
      </c>
      <c r="AW162" s="14" t="s">
        <v>40</v>
      </c>
      <c r="AX162" s="14" t="s">
        <v>77</v>
      </c>
      <c r="AY162" s="243" t="s">
        <v>120</v>
      </c>
    </row>
    <row r="163" s="15" customFormat="1">
      <c r="A163" s="15"/>
      <c r="B163" s="247"/>
      <c r="C163" s="248"/>
      <c r="D163" s="216" t="s">
        <v>133</v>
      </c>
      <c r="E163" s="249" t="s">
        <v>20</v>
      </c>
      <c r="F163" s="250" t="s">
        <v>244</v>
      </c>
      <c r="G163" s="248"/>
      <c r="H163" s="251">
        <v>8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57" t="s">
        <v>133</v>
      </c>
      <c r="AU163" s="257" t="s">
        <v>86</v>
      </c>
      <c r="AV163" s="15" t="s">
        <v>127</v>
      </c>
      <c r="AW163" s="15" t="s">
        <v>40</v>
      </c>
      <c r="AX163" s="15" t="s">
        <v>22</v>
      </c>
      <c r="AY163" s="257" t="s">
        <v>120</v>
      </c>
    </row>
    <row r="164" s="2" customFormat="1" ht="16.5" customHeight="1">
      <c r="A164" s="39"/>
      <c r="B164" s="40"/>
      <c r="C164" s="203" t="s">
        <v>245</v>
      </c>
      <c r="D164" s="203" t="s">
        <v>122</v>
      </c>
      <c r="E164" s="204" t="s">
        <v>246</v>
      </c>
      <c r="F164" s="205" t="s">
        <v>247</v>
      </c>
      <c r="G164" s="206" t="s">
        <v>125</v>
      </c>
      <c r="H164" s="207">
        <v>48</v>
      </c>
      <c r="I164" s="208"/>
      <c r="J164" s="209">
        <f>ROUND(I164*H164,2)</f>
        <v>0</v>
      </c>
      <c r="K164" s="205" t="s">
        <v>126</v>
      </c>
      <c r="L164" s="45"/>
      <c r="M164" s="210" t="s">
        <v>20</v>
      </c>
      <c r="N164" s="211" t="s">
        <v>48</v>
      </c>
      <c r="O164" s="85"/>
      <c r="P164" s="212">
        <f>O164*H164</f>
        <v>0</v>
      </c>
      <c r="Q164" s="212">
        <v>0</v>
      </c>
      <c r="R164" s="212">
        <f>Q164*H164</f>
        <v>0</v>
      </c>
      <c r="S164" s="212">
        <v>0</v>
      </c>
      <c r="T164" s="21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4" t="s">
        <v>127</v>
      </c>
      <c r="AT164" s="214" t="s">
        <v>122</v>
      </c>
      <c r="AU164" s="214" t="s">
        <v>86</v>
      </c>
      <c r="AY164" s="18" t="s">
        <v>120</v>
      </c>
      <c r="BE164" s="215">
        <f>IF(N164="základní",J164,0)</f>
        <v>0</v>
      </c>
      <c r="BF164" s="215">
        <f>IF(N164="snížená",J164,0)</f>
        <v>0</v>
      </c>
      <c r="BG164" s="215">
        <f>IF(N164="zákl. přenesená",J164,0)</f>
        <v>0</v>
      </c>
      <c r="BH164" s="215">
        <f>IF(N164="sníž. přenesená",J164,0)</f>
        <v>0</v>
      </c>
      <c r="BI164" s="215">
        <f>IF(N164="nulová",J164,0)</f>
        <v>0</v>
      </c>
      <c r="BJ164" s="18" t="s">
        <v>22</v>
      </c>
      <c r="BK164" s="215">
        <f>ROUND(I164*H164,2)</f>
        <v>0</v>
      </c>
      <c r="BL164" s="18" t="s">
        <v>127</v>
      </c>
      <c r="BM164" s="214" t="s">
        <v>248</v>
      </c>
    </row>
    <row r="165" s="2" customFormat="1">
      <c r="A165" s="39"/>
      <c r="B165" s="40"/>
      <c r="C165" s="41"/>
      <c r="D165" s="216" t="s">
        <v>129</v>
      </c>
      <c r="E165" s="41"/>
      <c r="F165" s="217" t="s">
        <v>249</v>
      </c>
      <c r="G165" s="41"/>
      <c r="H165" s="41"/>
      <c r="I165" s="218"/>
      <c r="J165" s="41"/>
      <c r="K165" s="41"/>
      <c r="L165" s="45"/>
      <c r="M165" s="219"/>
      <c r="N165" s="22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129</v>
      </c>
      <c r="AU165" s="18" t="s">
        <v>86</v>
      </c>
    </row>
    <row r="166" s="2" customFormat="1">
      <c r="A166" s="39"/>
      <c r="B166" s="40"/>
      <c r="C166" s="41"/>
      <c r="D166" s="221" t="s">
        <v>131</v>
      </c>
      <c r="E166" s="41"/>
      <c r="F166" s="222" t="s">
        <v>250</v>
      </c>
      <c r="G166" s="41"/>
      <c r="H166" s="41"/>
      <c r="I166" s="218"/>
      <c r="J166" s="41"/>
      <c r="K166" s="41"/>
      <c r="L166" s="45"/>
      <c r="M166" s="219"/>
      <c r="N166" s="22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131</v>
      </c>
      <c r="AU166" s="18" t="s">
        <v>86</v>
      </c>
    </row>
    <row r="167" s="2" customFormat="1">
      <c r="A167" s="39"/>
      <c r="B167" s="40"/>
      <c r="C167" s="41"/>
      <c r="D167" s="216" t="s">
        <v>150</v>
      </c>
      <c r="E167" s="41"/>
      <c r="F167" s="244" t="s">
        <v>251</v>
      </c>
      <c r="G167" s="41"/>
      <c r="H167" s="41"/>
      <c r="I167" s="218"/>
      <c r="J167" s="41"/>
      <c r="K167" s="41"/>
      <c r="L167" s="45"/>
      <c r="M167" s="219"/>
      <c r="N167" s="220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150</v>
      </c>
      <c r="AU167" s="18" t="s">
        <v>86</v>
      </c>
    </row>
    <row r="168" s="14" customFormat="1">
      <c r="A168" s="14"/>
      <c r="B168" s="233"/>
      <c r="C168" s="234"/>
      <c r="D168" s="216" t="s">
        <v>133</v>
      </c>
      <c r="E168" s="235" t="s">
        <v>20</v>
      </c>
      <c r="F168" s="236" t="s">
        <v>252</v>
      </c>
      <c r="G168" s="234"/>
      <c r="H168" s="237">
        <v>48</v>
      </c>
      <c r="I168" s="238"/>
      <c r="J168" s="234"/>
      <c r="K168" s="234"/>
      <c r="L168" s="239"/>
      <c r="M168" s="240"/>
      <c r="N168" s="241"/>
      <c r="O168" s="241"/>
      <c r="P168" s="241"/>
      <c r="Q168" s="241"/>
      <c r="R168" s="241"/>
      <c r="S168" s="241"/>
      <c r="T168" s="24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3" t="s">
        <v>133</v>
      </c>
      <c r="AU168" s="243" t="s">
        <v>86</v>
      </c>
      <c r="AV168" s="14" t="s">
        <v>86</v>
      </c>
      <c r="AW168" s="14" t="s">
        <v>40</v>
      </c>
      <c r="AX168" s="14" t="s">
        <v>22</v>
      </c>
      <c r="AY168" s="243" t="s">
        <v>120</v>
      </c>
    </row>
    <row r="169" s="13" customFormat="1">
      <c r="A169" s="13"/>
      <c r="B169" s="223"/>
      <c r="C169" s="224"/>
      <c r="D169" s="216" t="s">
        <v>133</v>
      </c>
      <c r="E169" s="225" t="s">
        <v>20</v>
      </c>
      <c r="F169" s="226" t="s">
        <v>253</v>
      </c>
      <c r="G169" s="224"/>
      <c r="H169" s="225" t="s">
        <v>20</v>
      </c>
      <c r="I169" s="227"/>
      <c r="J169" s="224"/>
      <c r="K169" s="224"/>
      <c r="L169" s="228"/>
      <c r="M169" s="229"/>
      <c r="N169" s="230"/>
      <c r="O169" s="230"/>
      <c r="P169" s="230"/>
      <c r="Q169" s="230"/>
      <c r="R169" s="230"/>
      <c r="S169" s="230"/>
      <c r="T169" s="23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2" t="s">
        <v>133</v>
      </c>
      <c r="AU169" s="232" t="s">
        <v>86</v>
      </c>
      <c r="AV169" s="13" t="s">
        <v>22</v>
      </c>
      <c r="AW169" s="13" t="s">
        <v>40</v>
      </c>
      <c r="AX169" s="13" t="s">
        <v>77</v>
      </c>
      <c r="AY169" s="232" t="s">
        <v>120</v>
      </c>
    </row>
    <row r="170" s="2" customFormat="1" ht="16.5" customHeight="1">
      <c r="A170" s="39"/>
      <c r="B170" s="40"/>
      <c r="C170" s="258" t="s">
        <v>254</v>
      </c>
      <c r="D170" s="258" t="s">
        <v>255</v>
      </c>
      <c r="E170" s="259" t="s">
        <v>256</v>
      </c>
      <c r="F170" s="260" t="s">
        <v>257</v>
      </c>
      <c r="G170" s="261" t="s">
        <v>258</v>
      </c>
      <c r="H170" s="262">
        <v>0.69999999999999996</v>
      </c>
      <c r="I170" s="263"/>
      <c r="J170" s="264">
        <f>ROUND(I170*H170,2)</f>
        <v>0</v>
      </c>
      <c r="K170" s="260" t="s">
        <v>126</v>
      </c>
      <c r="L170" s="265"/>
      <c r="M170" s="266" t="s">
        <v>20</v>
      </c>
      <c r="N170" s="267" t="s">
        <v>48</v>
      </c>
      <c r="O170" s="85"/>
      <c r="P170" s="212">
        <f>O170*H170</f>
        <v>0</v>
      </c>
      <c r="Q170" s="212">
        <v>0.001</v>
      </c>
      <c r="R170" s="212">
        <f>Q170*H170</f>
        <v>0.00069999999999999999</v>
      </c>
      <c r="S170" s="212">
        <v>0</v>
      </c>
      <c r="T170" s="21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4" t="s">
        <v>159</v>
      </c>
      <c r="AT170" s="214" t="s">
        <v>255</v>
      </c>
      <c r="AU170" s="214" t="s">
        <v>86</v>
      </c>
      <c r="AY170" s="18" t="s">
        <v>120</v>
      </c>
      <c r="BE170" s="215">
        <f>IF(N170="základní",J170,0)</f>
        <v>0</v>
      </c>
      <c r="BF170" s="215">
        <f>IF(N170="snížená",J170,0)</f>
        <v>0</v>
      </c>
      <c r="BG170" s="215">
        <f>IF(N170="zákl. přenesená",J170,0)</f>
        <v>0</v>
      </c>
      <c r="BH170" s="215">
        <f>IF(N170="sníž. přenesená",J170,0)</f>
        <v>0</v>
      </c>
      <c r="BI170" s="215">
        <f>IF(N170="nulová",J170,0)</f>
        <v>0</v>
      </c>
      <c r="BJ170" s="18" t="s">
        <v>22</v>
      </c>
      <c r="BK170" s="215">
        <f>ROUND(I170*H170,2)</f>
        <v>0</v>
      </c>
      <c r="BL170" s="18" t="s">
        <v>127</v>
      </c>
      <c r="BM170" s="214" t="s">
        <v>259</v>
      </c>
    </row>
    <row r="171" s="2" customFormat="1">
      <c r="A171" s="39"/>
      <c r="B171" s="40"/>
      <c r="C171" s="41"/>
      <c r="D171" s="216" t="s">
        <v>129</v>
      </c>
      <c r="E171" s="41"/>
      <c r="F171" s="217" t="s">
        <v>257</v>
      </c>
      <c r="G171" s="41"/>
      <c r="H171" s="41"/>
      <c r="I171" s="218"/>
      <c r="J171" s="41"/>
      <c r="K171" s="41"/>
      <c r="L171" s="45"/>
      <c r="M171" s="219"/>
      <c r="N171" s="22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129</v>
      </c>
      <c r="AU171" s="18" t="s">
        <v>86</v>
      </c>
    </row>
    <row r="172" s="14" customFormat="1">
      <c r="A172" s="14"/>
      <c r="B172" s="233"/>
      <c r="C172" s="234"/>
      <c r="D172" s="216" t="s">
        <v>133</v>
      </c>
      <c r="E172" s="234"/>
      <c r="F172" s="236" t="s">
        <v>260</v>
      </c>
      <c r="G172" s="234"/>
      <c r="H172" s="237">
        <v>0.69999999999999996</v>
      </c>
      <c r="I172" s="238"/>
      <c r="J172" s="234"/>
      <c r="K172" s="234"/>
      <c r="L172" s="239"/>
      <c r="M172" s="240"/>
      <c r="N172" s="241"/>
      <c r="O172" s="241"/>
      <c r="P172" s="241"/>
      <c r="Q172" s="241"/>
      <c r="R172" s="241"/>
      <c r="S172" s="241"/>
      <c r="T172" s="24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3" t="s">
        <v>133</v>
      </c>
      <c r="AU172" s="243" t="s">
        <v>86</v>
      </c>
      <c r="AV172" s="14" t="s">
        <v>86</v>
      </c>
      <c r="AW172" s="14" t="s">
        <v>4</v>
      </c>
      <c r="AX172" s="14" t="s">
        <v>22</v>
      </c>
      <c r="AY172" s="243" t="s">
        <v>120</v>
      </c>
    </row>
    <row r="173" s="12" customFormat="1" ht="22.8" customHeight="1">
      <c r="A173" s="12"/>
      <c r="B173" s="189"/>
      <c r="C173" s="190"/>
      <c r="D173" s="191" t="s">
        <v>76</v>
      </c>
      <c r="E173" s="245" t="s">
        <v>159</v>
      </c>
      <c r="F173" s="245" t="s">
        <v>261</v>
      </c>
      <c r="G173" s="190"/>
      <c r="H173" s="190"/>
      <c r="I173" s="193"/>
      <c r="J173" s="246">
        <f>BK173</f>
        <v>0</v>
      </c>
      <c r="K173" s="190"/>
      <c r="L173" s="195"/>
      <c r="M173" s="196"/>
      <c r="N173" s="197"/>
      <c r="O173" s="197"/>
      <c r="P173" s="198">
        <f>SUM(P174:P181)</f>
        <v>0</v>
      </c>
      <c r="Q173" s="197"/>
      <c r="R173" s="198">
        <f>SUM(R174:R181)</f>
        <v>2.4319999999999999</v>
      </c>
      <c r="S173" s="197"/>
      <c r="T173" s="199">
        <f>SUM(T174:T181)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0" t="s">
        <v>22</v>
      </c>
      <c r="AT173" s="201" t="s">
        <v>76</v>
      </c>
      <c r="AU173" s="201" t="s">
        <v>22</v>
      </c>
      <c r="AY173" s="200" t="s">
        <v>120</v>
      </c>
      <c r="BK173" s="202">
        <f>SUM(BK174:BK181)</f>
        <v>0</v>
      </c>
    </row>
    <row r="174" s="2" customFormat="1" ht="16.5" customHeight="1">
      <c r="A174" s="39"/>
      <c r="B174" s="40"/>
      <c r="C174" s="203" t="s">
        <v>262</v>
      </c>
      <c r="D174" s="203" t="s">
        <v>122</v>
      </c>
      <c r="E174" s="204" t="s">
        <v>263</v>
      </c>
      <c r="F174" s="205" t="s">
        <v>264</v>
      </c>
      <c r="G174" s="206" t="s">
        <v>210</v>
      </c>
      <c r="H174" s="207">
        <v>8</v>
      </c>
      <c r="I174" s="208"/>
      <c r="J174" s="209">
        <f>ROUND(I174*H174,2)</f>
        <v>0</v>
      </c>
      <c r="K174" s="205" t="s">
        <v>126</v>
      </c>
      <c r="L174" s="45"/>
      <c r="M174" s="210" t="s">
        <v>20</v>
      </c>
      <c r="N174" s="211" t="s">
        <v>48</v>
      </c>
      <c r="O174" s="85"/>
      <c r="P174" s="212">
        <f>O174*H174</f>
        <v>0</v>
      </c>
      <c r="Q174" s="212">
        <v>0</v>
      </c>
      <c r="R174" s="212">
        <f>Q174*H174</f>
        <v>0</v>
      </c>
      <c r="S174" s="212">
        <v>0</v>
      </c>
      <c r="T174" s="21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4" t="s">
        <v>127</v>
      </c>
      <c r="AT174" s="214" t="s">
        <v>122</v>
      </c>
      <c r="AU174" s="214" t="s">
        <v>86</v>
      </c>
      <c r="AY174" s="18" t="s">
        <v>120</v>
      </c>
      <c r="BE174" s="215">
        <f>IF(N174="základní",J174,0)</f>
        <v>0</v>
      </c>
      <c r="BF174" s="215">
        <f>IF(N174="snížená",J174,0)</f>
        <v>0</v>
      </c>
      <c r="BG174" s="215">
        <f>IF(N174="zákl. přenesená",J174,0)</f>
        <v>0</v>
      </c>
      <c r="BH174" s="215">
        <f>IF(N174="sníž. přenesená",J174,0)</f>
        <v>0</v>
      </c>
      <c r="BI174" s="215">
        <f>IF(N174="nulová",J174,0)</f>
        <v>0</v>
      </c>
      <c r="BJ174" s="18" t="s">
        <v>22</v>
      </c>
      <c r="BK174" s="215">
        <f>ROUND(I174*H174,2)</f>
        <v>0</v>
      </c>
      <c r="BL174" s="18" t="s">
        <v>127</v>
      </c>
      <c r="BM174" s="214" t="s">
        <v>265</v>
      </c>
    </row>
    <row r="175" s="2" customFormat="1">
      <c r="A175" s="39"/>
      <c r="B175" s="40"/>
      <c r="C175" s="41"/>
      <c r="D175" s="216" t="s">
        <v>129</v>
      </c>
      <c r="E175" s="41"/>
      <c r="F175" s="217" t="s">
        <v>266</v>
      </c>
      <c r="G175" s="41"/>
      <c r="H175" s="41"/>
      <c r="I175" s="218"/>
      <c r="J175" s="41"/>
      <c r="K175" s="41"/>
      <c r="L175" s="45"/>
      <c r="M175" s="219"/>
      <c r="N175" s="22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129</v>
      </c>
      <c r="AU175" s="18" t="s">
        <v>86</v>
      </c>
    </row>
    <row r="176" s="2" customFormat="1">
      <c r="A176" s="39"/>
      <c r="B176" s="40"/>
      <c r="C176" s="41"/>
      <c r="D176" s="221" t="s">
        <v>131</v>
      </c>
      <c r="E176" s="41"/>
      <c r="F176" s="222" t="s">
        <v>267</v>
      </c>
      <c r="G176" s="41"/>
      <c r="H176" s="41"/>
      <c r="I176" s="218"/>
      <c r="J176" s="41"/>
      <c r="K176" s="41"/>
      <c r="L176" s="45"/>
      <c r="M176" s="219"/>
      <c r="N176" s="22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131</v>
      </c>
      <c r="AU176" s="18" t="s">
        <v>86</v>
      </c>
    </row>
    <row r="177" s="2" customFormat="1" ht="16.5" customHeight="1">
      <c r="A177" s="39"/>
      <c r="B177" s="40"/>
      <c r="C177" s="258" t="s">
        <v>268</v>
      </c>
      <c r="D177" s="258" t="s">
        <v>255</v>
      </c>
      <c r="E177" s="259" t="s">
        <v>269</v>
      </c>
      <c r="F177" s="260" t="s">
        <v>270</v>
      </c>
      <c r="G177" s="261" t="s">
        <v>210</v>
      </c>
      <c r="H177" s="262">
        <v>8</v>
      </c>
      <c r="I177" s="263"/>
      <c r="J177" s="264">
        <f>ROUND(I177*H177,2)</f>
        <v>0</v>
      </c>
      <c r="K177" s="260" t="s">
        <v>126</v>
      </c>
      <c r="L177" s="265"/>
      <c r="M177" s="266" t="s">
        <v>20</v>
      </c>
      <c r="N177" s="267" t="s">
        <v>48</v>
      </c>
      <c r="O177" s="85"/>
      <c r="P177" s="212">
        <f>O177*H177</f>
        <v>0</v>
      </c>
      <c r="Q177" s="212">
        <v>0.30399999999999999</v>
      </c>
      <c r="R177" s="212">
        <f>Q177*H177</f>
        <v>2.4319999999999999</v>
      </c>
      <c r="S177" s="212">
        <v>0</v>
      </c>
      <c r="T177" s="21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4" t="s">
        <v>159</v>
      </c>
      <c r="AT177" s="214" t="s">
        <v>255</v>
      </c>
      <c r="AU177" s="214" t="s">
        <v>86</v>
      </c>
      <c r="AY177" s="18" t="s">
        <v>120</v>
      </c>
      <c r="BE177" s="215">
        <f>IF(N177="základní",J177,0)</f>
        <v>0</v>
      </c>
      <c r="BF177" s="215">
        <f>IF(N177="snížená",J177,0)</f>
        <v>0</v>
      </c>
      <c r="BG177" s="215">
        <f>IF(N177="zákl. přenesená",J177,0)</f>
        <v>0</v>
      </c>
      <c r="BH177" s="215">
        <f>IF(N177="sníž. přenesená",J177,0)</f>
        <v>0</v>
      </c>
      <c r="BI177" s="215">
        <f>IF(N177="nulová",J177,0)</f>
        <v>0</v>
      </c>
      <c r="BJ177" s="18" t="s">
        <v>22</v>
      </c>
      <c r="BK177" s="215">
        <f>ROUND(I177*H177,2)</f>
        <v>0</v>
      </c>
      <c r="BL177" s="18" t="s">
        <v>127</v>
      </c>
      <c r="BM177" s="214" t="s">
        <v>271</v>
      </c>
    </row>
    <row r="178" s="2" customFormat="1">
      <c r="A178" s="39"/>
      <c r="B178" s="40"/>
      <c r="C178" s="41"/>
      <c r="D178" s="216" t="s">
        <v>129</v>
      </c>
      <c r="E178" s="41"/>
      <c r="F178" s="217" t="s">
        <v>270</v>
      </c>
      <c r="G178" s="41"/>
      <c r="H178" s="41"/>
      <c r="I178" s="218"/>
      <c r="J178" s="41"/>
      <c r="K178" s="41"/>
      <c r="L178" s="45"/>
      <c r="M178" s="219"/>
      <c r="N178" s="22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129</v>
      </c>
      <c r="AU178" s="18" t="s">
        <v>86</v>
      </c>
    </row>
    <row r="179" s="2" customFormat="1" ht="16.5" customHeight="1">
      <c r="A179" s="39"/>
      <c r="B179" s="40"/>
      <c r="C179" s="203" t="s">
        <v>272</v>
      </c>
      <c r="D179" s="203" t="s">
        <v>122</v>
      </c>
      <c r="E179" s="204" t="s">
        <v>273</v>
      </c>
      <c r="F179" s="205" t="s">
        <v>274</v>
      </c>
      <c r="G179" s="206" t="s">
        <v>275</v>
      </c>
      <c r="H179" s="207">
        <v>2.5139999999999998</v>
      </c>
      <c r="I179" s="208"/>
      <c r="J179" s="209">
        <f>ROUND(I179*H179,2)</f>
        <v>0</v>
      </c>
      <c r="K179" s="205" t="s">
        <v>126</v>
      </c>
      <c r="L179" s="45"/>
      <c r="M179" s="210" t="s">
        <v>20</v>
      </c>
      <c r="N179" s="211" t="s">
        <v>48</v>
      </c>
      <c r="O179" s="85"/>
      <c r="P179" s="212">
        <f>O179*H179</f>
        <v>0</v>
      </c>
      <c r="Q179" s="212">
        <v>0</v>
      </c>
      <c r="R179" s="212">
        <f>Q179*H179</f>
        <v>0</v>
      </c>
      <c r="S179" s="212">
        <v>0</v>
      </c>
      <c r="T179" s="21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4" t="s">
        <v>127</v>
      </c>
      <c r="AT179" s="214" t="s">
        <v>122</v>
      </c>
      <c r="AU179" s="214" t="s">
        <v>86</v>
      </c>
      <c r="AY179" s="18" t="s">
        <v>120</v>
      </c>
      <c r="BE179" s="215">
        <f>IF(N179="základní",J179,0)</f>
        <v>0</v>
      </c>
      <c r="BF179" s="215">
        <f>IF(N179="snížená",J179,0)</f>
        <v>0</v>
      </c>
      <c r="BG179" s="215">
        <f>IF(N179="zákl. přenesená",J179,0)</f>
        <v>0</v>
      </c>
      <c r="BH179" s="215">
        <f>IF(N179="sníž. přenesená",J179,0)</f>
        <v>0</v>
      </c>
      <c r="BI179" s="215">
        <f>IF(N179="nulová",J179,0)</f>
        <v>0</v>
      </c>
      <c r="BJ179" s="18" t="s">
        <v>22</v>
      </c>
      <c r="BK179" s="215">
        <f>ROUND(I179*H179,2)</f>
        <v>0</v>
      </c>
      <c r="BL179" s="18" t="s">
        <v>127</v>
      </c>
      <c r="BM179" s="214" t="s">
        <v>276</v>
      </c>
    </row>
    <row r="180" s="2" customFormat="1">
      <c r="A180" s="39"/>
      <c r="B180" s="40"/>
      <c r="C180" s="41"/>
      <c r="D180" s="216" t="s">
        <v>129</v>
      </c>
      <c r="E180" s="41"/>
      <c r="F180" s="217" t="s">
        <v>277</v>
      </c>
      <c r="G180" s="41"/>
      <c r="H180" s="41"/>
      <c r="I180" s="218"/>
      <c r="J180" s="41"/>
      <c r="K180" s="41"/>
      <c r="L180" s="45"/>
      <c r="M180" s="219"/>
      <c r="N180" s="220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129</v>
      </c>
      <c r="AU180" s="18" t="s">
        <v>86</v>
      </c>
    </row>
    <row r="181" s="2" customFormat="1">
      <c r="A181" s="39"/>
      <c r="B181" s="40"/>
      <c r="C181" s="41"/>
      <c r="D181" s="221" t="s">
        <v>131</v>
      </c>
      <c r="E181" s="41"/>
      <c r="F181" s="222" t="s">
        <v>278</v>
      </c>
      <c r="G181" s="41"/>
      <c r="H181" s="41"/>
      <c r="I181" s="218"/>
      <c r="J181" s="41"/>
      <c r="K181" s="41"/>
      <c r="L181" s="45"/>
      <c r="M181" s="268"/>
      <c r="N181" s="269"/>
      <c r="O181" s="270"/>
      <c r="P181" s="270"/>
      <c r="Q181" s="270"/>
      <c r="R181" s="270"/>
      <c r="S181" s="270"/>
      <c r="T181" s="271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131</v>
      </c>
      <c r="AU181" s="18" t="s">
        <v>86</v>
      </c>
    </row>
    <row r="182" s="2" customFormat="1" ht="6.96" customHeight="1">
      <c r="A182" s="39"/>
      <c r="B182" s="60"/>
      <c r="C182" s="61"/>
      <c r="D182" s="61"/>
      <c r="E182" s="61"/>
      <c r="F182" s="61"/>
      <c r="G182" s="61"/>
      <c r="H182" s="61"/>
      <c r="I182" s="61"/>
      <c r="J182" s="61"/>
      <c r="K182" s="61"/>
      <c r="L182" s="45"/>
      <c r="M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</row>
  </sheetData>
  <sheetProtection sheet="1" autoFilter="0" formatColumns="0" formatRows="0" objects="1" scenarios="1" spinCount="100000" saltValue="/bdUG2viZB5D1yyqJj/uqSXsfRv4BP/MeiLdPsWqiXR9jGlB/UO6h3lua8ezYFkvpJI5/mb8LMs68HyjRbhbnA==" hashValue="xj3nxZ49zEgNHX3cUHLol78uFSarog+FSkqPatXAHWLfaPhy3gxuDX3rBPdQiNwOXT2kHOfopZzHbvWSe1IHtQ==" algorithmName="SHA-512" password="CC35"/>
  <autoFilter ref="C81:K181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3_02/121151104"/>
    <hyperlink ref="F91" r:id="rId2" display="https://podminky.urs.cz/item/CS_URS_2023_02/132154201"/>
    <hyperlink ref="F96" r:id="rId3" display="https://podminky.urs.cz/item/CS_URS_2023_02/151101101"/>
    <hyperlink ref="F101" r:id="rId4" display="https://podminky.urs.cz/item/CS_URS_2023_02/151101111"/>
    <hyperlink ref="F105" r:id="rId5" display="https://podminky.urs.cz/item/CS_URS_2023_02/174251101"/>
    <hyperlink ref="F111" r:id="rId6" display="https://podminky.urs.cz/item/CS_URS_2023_02/175151101"/>
    <hyperlink ref="F117" r:id="rId7" display="https://podminky.urs.cz/item/CS_URS_2023_02/181111131"/>
    <hyperlink ref="F123" r:id="rId8" display="https://podminky.urs.cz/item/CS_URS_2023_02/181351004"/>
    <hyperlink ref="F129" r:id="rId9" display="https://podminky.urs.cz/item/CS_URS_2023_02/451595111"/>
    <hyperlink ref="F135" r:id="rId10" display="https://podminky.urs.cz/item/CS_URS_2023_02/810391111"/>
    <hyperlink ref="F139" r:id="rId11" display="https://podminky.urs.cz/item/CS_URS_2023_02/810391811"/>
    <hyperlink ref="F144" r:id="rId12" display="https://podminky.urs.cz/item/CS_URS_2023_02/899623141"/>
    <hyperlink ref="F160" r:id="rId13" display="https://podminky.urs.cz/item/CS_URS_2023_02/115001101"/>
    <hyperlink ref="F166" r:id="rId14" display="https://podminky.urs.cz/item/CS_URS_2023_02/181411121"/>
    <hyperlink ref="F176" r:id="rId15" display="https://podminky.urs.cz/item/CS_URS_2023_02/811387111"/>
    <hyperlink ref="F181" r:id="rId16" display="https://podminky.urs.cz/item/CS_URS_2023_02/998318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86</v>
      </c>
    </row>
    <row r="4" s="1" customFormat="1" ht="24.96" customHeight="1">
      <c r="B4" s="21"/>
      <c r="D4" s="131" t="s">
        <v>93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Údržba HOZ Kaplicko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279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19</v>
      </c>
      <c r="E11" s="39"/>
      <c r="F11" s="137" t="s">
        <v>20</v>
      </c>
      <c r="G11" s="39"/>
      <c r="H11" s="39"/>
      <c r="I11" s="133" t="s">
        <v>21</v>
      </c>
      <c r="J11" s="137" t="s">
        <v>20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23</v>
      </c>
      <c r="E12" s="39"/>
      <c r="F12" s="137" t="s">
        <v>280</v>
      </c>
      <c r="G12" s="39"/>
      <c r="H12" s="39"/>
      <c r="I12" s="133" t="s">
        <v>25</v>
      </c>
      <c r="J12" s="138" t="str">
        <f>'Rekapitulace stavby'!AN8</f>
        <v>14. 9. 2023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29</v>
      </c>
      <c r="E14" s="39"/>
      <c r="F14" s="39"/>
      <c r="G14" s="39"/>
      <c r="H14" s="39"/>
      <c r="I14" s="133" t="s">
        <v>30</v>
      </c>
      <c r="J14" s="137" t="s">
        <v>31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32</v>
      </c>
      <c r="F15" s="39"/>
      <c r="G15" s="39"/>
      <c r="H15" s="39"/>
      <c r="I15" s="133" t="s">
        <v>33</v>
      </c>
      <c r="J15" s="137" t="s">
        <v>20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34</v>
      </c>
      <c r="E17" s="39"/>
      <c r="F17" s="39"/>
      <c r="G17" s="39"/>
      <c r="H17" s="39"/>
      <c r="I17" s="133" t="s">
        <v>30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33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36</v>
      </c>
      <c r="E20" s="39"/>
      <c r="F20" s="39"/>
      <c r="G20" s="39"/>
      <c r="H20" s="39"/>
      <c r="I20" s="133" t="s">
        <v>30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33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38</v>
      </c>
      <c r="E23" s="39"/>
      <c r="F23" s="39"/>
      <c r="G23" s="39"/>
      <c r="H23" s="39"/>
      <c r="I23" s="133" t="s">
        <v>30</v>
      </c>
      <c r="J23" s="137" t="s">
        <v>20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97</v>
      </c>
      <c r="F24" s="39"/>
      <c r="G24" s="39"/>
      <c r="H24" s="39"/>
      <c r="I24" s="133" t="s">
        <v>33</v>
      </c>
      <c r="J24" s="137" t="s">
        <v>20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41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20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43</v>
      </c>
      <c r="E30" s="39"/>
      <c r="F30" s="39"/>
      <c r="G30" s="39"/>
      <c r="H30" s="39"/>
      <c r="I30" s="39"/>
      <c r="J30" s="145">
        <f>ROUND(J81,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45</v>
      </c>
      <c r="G32" s="39"/>
      <c r="H32" s="39"/>
      <c r="I32" s="146" t="s">
        <v>44</v>
      </c>
      <c r="J32" s="146" t="s">
        <v>46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47</v>
      </c>
      <c r="E33" s="133" t="s">
        <v>48</v>
      </c>
      <c r="F33" s="148">
        <f>ROUND((SUM(BE81:BE97)),  2)</f>
        <v>0</v>
      </c>
      <c r="G33" s="39"/>
      <c r="H33" s="39"/>
      <c r="I33" s="149">
        <v>0.20999999999999999</v>
      </c>
      <c r="J33" s="148">
        <f>ROUND(((SUM(BE81:BE97))*I33),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49</v>
      </c>
      <c r="F34" s="148">
        <f>ROUND((SUM(BF81:BF97)),  2)</f>
        <v>0</v>
      </c>
      <c r="G34" s="39"/>
      <c r="H34" s="39"/>
      <c r="I34" s="149">
        <v>0.14999999999999999</v>
      </c>
      <c r="J34" s="148">
        <f>ROUND(((SUM(BF81:BF97))*I34),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50</v>
      </c>
      <c r="F35" s="148">
        <f>ROUND((SUM(BG81:BG97)),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51</v>
      </c>
      <c r="F36" s="148">
        <f>ROUND((SUM(BH81:BH97)),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52</v>
      </c>
      <c r="F37" s="148">
        <f>ROUND((SUM(BI81:BI97)),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53</v>
      </c>
      <c r="E39" s="152"/>
      <c r="F39" s="152"/>
      <c r="G39" s="153" t="s">
        <v>54</v>
      </c>
      <c r="H39" s="154" t="s">
        <v>55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98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Údržba HOZ Kaplicko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 xml:space="preserve">204_469 - Údržba HOZ Kaplicko SO 2 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23</v>
      </c>
      <c r="D52" s="41"/>
      <c r="E52" s="41"/>
      <c r="F52" s="28" t="str">
        <f>F12</f>
        <v xml:space="preserve"> Slupenec</v>
      </c>
      <c r="G52" s="41"/>
      <c r="H52" s="41"/>
      <c r="I52" s="33" t="s">
        <v>25</v>
      </c>
      <c r="J52" s="73" t="str">
        <f>IF(J12="","",J12)</f>
        <v>14. 9. 2023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29</v>
      </c>
      <c r="D54" s="41"/>
      <c r="E54" s="41"/>
      <c r="F54" s="28" t="str">
        <f>E15</f>
        <v>SPÚ, OVHS České Budějovice</v>
      </c>
      <c r="G54" s="41"/>
      <c r="H54" s="41"/>
      <c r="I54" s="33" t="s">
        <v>36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34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>Ing. Karel Kahuda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99</v>
      </c>
      <c r="D57" s="163"/>
      <c r="E57" s="163"/>
      <c r="F57" s="163"/>
      <c r="G57" s="163"/>
      <c r="H57" s="163"/>
      <c r="I57" s="163"/>
      <c r="J57" s="164" t="s">
        <v>100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75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101</v>
      </c>
    </row>
    <row r="60" s="9" customFormat="1" ht="24.96" customHeight="1">
      <c r="A60" s="9"/>
      <c r="B60" s="166"/>
      <c r="C60" s="167"/>
      <c r="D60" s="168" t="s">
        <v>102</v>
      </c>
      <c r="E60" s="169"/>
      <c r="F60" s="169"/>
      <c r="G60" s="169"/>
      <c r="H60" s="169"/>
      <c r="I60" s="169"/>
      <c r="J60" s="170">
        <f>J82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104</v>
      </c>
      <c r="E61" s="175"/>
      <c r="F61" s="175"/>
      <c r="G61" s="175"/>
      <c r="H61" s="175"/>
      <c r="I61" s="175"/>
      <c r="J61" s="176">
        <f>J83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3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105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161" t="str">
        <f>E7</f>
        <v>Údržba HOZ Kaplicko</v>
      </c>
      <c r="F71" s="33"/>
      <c r="G71" s="33"/>
      <c r="H71" s="33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94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70" t="str">
        <f>E9</f>
        <v xml:space="preserve">204_469 - Údržba HOZ Kaplicko SO 2 </v>
      </c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23</v>
      </c>
      <c r="D75" s="41"/>
      <c r="E75" s="41"/>
      <c r="F75" s="28" t="str">
        <f>F12</f>
        <v xml:space="preserve"> Slupenec</v>
      </c>
      <c r="G75" s="41"/>
      <c r="H75" s="41"/>
      <c r="I75" s="33" t="s">
        <v>25</v>
      </c>
      <c r="J75" s="73" t="str">
        <f>IF(J12="","",J12)</f>
        <v>14. 9. 2023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15" customHeight="1">
      <c r="A77" s="39"/>
      <c r="B77" s="40"/>
      <c r="C77" s="33" t="s">
        <v>29</v>
      </c>
      <c r="D77" s="41"/>
      <c r="E77" s="41"/>
      <c r="F77" s="28" t="str">
        <f>E15</f>
        <v>SPÚ, OVHS České Budějovice</v>
      </c>
      <c r="G77" s="41"/>
      <c r="H77" s="41"/>
      <c r="I77" s="33" t="s">
        <v>36</v>
      </c>
      <c r="J77" s="37" t="str">
        <f>E21</f>
        <v xml:space="preserve"> 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34</v>
      </c>
      <c r="D78" s="41"/>
      <c r="E78" s="41"/>
      <c r="F78" s="28" t="str">
        <f>IF(E18="","",E18)</f>
        <v>Vyplň údaj</v>
      </c>
      <c r="G78" s="41"/>
      <c r="H78" s="41"/>
      <c r="I78" s="33" t="s">
        <v>38</v>
      </c>
      <c r="J78" s="37" t="str">
        <f>E24</f>
        <v>Ing. Karel Kahuda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78"/>
      <c r="B80" s="179"/>
      <c r="C80" s="180" t="s">
        <v>106</v>
      </c>
      <c r="D80" s="181" t="s">
        <v>62</v>
      </c>
      <c r="E80" s="181" t="s">
        <v>58</v>
      </c>
      <c r="F80" s="181" t="s">
        <v>59</v>
      </c>
      <c r="G80" s="181" t="s">
        <v>107</v>
      </c>
      <c r="H80" s="181" t="s">
        <v>108</v>
      </c>
      <c r="I80" s="181" t="s">
        <v>109</v>
      </c>
      <c r="J80" s="181" t="s">
        <v>100</v>
      </c>
      <c r="K80" s="182" t="s">
        <v>110</v>
      </c>
      <c r="L80" s="183"/>
      <c r="M80" s="93" t="s">
        <v>20</v>
      </c>
      <c r="N80" s="94" t="s">
        <v>47</v>
      </c>
      <c r="O80" s="94" t="s">
        <v>111</v>
      </c>
      <c r="P80" s="94" t="s">
        <v>112</v>
      </c>
      <c r="Q80" s="94" t="s">
        <v>113</v>
      </c>
      <c r="R80" s="94" t="s">
        <v>114</v>
      </c>
      <c r="S80" s="94" t="s">
        <v>115</v>
      </c>
      <c r="T80" s="95" t="s">
        <v>116</v>
      </c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</row>
    <row r="81" s="2" customFormat="1" ht="22.8" customHeight="1">
      <c r="A81" s="39"/>
      <c r="B81" s="40"/>
      <c r="C81" s="100" t="s">
        <v>117</v>
      </c>
      <c r="D81" s="41"/>
      <c r="E81" s="41"/>
      <c r="F81" s="41"/>
      <c r="G81" s="41"/>
      <c r="H81" s="41"/>
      <c r="I81" s="41"/>
      <c r="J81" s="184">
        <f>BK81</f>
        <v>0</v>
      </c>
      <c r="K81" s="41"/>
      <c r="L81" s="45"/>
      <c r="M81" s="96"/>
      <c r="N81" s="185"/>
      <c r="O81" s="97"/>
      <c r="P81" s="186">
        <f>P82</f>
        <v>0</v>
      </c>
      <c r="Q81" s="97"/>
      <c r="R81" s="186">
        <f>R82</f>
        <v>0.62718999999999991</v>
      </c>
      <c r="S81" s="97"/>
      <c r="T81" s="187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76</v>
      </c>
      <c r="AU81" s="18" t="s">
        <v>101</v>
      </c>
      <c r="BK81" s="188">
        <f>BK82</f>
        <v>0</v>
      </c>
    </row>
    <row r="82" s="12" customFormat="1" ht="25.92" customHeight="1">
      <c r="A82" s="12"/>
      <c r="B82" s="189"/>
      <c r="C82" s="190"/>
      <c r="D82" s="191" t="s">
        <v>76</v>
      </c>
      <c r="E82" s="192" t="s">
        <v>118</v>
      </c>
      <c r="F82" s="192" t="s">
        <v>119</v>
      </c>
      <c r="G82" s="190"/>
      <c r="H82" s="190"/>
      <c r="I82" s="193"/>
      <c r="J82" s="194">
        <f>BK82</f>
        <v>0</v>
      </c>
      <c r="K82" s="190"/>
      <c r="L82" s="195"/>
      <c r="M82" s="196"/>
      <c r="N82" s="197"/>
      <c r="O82" s="197"/>
      <c r="P82" s="198">
        <f>P83</f>
        <v>0</v>
      </c>
      <c r="Q82" s="197"/>
      <c r="R82" s="198">
        <f>R83</f>
        <v>0.62718999999999991</v>
      </c>
      <c r="S82" s="197"/>
      <c r="T82" s="199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0" t="s">
        <v>22</v>
      </c>
      <c r="AT82" s="201" t="s">
        <v>76</v>
      </c>
      <c r="AU82" s="201" t="s">
        <v>77</v>
      </c>
      <c r="AY82" s="200" t="s">
        <v>120</v>
      </c>
      <c r="BK82" s="202">
        <f>BK83</f>
        <v>0</v>
      </c>
    </row>
    <row r="83" s="12" customFormat="1" ht="22.8" customHeight="1">
      <c r="A83" s="12"/>
      <c r="B83" s="189"/>
      <c r="C83" s="190"/>
      <c r="D83" s="191" t="s">
        <v>76</v>
      </c>
      <c r="E83" s="245" t="s">
        <v>159</v>
      </c>
      <c r="F83" s="245" t="s">
        <v>261</v>
      </c>
      <c r="G83" s="190"/>
      <c r="H83" s="190"/>
      <c r="I83" s="193"/>
      <c r="J83" s="246">
        <f>BK83</f>
        <v>0</v>
      </c>
      <c r="K83" s="190"/>
      <c r="L83" s="195"/>
      <c r="M83" s="196"/>
      <c r="N83" s="197"/>
      <c r="O83" s="197"/>
      <c r="P83" s="198">
        <f>SUM(P84:P97)</f>
        <v>0</v>
      </c>
      <c r="Q83" s="197"/>
      <c r="R83" s="198">
        <f>SUM(R84:R97)</f>
        <v>0.62718999999999991</v>
      </c>
      <c r="S83" s="197"/>
      <c r="T83" s="199">
        <f>SUM(T84:T97)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22</v>
      </c>
      <c r="AT83" s="201" t="s">
        <v>76</v>
      </c>
      <c r="AU83" s="201" t="s">
        <v>22</v>
      </c>
      <c r="AY83" s="200" t="s">
        <v>120</v>
      </c>
      <c r="BK83" s="202">
        <f>SUM(BK84:BK97)</f>
        <v>0</v>
      </c>
    </row>
    <row r="84" s="2" customFormat="1" ht="16.5" customHeight="1">
      <c r="A84" s="39"/>
      <c r="B84" s="40"/>
      <c r="C84" s="203" t="s">
        <v>22</v>
      </c>
      <c r="D84" s="203" t="s">
        <v>122</v>
      </c>
      <c r="E84" s="204" t="s">
        <v>281</v>
      </c>
      <c r="F84" s="205" t="s">
        <v>282</v>
      </c>
      <c r="G84" s="206" t="s">
        <v>202</v>
      </c>
      <c r="H84" s="207">
        <v>2</v>
      </c>
      <c r="I84" s="208"/>
      <c r="J84" s="209">
        <f>ROUND(I84*H84,2)</f>
        <v>0</v>
      </c>
      <c r="K84" s="205" t="s">
        <v>126</v>
      </c>
      <c r="L84" s="45"/>
      <c r="M84" s="210" t="s">
        <v>20</v>
      </c>
      <c r="N84" s="211" t="s">
        <v>48</v>
      </c>
      <c r="O84" s="85"/>
      <c r="P84" s="212">
        <f>O84*H84</f>
        <v>0</v>
      </c>
      <c r="Q84" s="212">
        <v>0.010189999999999999</v>
      </c>
      <c r="R84" s="212">
        <f>Q84*H84</f>
        <v>0.020379999999999999</v>
      </c>
      <c r="S84" s="212">
        <v>0</v>
      </c>
      <c r="T84" s="213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4" t="s">
        <v>127</v>
      </c>
      <c r="AT84" s="214" t="s">
        <v>122</v>
      </c>
      <c r="AU84" s="214" t="s">
        <v>86</v>
      </c>
      <c r="AY84" s="18" t="s">
        <v>120</v>
      </c>
      <c r="BE84" s="215">
        <f>IF(N84="základní",J84,0)</f>
        <v>0</v>
      </c>
      <c r="BF84" s="215">
        <f>IF(N84="snížená",J84,0)</f>
        <v>0</v>
      </c>
      <c r="BG84" s="215">
        <f>IF(N84="zákl. přenesená",J84,0)</f>
        <v>0</v>
      </c>
      <c r="BH84" s="215">
        <f>IF(N84="sníž. přenesená",J84,0)</f>
        <v>0</v>
      </c>
      <c r="BI84" s="215">
        <f>IF(N84="nulová",J84,0)</f>
        <v>0</v>
      </c>
      <c r="BJ84" s="18" t="s">
        <v>22</v>
      </c>
      <c r="BK84" s="215">
        <f>ROUND(I84*H84,2)</f>
        <v>0</v>
      </c>
      <c r="BL84" s="18" t="s">
        <v>127</v>
      </c>
      <c r="BM84" s="214" t="s">
        <v>283</v>
      </c>
    </row>
    <row r="85" s="2" customFormat="1">
      <c r="A85" s="39"/>
      <c r="B85" s="40"/>
      <c r="C85" s="41"/>
      <c r="D85" s="216" t="s">
        <v>129</v>
      </c>
      <c r="E85" s="41"/>
      <c r="F85" s="217" t="s">
        <v>282</v>
      </c>
      <c r="G85" s="41"/>
      <c r="H85" s="41"/>
      <c r="I85" s="218"/>
      <c r="J85" s="41"/>
      <c r="K85" s="41"/>
      <c r="L85" s="45"/>
      <c r="M85" s="219"/>
      <c r="N85" s="220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129</v>
      </c>
      <c r="AU85" s="18" t="s">
        <v>86</v>
      </c>
    </row>
    <row r="86" s="2" customFormat="1">
      <c r="A86" s="39"/>
      <c r="B86" s="40"/>
      <c r="C86" s="41"/>
      <c r="D86" s="221" t="s">
        <v>131</v>
      </c>
      <c r="E86" s="41"/>
      <c r="F86" s="222" t="s">
        <v>284</v>
      </c>
      <c r="G86" s="41"/>
      <c r="H86" s="41"/>
      <c r="I86" s="218"/>
      <c r="J86" s="41"/>
      <c r="K86" s="41"/>
      <c r="L86" s="45"/>
      <c r="M86" s="219"/>
      <c r="N86" s="220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131</v>
      </c>
      <c r="AU86" s="18" t="s">
        <v>86</v>
      </c>
    </row>
    <row r="87" s="2" customFormat="1">
      <c r="A87" s="39"/>
      <c r="B87" s="40"/>
      <c r="C87" s="41"/>
      <c r="D87" s="216" t="s">
        <v>150</v>
      </c>
      <c r="E87" s="41"/>
      <c r="F87" s="244" t="s">
        <v>285</v>
      </c>
      <c r="G87" s="41"/>
      <c r="H87" s="41"/>
      <c r="I87" s="218"/>
      <c r="J87" s="41"/>
      <c r="K87" s="41"/>
      <c r="L87" s="45"/>
      <c r="M87" s="219"/>
      <c r="N87" s="220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150</v>
      </c>
      <c r="AU87" s="18" t="s">
        <v>86</v>
      </c>
    </row>
    <row r="88" s="2" customFormat="1" ht="16.5" customHeight="1">
      <c r="A88" s="39"/>
      <c r="B88" s="40"/>
      <c r="C88" s="203" t="s">
        <v>86</v>
      </c>
      <c r="D88" s="203" t="s">
        <v>122</v>
      </c>
      <c r="E88" s="204" t="s">
        <v>286</v>
      </c>
      <c r="F88" s="205" t="s">
        <v>287</v>
      </c>
      <c r="G88" s="206" t="s">
        <v>202</v>
      </c>
      <c r="H88" s="207">
        <v>3</v>
      </c>
      <c r="I88" s="208"/>
      <c r="J88" s="209">
        <f>ROUND(I88*H88,2)</f>
        <v>0</v>
      </c>
      <c r="K88" s="205" t="s">
        <v>126</v>
      </c>
      <c r="L88" s="45"/>
      <c r="M88" s="210" t="s">
        <v>20</v>
      </c>
      <c r="N88" s="211" t="s">
        <v>48</v>
      </c>
      <c r="O88" s="85"/>
      <c r="P88" s="212">
        <f>O88*H88</f>
        <v>0</v>
      </c>
      <c r="Q88" s="212">
        <v>0.039269999999999999</v>
      </c>
      <c r="R88" s="212">
        <f>Q88*H88</f>
        <v>0.11781</v>
      </c>
      <c r="S88" s="212">
        <v>0</v>
      </c>
      <c r="T88" s="21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4" t="s">
        <v>127</v>
      </c>
      <c r="AT88" s="214" t="s">
        <v>122</v>
      </c>
      <c r="AU88" s="214" t="s">
        <v>86</v>
      </c>
      <c r="AY88" s="18" t="s">
        <v>120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18" t="s">
        <v>22</v>
      </c>
      <c r="BK88" s="215">
        <f>ROUND(I88*H88,2)</f>
        <v>0</v>
      </c>
      <c r="BL88" s="18" t="s">
        <v>127</v>
      </c>
      <c r="BM88" s="214" t="s">
        <v>288</v>
      </c>
    </row>
    <row r="89" s="2" customFormat="1">
      <c r="A89" s="39"/>
      <c r="B89" s="40"/>
      <c r="C89" s="41"/>
      <c r="D89" s="216" t="s">
        <v>129</v>
      </c>
      <c r="E89" s="41"/>
      <c r="F89" s="217" t="s">
        <v>287</v>
      </c>
      <c r="G89" s="41"/>
      <c r="H89" s="41"/>
      <c r="I89" s="218"/>
      <c r="J89" s="41"/>
      <c r="K89" s="41"/>
      <c r="L89" s="45"/>
      <c r="M89" s="219"/>
      <c r="N89" s="220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129</v>
      </c>
      <c r="AU89" s="18" t="s">
        <v>86</v>
      </c>
    </row>
    <row r="90" s="2" customFormat="1">
      <c r="A90" s="39"/>
      <c r="B90" s="40"/>
      <c r="C90" s="41"/>
      <c r="D90" s="221" t="s">
        <v>131</v>
      </c>
      <c r="E90" s="41"/>
      <c r="F90" s="222" t="s">
        <v>289</v>
      </c>
      <c r="G90" s="41"/>
      <c r="H90" s="41"/>
      <c r="I90" s="218"/>
      <c r="J90" s="41"/>
      <c r="K90" s="41"/>
      <c r="L90" s="45"/>
      <c r="M90" s="219"/>
      <c r="N90" s="220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131</v>
      </c>
      <c r="AU90" s="18" t="s">
        <v>86</v>
      </c>
    </row>
    <row r="91" s="2" customFormat="1">
      <c r="A91" s="39"/>
      <c r="B91" s="40"/>
      <c r="C91" s="41"/>
      <c r="D91" s="216" t="s">
        <v>150</v>
      </c>
      <c r="E91" s="41"/>
      <c r="F91" s="244" t="s">
        <v>290</v>
      </c>
      <c r="G91" s="41"/>
      <c r="H91" s="41"/>
      <c r="I91" s="218"/>
      <c r="J91" s="41"/>
      <c r="K91" s="41"/>
      <c r="L91" s="45"/>
      <c r="M91" s="219"/>
      <c r="N91" s="220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150</v>
      </c>
      <c r="AU91" s="18" t="s">
        <v>86</v>
      </c>
    </row>
    <row r="92" s="2" customFormat="1" ht="16.5" customHeight="1">
      <c r="A92" s="39"/>
      <c r="B92" s="40"/>
      <c r="C92" s="258" t="s">
        <v>121</v>
      </c>
      <c r="D92" s="258" t="s">
        <v>255</v>
      </c>
      <c r="E92" s="259" t="s">
        <v>291</v>
      </c>
      <c r="F92" s="260" t="s">
        <v>292</v>
      </c>
      <c r="G92" s="261" t="s">
        <v>202</v>
      </c>
      <c r="H92" s="262">
        <v>3</v>
      </c>
      <c r="I92" s="263"/>
      <c r="J92" s="264">
        <f>ROUND(I92*H92,2)</f>
        <v>0</v>
      </c>
      <c r="K92" s="260" t="s">
        <v>126</v>
      </c>
      <c r="L92" s="265"/>
      <c r="M92" s="266" t="s">
        <v>20</v>
      </c>
      <c r="N92" s="267" t="s">
        <v>48</v>
      </c>
      <c r="O92" s="85"/>
      <c r="P92" s="212">
        <f>O92*H92</f>
        <v>0</v>
      </c>
      <c r="Q92" s="212">
        <v>0.16300000000000001</v>
      </c>
      <c r="R92" s="212">
        <f>Q92*H92</f>
        <v>0.48899999999999999</v>
      </c>
      <c r="S92" s="212">
        <v>0</v>
      </c>
      <c r="T92" s="21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4" t="s">
        <v>159</v>
      </c>
      <c r="AT92" s="214" t="s">
        <v>255</v>
      </c>
      <c r="AU92" s="214" t="s">
        <v>86</v>
      </c>
      <c r="AY92" s="18" t="s">
        <v>120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18" t="s">
        <v>22</v>
      </c>
      <c r="BK92" s="215">
        <f>ROUND(I92*H92,2)</f>
        <v>0</v>
      </c>
      <c r="BL92" s="18" t="s">
        <v>127</v>
      </c>
      <c r="BM92" s="214" t="s">
        <v>293</v>
      </c>
    </row>
    <row r="93" s="2" customFormat="1">
      <c r="A93" s="39"/>
      <c r="B93" s="40"/>
      <c r="C93" s="41"/>
      <c r="D93" s="216" t="s">
        <v>129</v>
      </c>
      <c r="E93" s="41"/>
      <c r="F93" s="217" t="s">
        <v>292</v>
      </c>
      <c r="G93" s="41"/>
      <c r="H93" s="41"/>
      <c r="I93" s="218"/>
      <c r="J93" s="41"/>
      <c r="K93" s="41"/>
      <c r="L93" s="45"/>
      <c r="M93" s="219"/>
      <c r="N93" s="22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129</v>
      </c>
      <c r="AU93" s="18" t="s">
        <v>86</v>
      </c>
    </row>
    <row r="94" s="2" customFormat="1">
      <c r="A94" s="39"/>
      <c r="B94" s="40"/>
      <c r="C94" s="41"/>
      <c r="D94" s="216" t="s">
        <v>150</v>
      </c>
      <c r="E94" s="41"/>
      <c r="F94" s="244" t="s">
        <v>294</v>
      </c>
      <c r="G94" s="41"/>
      <c r="H94" s="41"/>
      <c r="I94" s="218"/>
      <c r="J94" s="41"/>
      <c r="K94" s="41"/>
      <c r="L94" s="45"/>
      <c r="M94" s="219"/>
      <c r="N94" s="22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150</v>
      </c>
      <c r="AU94" s="18" t="s">
        <v>86</v>
      </c>
    </row>
    <row r="95" s="2" customFormat="1" ht="16.5" customHeight="1">
      <c r="A95" s="39"/>
      <c r="B95" s="40"/>
      <c r="C95" s="203" t="s">
        <v>127</v>
      </c>
      <c r="D95" s="203" t="s">
        <v>122</v>
      </c>
      <c r="E95" s="204" t="s">
        <v>273</v>
      </c>
      <c r="F95" s="205" t="s">
        <v>274</v>
      </c>
      <c r="G95" s="206" t="s">
        <v>275</v>
      </c>
      <c r="H95" s="207">
        <v>0.627</v>
      </c>
      <c r="I95" s="208"/>
      <c r="J95" s="209">
        <f>ROUND(I95*H95,2)</f>
        <v>0</v>
      </c>
      <c r="K95" s="205" t="s">
        <v>126</v>
      </c>
      <c r="L95" s="45"/>
      <c r="M95" s="210" t="s">
        <v>20</v>
      </c>
      <c r="N95" s="211" t="s">
        <v>48</v>
      </c>
      <c r="O95" s="85"/>
      <c r="P95" s="212">
        <f>O95*H95</f>
        <v>0</v>
      </c>
      <c r="Q95" s="212">
        <v>0</v>
      </c>
      <c r="R95" s="212">
        <f>Q95*H95</f>
        <v>0</v>
      </c>
      <c r="S95" s="212">
        <v>0</v>
      </c>
      <c r="T95" s="21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4" t="s">
        <v>127</v>
      </c>
      <c r="AT95" s="214" t="s">
        <v>122</v>
      </c>
      <c r="AU95" s="214" t="s">
        <v>86</v>
      </c>
      <c r="AY95" s="18" t="s">
        <v>120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18" t="s">
        <v>22</v>
      </c>
      <c r="BK95" s="215">
        <f>ROUND(I95*H95,2)</f>
        <v>0</v>
      </c>
      <c r="BL95" s="18" t="s">
        <v>127</v>
      </c>
      <c r="BM95" s="214" t="s">
        <v>295</v>
      </c>
    </row>
    <row r="96" s="2" customFormat="1">
      <c r="A96" s="39"/>
      <c r="B96" s="40"/>
      <c r="C96" s="41"/>
      <c r="D96" s="216" t="s">
        <v>129</v>
      </c>
      <c r="E96" s="41"/>
      <c r="F96" s="217" t="s">
        <v>277</v>
      </c>
      <c r="G96" s="41"/>
      <c r="H96" s="41"/>
      <c r="I96" s="218"/>
      <c r="J96" s="41"/>
      <c r="K96" s="41"/>
      <c r="L96" s="45"/>
      <c r="M96" s="219"/>
      <c r="N96" s="22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129</v>
      </c>
      <c r="AU96" s="18" t="s">
        <v>86</v>
      </c>
    </row>
    <row r="97" s="2" customFormat="1">
      <c r="A97" s="39"/>
      <c r="B97" s="40"/>
      <c r="C97" s="41"/>
      <c r="D97" s="221" t="s">
        <v>131</v>
      </c>
      <c r="E97" s="41"/>
      <c r="F97" s="222" t="s">
        <v>278</v>
      </c>
      <c r="G97" s="41"/>
      <c r="H97" s="41"/>
      <c r="I97" s="218"/>
      <c r="J97" s="41"/>
      <c r="K97" s="41"/>
      <c r="L97" s="45"/>
      <c r="M97" s="268"/>
      <c r="N97" s="269"/>
      <c r="O97" s="270"/>
      <c r="P97" s="270"/>
      <c r="Q97" s="270"/>
      <c r="R97" s="270"/>
      <c r="S97" s="270"/>
      <c r="T97" s="271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131</v>
      </c>
      <c r="AU97" s="18" t="s">
        <v>86</v>
      </c>
    </row>
    <row r="98" s="2" customFormat="1" ht="6.96" customHeight="1">
      <c r="A98" s="39"/>
      <c r="B98" s="60"/>
      <c r="C98" s="61"/>
      <c r="D98" s="61"/>
      <c r="E98" s="61"/>
      <c r="F98" s="61"/>
      <c r="G98" s="61"/>
      <c r="H98" s="61"/>
      <c r="I98" s="61"/>
      <c r="J98" s="61"/>
      <c r="K98" s="61"/>
      <c r="L98" s="45"/>
      <c r="M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</sheetData>
  <sheetProtection sheet="1" autoFilter="0" formatColumns="0" formatRows="0" objects="1" scenarios="1" spinCount="100000" saltValue="dh+sB1pcj98eb0TqT49mfd9fKNWdQNgig9bK+gc77iVlchGRsM+MtAsYRjpdxG2uEFQ4ET2oE4XXKp4wkSaM6g==" hashValue="5VnzXE/wzp+Oq/lruK4rIqWtK9uram/m7eOvSu1Q5vxRaALuOyvywylQSTzMSd9hHj9gzOmKiqZ11ZscVRb0tA==" algorithmName="SHA-512" password="CC35"/>
  <autoFilter ref="C80:K97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6" r:id="rId1" display="https://podminky.urs.cz/item/CS_URS_2023_02/894411311"/>
    <hyperlink ref="F90" r:id="rId2" display="https://podminky.urs.cz/item/CS_URS_2023_02/894414211"/>
    <hyperlink ref="F97" r:id="rId3" display="https://podminky.urs.cz/item/CS_URS_2023_02/998318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86</v>
      </c>
    </row>
    <row r="4" s="1" customFormat="1" ht="24.96" customHeight="1">
      <c r="B4" s="21"/>
      <c r="D4" s="131" t="s">
        <v>93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Údržba HOZ Kaplicko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296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19</v>
      </c>
      <c r="E11" s="39"/>
      <c r="F11" s="137" t="s">
        <v>20</v>
      </c>
      <c r="G11" s="39"/>
      <c r="H11" s="39"/>
      <c r="I11" s="133" t="s">
        <v>21</v>
      </c>
      <c r="J11" s="137" t="s">
        <v>20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23</v>
      </c>
      <c r="E12" s="39"/>
      <c r="F12" s="137" t="s">
        <v>297</v>
      </c>
      <c r="G12" s="39"/>
      <c r="H12" s="39"/>
      <c r="I12" s="133" t="s">
        <v>25</v>
      </c>
      <c r="J12" s="138" t="str">
        <f>'Rekapitulace stavby'!AN8</f>
        <v>14. 9. 2023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29</v>
      </c>
      <c r="E14" s="39"/>
      <c r="F14" s="39"/>
      <c r="G14" s="39"/>
      <c r="H14" s="39"/>
      <c r="I14" s="133" t="s">
        <v>30</v>
      </c>
      <c r="J14" s="137" t="s">
        <v>31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32</v>
      </c>
      <c r="F15" s="39"/>
      <c r="G15" s="39"/>
      <c r="H15" s="39"/>
      <c r="I15" s="133" t="s">
        <v>33</v>
      </c>
      <c r="J15" s="137" t="s">
        <v>20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34</v>
      </c>
      <c r="E17" s="39"/>
      <c r="F17" s="39"/>
      <c r="G17" s="39"/>
      <c r="H17" s="39"/>
      <c r="I17" s="133" t="s">
        <v>30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33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36</v>
      </c>
      <c r="E20" s="39"/>
      <c r="F20" s="39"/>
      <c r="G20" s="39"/>
      <c r="H20" s="39"/>
      <c r="I20" s="133" t="s">
        <v>30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33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38</v>
      </c>
      <c r="E23" s="39"/>
      <c r="F23" s="39"/>
      <c r="G23" s="39"/>
      <c r="H23" s="39"/>
      <c r="I23" s="133" t="s">
        <v>30</v>
      </c>
      <c r="J23" s="137" t="s">
        <v>20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298</v>
      </c>
      <c r="F24" s="39"/>
      <c r="G24" s="39"/>
      <c r="H24" s="39"/>
      <c r="I24" s="133" t="s">
        <v>33</v>
      </c>
      <c r="J24" s="137" t="s">
        <v>20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41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20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43</v>
      </c>
      <c r="E30" s="39"/>
      <c r="F30" s="39"/>
      <c r="G30" s="39"/>
      <c r="H30" s="39"/>
      <c r="I30" s="39"/>
      <c r="J30" s="145">
        <f>ROUND(J81,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45</v>
      </c>
      <c r="G32" s="39"/>
      <c r="H32" s="39"/>
      <c r="I32" s="146" t="s">
        <v>44</v>
      </c>
      <c r="J32" s="146" t="s">
        <v>46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47</v>
      </c>
      <c r="E33" s="133" t="s">
        <v>48</v>
      </c>
      <c r="F33" s="148">
        <f>ROUND((SUM(BE81:BE115)),  2)</f>
        <v>0</v>
      </c>
      <c r="G33" s="39"/>
      <c r="H33" s="39"/>
      <c r="I33" s="149">
        <v>0.20999999999999999</v>
      </c>
      <c r="J33" s="148">
        <f>ROUND(((SUM(BE81:BE115))*I33),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49</v>
      </c>
      <c r="F34" s="148">
        <f>ROUND((SUM(BF81:BF115)),  2)</f>
        <v>0</v>
      </c>
      <c r="G34" s="39"/>
      <c r="H34" s="39"/>
      <c r="I34" s="149">
        <v>0.14999999999999999</v>
      </c>
      <c r="J34" s="148">
        <f>ROUND(((SUM(BF81:BF115))*I34),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50</v>
      </c>
      <c r="F35" s="148">
        <f>ROUND((SUM(BG81:BG115)),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51</v>
      </c>
      <c r="F36" s="148">
        <f>ROUND((SUM(BH81:BH115)),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52</v>
      </c>
      <c r="F37" s="148">
        <f>ROUND((SUM(BI81:BI115)),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53</v>
      </c>
      <c r="E39" s="152"/>
      <c r="F39" s="152"/>
      <c r="G39" s="153" t="s">
        <v>54</v>
      </c>
      <c r="H39" s="154" t="s">
        <v>55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98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Údržba HOZ Kaplicko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203_562 - Údržba HOZ Kaplicko SO 3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23</v>
      </c>
      <c r="D52" s="41"/>
      <c r="E52" s="41"/>
      <c r="F52" s="28" t="str">
        <f>F12</f>
        <v>Žďár u Kaplice</v>
      </c>
      <c r="G52" s="41"/>
      <c r="H52" s="41"/>
      <c r="I52" s="33" t="s">
        <v>25</v>
      </c>
      <c r="J52" s="73" t="str">
        <f>IF(J12="","",J12)</f>
        <v>14. 9. 2023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29</v>
      </c>
      <c r="D54" s="41"/>
      <c r="E54" s="41"/>
      <c r="F54" s="28" t="str">
        <f>E15</f>
        <v>SPÚ, OVHS České Budějovice</v>
      </c>
      <c r="G54" s="41"/>
      <c r="H54" s="41"/>
      <c r="I54" s="33" t="s">
        <v>36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34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>Bc. Karel Janeček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99</v>
      </c>
      <c r="D57" s="163"/>
      <c r="E57" s="163"/>
      <c r="F57" s="163"/>
      <c r="G57" s="163"/>
      <c r="H57" s="163"/>
      <c r="I57" s="163"/>
      <c r="J57" s="164" t="s">
        <v>100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75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101</v>
      </c>
    </row>
    <row r="60" s="9" customFormat="1" ht="24.96" customHeight="1">
      <c r="A60" s="9"/>
      <c r="B60" s="166"/>
      <c r="C60" s="167"/>
      <c r="D60" s="168" t="s">
        <v>102</v>
      </c>
      <c r="E60" s="169"/>
      <c r="F60" s="169"/>
      <c r="G60" s="169"/>
      <c r="H60" s="169"/>
      <c r="I60" s="169"/>
      <c r="J60" s="170">
        <f>J82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103</v>
      </c>
      <c r="E61" s="175"/>
      <c r="F61" s="175"/>
      <c r="G61" s="175"/>
      <c r="H61" s="175"/>
      <c r="I61" s="175"/>
      <c r="J61" s="176">
        <f>J83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3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105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161" t="str">
        <f>E7</f>
        <v>Údržba HOZ Kaplicko</v>
      </c>
      <c r="F71" s="33"/>
      <c r="G71" s="33"/>
      <c r="H71" s="33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94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70" t="str">
        <f>E9</f>
        <v>203_562 - Údržba HOZ Kaplicko SO 3</v>
      </c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23</v>
      </c>
      <c r="D75" s="41"/>
      <c r="E75" s="41"/>
      <c r="F75" s="28" t="str">
        <f>F12</f>
        <v>Žďár u Kaplice</v>
      </c>
      <c r="G75" s="41"/>
      <c r="H75" s="41"/>
      <c r="I75" s="33" t="s">
        <v>25</v>
      </c>
      <c r="J75" s="73" t="str">
        <f>IF(J12="","",J12)</f>
        <v>14. 9. 2023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15" customHeight="1">
      <c r="A77" s="39"/>
      <c r="B77" s="40"/>
      <c r="C77" s="33" t="s">
        <v>29</v>
      </c>
      <c r="D77" s="41"/>
      <c r="E77" s="41"/>
      <c r="F77" s="28" t="str">
        <f>E15</f>
        <v>SPÚ, OVHS České Budějovice</v>
      </c>
      <c r="G77" s="41"/>
      <c r="H77" s="41"/>
      <c r="I77" s="33" t="s">
        <v>36</v>
      </c>
      <c r="J77" s="37" t="str">
        <f>E21</f>
        <v xml:space="preserve"> 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34</v>
      </c>
      <c r="D78" s="41"/>
      <c r="E78" s="41"/>
      <c r="F78" s="28" t="str">
        <f>IF(E18="","",E18)</f>
        <v>Vyplň údaj</v>
      </c>
      <c r="G78" s="41"/>
      <c r="H78" s="41"/>
      <c r="I78" s="33" t="s">
        <v>38</v>
      </c>
      <c r="J78" s="37" t="str">
        <f>E24</f>
        <v>Bc. Karel Janeček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78"/>
      <c r="B80" s="179"/>
      <c r="C80" s="180" t="s">
        <v>106</v>
      </c>
      <c r="D80" s="181" t="s">
        <v>62</v>
      </c>
      <c r="E80" s="181" t="s">
        <v>58</v>
      </c>
      <c r="F80" s="181" t="s">
        <v>59</v>
      </c>
      <c r="G80" s="181" t="s">
        <v>107</v>
      </c>
      <c r="H80" s="181" t="s">
        <v>108</v>
      </c>
      <c r="I80" s="181" t="s">
        <v>109</v>
      </c>
      <c r="J80" s="181" t="s">
        <v>100</v>
      </c>
      <c r="K80" s="182" t="s">
        <v>110</v>
      </c>
      <c r="L80" s="183"/>
      <c r="M80" s="93" t="s">
        <v>20</v>
      </c>
      <c r="N80" s="94" t="s">
        <v>47</v>
      </c>
      <c r="O80" s="94" t="s">
        <v>111</v>
      </c>
      <c r="P80" s="94" t="s">
        <v>112</v>
      </c>
      <c r="Q80" s="94" t="s">
        <v>113</v>
      </c>
      <c r="R80" s="94" t="s">
        <v>114</v>
      </c>
      <c r="S80" s="94" t="s">
        <v>115</v>
      </c>
      <c r="T80" s="95" t="s">
        <v>116</v>
      </c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</row>
    <row r="81" s="2" customFormat="1" ht="22.8" customHeight="1">
      <c r="A81" s="39"/>
      <c r="B81" s="40"/>
      <c r="C81" s="100" t="s">
        <v>117</v>
      </c>
      <c r="D81" s="41"/>
      <c r="E81" s="41"/>
      <c r="F81" s="41"/>
      <c r="G81" s="41"/>
      <c r="H81" s="41"/>
      <c r="I81" s="41"/>
      <c r="J81" s="184">
        <f>BK81</f>
        <v>0</v>
      </c>
      <c r="K81" s="41"/>
      <c r="L81" s="45"/>
      <c r="M81" s="96"/>
      <c r="N81" s="185"/>
      <c r="O81" s="97"/>
      <c r="P81" s="186">
        <f>P82</f>
        <v>0</v>
      </c>
      <c r="Q81" s="97"/>
      <c r="R81" s="186">
        <f>R82</f>
        <v>0</v>
      </c>
      <c r="S81" s="97"/>
      <c r="T81" s="187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76</v>
      </c>
      <c r="AU81" s="18" t="s">
        <v>101</v>
      </c>
      <c r="BK81" s="188">
        <f>BK82</f>
        <v>0</v>
      </c>
    </row>
    <row r="82" s="12" customFormat="1" ht="25.92" customHeight="1">
      <c r="A82" s="12"/>
      <c r="B82" s="189"/>
      <c r="C82" s="190"/>
      <c r="D82" s="191" t="s">
        <v>76</v>
      </c>
      <c r="E82" s="192" t="s">
        <v>118</v>
      </c>
      <c r="F82" s="192" t="s">
        <v>119</v>
      </c>
      <c r="G82" s="190"/>
      <c r="H82" s="190"/>
      <c r="I82" s="193"/>
      <c r="J82" s="194">
        <f>BK82</f>
        <v>0</v>
      </c>
      <c r="K82" s="190"/>
      <c r="L82" s="195"/>
      <c r="M82" s="196"/>
      <c r="N82" s="197"/>
      <c r="O82" s="197"/>
      <c r="P82" s="198">
        <f>P83</f>
        <v>0</v>
      </c>
      <c r="Q82" s="197"/>
      <c r="R82" s="198">
        <f>R83</f>
        <v>0</v>
      </c>
      <c r="S82" s="197"/>
      <c r="T82" s="199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0" t="s">
        <v>22</v>
      </c>
      <c r="AT82" s="201" t="s">
        <v>76</v>
      </c>
      <c r="AU82" s="201" t="s">
        <v>77</v>
      </c>
      <c r="AY82" s="200" t="s">
        <v>120</v>
      </c>
      <c r="BK82" s="202">
        <f>BK83</f>
        <v>0</v>
      </c>
    </row>
    <row r="83" s="12" customFormat="1" ht="22.8" customHeight="1">
      <c r="A83" s="12"/>
      <c r="B83" s="189"/>
      <c r="C83" s="190"/>
      <c r="D83" s="191" t="s">
        <v>76</v>
      </c>
      <c r="E83" s="245" t="s">
        <v>22</v>
      </c>
      <c r="F83" s="245" t="s">
        <v>237</v>
      </c>
      <c r="G83" s="190"/>
      <c r="H83" s="190"/>
      <c r="I83" s="193"/>
      <c r="J83" s="246">
        <f>BK83</f>
        <v>0</v>
      </c>
      <c r="K83" s="190"/>
      <c r="L83" s="195"/>
      <c r="M83" s="196"/>
      <c r="N83" s="197"/>
      <c r="O83" s="197"/>
      <c r="P83" s="198">
        <f>SUM(P84:P115)</f>
        <v>0</v>
      </c>
      <c r="Q83" s="197"/>
      <c r="R83" s="198">
        <f>SUM(R84:R115)</f>
        <v>0</v>
      </c>
      <c r="S83" s="197"/>
      <c r="T83" s="199">
        <f>SUM(T84:T115)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22</v>
      </c>
      <c r="AT83" s="201" t="s">
        <v>76</v>
      </c>
      <c r="AU83" s="201" t="s">
        <v>22</v>
      </c>
      <c r="AY83" s="200" t="s">
        <v>120</v>
      </c>
      <c r="BK83" s="202">
        <f>SUM(BK84:BK115)</f>
        <v>0</v>
      </c>
    </row>
    <row r="84" s="2" customFormat="1" ht="16.5" customHeight="1">
      <c r="A84" s="39"/>
      <c r="B84" s="40"/>
      <c r="C84" s="203" t="s">
        <v>22</v>
      </c>
      <c r="D84" s="203" t="s">
        <v>122</v>
      </c>
      <c r="E84" s="204" t="s">
        <v>299</v>
      </c>
      <c r="F84" s="205" t="s">
        <v>300</v>
      </c>
      <c r="G84" s="206" t="s">
        <v>301</v>
      </c>
      <c r="H84" s="207">
        <v>0.048000000000000001</v>
      </c>
      <c r="I84" s="208"/>
      <c r="J84" s="209">
        <f>ROUND(I84*H84,2)</f>
        <v>0</v>
      </c>
      <c r="K84" s="205" t="s">
        <v>126</v>
      </c>
      <c r="L84" s="45"/>
      <c r="M84" s="210" t="s">
        <v>20</v>
      </c>
      <c r="N84" s="211" t="s">
        <v>48</v>
      </c>
      <c r="O84" s="85"/>
      <c r="P84" s="212">
        <f>O84*H84</f>
        <v>0</v>
      </c>
      <c r="Q84" s="212">
        <v>0</v>
      </c>
      <c r="R84" s="212">
        <f>Q84*H84</f>
        <v>0</v>
      </c>
      <c r="S84" s="212">
        <v>0</v>
      </c>
      <c r="T84" s="213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4" t="s">
        <v>127</v>
      </c>
      <c r="AT84" s="214" t="s">
        <v>122</v>
      </c>
      <c r="AU84" s="214" t="s">
        <v>86</v>
      </c>
      <c r="AY84" s="18" t="s">
        <v>120</v>
      </c>
      <c r="BE84" s="215">
        <f>IF(N84="základní",J84,0)</f>
        <v>0</v>
      </c>
      <c r="BF84" s="215">
        <f>IF(N84="snížená",J84,0)</f>
        <v>0</v>
      </c>
      <c r="BG84" s="215">
        <f>IF(N84="zákl. přenesená",J84,0)</f>
        <v>0</v>
      </c>
      <c r="BH84" s="215">
        <f>IF(N84="sníž. přenesená",J84,0)</f>
        <v>0</v>
      </c>
      <c r="BI84" s="215">
        <f>IF(N84="nulová",J84,0)</f>
        <v>0</v>
      </c>
      <c r="BJ84" s="18" t="s">
        <v>22</v>
      </c>
      <c r="BK84" s="215">
        <f>ROUND(I84*H84,2)</f>
        <v>0</v>
      </c>
      <c r="BL84" s="18" t="s">
        <v>127</v>
      </c>
      <c r="BM84" s="214" t="s">
        <v>302</v>
      </c>
    </row>
    <row r="85" s="2" customFormat="1">
      <c r="A85" s="39"/>
      <c r="B85" s="40"/>
      <c r="C85" s="41"/>
      <c r="D85" s="216" t="s">
        <v>129</v>
      </c>
      <c r="E85" s="41"/>
      <c r="F85" s="217" t="s">
        <v>303</v>
      </c>
      <c r="G85" s="41"/>
      <c r="H85" s="41"/>
      <c r="I85" s="218"/>
      <c r="J85" s="41"/>
      <c r="K85" s="41"/>
      <c r="L85" s="45"/>
      <c r="M85" s="219"/>
      <c r="N85" s="220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129</v>
      </c>
      <c r="AU85" s="18" t="s">
        <v>86</v>
      </c>
    </row>
    <row r="86" s="2" customFormat="1">
      <c r="A86" s="39"/>
      <c r="B86" s="40"/>
      <c r="C86" s="41"/>
      <c r="D86" s="221" t="s">
        <v>131</v>
      </c>
      <c r="E86" s="41"/>
      <c r="F86" s="222" t="s">
        <v>304</v>
      </c>
      <c r="G86" s="41"/>
      <c r="H86" s="41"/>
      <c r="I86" s="218"/>
      <c r="J86" s="41"/>
      <c r="K86" s="41"/>
      <c r="L86" s="45"/>
      <c r="M86" s="219"/>
      <c r="N86" s="220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131</v>
      </c>
      <c r="AU86" s="18" t="s">
        <v>86</v>
      </c>
    </row>
    <row r="87" s="14" customFormat="1">
      <c r="A87" s="14"/>
      <c r="B87" s="233"/>
      <c r="C87" s="234"/>
      <c r="D87" s="216" t="s">
        <v>133</v>
      </c>
      <c r="E87" s="235" t="s">
        <v>20</v>
      </c>
      <c r="F87" s="236" t="s">
        <v>305</v>
      </c>
      <c r="G87" s="234"/>
      <c r="H87" s="237">
        <v>0.048000000000000001</v>
      </c>
      <c r="I87" s="238"/>
      <c r="J87" s="234"/>
      <c r="K87" s="234"/>
      <c r="L87" s="239"/>
      <c r="M87" s="240"/>
      <c r="N87" s="241"/>
      <c r="O87" s="241"/>
      <c r="P87" s="241"/>
      <c r="Q87" s="241"/>
      <c r="R87" s="241"/>
      <c r="S87" s="241"/>
      <c r="T87" s="242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43" t="s">
        <v>133</v>
      </c>
      <c r="AU87" s="243" t="s">
        <v>86</v>
      </c>
      <c r="AV87" s="14" t="s">
        <v>86</v>
      </c>
      <c r="AW87" s="14" t="s">
        <v>40</v>
      </c>
      <c r="AX87" s="14" t="s">
        <v>22</v>
      </c>
      <c r="AY87" s="243" t="s">
        <v>120</v>
      </c>
    </row>
    <row r="88" s="2" customFormat="1" ht="16.5" customHeight="1">
      <c r="A88" s="39"/>
      <c r="B88" s="40"/>
      <c r="C88" s="203" t="s">
        <v>86</v>
      </c>
      <c r="D88" s="203" t="s">
        <v>122</v>
      </c>
      <c r="E88" s="204" t="s">
        <v>306</v>
      </c>
      <c r="F88" s="205" t="s">
        <v>307</v>
      </c>
      <c r="G88" s="206" t="s">
        <v>125</v>
      </c>
      <c r="H88" s="207">
        <v>18</v>
      </c>
      <c r="I88" s="208"/>
      <c r="J88" s="209">
        <f>ROUND(I88*H88,2)</f>
        <v>0</v>
      </c>
      <c r="K88" s="205" t="s">
        <v>126</v>
      </c>
      <c r="L88" s="45"/>
      <c r="M88" s="210" t="s">
        <v>20</v>
      </c>
      <c r="N88" s="211" t="s">
        <v>48</v>
      </c>
      <c r="O88" s="85"/>
      <c r="P88" s="212">
        <f>O88*H88</f>
        <v>0</v>
      </c>
      <c r="Q88" s="212">
        <v>0</v>
      </c>
      <c r="R88" s="212">
        <f>Q88*H88</f>
        <v>0</v>
      </c>
      <c r="S88" s="212">
        <v>0</v>
      </c>
      <c r="T88" s="21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4" t="s">
        <v>127</v>
      </c>
      <c r="AT88" s="214" t="s">
        <v>122</v>
      </c>
      <c r="AU88" s="214" t="s">
        <v>86</v>
      </c>
      <c r="AY88" s="18" t="s">
        <v>120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18" t="s">
        <v>22</v>
      </c>
      <c r="BK88" s="215">
        <f>ROUND(I88*H88,2)</f>
        <v>0</v>
      </c>
      <c r="BL88" s="18" t="s">
        <v>127</v>
      </c>
      <c r="BM88" s="214" t="s">
        <v>308</v>
      </c>
    </row>
    <row r="89" s="2" customFormat="1">
      <c r="A89" s="39"/>
      <c r="B89" s="40"/>
      <c r="C89" s="41"/>
      <c r="D89" s="216" t="s">
        <v>129</v>
      </c>
      <c r="E89" s="41"/>
      <c r="F89" s="217" t="s">
        <v>309</v>
      </c>
      <c r="G89" s="41"/>
      <c r="H89" s="41"/>
      <c r="I89" s="218"/>
      <c r="J89" s="41"/>
      <c r="K89" s="41"/>
      <c r="L89" s="45"/>
      <c r="M89" s="219"/>
      <c r="N89" s="220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129</v>
      </c>
      <c r="AU89" s="18" t="s">
        <v>86</v>
      </c>
    </row>
    <row r="90" s="2" customFormat="1">
      <c r="A90" s="39"/>
      <c r="B90" s="40"/>
      <c r="C90" s="41"/>
      <c r="D90" s="221" t="s">
        <v>131</v>
      </c>
      <c r="E90" s="41"/>
      <c r="F90" s="222" t="s">
        <v>310</v>
      </c>
      <c r="G90" s="41"/>
      <c r="H90" s="41"/>
      <c r="I90" s="218"/>
      <c r="J90" s="41"/>
      <c r="K90" s="41"/>
      <c r="L90" s="45"/>
      <c r="M90" s="219"/>
      <c r="N90" s="220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131</v>
      </c>
      <c r="AU90" s="18" t="s">
        <v>86</v>
      </c>
    </row>
    <row r="91" s="14" customFormat="1">
      <c r="A91" s="14"/>
      <c r="B91" s="233"/>
      <c r="C91" s="234"/>
      <c r="D91" s="216" t="s">
        <v>133</v>
      </c>
      <c r="E91" s="235" t="s">
        <v>20</v>
      </c>
      <c r="F91" s="236" t="s">
        <v>311</v>
      </c>
      <c r="G91" s="234"/>
      <c r="H91" s="237">
        <v>18</v>
      </c>
      <c r="I91" s="238"/>
      <c r="J91" s="234"/>
      <c r="K91" s="234"/>
      <c r="L91" s="239"/>
      <c r="M91" s="240"/>
      <c r="N91" s="241"/>
      <c r="O91" s="241"/>
      <c r="P91" s="241"/>
      <c r="Q91" s="241"/>
      <c r="R91" s="241"/>
      <c r="S91" s="241"/>
      <c r="T91" s="242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3" t="s">
        <v>133</v>
      </c>
      <c r="AU91" s="243" t="s">
        <v>86</v>
      </c>
      <c r="AV91" s="14" t="s">
        <v>86</v>
      </c>
      <c r="AW91" s="14" t="s">
        <v>40</v>
      </c>
      <c r="AX91" s="14" t="s">
        <v>22</v>
      </c>
      <c r="AY91" s="243" t="s">
        <v>120</v>
      </c>
    </row>
    <row r="92" s="2" customFormat="1" ht="16.5" customHeight="1">
      <c r="A92" s="39"/>
      <c r="B92" s="40"/>
      <c r="C92" s="203" t="s">
        <v>312</v>
      </c>
      <c r="D92" s="203" t="s">
        <v>122</v>
      </c>
      <c r="E92" s="204" t="s">
        <v>313</v>
      </c>
      <c r="F92" s="205" t="s">
        <v>314</v>
      </c>
      <c r="G92" s="206" t="s">
        <v>138</v>
      </c>
      <c r="H92" s="207">
        <v>8.4000000000000004</v>
      </c>
      <c r="I92" s="208"/>
      <c r="J92" s="209">
        <f>ROUND(I92*H92,2)</f>
        <v>0</v>
      </c>
      <c r="K92" s="205" t="s">
        <v>126</v>
      </c>
      <c r="L92" s="45"/>
      <c r="M92" s="210" t="s">
        <v>20</v>
      </c>
      <c r="N92" s="211" t="s">
        <v>48</v>
      </c>
      <c r="O92" s="85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4" t="s">
        <v>127</v>
      </c>
      <c r="AT92" s="214" t="s">
        <v>122</v>
      </c>
      <c r="AU92" s="214" t="s">
        <v>86</v>
      </c>
      <c r="AY92" s="18" t="s">
        <v>120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18" t="s">
        <v>22</v>
      </c>
      <c r="BK92" s="215">
        <f>ROUND(I92*H92,2)</f>
        <v>0</v>
      </c>
      <c r="BL92" s="18" t="s">
        <v>127</v>
      </c>
      <c r="BM92" s="214" t="s">
        <v>315</v>
      </c>
    </row>
    <row r="93" s="2" customFormat="1">
      <c r="A93" s="39"/>
      <c r="B93" s="40"/>
      <c r="C93" s="41"/>
      <c r="D93" s="216" t="s">
        <v>129</v>
      </c>
      <c r="E93" s="41"/>
      <c r="F93" s="217" t="s">
        <v>316</v>
      </c>
      <c r="G93" s="41"/>
      <c r="H93" s="41"/>
      <c r="I93" s="218"/>
      <c r="J93" s="41"/>
      <c r="K93" s="41"/>
      <c r="L93" s="45"/>
      <c r="M93" s="219"/>
      <c r="N93" s="22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129</v>
      </c>
      <c r="AU93" s="18" t="s">
        <v>86</v>
      </c>
    </row>
    <row r="94" s="2" customFormat="1">
      <c r="A94" s="39"/>
      <c r="B94" s="40"/>
      <c r="C94" s="41"/>
      <c r="D94" s="221" t="s">
        <v>131</v>
      </c>
      <c r="E94" s="41"/>
      <c r="F94" s="222" t="s">
        <v>317</v>
      </c>
      <c r="G94" s="41"/>
      <c r="H94" s="41"/>
      <c r="I94" s="218"/>
      <c r="J94" s="41"/>
      <c r="K94" s="41"/>
      <c r="L94" s="45"/>
      <c r="M94" s="219"/>
      <c r="N94" s="22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131</v>
      </c>
      <c r="AU94" s="18" t="s">
        <v>86</v>
      </c>
    </row>
    <row r="95" s="14" customFormat="1">
      <c r="A95" s="14"/>
      <c r="B95" s="233"/>
      <c r="C95" s="234"/>
      <c r="D95" s="216" t="s">
        <v>133</v>
      </c>
      <c r="E95" s="235" t="s">
        <v>20</v>
      </c>
      <c r="F95" s="236" t="s">
        <v>318</v>
      </c>
      <c r="G95" s="234"/>
      <c r="H95" s="237">
        <v>8.4000000000000004</v>
      </c>
      <c r="I95" s="238"/>
      <c r="J95" s="234"/>
      <c r="K95" s="234"/>
      <c r="L95" s="239"/>
      <c r="M95" s="240"/>
      <c r="N95" s="241"/>
      <c r="O95" s="241"/>
      <c r="P95" s="241"/>
      <c r="Q95" s="241"/>
      <c r="R95" s="241"/>
      <c r="S95" s="241"/>
      <c r="T95" s="242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3" t="s">
        <v>133</v>
      </c>
      <c r="AU95" s="243" t="s">
        <v>86</v>
      </c>
      <c r="AV95" s="14" t="s">
        <v>86</v>
      </c>
      <c r="AW95" s="14" t="s">
        <v>40</v>
      </c>
      <c r="AX95" s="14" t="s">
        <v>22</v>
      </c>
      <c r="AY95" s="243" t="s">
        <v>120</v>
      </c>
    </row>
    <row r="96" s="2" customFormat="1" ht="21.75" customHeight="1">
      <c r="A96" s="39"/>
      <c r="B96" s="40"/>
      <c r="C96" s="203" t="s">
        <v>127</v>
      </c>
      <c r="D96" s="203" t="s">
        <v>122</v>
      </c>
      <c r="E96" s="204" t="s">
        <v>319</v>
      </c>
      <c r="F96" s="205" t="s">
        <v>320</v>
      </c>
      <c r="G96" s="206" t="s">
        <v>138</v>
      </c>
      <c r="H96" s="207">
        <v>8.4000000000000004</v>
      </c>
      <c r="I96" s="208"/>
      <c r="J96" s="209">
        <f>ROUND(I96*H96,2)</f>
        <v>0</v>
      </c>
      <c r="K96" s="205" t="s">
        <v>126</v>
      </c>
      <c r="L96" s="45"/>
      <c r="M96" s="210" t="s">
        <v>20</v>
      </c>
      <c r="N96" s="211" t="s">
        <v>48</v>
      </c>
      <c r="O96" s="85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4" t="s">
        <v>127</v>
      </c>
      <c r="AT96" s="214" t="s">
        <v>122</v>
      </c>
      <c r="AU96" s="214" t="s">
        <v>86</v>
      </c>
      <c r="AY96" s="18" t="s">
        <v>120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18" t="s">
        <v>22</v>
      </c>
      <c r="BK96" s="215">
        <f>ROUND(I96*H96,2)</f>
        <v>0</v>
      </c>
      <c r="BL96" s="18" t="s">
        <v>127</v>
      </c>
      <c r="BM96" s="214" t="s">
        <v>321</v>
      </c>
    </row>
    <row r="97" s="2" customFormat="1">
      <c r="A97" s="39"/>
      <c r="B97" s="40"/>
      <c r="C97" s="41"/>
      <c r="D97" s="216" t="s">
        <v>129</v>
      </c>
      <c r="E97" s="41"/>
      <c r="F97" s="217" t="s">
        <v>322</v>
      </c>
      <c r="G97" s="41"/>
      <c r="H97" s="41"/>
      <c r="I97" s="218"/>
      <c r="J97" s="41"/>
      <c r="K97" s="41"/>
      <c r="L97" s="45"/>
      <c r="M97" s="219"/>
      <c r="N97" s="22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129</v>
      </c>
      <c r="AU97" s="18" t="s">
        <v>86</v>
      </c>
    </row>
    <row r="98" s="2" customFormat="1">
      <c r="A98" s="39"/>
      <c r="B98" s="40"/>
      <c r="C98" s="41"/>
      <c r="D98" s="221" t="s">
        <v>131</v>
      </c>
      <c r="E98" s="41"/>
      <c r="F98" s="222" t="s">
        <v>323</v>
      </c>
      <c r="G98" s="41"/>
      <c r="H98" s="41"/>
      <c r="I98" s="218"/>
      <c r="J98" s="41"/>
      <c r="K98" s="41"/>
      <c r="L98" s="45"/>
      <c r="M98" s="219"/>
      <c r="N98" s="22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131</v>
      </c>
      <c r="AU98" s="18" t="s">
        <v>86</v>
      </c>
    </row>
    <row r="99" s="14" customFormat="1">
      <c r="A99" s="14"/>
      <c r="B99" s="233"/>
      <c r="C99" s="234"/>
      <c r="D99" s="216" t="s">
        <v>133</v>
      </c>
      <c r="E99" s="235" t="s">
        <v>20</v>
      </c>
      <c r="F99" s="236" t="s">
        <v>324</v>
      </c>
      <c r="G99" s="234"/>
      <c r="H99" s="237">
        <v>8.4000000000000004</v>
      </c>
      <c r="I99" s="238"/>
      <c r="J99" s="234"/>
      <c r="K99" s="234"/>
      <c r="L99" s="239"/>
      <c r="M99" s="240"/>
      <c r="N99" s="241"/>
      <c r="O99" s="241"/>
      <c r="P99" s="241"/>
      <c r="Q99" s="241"/>
      <c r="R99" s="241"/>
      <c r="S99" s="241"/>
      <c r="T99" s="242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3" t="s">
        <v>133</v>
      </c>
      <c r="AU99" s="243" t="s">
        <v>86</v>
      </c>
      <c r="AV99" s="14" t="s">
        <v>86</v>
      </c>
      <c r="AW99" s="14" t="s">
        <v>40</v>
      </c>
      <c r="AX99" s="14" t="s">
        <v>22</v>
      </c>
      <c r="AY99" s="243" t="s">
        <v>120</v>
      </c>
    </row>
    <row r="100" s="2" customFormat="1" ht="16.5" customHeight="1">
      <c r="A100" s="39"/>
      <c r="B100" s="40"/>
      <c r="C100" s="203" t="s">
        <v>121</v>
      </c>
      <c r="D100" s="203" t="s">
        <v>122</v>
      </c>
      <c r="E100" s="204" t="s">
        <v>325</v>
      </c>
      <c r="F100" s="205" t="s">
        <v>326</v>
      </c>
      <c r="G100" s="206" t="s">
        <v>138</v>
      </c>
      <c r="H100" s="207">
        <v>8.4000000000000004</v>
      </c>
      <c r="I100" s="208"/>
      <c r="J100" s="209">
        <f>ROUND(I100*H100,2)</f>
        <v>0</v>
      </c>
      <c r="K100" s="205" t="s">
        <v>126</v>
      </c>
      <c r="L100" s="45"/>
      <c r="M100" s="210" t="s">
        <v>20</v>
      </c>
      <c r="N100" s="211" t="s">
        <v>48</v>
      </c>
      <c r="O100" s="85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4" t="s">
        <v>127</v>
      </c>
      <c r="AT100" s="214" t="s">
        <v>122</v>
      </c>
      <c r="AU100" s="214" t="s">
        <v>86</v>
      </c>
      <c r="AY100" s="18" t="s">
        <v>120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18" t="s">
        <v>22</v>
      </c>
      <c r="BK100" s="215">
        <f>ROUND(I100*H100,2)</f>
        <v>0</v>
      </c>
      <c r="BL100" s="18" t="s">
        <v>127</v>
      </c>
      <c r="BM100" s="214" t="s">
        <v>327</v>
      </c>
    </row>
    <row r="101" s="2" customFormat="1">
      <c r="A101" s="39"/>
      <c r="B101" s="40"/>
      <c r="C101" s="41"/>
      <c r="D101" s="216" t="s">
        <v>129</v>
      </c>
      <c r="E101" s="41"/>
      <c r="F101" s="217" t="s">
        <v>328</v>
      </c>
      <c r="G101" s="41"/>
      <c r="H101" s="41"/>
      <c r="I101" s="218"/>
      <c r="J101" s="41"/>
      <c r="K101" s="41"/>
      <c r="L101" s="45"/>
      <c r="M101" s="219"/>
      <c r="N101" s="22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129</v>
      </c>
      <c r="AU101" s="18" t="s">
        <v>86</v>
      </c>
    </row>
    <row r="102" s="2" customFormat="1">
      <c r="A102" s="39"/>
      <c r="B102" s="40"/>
      <c r="C102" s="41"/>
      <c r="D102" s="221" t="s">
        <v>131</v>
      </c>
      <c r="E102" s="41"/>
      <c r="F102" s="222" t="s">
        <v>329</v>
      </c>
      <c r="G102" s="41"/>
      <c r="H102" s="41"/>
      <c r="I102" s="218"/>
      <c r="J102" s="41"/>
      <c r="K102" s="41"/>
      <c r="L102" s="45"/>
      <c r="M102" s="219"/>
      <c r="N102" s="22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131</v>
      </c>
      <c r="AU102" s="18" t="s">
        <v>86</v>
      </c>
    </row>
    <row r="103" s="14" customFormat="1">
      <c r="A103" s="14"/>
      <c r="B103" s="233"/>
      <c r="C103" s="234"/>
      <c r="D103" s="216" t="s">
        <v>133</v>
      </c>
      <c r="E103" s="235" t="s">
        <v>20</v>
      </c>
      <c r="F103" s="236" t="s">
        <v>324</v>
      </c>
      <c r="G103" s="234"/>
      <c r="H103" s="237">
        <v>8.4000000000000004</v>
      </c>
      <c r="I103" s="238"/>
      <c r="J103" s="234"/>
      <c r="K103" s="234"/>
      <c r="L103" s="239"/>
      <c r="M103" s="240"/>
      <c r="N103" s="241"/>
      <c r="O103" s="241"/>
      <c r="P103" s="241"/>
      <c r="Q103" s="241"/>
      <c r="R103" s="241"/>
      <c r="S103" s="241"/>
      <c r="T103" s="242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3" t="s">
        <v>133</v>
      </c>
      <c r="AU103" s="243" t="s">
        <v>86</v>
      </c>
      <c r="AV103" s="14" t="s">
        <v>86</v>
      </c>
      <c r="AW103" s="14" t="s">
        <v>40</v>
      </c>
      <c r="AX103" s="14" t="s">
        <v>22</v>
      </c>
      <c r="AY103" s="243" t="s">
        <v>120</v>
      </c>
    </row>
    <row r="104" s="2" customFormat="1" ht="16.5" customHeight="1">
      <c r="A104" s="39"/>
      <c r="B104" s="40"/>
      <c r="C104" s="203" t="s">
        <v>144</v>
      </c>
      <c r="D104" s="203" t="s">
        <v>122</v>
      </c>
      <c r="E104" s="204" t="s">
        <v>330</v>
      </c>
      <c r="F104" s="205" t="s">
        <v>331</v>
      </c>
      <c r="G104" s="206" t="s">
        <v>301</v>
      </c>
      <c r="H104" s="207">
        <v>0.048000000000000001</v>
      </c>
      <c r="I104" s="208"/>
      <c r="J104" s="209">
        <f>ROUND(I104*H104,2)</f>
        <v>0</v>
      </c>
      <c r="K104" s="205" t="s">
        <v>126</v>
      </c>
      <c r="L104" s="45"/>
      <c r="M104" s="210" t="s">
        <v>20</v>
      </c>
      <c r="N104" s="211" t="s">
        <v>48</v>
      </c>
      <c r="O104" s="85"/>
      <c r="P104" s="212">
        <f>O104*H104</f>
        <v>0</v>
      </c>
      <c r="Q104" s="212">
        <v>0</v>
      </c>
      <c r="R104" s="212">
        <f>Q104*H104</f>
        <v>0</v>
      </c>
      <c r="S104" s="212">
        <v>0</v>
      </c>
      <c r="T104" s="21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4" t="s">
        <v>127</v>
      </c>
      <c r="AT104" s="214" t="s">
        <v>122</v>
      </c>
      <c r="AU104" s="214" t="s">
        <v>86</v>
      </c>
      <c r="AY104" s="18" t="s">
        <v>120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18" t="s">
        <v>22</v>
      </c>
      <c r="BK104" s="215">
        <f>ROUND(I104*H104,2)</f>
        <v>0</v>
      </c>
      <c r="BL104" s="18" t="s">
        <v>127</v>
      </c>
      <c r="BM104" s="214" t="s">
        <v>332</v>
      </c>
    </row>
    <row r="105" s="2" customFormat="1">
      <c r="A105" s="39"/>
      <c r="B105" s="40"/>
      <c r="C105" s="41"/>
      <c r="D105" s="216" t="s">
        <v>129</v>
      </c>
      <c r="E105" s="41"/>
      <c r="F105" s="217" t="s">
        <v>333</v>
      </c>
      <c r="G105" s="41"/>
      <c r="H105" s="41"/>
      <c r="I105" s="218"/>
      <c r="J105" s="41"/>
      <c r="K105" s="41"/>
      <c r="L105" s="45"/>
      <c r="M105" s="219"/>
      <c r="N105" s="22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129</v>
      </c>
      <c r="AU105" s="18" t="s">
        <v>86</v>
      </c>
    </row>
    <row r="106" s="2" customFormat="1">
      <c r="A106" s="39"/>
      <c r="B106" s="40"/>
      <c r="C106" s="41"/>
      <c r="D106" s="221" t="s">
        <v>131</v>
      </c>
      <c r="E106" s="41"/>
      <c r="F106" s="222" t="s">
        <v>334</v>
      </c>
      <c r="G106" s="41"/>
      <c r="H106" s="41"/>
      <c r="I106" s="218"/>
      <c r="J106" s="41"/>
      <c r="K106" s="41"/>
      <c r="L106" s="45"/>
      <c r="M106" s="219"/>
      <c r="N106" s="22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131</v>
      </c>
      <c r="AU106" s="18" t="s">
        <v>86</v>
      </c>
    </row>
    <row r="107" s="14" customFormat="1">
      <c r="A107" s="14"/>
      <c r="B107" s="233"/>
      <c r="C107" s="234"/>
      <c r="D107" s="216" t="s">
        <v>133</v>
      </c>
      <c r="E107" s="235" t="s">
        <v>20</v>
      </c>
      <c r="F107" s="236" t="s">
        <v>335</v>
      </c>
      <c r="G107" s="234"/>
      <c r="H107" s="237">
        <v>0.048000000000000001</v>
      </c>
      <c r="I107" s="238"/>
      <c r="J107" s="234"/>
      <c r="K107" s="234"/>
      <c r="L107" s="239"/>
      <c r="M107" s="240"/>
      <c r="N107" s="241"/>
      <c r="O107" s="241"/>
      <c r="P107" s="241"/>
      <c r="Q107" s="241"/>
      <c r="R107" s="241"/>
      <c r="S107" s="241"/>
      <c r="T107" s="242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3" t="s">
        <v>133</v>
      </c>
      <c r="AU107" s="243" t="s">
        <v>86</v>
      </c>
      <c r="AV107" s="14" t="s">
        <v>86</v>
      </c>
      <c r="AW107" s="14" t="s">
        <v>40</v>
      </c>
      <c r="AX107" s="14" t="s">
        <v>22</v>
      </c>
      <c r="AY107" s="243" t="s">
        <v>120</v>
      </c>
    </row>
    <row r="108" s="2" customFormat="1" ht="24.15" customHeight="1">
      <c r="A108" s="39"/>
      <c r="B108" s="40"/>
      <c r="C108" s="203" t="s">
        <v>153</v>
      </c>
      <c r="D108" s="203" t="s">
        <v>122</v>
      </c>
      <c r="E108" s="204" t="s">
        <v>336</v>
      </c>
      <c r="F108" s="205" t="s">
        <v>337</v>
      </c>
      <c r="G108" s="206" t="s">
        <v>125</v>
      </c>
      <c r="H108" s="207">
        <v>18</v>
      </c>
      <c r="I108" s="208"/>
      <c r="J108" s="209">
        <f>ROUND(I108*H108,2)</f>
        <v>0</v>
      </c>
      <c r="K108" s="205" t="s">
        <v>20</v>
      </c>
      <c r="L108" s="45"/>
      <c r="M108" s="210" t="s">
        <v>20</v>
      </c>
      <c r="N108" s="211" t="s">
        <v>48</v>
      </c>
      <c r="O108" s="85"/>
      <c r="P108" s="212">
        <f>O108*H108</f>
        <v>0</v>
      </c>
      <c r="Q108" s="212">
        <v>0</v>
      </c>
      <c r="R108" s="212">
        <f>Q108*H108</f>
        <v>0</v>
      </c>
      <c r="S108" s="212">
        <v>0</v>
      </c>
      <c r="T108" s="21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4" t="s">
        <v>127</v>
      </c>
      <c r="AT108" s="214" t="s">
        <v>122</v>
      </c>
      <c r="AU108" s="214" t="s">
        <v>86</v>
      </c>
      <c r="AY108" s="18" t="s">
        <v>120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18" t="s">
        <v>22</v>
      </c>
      <c r="BK108" s="215">
        <f>ROUND(I108*H108,2)</f>
        <v>0</v>
      </c>
      <c r="BL108" s="18" t="s">
        <v>127</v>
      </c>
      <c r="BM108" s="214" t="s">
        <v>338</v>
      </c>
    </row>
    <row r="109" s="2" customFormat="1">
      <c r="A109" s="39"/>
      <c r="B109" s="40"/>
      <c r="C109" s="41"/>
      <c r="D109" s="216" t="s">
        <v>129</v>
      </c>
      <c r="E109" s="41"/>
      <c r="F109" s="217" t="s">
        <v>339</v>
      </c>
      <c r="G109" s="41"/>
      <c r="H109" s="41"/>
      <c r="I109" s="218"/>
      <c r="J109" s="41"/>
      <c r="K109" s="41"/>
      <c r="L109" s="45"/>
      <c r="M109" s="219"/>
      <c r="N109" s="22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129</v>
      </c>
      <c r="AU109" s="18" t="s">
        <v>86</v>
      </c>
    </row>
    <row r="110" s="2" customFormat="1">
      <c r="A110" s="39"/>
      <c r="B110" s="40"/>
      <c r="C110" s="41"/>
      <c r="D110" s="216" t="s">
        <v>150</v>
      </c>
      <c r="E110" s="41"/>
      <c r="F110" s="244" t="s">
        <v>340</v>
      </c>
      <c r="G110" s="41"/>
      <c r="H110" s="41"/>
      <c r="I110" s="218"/>
      <c r="J110" s="41"/>
      <c r="K110" s="41"/>
      <c r="L110" s="45"/>
      <c r="M110" s="219"/>
      <c r="N110" s="22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150</v>
      </c>
      <c r="AU110" s="18" t="s">
        <v>86</v>
      </c>
    </row>
    <row r="111" s="14" customFormat="1">
      <c r="A111" s="14"/>
      <c r="B111" s="233"/>
      <c r="C111" s="234"/>
      <c r="D111" s="216" t="s">
        <v>133</v>
      </c>
      <c r="E111" s="235" t="s">
        <v>20</v>
      </c>
      <c r="F111" s="236" t="s">
        <v>272</v>
      </c>
      <c r="G111" s="234"/>
      <c r="H111" s="237">
        <v>18</v>
      </c>
      <c r="I111" s="238"/>
      <c r="J111" s="234"/>
      <c r="K111" s="234"/>
      <c r="L111" s="239"/>
      <c r="M111" s="240"/>
      <c r="N111" s="241"/>
      <c r="O111" s="241"/>
      <c r="P111" s="241"/>
      <c r="Q111" s="241"/>
      <c r="R111" s="241"/>
      <c r="S111" s="241"/>
      <c r="T111" s="24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3" t="s">
        <v>133</v>
      </c>
      <c r="AU111" s="243" t="s">
        <v>86</v>
      </c>
      <c r="AV111" s="14" t="s">
        <v>86</v>
      </c>
      <c r="AW111" s="14" t="s">
        <v>40</v>
      </c>
      <c r="AX111" s="14" t="s">
        <v>22</v>
      </c>
      <c r="AY111" s="243" t="s">
        <v>120</v>
      </c>
    </row>
    <row r="112" s="2" customFormat="1" ht="21.75" customHeight="1">
      <c r="A112" s="39"/>
      <c r="B112" s="40"/>
      <c r="C112" s="203" t="s">
        <v>159</v>
      </c>
      <c r="D112" s="203" t="s">
        <v>122</v>
      </c>
      <c r="E112" s="204" t="s">
        <v>341</v>
      </c>
      <c r="F112" s="205" t="s">
        <v>342</v>
      </c>
      <c r="G112" s="206" t="s">
        <v>301</v>
      </c>
      <c r="H112" s="207">
        <v>0.048000000000000001</v>
      </c>
      <c r="I112" s="208"/>
      <c r="J112" s="209">
        <f>ROUND(I112*H112,2)</f>
        <v>0</v>
      </c>
      <c r="K112" s="205" t="s">
        <v>20</v>
      </c>
      <c r="L112" s="45"/>
      <c r="M112" s="210" t="s">
        <v>20</v>
      </c>
      <c r="N112" s="211" t="s">
        <v>48</v>
      </c>
      <c r="O112" s="85"/>
      <c r="P112" s="212">
        <f>O112*H112</f>
        <v>0</v>
      </c>
      <c r="Q112" s="212">
        <v>0</v>
      </c>
      <c r="R112" s="212">
        <f>Q112*H112</f>
        <v>0</v>
      </c>
      <c r="S112" s="212">
        <v>0</v>
      </c>
      <c r="T112" s="21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4" t="s">
        <v>127</v>
      </c>
      <c r="AT112" s="214" t="s">
        <v>122</v>
      </c>
      <c r="AU112" s="214" t="s">
        <v>86</v>
      </c>
      <c r="AY112" s="18" t="s">
        <v>120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18" t="s">
        <v>22</v>
      </c>
      <c r="BK112" s="215">
        <f>ROUND(I112*H112,2)</f>
        <v>0</v>
      </c>
      <c r="BL112" s="18" t="s">
        <v>127</v>
      </c>
      <c r="BM112" s="214" t="s">
        <v>343</v>
      </c>
    </row>
    <row r="113" s="2" customFormat="1">
      <c r="A113" s="39"/>
      <c r="B113" s="40"/>
      <c r="C113" s="41"/>
      <c r="D113" s="216" t="s">
        <v>129</v>
      </c>
      <c r="E113" s="41"/>
      <c r="F113" s="217" t="s">
        <v>344</v>
      </c>
      <c r="G113" s="41"/>
      <c r="H113" s="41"/>
      <c r="I113" s="218"/>
      <c r="J113" s="41"/>
      <c r="K113" s="41"/>
      <c r="L113" s="45"/>
      <c r="M113" s="219"/>
      <c r="N113" s="22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129</v>
      </c>
      <c r="AU113" s="18" t="s">
        <v>86</v>
      </c>
    </row>
    <row r="114" s="2" customFormat="1">
      <c r="A114" s="39"/>
      <c r="B114" s="40"/>
      <c r="C114" s="41"/>
      <c r="D114" s="216" t="s">
        <v>150</v>
      </c>
      <c r="E114" s="41"/>
      <c r="F114" s="244" t="s">
        <v>345</v>
      </c>
      <c r="G114" s="41"/>
      <c r="H114" s="41"/>
      <c r="I114" s="218"/>
      <c r="J114" s="41"/>
      <c r="K114" s="41"/>
      <c r="L114" s="45"/>
      <c r="M114" s="219"/>
      <c r="N114" s="22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150</v>
      </c>
      <c r="AU114" s="18" t="s">
        <v>86</v>
      </c>
    </row>
    <row r="115" s="14" customFormat="1">
      <c r="A115" s="14"/>
      <c r="B115" s="233"/>
      <c r="C115" s="234"/>
      <c r="D115" s="216" t="s">
        <v>133</v>
      </c>
      <c r="E115" s="235" t="s">
        <v>20</v>
      </c>
      <c r="F115" s="236" t="s">
        <v>335</v>
      </c>
      <c r="G115" s="234"/>
      <c r="H115" s="237">
        <v>0.048000000000000001</v>
      </c>
      <c r="I115" s="238"/>
      <c r="J115" s="234"/>
      <c r="K115" s="234"/>
      <c r="L115" s="239"/>
      <c r="M115" s="272"/>
      <c r="N115" s="273"/>
      <c r="O115" s="273"/>
      <c r="P115" s="273"/>
      <c r="Q115" s="273"/>
      <c r="R115" s="273"/>
      <c r="S115" s="273"/>
      <c r="T115" s="27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3" t="s">
        <v>133</v>
      </c>
      <c r="AU115" s="243" t="s">
        <v>86</v>
      </c>
      <c r="AV115" s="14" t="s">
        <v>86</v>
      </c>
      <c r="AW115" s="14" t="s">
        <v>40</v>
      </c>
      <c r="AX115" s="14" t="s">
        <v>22</v>
      </c>
      <c r="AY115" s="243" t="s">
        <v>120</v>
      </c>
    </row>
    <row r="116" s="2" customFormat="1" ht="6.96" customHeight="1">
      <c r="A116" s="39"/>
      <c r="B116" s="60"/>
      <c r="C116" s="61"/>
      <c r="D116" s="61"/>
      <c r="E116" s="61"/>
      <c r="F116" s="61"/>
      <c r="G116" s="61"/>
      <c r="H116" s="61"/>
      <c r="I116" s="61"/>
      <c r="J116" s="61"/>
      <c r="K116" s="61"/>
      <c r="L116" s="45"/>
      <c r="M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</sheetData>
  <sheetProtection sheet="1" autoFilter="0" formatColumns="0" formatRows="0" objects="1" scenarios="1" spinCount="100000" saltValue="4Js3raIl4nEPzvxyEg9kI679dD9oEwWYdAJxnD9J9JNyLdxEQmZxY3Icqz6WCouXQhDgXCgm6GN5K4JaeYypvQ==" hashValue="yjjvytWLIgsbnZL0cG3WjngsD2ZIfMiDsuYn4f5eyc/7Q01y3GSdmsDhkNV7z1VdFCqA020ZaMRu3PymqQq7oQ==" algorithmName="SHA-512" password="CC35"/>
  <autoFilter ref="C80:K115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6" r:id="rId1" display="https://podminky.urs.cz/item/CS_URS_2023_02/111103212"/>
    <hyperlink ref="F90" r:id="rId2" display="https://podminky.urs.cz/item/CS_URS_2023_02/111203201"/>
    <hyperlink ref="F94" r:id="rId3" display="https://podminky.urs.cz/item/CS_URS_2023_02/125703303"/>
    <hyperlink ref="F98" r:id="rId4" display="https://podminky.urs.cz/item/CS_URS_2023_02/162251102"/>
    <hyperlink ref="F102" r:id="rId5" display="https://podminky.urs.cz/item/CS_URS_2023_02/171151103"/>
    <hyperlink ref="F106" r:id="rId6" display="https://podminky.urs.cz/item/CS_URS_2023_02/18580310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5" customWidth="1"/>
    <col min="2" max="2" width="1.667969" style="275" customWidth="1"/>
    <col min="3" max="4" width="5" style="275" customWidth="1"/>
    <col min="5" max="5" width="11.66016" style="275" customWidth="1"/>
    <col min="6" max="6" width="9.160156" style="275" customWidth="1"/>
    <col min="7" max="7" width="5" style="275" customWidth="1"/>
    <col min="8" max="8" width="77.83203" style="275" customWidth="1"/>
    <col min="9" max="10" width="20" style="275" customWidth="1"/>
    <col min="11" max="11" width="1.667969" style="275" customWidth="1"/>
  </cols>
  <sheetData>
    <row r="1" s="1" customFormat="1" ht="37.5" customHeight="1"/>
    <row r="2" s="1" customFormat="1" ht="7.5" customHeight="1">
      <c r="B2" s="276"/>
      <c r="C2" s="277"/>
      <c r="D2" s="277"/>
      <c r="E2" s="277"/>
      <c r="F2" s="277"/>
      <c r="G2" s="277"/>
      <c r="H2" s="277"/>
      <c r="I2" s="277"/>
      <c r="J2" s="277"/>
      <c r="K2" s="278"/>
    </row>
    <row r="3" s="16" customFormat="1" ht="45" customHeight="1">
      <c r="B3" s="279"/>
      <c r="C3" s="280" t="s">
        <v>346</v>
      </c>
      <c r="D3" s="280"/>
      <c r="E3" s="280"/>
      <c r="F3" s="280"/>
      <c r="G3" s="280"/>
      <c r="H3" s="280"/>
      <c r="I3" s="280"/>
      <c r="J3" s="280"/>
      <c r="K3" s="281"/>
    </row>
    <row r="4" s="1" customFormat="1" ht="25.5" customHeight="1">
      <c r="B4" s="282"/>
      <c r="C4" s="283" t="s">
        <v>347</v>
      </c>
      <c r="D4" s="283"/>
      <c r="E4" s="283"/>
      <c r="F4" s="283"/>
      <c r="G4" s="283"/>
      <c r="H4" s="283"/>
      <c r="I4" s="283"/>
      <c r="J4" s="283"/>
      <c r="K4" s="284"/>
    </row>
    <row r="5" s="1" customFormat="1" ht="5.25" customHeight="1">
      <c r="B5" s="282"/>
      <c r="C5" s="285"/>
      <c r="D5" s="285"/>
      <c r="E5" s="285"/>
      <c r="F5" s="285"/>
      <c r="G5" s="285"/>
      <c r="H5" s="285"/>
      <c r="I5" s="285"/>
      <c r="J5" s="285"/>
      <c r="K5" s="284"/>
    </row>
    <row r="6" s="1" customFormat="1" ht="15" customHeight="1">
      <c r="B6" s="282"/>
      <c r="C6" s="286" t="s">
        <v>348</v>
      </c>
      <c r="D6" s="286"/>
      <c r="E6" s="286"/>
      <c r="F6" s="286"/>
      <c r="G6" s="286"/>
      <c r="H6" s="286"/>
      <c r="I6" s="286"/>
      <c r="J6" s="286"/>
      <c r="K6" s="284"/>
    </row>
    <row r="7" s="1" customFormat="1" ht="15" customHeight="1">
      <c r="B7" s="287"/>
      <c r="C7" s="286" t="s">
        <v>349</v>
      </c>
      <c r="D7" s="286"/>
      <c r="E7" s="286"/>
      <c r="F7" s="286"/>
      <c r="G7" s="286"/>
      <c r="H7" s="286"/>
      <c r="I7" s="286"/>
      <c r="J7" s="286"/>
      <c r="K7" s="284"/>
    </row>
    <row r="8" s="1" customFormat="1" ht="12.75" customHeight="1">
      <c r="B8" s="287"/>
      <c r="C8" s="286"/>
      <c r="D8" s="286"/>
      <c r="E8" s="286"/>
      <c r="F8" s="286"/>
      <c r="G8" s="286"/>
      <c r="H8" s="286"/>
      <c r="I8" s="286"/>
      <c r="J8" s="286"/>
      <c r="K8" s="284"/>
    </row>
    <row r="9" s="1" customFormat="1" ht="15" customHeight="1">
      <c r="B9" s="287"/>
      <c r="C9" s="286" t="s">
        <v>350</v>
      </c>
      <c r="D9" s="286"/>
      <c r="E9" s="286"/>
      <c r="F9" s="286"/>
      <c r="G9" s="286"/>
      <c r="H9" s="286"/>
      <c r="I9" s="286"/>
      <c r="J9" s="286"/>
      <c r="K9" s="284"/>
    </row>
    <row r="10" s="1" customFormat="1" ht="15" customHeight="1">
      <c r="B10" s="287"/>
      <c r="C10" s="286"/>
      <c r="D10" s="286" t="s">
        <v>351</v>
      </c>
      <c r="E10" s="286"/>
      <c r="F10" s="286"/>
      <c r="G10" s="286"/>
      <c r="H10" s="286"/>
      <c r="I10" s="286"/>
      <c r="J10" s="286"/>
      <c r="K10" s="284"/>
    </row>
    <row r="11" s="1" customFormat="1" ht="15" customHeight="1">
      <c r="B11" s="287"/>
      <c r="C11" s="288"/>
      <c r="D11" s="286" t="s">
        <v>352</v>
      </c>
      <c r="E11" s="286"/>
      <c r="F11" s="286"/>
      <c r="G11" s="286"/>
      <c r="H11" s="286"/>
      <c r="I11" s="286"/>
      <c r="J11" s="286"/>
      <c r="K11" s="284"/>
    </row>
    <row r="12" s="1" customFormat="1" ht="15" customHeight="1">
      <c r="B12" s="287"/>
      <c r="C12" s="288"/>
      <c r="D12" s="286"/>
      <c r="E12" s="286"/>
      <c r="F12" s="286"/>
      <c r="G12" s="286"/>
      <c r="H12" s="286"/>
      <c r="I12" s="286"/>
      <c r="J12" s="286"/>
      <c r="K12" s="284"/>
    </row>
    <row r="13" s="1" customFormat="1" ht="15" customHeight="1">
      <c r="B13" s="287"/>
      <c r="C13" s="288"/>
      <c r="D13" s="289" t="s">
        <v>353</v>
      </c>
      <c r="E13" s="286"/>
      <c r="F13" s="286"/>
      <c r="G13" s="286"/>
      <c r="H13" s="286"/>
      <c r="I13" s="286"/>
      <c r="J13" s="286"/>
      <c r="K13" s="284"/>
    </row>
    <row r="14" s="1" customFormat="1" ht="12.75" customHeight="1">
      <c r="B14" s="287"/>
      <c r="C14" s="288"/>
      <c r="D14" s="288"/>
      <c r="E14" s="288"/>
      <c r="F14" s="288"/>
      <c r="G14" s="288"/>
      <c r="H14" s="288"/>
      <c r="I14" s="288"/>
      <c r="J14" s="288"/>
      <c r="K14" s="284"/>
    </row>
    <row r="15" s="1" customFormat="1" ht="15" customHeight="1">
      <c r="B15" s="287"/>
      <c r="C15" s="288"/>
      <c r="D15" s="286" t="s">
        <v>354</v>
      </c>
      <c r="E15" s="286"/>
      <c r="F15" s="286"/>
      <c r="G15" s="286"/>
      <c r="H15" s="286"/>
      <c r="I15" s="286"/>
      <c r="J15" s="286"/>
      <c r="K15" s="284"/>
    </row>
    <row r="16" s="1" customFormat="1" ht="15" customHeight="1">
      <c r="B16" s="287"/>
      <c r="C16" s="288"/>
      <c r="D16" s="286" t="s">
        <v>355</v>
      </c>
      <c r="E16" s="286"/>
      <c r="F16" s="286"/>
      <c r="G16" s="286"/>
      <c r="H16" s="286"/>
      <c r="I16" s="286"/>
      <c r="J16" s="286"/>
      <c r="K16" s="284"/>
    </row>
    <row r="17" s="1" customFormat="1" ht="15" customHeight="1">
      <c r="B17" s="287"/>
      <c r="C17" s="288"/>
      <c r="D17" s="286" t="s">
        <v>356</v>
      </c>
      <c r="E17" s="286"/>
      <c r="F17" s="286"/>
      <c r="G17" s="286"/>
      <c r="H17" s="286"/>
      <c r="I17" s="286"/>
      <c r="J17" s="286"/>
      <c r="K17" s="284"/>
    </row>
    <row r="18" s="1" customFormat="1" ht="15" customHeight="1">
      <c r="B18" s="287"/>
      <c r="C18" s="288"/>
      <c r="D18" s="288"/>
      <c r="E18" s="290" t="s">
        <v>84</v>
      </c>
      <c r="F18" s="286" t="s">
        <v>357</v>
      </c>
      <c r="G18" s="286"/>
      <c r="H18" s="286"/>
      <c r="I18" s="286"/>
      <c r="J18" s="286"/>
      <c r="K18" s="284"/>
    </row>
    <row r="19" s="1" customFormat="1" ht="15" customHeight="1">
      <c r="B19" s="287"/>
      <c r="C19" s="288"/>
      <c r="D19" s="288"/>
      <c r="E19" s="290" t="s">
        <v>358</v>
      </c>
      <c r="F19" s="286" t="s">
        <v>359</v>
      </c>
      <c r="G19" s="286"/>
      <c r="H19" s="286"/>
      <c r="I19" s="286"/>
      <c r="J19" s="286"/>
      <c r="K19" s="284"/>
    </row>
    <row r="20" s="1" customFormat="1" ht="15" customHeight="1">
      <c r="B20" s="287"/>
      <c r="C20" s="288"/>
      <c r="D20" s="288"/>
      <c r="E20" s="290" t="s">
        <v>360</v>
      </c>
      <c r="F20" s="286" t="s">
        <v>361</v>
      </c>
      <c r="G20" s="286"/>
      <c r="H20" s="286"/>
      <c r="I20" s="286"/>
      <c r="J20" s="286"/>
      <c r="K20" s="284"/>
    </row>
    <row r="21" s="1" customFormat="1" ht="15" customHeight="1">
      <c r="B21" s="287"/>
      <c r="C21" s="288"/>
      <c r="D21" s="288"/>
      <c r="E21" s="290" t="s">
        <v>362</v>
      </c>
      <c r="F21" s="286" t="s">
        <v>363</v>
      </c>
      <c r="G21" s="286"/>
      <c r="H21" s="286"/>
      <c r="I21" s="286"/>
      <c r="J21" s="286"/>
      <c r="K21" s="284"/>
    </row>
    <row r="22" s="1" customFormat="1" ht="15" customHeight="1">
      <c r="B22" s="287"/>
      <c r="C22" s="288"/>
      <c r="D22" s="288"/>
      <c r="E22" s="290" t="s">
        <v>364</v>
      </c>
      <c r="F22" s="286" t="s">
        <v>365</v>
      </c>
      <c r="G22" s="286"/>
      <c r="H22" s="286"/>
      <c r="I22" s="286"/>
      <c r="J22" s="286"/>
      <c r="K22" s="284"/>
    </row>
    <row r="23" s="1" customFormat="1" ht="15" customHeight="1">
      <c r="B23" s="287"/>
      <c r="C23" s="288"/>
      <c r="D23" s="288"/>
      <c r="E23" s="290" t="s">
        <v>366</v>
      </c>
      <c r="F23" s="286" t="s">
        <v>367</v>
      </c>
      <c r="G23" s="286"/>
      <c r="H23" s="286"/>
      <c r="I23" s="286"/>
      <c r="J23" s="286"/>
      <c r="K23" s="284"/>
    </row>
    <row r="24" s="1" customFormat="1" ht="12.75" customHeight="1">
      <c r="B24" s="287"/>
      <c r="C24" s="288"/>
      <c r="D24" s="288"/>
      <c r="E24" s="288"/>
      <c r="F24" s="288"/>
      <c r="G24" s="288"/>
      <c r="H24" s="288"/>
      <c r="I24" s="288"/>
      <c r="J24" s="288"/>
      <c r="K24" s="284"/>
    </row>
    <row r="25" s="1" customFormat="1" ht="15" customHeight="1">
      <c r="B25" s="287"/>
      <c r="C25" s="286" t="s">
        <v>368</v>
      </c>
      <c r="D25" s="286"/>
      <c r="E25" s="286"/>
      <c r="F25" s="286"/>
      <c r="G25" s="286"/>
      <c r="H25" s="286"/>
      <c r="I25" s="286"/>
      <c r="J25" s="286"/>
      <c r="K25" s="284"/>
    </row>
    <row r="26" s="1" customFormat="1" ht="15" customHeight="1">
      <c r="B26" s="287"/>
      <c r="C26" s="286" t="s">
        <v>369</v>
      </c>
      <c r="D26" s="286"/>
      <c r="E26" s="286"/>
      <c r="F26" s="286"/>
      <c r="G26" s="286"/>
      <c r="H26" s="286"/>
      <c r="I26" s="286"/>
      <c r="J26" s="286"/>
      <c r="K26" s="284"/>
    </row>
    <row r="27" s="1" customFormat="1" ht="15" customHeight="1">
      <c r="B27" s="287"/>
      <c r="C27" s="286"/>
      <c r="D27" s="286" t="s">
        <v>370</v>
      </c>
      <c r="E27" s="286"/>
      <c r="F27" s="286"/>
      <c r="G27" s="286"/>
      <c r="H27" s="286"/>
      <c r="I27" s="286"/>
      <c r="J27" s="286"/>
      <c r="K27" s="284"/>
    </row>
    <row r="28" s="1" customFormat="1" ht="15" customHeight="1">
      <c r="B28" s="287"/>
      <c r="C28" s="288"/>
      <c r="D28" s="286" t="s">
        <v>371</v>
      </c>
      <c r="E28" s="286"/>
      <c r="F28" s="286"/>
      <c r="G28" s="286"/>
      <c r="H28" s="286"/>
      <c r="I28" s="286"/>
      <c r="J28" s="286"/>
      <c r="K28" s="284"/>
    </row>
    <row r="29" s="1" customFormat="1" ht="12.75" customHeight="1">
      <c r="B29" s="287"/>
      <c r="C29" s="288"/>
      <c r="D29" s="288"/>
      <c r="E29" s="288"/>
      <c r="F29" s="288"/>
      <c r="G29" s="288"/>
      <c r="H29" s="288"/>
      <c r="I29" s="288"/>
      <c r="J29" s="288"/>
      <c r="K29" s="284"/>
    </row>
    <row r="30" s="1" customFormat="1" ht="15" customHeight="1">
      <c r="B30" s="287"/>
      <c r="C30" s="288"/>
      <c r="D30" s="286" t="s">
        <v>372</v>
      </c>
      <c r="E30" s="286"/>
      <c r="F30" s="286"/>
      <c r="G30" s="286"/>
      <c r="H30" s="286"/>
      <c r="I30" s="286"/>
      <c r="J30" s="286"/>
      <c r="K30" s="284"/>
    </row>
    <row r="31" s="1" customFormat="1" ht="15" customHeight="1">
      <c r="B31" s="287"/>
      <c r="C31" s="288"/>
      <c r="D31" s="286" t="s">
        <v>373</v>
      </c>
      <c r="E31" s="286"/>
      <c r="F31" s="286"/>
      <c r="G31" s="286"/>
      <c r="H31" s="286"/>
      <c r="I31" s="286"/>
      <c r="J31" s="286"/>
      <c r="K31" s="284"/>
    </row>
    <row r="32" s="1" customFormat="1" ht="12.75" customHeight="1">
      <c r="B32" s="287"/>
      <c r="C32" s="288"/>
      <c r="D32" s="288"/>
      <c r="E32" s="288"/>
      <c r="F32" s="288"/>
      <c r="G32" s="288"/>
      <c r="H32" s="288"/>
      <c r="I32" s="288"/>
      <c r="J32" s="288"/>
      <c r="K32" s="284"/>
    </row>
    <row r="33" s="1" customFormat="1" ht="15" customHeight="1">
      <c r="B33" s="287"/>
      <c r="C33" s="288"/>
      <c r="D33" s="286" t="s">
        <v>374</v>
      </c>
      <c r="E33" s="286"/>
      <c r="F33" s="286"/>
      <c r="G33" s="286"/>
      <c r="H33" s="286"/>
      <c r="I33" s="286"/>
      <c r="J33" s="286"/>
      <c r="K33" s="284"/>
    </row>
    <row r="34" s="1" customFormat="1" ht="15" customHeight="1">
      <c r="B34" s="287"/>
      <c r="C34" s="288"/>
      <c r="D34" s="286" t="s">
        <v>375</v>
      </c>
      <c r="E34" s="286"/>
      <c r="F34" s="286"/>
      <c r="G34" s="286"/>
      <c r="H34" s="286"/>
      <c r="I34" s="286"/>
      <c r="J34" s="286"/>
      <c r="K34" s="284"/>
    </row>
    <row r="35" s="1" customFormat="1" ht="15" customHeight="1">
      <c r="B35" s="287"/>
      <c r="C35" s="288"/>
      <c r="D35" s="286" t="s">
        <v>376</v>
      </c>
      <c r="E35" s="286"/>
      <c r="F35" s="286"/>
      <c r="G35" s="286"/>
      <c r="H35" s="286"/>
      <c r="I35" s="286"/>
      <c r="J35" s="286"/>
      <c r="K35" s="284"/>
    </row>
    <row r="36" s="1" customFormat="1" ht="15" customHeight="1">
      <c r="B36" s="287"/>
      <c r="C36" s="288"/>
      <c r="D36" s="286"/>
      <c r="E36" s="289" t="s">
        <v>106</v>
      </c>
      <c r="F36" s="286"/>
      <c r="G36" s="286" t="s">
        <v>377</v>
      </c>
      <c r="H36" s="286"/>
      <c r="I36" s="286"/>
      <c r="J36" s="286"/>
      <c r="K36" s="284"/>
    </row>
    <row r="37" s="1" customFormat="1" ht="30.75" customHeight="1">
      <c r="B37" s="287"/>
      <c r="C37" s="288"/>
      <c r="D37" s="286"/>
      <c r="E37" s="289" t="s">
        <v>378</v>
      </c>
      <c r="F37" s="286"/>
      <c r="G37" s="286" t="s">
        <v>379</v>
      </c>
      <c r="H37" s="286"/>
      <c r="I37" s="286"/>
      <c r="J37" s="286"/>
      <c r="K37" s="284"/>
    </row>
    <row r="38" s="1" customFormat="1" ht="15" customHeight="1">
      <c r="B38" s="287"/>
      <c r="C38" s="288"/>
      <c r="D38" s="286"/>
      <c r="E38" s="289" t="s">
        <v>58</v>
      </c>
      <c r="F38" s="286"/>
      <c r="G38" s="286" t="s">
        <v>380</v>
      </c>
      <c r="H38" s="286"/>
      <c r="I38" s="286"/>
      <c r="J38" s="286"/>
      <c r="K38" s="284"/>
    </row>
    <row r="39" s="1" customFormat="1" ht="15" customHeight="1">
      <c r="B39" s="287"/>
      <c r="C39" s="288"/>
      <c r="D39" s="286"/>
      <c r="E39" s="289" t="s">
        <v>59</v>
      </c>
      <c r="F39" s="286"/>
      <c r="G39" s="286" t="s">
        <v>381</v>
      </c>
      <c r="H39" s="286"/>
      <c r="I39" s="286"/>
      <c r="J39" s="286"/>
      <c r="K39" s="284"/>
    </row>
    <row r="40" s="1" customFormat="1" ht="15" customHeight="1">
      <c r="B40" s="287"/>
      <c r="C40" s="288"/>
      <c r="D40" s="286"/>
      <c r="E40" s="289" t="s">
        <v>107</v>
      </c>
      <c r="F40" s="286"/>
      <c r="G40" s="286" t="s">
        <v>382</v>
      </c>
      <c r="H40" s="286"/>
      <c r="I40" s="286"/>
      <c r="J40" s="286"/>
      <c r="K40" s="284"/>
    </row>
    <row r="41" s="1" customFormat="1" ht="15" customHeight="1">
      <c r="B41" s="287"/>
      <c r="C41" s="288"/>
      <c r="D41" s="286"/>
      <c r="E41" s="289" t="s">
        <v>108</v>
      </c>
      <c r="F41" s="286"/>
      <c r="G41" s="286" t="s">
        <v>383</v>
      </c>
      <c r="H41" s="286"/>
      <c r="I41" s="286"/>
      <c r="J41" s="286"/>
      <c r="K41" s="284"/>
    </row>
    <row r="42" s="1" customFormat="1" ht="15" customHeight="1">
      <c r="B42" s="287"/>
      <c r="C42" s="288"/>
      <c r="D42" s="286"/>
      <c r="E42" s="289" t="s">
        <v>384</v>
      </c>
      <c r="F42" s="286"/>
      <c r="G42" s="286" t="s">
        <v>385</v>
      </c>
      <c r="H42" s="286"/>
      <c r="I42" s="286"/>
      <c r="J42" s="286"/>
      <c r="K42" s="284"/>
    </row>
    <row r="43" s="1" customFormat="1" ht="15" customHeight="1">
      <c r="B43" s="287"/>
      <c r="C43" s="288"/>
      <c r="D43" s="286"/>
      <c r="E43" s="289"/>
      <c r="F43" s="286"/>
      <c r="G43" s="286" t="s">
        <v>386</v>
      </c>
      <c r="H43" s="286"/>
      <c r="I43" s="286"/>
      <c r="J43" s="286"/>
      <c r="K43" s="284"/>
    </row>
    <row r="44" s="1" customFormat="1" ht="15" customHeight="1">
      <c r="B44" s="287"/>
      <c r="C44" s="288"/>
      <c r="D44" s="286"/>
      <c r="E44" s="289" t="s">
        <v>387</v>
      </c>
      <c r="F44" s="286"/>
      <c r="G44" s="286" t="s">
        <v>388</v>
      </c>
      <c r="H44" s="286"/>
      <c r="I44" s="286"/>
      <c r="J44" s="286"/>
      <c r="K44" s="284"/>
    </row>
    <row r="45" s="1" customFormat="1" ht="15" customHeight="1">
      <c r="B45" s="287"/>
      <c r="C45" s="288"/>
      <c r="D45" s="286"/>
      <c r="E45" s="289" t="s">
        <v>110</v>
      </c>
      <c r="F45" s="286"/>
      <c r="G45" s="286" t="s">
        <v>389</v>
      </c>
      <c r="H45" s="286"/>
      <c r="I45" s="286"/>
      <c r="J45" s="286"/>
      <c r="K45" s="284"/>
    </row>
    <row r="46" s="1" customFormat="1" ht="12.75" customHeight="1">
      <c r="B46" s="287"/>
      <c r="C46" s="288"/>
      <c r="D46" s="286"/>
      <c r="E46" s="286"/>
      <c r="F46" s="286"/>
      <c r="G46" s="286"/>
      <c r="H46" s="286"/>
      <c r="I46" s="286"/>
      <c r="J46" s="286"/>
      <c r="K46" s="284"/>
    </row>
    <row r="47" s="1" customFormat="1" ht="15" customHeight="1">
      <c r="B47" s="287"/>
      <c r="C47" s="288"/>
      <c r="D47" s="286" t="s">
        <v>390</v>
      </c>
      <c r="E47" s="286"/>
      <c r="F47" s="286"/>
      <c r="G47" s="286"/>
      <c r="H47" s="286"/>
      <c r="I47" s="286"/>
      <c r="J47" s="286"/>
      <c r="K47" s="284"/>
    </row>
    <row r="48" s="1" customFormat="1" ht="15" customHeight="1">
      <c r="B48" s="287"/>
      <c r="C48" s="288"/>
      <c r="D48" s="288"/>
      <c r="E48" s="286" t="s">
        <v>391</v>
      </c>
      <c r="F48" s="286"/>
      <c r="G48" s="286"/>
      <c r="H48" s="286"/>
      <c r="I48" s="286"/>
      <c r="J48" s="286"/>
      <c r="K48" s="284"/>
    </row>
    <row r="49" s="1" customFormat="1" ht="15" customHeight="1">
      <c r="B49" s="287"/>
      <c r="C49" s="288"/>
      <c r="D49" s="288"/>
      <c r="E49" s="286" t="s">
        <v>392</v>
      </c>
      <c r="F49" s="286"/>
      <c r="G49" s="286"/>
      <c r="H49" s="286"/>
      <c r="I49" s="286"/>
      <c r="J49" s="286"/>
      <c r="K49" s="284"/>
    </row>
    <row r="50" s="1" customFormat="1" ht="15" customHeight="1">
      <c r="B50" s="287"/>
      <c r="C50" s="288"/>
      <c r="D50" s="288"/>
      <c r="E50" s="286" t="s">
        <v>393</v>
      </c>
      <c r="F50" s="286"/>
      <c r="G50" s="286"/>
      <c r="H50" s="286"/>
      <c r="I50" s="286"/>
      <c r="J50" s="286"/>
      <c r="K50" s="284"/>
    </row>
    <row r="51" s="1" customFormat="1" ht="15" customHeight="1">
      <c r="B51" s="287"/>
      <c r="C51" s="288"/>
      <c r="D51" s="286" t="s">
        <v>394</v>
      </c>
      <c r="E51" s="286"/>
      <c r="F51" s="286"/>
      <c r="G51" s="286"/>
      <c r="H51" s="286"/>
      <c r="I51" s="286"/>
      <c r="J51" s="286"/>
      <c r="K51" s="284"/>
    </row>
    <row r="52" s="1" customFormat="1" ht="25.5" customHeight="1">
      <c r="B52" s="282"/>
      <c r="C52" s="283" t="s">
        <v>395</v>
      </c>
      <c r="D52" s="283"/>
      <c r="E52" s="283"/>
      <c r="F52" s="283"/>
      <c r="G52" s="283"/>
      <c r="H52" s="283"/>
      <c r="I52" s="283"/>
      <c r="J52" s="283"/>
      <c r="K52" s="284"/>
    </row>
    <row r="53" s="1" customFormat="1" ht="5.25" customHeight="1">
      <c r="B53" s="282"/>
      <c r="C53" s="285"/>
      <c r="D53" s="285"/>
      <c r="E53" s="285"/>
      <c r="F53" s="285"/>
      <c r="G53" s="285"/>
      <c r="H53" s="285"/>
      <c r="I53" s="285"/>
      <c r="J53" s="285"/>
      <c r="K53" s="284"/>
    </row>
    <row r="54" s="1" customFormat="1" ht="15" customHeight="1">
      <c r="B54" s="282"/>
      <c r="C54" s="286" t="s">
        <v>396</v>
      </c>
      <c r="D54" s="286"/>
      <c r="E54" s="286"/>
      <c r="F54" s="286"/>
      <c r="G54" s="286"/>
      <c r="H54" s="286"/>
      <c r="I54" s="286"/>
      <c r="J54" s="286"/>
      <c r="K54" s="284"/>
    </row>
    <row r="55" s="1" customFormat="1" ht="15" customHeight="1">
      <c r="B55" s="282"/>
      <c r="C55" s="286" t="s">
        <v>397</v>
      </c>
      <c r="D55" s="286"/>
      <c r="E55" s="286"/>
      <c r="F55" s="286"/>
      <c r="G55" s="286"/>
      <c r="H55" s="286"/>
      <c r="I55" s="286"/>
      <c r="J55" s="286"/>
      <c r="K55" s="284"/>
    </row>
    <row r="56" s="1" customFormat="1" ht="12.75" customHeight="1">
      <c r="B56" s="282"/>
      <c r="C56" s="286"/>
      <c r="D56" s="286"/>
      <c r="E56" s="286"/>
      <c r="F56" s="286"/>
      <c r="G56" s="286"/>
      <c r="H56" s="286"/>
      <c r="I56" s="286"/>
      <c r="J56" s="286"/>
      <c r="K56" s="284"/>
    </row>
    <row r="57" s="1" customFormat="1" ht="15" customHeight="1">
      <c r="B57" s="282"/>
      <c r="C57" s="286" t="s">
        <v>398</v>
      </c>
      <c r="D57" s="286"/>
      <c r="E57" s="286"/>
      <c r="F57" s="286"/>
      <c r="G57" s="286"/>
      <c r="H57" s="286"/>
      <c r="I57" s="286"/>
      <c r="J57" s="286"/>
      <c r="K57" s="284"/>
    </row>
    <row r="58" s="1" customFormat="1" ht="15" customHeight="1">
      <c r="B58" s="282"/>
      <c r="C58" s="288"/>
      <c r="D58" s="286" t="s">
        <v>399</v>
      </c>
      <c r="E58" s="286"/>
      <c r="F58" s="286"/>
      <c r="G58" s="286"/>
      <c r="H58" s="286"/>
      <c r="I58" s="286"/>
      <c r="J58" s="286"/>
      <c r="K58" s="284"/>
    </row>
    <row r="59" s="1" customFormat="1" ht="15" customHeight="1">
      <c r="B59" s="282"/>
      <c r="C59" s="288"/>
      <c r="D59" s="286" t="s">
        <v>400</v>
      </c>
      <c r="E59" s="286"/>
      <c r="F59" s="286"/>
      <c r="G59" s="286"/>
      <c r="H59" s="286"/>
      <c r="I59" s="286"/>
      <c r="J59" s="286"/>
      <c r="K59" s="284"/>
    </row>
    <row r="60" s="1" customFormat="1" ht="15" customHeight="1">
      <c r="B60" s="282"/>
      <c r="C60" s="288"/>
      <c r="D60" s="286" t="s">
        <v>401</v>
      </c>
      <c r="E60" s="286"/>
      <c r="F60" s="286"/>
      <c r="G60" s="286"/>
      <c r="H60" s="286"/>
      <c r="I60" s="286"/>
      <c r="J60" s="286"/>
      <c r="K60" s="284"/>
    </row>
    <row r="61" s="1" customFormat="1" ht="15" customHeight="1">
      <c r="B61" s="282"/>
      <c r="C61" s="288"/>
      <c r="D61" s="286" t="s">
        <v>402</v>
      </c>
      <c r="E61" s="286"/>
      <c r="F61" s="286"/>
      <c r="G61" s="286"/>
      <c r="H61" s="286"/>
      <c r="I61" s="286"/>
      <c r="J61" s="286"/>
      <c r="K61" s="284"/>
    </row>
    <row r="62" s="1" customFormat="1" ht="15" customHeight="1">
      <c r="B62" s="282"/>
      <c r="C62" s="288"/>
      <c r="D62" s="291" t="s">
        <v>403</v>
      </c>
      <c r="E62" s="291"/>
      <c r="F62" s="291"/>
      <c r="G62" s="291"/>
      <c r="H62" s="291"/>
      <c r="I62" s="291"/>
      <c r="J62" s="291"/>
      <c r="K62" s="284"/>
    </row>
    <row r="63" s="1" customFormat="1" ht="15" customHeight="1">
      <c r="B63" s="282"/>
      <c r="C63" s="288"/>
      <c r="D63" s="286" t="s">
        <v>404</v>
      </c>
      <c r="E63" s="286"/>
      <c r="F63" s="286"/>
      <c r="G63" s="286"/>
      <c r="H63" s="286"/>
      <c r="I63" s="286"/>
      <c r="J63" s="286"/>
      <c r="K63" s="284"/>
    </row>
    <row r="64" s="1" customFormat="1" ht="12.75" customHeight="1">
      <c r="B64" s="282"/>
      <c r="C64" s="288"/>
      <c r="D64" s="288"/>
      <c r="E64" s="292"/>
      <c r="F64" s="288"/>
      <c r="G64" s="288"/>
      <c r="H64" s="288"/>
      <c r="I64" s="288"/>
      <c r="J64" s="288"/>
      <c r="K64" s="284"/>
    </row>
    <row r="65" s="1" customFormat="1" ht="15" customHeight="1">
      <c r="B65" s="282"/>
      <c r="C65" s="288"/>
      <c r="D65" s="286" t="s">
        <v>405</v>
      </c>
      <c r="E65" s="286"/>
      <c r="F65" s="286"/>
      <c r="G65" s="286"/>
      <c r="H65" s="286"/>
      <c r="I65" s="286"/>
      <c r="J65" s="286"/>
      <c r="K65" s="284"/>
    </row>
    <row r="66" s="1" customFormat="1" ht="15" customHeight="1">
      <c r="B66" s="282"/>
      <c r="C66" s="288"/>
      <c r="D66" s="291" t="s">
        <v>406</v>
      </c>
      <c r="E66" s="291"/>
      <c r="F66" s="291"/>
      <c r="G66" s="291"/>
      <c r="H66" s="291"/>
      <c r="I66" s="291"/>
      <c r="J66" s="291"/>
      <c r="K66" s="284"/>
    </row>
    <row r="67" s="1" customFormat="1" ht="15" customHeight="1">
      <c r="B67" s="282"/>
      <c r="C67" s="288"/>
      <c r="D67" s="286" t="s">
        <v>407</v>
      </c>
      <c r="E67" s="286"/>
      <c r="F67" s="286"/>
      <c r="G67" s="286"/>
      <c r="H67" s="286"/>
      <c r="I67" s="286"/>
      <c r="J67" s="286"/>
      <c r="K67" s="284"/>
    </row>
    <row r="68" s="1" customFormat="1" ht="15" customHeight="1">
      <c r="B68" s="282"/>
      <c r="C68" s="288"/>
      <c r="D68" s="286" t="s">
        <v>408</v>
      </c>
      <c r="E68" s="286"/>
      <c r="F68" s="286"/>
      <c r="G68" s="286"/>
      <c r="H68" s="286"/>
      <c r="I68" s="286"/>
      <c r="J68" s="286"/>
      <c r="K68" s="284"/>
    </row>
    <row r="69" s="1" customFormat="1" ht="15" customHeight="1">
      <c r="B69" s="282"/>
      <c r="C69" s="288"/>
      <c r="D69" s="286" t="s">
        <v>409</v>
      </c>
      <c r="E69" s="286"/>
      <c r="F69" s="286"/>
      <c r="G69" s="286"/>
      <c r="H69" s="286"/>
      <c r="I69" s="286"/>
      <c r="J69" s="286"/>
      <c r="K69" s="284"/>
    </row>
    <row r="70" s="1" customFormat="1" ht="15" customHeight="1">
      <c r="B70" s="282"/>
      <c r="C70" s="288"/>
      <c r="D70" s="286" t="s">
        <v>410</v>
      </c>
      <c r="E70" s="286"/>
      <c r="F70" s="286"/>
      <c r="G70" s="286"/>
      <c r="H70" s="286"/>
      <c r="I70" s="286"/>
      <c r="J70" s="286"/>
      <c r="K70" s="284"/>
    </row>
    <row r="71" s="1" customFormat="1" ht="12.75" customHeight="1">
      <c r="B71" s="293"/>
      <c r="C71" s="294"/>
      <c r="D71" s="294"/>
      <c r="E71" s="294"/>
      <c r="F71" s="294"/>
      <c r="G71" s="294"/>
      <c r="H71" s="294"/>
      <c r="I71" s="294"/>
      <c r="J71" s="294"/>
      <c r="K71" s="295"/>
    </row>
    <row r="72" s="1" customFormat="1" ht="18.75" customHeight="1">
      <c r="B72" s="296"/>
      <c r="C72" s="296"/>
      <c r="D72" s="296"/>
      <c r="E72" s="296"/>
      <c r="F72" s="296"/>
      <c r="G72" s="296"/>
      <c r="H72" s="296"/>
      <c r="I72" s="296"/>
      <c r="J72" s="296"/>
      <c r="K72" s="297"/>
    </row>
    <row r="73" s="1" customFormat="1" ht="18.75" customHeight="1">
      <c r="B73" s="297"/>
      <c r="C73" s="297"/>
      <c r="D73" s="297"/>
      <c r="E73" s="297"/>
      <c r="F73" s="297"/>
      <c r="G73" s="297"/>
      <c r="H73" s="297"/>
      <c r="I73" s="297"/>
      <c r="J73" s="297"/>
      <c r="K73" s="297"/>
    </row>
    <row r="74" s="1" customFormat="1" ht="7.5" customHeight="1">
      <c r="B74" s="298"/>
      <c r="C74" s="299"/>
      <c r="D74" s="299"/>
      <c r="E74" s="299"/>
      <c r="F74" s="299"/>
      <c r="G74" s="299"/>
      <c r="H74" s="299"/>
      <c r="I74" s="299"/>
      <c r="J74" s="299"/>
      <c r="K74" s="300"/>
    </row>
    <row r="75" s="1" customFormat="1" ht="45" customHeight="1">
      <c r="B75" s="301"/>
      <c r="C75" s="302" t="s">
        <v>411</v>
      </c>
      <c r="D75" s="302"/>
      <c r="E75" s="302"/>
      <c r="F75" s="302"/>
      <c r="G75" s="302"/>
      <c r="H75" s="302"/>
      <c r="I75" s="302"/>
      <c r="J75" s="302"/>
      <c r="K75" s="303"/>
    </row>
    <row r="76" s="1" customFormat="1" ht="17.25" customHeight="1">
      <c r="B76" s="301"/>
      <c r="C76" s="304" t="s">
        <v>412</v>
      </c>
      <c r="D76" s="304"/>
      <c r="E76" s="304"/>
      <c r="F76" s="304" t="s">
        <v>413</v>
      </c>
      <c r="G76" s="305"/>
      <c r="H76" s="304" t="s">
        <v>59</v>
      </c>
      <c r="I76" s="304" t="s">
        <v>62</v>
      </c>
      <c r="J76" s="304" t="s">
        <v>414</v>
      </c>
      <c r="K76" s="303"/>
    </row>
    <row r="77" s="1" customFormat="1" ht="17.25" customHeight="1">
      <c r="B77" s="301"/>
      <c r="C77" s="306" t="s">
        <v>415</v>
      </c>
      <c r="D77" s="306"/>
      <c r="E77" s="306"/>
      <c r="F77" s="307" t="s">
        <v>416</v>
      </c>
      <c r="G77" s="308"/>
      <c r="H77" s="306"/>
      <c r="I77" s="306"/>
      <c r="J77" s="306" t="s">
        <v>417</v>
      </c>
      <c r="K77" s="303"/>
    </row>
    <row r="78" s="1" customFormat="1" ht="5.25" customHeight="1">
      <c r="B78" s="301"/>
      <c r="C78" s="309"/>
      <c r="D78" s="309"/>
      <c r="E78" s="309"/>
      <c r="F78" s="309"/>
      <c r="G78" s="310"/>
      <c r="H78" s="309"/>
      <c r="I78" s="309"/>
      <c r="J78" s="309"/>
      <c r="K78" s="303"/>
    </row>
    <row r="79" s="1" customFormat="1" ht="15" customHeight="1">
      <c r="B79" s="301"/>
      <c r="C79" s="289" t="s">
        <v>58</v>
      </c>
      <c r="D79" s="311"/>
      <c r="E79" s="311"/>
      <c r="F79" s="312" t="s">
        <v>418</v>
      </c>
      <c r="G79" s="313"/>
      <c r="H79" s="289" t="s">
        <v>419</v>
      </c>
      <c r="I79" s="289" t="s">
        <v>420</v>
      </c>
      <c r="J79" s="289">
        <v>20</v>
      </c>
      <c r="K79" s="303"/>
    </row>
    <row r="80" s="1" customFormat="1" ht="15" customHeight="1">
      <c r="B80" s="301"/>
      <c r="C80" s="289" t="s">
        <v>421</v>
      </c>
      <c r="D80" s="289"/>
      <c r="E80" s="289"/>
      <c r="F80" s="312" t="s">
        <v>418</v>
      </c>
      <c r="G80" s="313"/>
      <c r="H80" s="289" t="s">
        <v>422</v>
      </c>
      <c r="I80" s="289" t="s">
        <v>420</v>
      </c>
      <c r="J80" s="289">
        <v>120</v>
      </c>
      <c r="K80" s="303"/>
    </row>
    <row r="81" s="1" customFormat="1" ht="15" customHeight="1">
      <c r="B81" s="314"/>
      <c r="C81" s="289" t="s">
        <v>423</v>
      </c>
      <c r="D81" s="289"/>
      <c r="E81" s="289"/>
      <c r="F81" s="312" t="s">
        <v>424</v>
      </c>
      <c r="G81" s="313"/>
      <c r="H81" s="289" t="s">
        <v>425</v>
      </c>
      <c r="I81" s="289" t="s">
        <v>420</v>
      </c>
      <c r="J81" s="289">
        <v>50</v>
      </c>
      <c r="K81" s="303"/>
    </row>
    <row r="82" s="1" customFormat="1" ht="15" customHeight="1">
      <c r="B82" s="314"/>
      <c r="C82" s="289" t="s">
        <v>426</v>
      </c>
      <c r="D82" s="289"/>
      <c r="E82" s="289"/>
      <c r="F82" s="312" t="s">
        <v>418</v>
      </c>
      <c r="G82" s="313"/>
      <c r="H82" s="289" t="s">
        <v>427</v>
      </c>
      <c r="I82" s="289" t="s">
        <v>428</v>
      </c>
      <c r="J82" s="289"/>
      <c r="K82" s="303"/>
    </row>
    <row r="83" s="1" customFormat="1" ht="15" customHeight="1">
      <c r="B83" s="314"/>
      <c r="C83" s="315" t="s">
        <v>429</v>
      </c>
      <c r="D83" s="315"/>
      <c r="E83" s="315"/>
      <c r="F83" s="316" t="s">
        <v>424</v>
      </c>
      <c r="G83" s="315"/>
      <c r="H83" s="315" t="s">
        <v>430</v>
      </c>
      <c r="I83" s="315" t="s">
        <v>420</v>
      </c>
      <c r="J83" s="315">
        <v>15</v>
      </c>
      <c r="K83" s="303"/>
    </row>
    <row r="84" s="1" customFormat="1" ht="15" customHeight="1">
      <c r="B84" s="314"/>
      <c r="C84" s="315" t="s">
        <v>431</v>
      </c>
      <c r="D84" s="315"/>
      <c r="E84" s="315"/>
      <c r="F84" s="316" t="s">
        <v>424</v>
      </c>
      <c r="G84" s="315"/>
      <c r="H84" s="315" t="s">
        <v>432</v>
      </c>
      <c r="I84" s="315" t="s">
        <v>420</v>
      </c>
      <c r="J84" s="315">
        <v>15</v>
      </c>
      <c r="K84" s="303"/>
    </row>
    <row r="85" s="1" customFormat="1" ht="15" customHeight="1">
      <c r="B85" s="314"/>
      <c r="C85" s="315" t="s">
        <v>433</v>
      </c>
      <c r="D85" s="315"/>
      <c r="E85" s="315"/>
      <c r="F85" s="316" t="s">
        <v>424</v>
      </c>
      <c r="G85" s="315"/>
      <c r="H85" s="315" t="s">
        <v>434</v>
      </c>
      <c r="I85" s="315" t="s">
        <v>420</v>
      </c>
      <c r="J85" s="315">
        <v>20</v>
      </c>
      <c r="K85" s="303"/>
    </row>
    <row r="86" s="1" customFormat="1" ht="15" customHeight="1">
      <c r="B86" s="314"/>
      <c r="C86" s="315" t="s">
        <v>435</v>
      </c>
      <c r="D86" s="315"/>
      <c r="E86" s="315"/>
      <c r="F86" s="316" t="s">
        <v>424</v>
      </c>
      <c r="G86" s="315"/>
      <c r="H86" s="315" t="s">
        <v>436</v>
      </c>
      <c r="I86" s="315" t="s">
        <v>420</v>
      </c>
      <c r="J86" s="315">
        <v>20</v>
      </c>
      <c r="K86" s="303"/>
    </row>
    <row r="87" s="1" customFormat="1" ht="15" customHeight="1">
      <c r="B87" s="314"/>
      <c r="C87" s="289" t="s">
        <v>437</v>
      </c>
      <c r="D87" s="289"/>
      <c r="E87" s="289"/>
      <c r="F87" s="312" t="s">
        <v>424</v>
      </c>
      <c r="G87" s="313"/>
      <c r="H87" s="289" t="s">
        <v>438</v>
      </c>
      <c r="I87" s="289" t="s">
        <v>420</v>
      </c>
      <c r="J87" s="289">
        <v>50</v>
      </c>
      <c r="K87" s="303"/>
    </row>
    <row r="88" s="1" customFormat="1" ht="15" customHeight="1">
      <c r="B88" s="314"/>
      <c r="C88" s="289" t="s">
        <v>439</v>
      </c>
      <c r="D88" s="289"/>
      <c r="E88" s="289"/>
      <c r="F88" s="312" t="s">
        <v>424</v>
      </c>
      <c r="G88" s="313"/>
      <c r="H88" s="289" t="s">
        <v>440</v>
      </c>
      <c r="I88" s="289" t="s">
        <v>420</v>
      </c>
      <c r="J88" s="289">
        <v>20</v>
      </c>
      <c r="K88" s="303"/>
    </row>
    <row r="89" s="1" customFormat="1" ht="15" customHeight="1">
      <c r="B89" s="314"/>
      <c r="C89" s="289" t="s">
        <v>441</v>
      </c>
      <c r="D89" s="289"/>
      <c r="E89" s="289"/>
      <c r="F89" s="312" t="s">
        <v>424</v>
      </c>
      <c r="G89" s="313"/>
      <c r="H89" s="289" t="s">
        <v>442</v>
      </c>
      <c r="I89" s="289" t="s">
        <v>420</v>
      </c>
      <c r="J89" s="289">
        <v>20</v>
      </c>
      <c r="K89" s="303"/>
    </row>
    <row r="90" s="1" customFormat="1" ht="15" customHeight="1">
      <c r="B90" s="314"/>
      <c r="C90" s="289" t="s">
        <v>443</v>
      </c>
      <c r="D90" s="289"/>
      <c r="E90" s="289"/>
      <c r="F90" s="312" t="s">
        <v>424</v>
      </c>
      <c r="G90" s="313"/>
      <c r="H90" s="289" t="s">
        <v>444</v>
      </c>
      <c r="I90" s="289" t="s">
        <v>420</v>
      </c>
      <c r="J90" s="289">
        <v>50</v>
      </c>
      <c r="K90" s="303"/>
    </row>
    <row r="91" s="1" customFormat="1" ht="15" customHeight="1">
      <c r="B91" s="314"/>
      <c r="C91" s="289" t="s">
        <v>445</v>
      </c>
      <c r="D91" s="289"/>
      <c r="E91" s="289"/>
      <c r="F91" s="312" t="s">
        <v>424</v>
      </c>
      <c r="G91" s="313"/>
      <c r="H91" s="289" t="s">
        <v>445</v>
      </c>
      <c r="I91" s="289" t="s">
        <v>420</v>
      </c>
      <c r="J91" s="289">
        <v>50</v>
      </c>
      <c r="K91" s="303"/>
    </row>
    <row r="92" s="1" customFormat="1" ht="15" customHeight="1">
      <c r="B92" s="314"/>
      <c r="C92" s="289" t="s">
        <v>446</v>
      </c>
      <c r="D92" s="289"/>
      <c r="E92" s="289"/>
      <c r="F92" s="312" t="s">
        <v>424</v>
      </c>
      <c r="G92" s="313"/>
      <c r="H92" s="289" t="s">
        <v>447</v>
      </c>
      <c r="I92" s="289" t="s">
        <v>420</v>
      </c>
      <c r="J92" s="289">
        <v>255</v>
      </c>
      <c r="K92" s="303"/>
    </row>
    <row r="93" s="1" customFormat="1" ht="15" customHeight="1">
      <c r="B93" s="314"/>
      <c r="C93" s="289" t="s">
        <v>448</v>
      </c>
      <c r="D93" s="289"/>
      <c r="E93" s="289"/>
      <c r="F93" s="312" t="s">
        <v>418</v>
      </c>
      <c r="G93" s="313"/>
      <c r="H93" s="289" t="s">
        <v>449</v>
      </c>
      <c r="I93" s="289" t="s">
        <v>450</v>
      </c>
      <c r="J93" s="289"/>
      <c r="K93" s="303"/>
    </row>
    <row r="94" s="1" customFormat="1" ht="15" customHeight="1">
      <c r="B94" s="314"/>
      <c r="C94" s="289" t="s">
        <v>451</v>
      </c>
      <c r="D94" s="289"/>
      <c r="E94" s="289"/>
      <c r="F94" s="312" t="s">
        <v>418</v>
      </c>
      <c r="G94" s="313"/>
      <c r="H94" s="289" t="s">
        <v>452</v>
      </c>
      <c r="I94" s="289" t="s">
        <v>453</v>
      </c>
      <c r="J94" s="289"/>
      <c r="K94" s="303"/>
    </row>
    <row r="95" s="1" customFormat="1" ht="15" customHeight="1">
      <c r="B95" s="314"/>
      <c r="C95" s="289" t="s">
        <v>454</v>
      </c>
      <c r="D95" s="289"/>
      <c r="E95" s="289"/>
      <c r="F95" s="312" t="s">
        <v>418</v>
      </c>
      <c r="G95" s="313"/>
      <c r="H95" s="289" t="s">
        <v>454</v>
      </c>
      <c r="I95" s="289" t="s">
        <v>453</v>
      </c>
      <c r="J95" s="289"/>
      <c r="K95" s="303"/>
    </row>
    <row r="96" s="1" customFormat="1" ht="15" customHeight="1">
      <c r="B96" s="314"/>
      <c r="C96" s="289" t="s">
        <v>43</v>
      </c>
      <c r="D96" s="289"/>
      <c r="E96" s="289"/>
      <c r="F96" s="312" t="s">
        <v>418</v>
      </c>
      <c r="G96" s="313"/>
      <c r="H96" s="289" t="s">
        <v>455</v>
      </c>
      <c r="I96" s="289" t="s">
        <v>453</v>
      </c>
      <c r="J96" s="289"/>
      <c r="K96" s="303"/>
    </row>
    <row r="97" s="1" customFormat="1" ht="15" customHeight="1">
      <c r="B97" s="314"/>
      <c r="C97" s="289" t="s">
        <v>53</v>
      </c>
      <c r="D97" s="289"/>
      <c r="E97" s="289"/>
      <c r="F97" s="312" t="s">
        <v>418</v>
      </c>
      <c r="G97" s="313"/>
      <c r="H97" s="289" t="s">
        <v>456</v>
      </c>
      <c r="I97" s="289" t="s">
        <v>453</v>
      </c>
      <c r="J97" s="289"/>
      <c r="K97" s="303"/>
    </row>
    <row r="98" s="1" customFormat="1" ht="15" customHeight="1">
      <c r="B98" s="317"/>
      <c r="C98" s="318"/>
      <c r="D98" s="318"/>
      <c r="E98" s="318"/>
      <c r="F98" s="318"/>
      <c r="G98" s="318"/>
      <c r="H98" s="318"/>
      <c r="I98" s="318"/>
      <c r="J98" s="318"/>
      <c r="K98" s="319"/>
    </row>
    <row r="99" s="1" customFormat="1" ht="18.75" customHeight="1">
      <c r="B99" s="320"/>
      <c r="C99" s="321"/>
      <c r="D99" s="321"/>
      <c r="E99" s="321"/>
      <c r="F99" s="321"/>
      <c r="G99" s="321"/>
      <c r="H99" s="321"/>
      <c r="I99" s="321"/>
      <c r="J99" s="321"/>
      <c r="K99" s="320"/>
    </row>
    <row r="100" s="1" customFormat="1" ht="18.75" customHeight="1">
      <c r="B100" s="297"/>
      <c r="C100" s="297"/>
      <c r="D100" s="297"/>
      <c r="E100" s="297"/>
      <c r="F100" s="297"/>
      <c r="G100" s="297"/>
      <c r="H100" s="297"/>
      <c r="I100" s="297"/>
      <c r="J100" s="297"/>
      <c r="K100" s="297"/>
    </row>
    <row r="101" s="1" customFormat="1" ht="7.5" customHeight="1">
      <c r="B101" s="298"/>
      <c r="C101" s="299"/>
      <c r="D101" s="299"/>
      <c r="E101" s="299"/>
      <c r="F101" s="299"/>
      <c r="G101" s="299"/>
      <c r="H101" s="299"/>
      <c r="I101" s="299"/>
      <c r="J101" s="299"/>
      <c r="K101" s="300"/>
    </row>
    <row r="102" s="1" customFormat="1" ht="45" customHeight="1">
      <c r="B102" s="301"/>
      <c r="C102" s="302" t="s">
        <v>457</v>
      </c>
      <c r="D102" s="302"/>
      <c r="E102" s="302"/>
      <c r="F102" s="302"/>
      <c r="G102" s="302"/>
      <c r="H102" s="302"/>
      <c r="I102" s="302"/>
      <c r="J102" s="302"/>
      <c r="K102" s="303"/>
    </row>
    <row r="103" s="1" customFormat="1" ht="17.25" customHeight="1">
      <c r="B103" s="301"/>
      <c r="C103" s="304" t="s">
        <v>412</v>
      </c>
      <c r="D103" s="304"/>
      <c r="E103" s="304"/>
      <c r="F103" s="304" t="s">
        <v>413</v>
      </c>
      <c r="G103" s="305"/>
      <c r="H103" s="304" t="s">
        <v>59</v>
      </c>
      <c r="I103" s="304" t="s">
        <v>62</v>
      </c>
      <c r="J103" s="304" t="s">
        <v>414</v>
      </c>
      <c r="K103" s="303"/>
    </row>
    <row r="104" s="1" customFormat="1" ht="17.25" customHeight="1">
      <c r="B104" s="301"/>
      <c r="C104" s="306" t="s">
        <v>415</v>
      </c>
      <c r="D104" s="306"/>
      <c r="E104" s="306"/>
      <c r="F104" s="307" t="s">
        <v>416</v>
      </c>
      <c r="G104" s="308"/>
      <c r="H104" s="306"/>
      <c r="I104" s="306"/>
      <c r="J104" s="306" t="s">
        <v>417</v>
      </c>
      <c r="K104" s="303"/>
    </row>
    <row r="105" s="1" customFormat="1" ht="5.25" customHeight="1">
      <c r="B105" s="301"/>
      <c r="C105" s="304"/>
      <c r="D105" s="304"/>
      <c r="E105" s="304"/>
      <c r="F105" s="304"/>
      <c r="G105" s="322"/>
      <c r="H105" s="304"/>
      <c r="I105" s="304"/>
      <c r="J105" s="304"/>
      <c r="K105" s="303"/>
    </row>
    <row r="106" s="1" customFormat="1" ht="15" customHeight="1">
      <c r="B106" s="301"/>
      <c r="C106" s="289" t="s">
        <v>58</v>
      </c>
      <c r="D106" s="311"/>
      <c r="E106" s="311"/>
      <c r="F106" s="312" t="s">
        <v>418</v>
      </c>
      <c r="G106" s="289"/>
      <c r="H106" s="289" t="s">
        <v>458</v>
      </c>
      <c r="I106" s="289" t="s">
        <v>420</v>
      </c>
      <c r="J106" s="289">
        <v>20</v>
      </c>
      <c r="K106" s="303"/>
    </row>
    <row r="107" s="1" customFormat="1" ht="15" customHeight="1">
      <c r="B107" s="301"/>
      <c r="C107" s="289" t="s">
        <v>421</v>
      </c>
      <c r="D107" s="289"/>
      <c r="E107" s="289"/>
      <c r="F107" s="312" t="s">
        <v>418</v>
      </c>
      <c r="G107" s="289"/>
      <c r="H107" s="289" t="s">
        <v>458</v>
      </c>
      <c r="I107" s="289" t="s">
        <v>420</v>
      </c>
      <c r="J107" s="289">
        <v>120</v>
      </c>
      <c r="K107" s="303"/>
    </row>
    <row r="108" s="1" customFormat="1" ht="15" customHeight="1">
      <c r="B108" s="314"/>
      <c r="C108" s="289" t="s">
        <v>423</v>
      </c>
      <c r="D108" s="289"/>
      <c r="E108" s="289"/>
      <c r="F108" s="312" t="s">
        <v>424</v>
      </c>
      <c r="G108" s="289"/>
      <c r="H108" s="289" t="s">
        <v>458</v>
      </c>
      <c r="I108" s="289" t="s">
        <v>420</v>
      </c>
      <c r="J108" s="289">
        <v>50</v>
      </c>
      <c r="K108" s="303"/>
    </row>
    <row r="109" s="1" customFormat="1" ht="15" customHeight="1">
      <c r="B109" s="314"/>
      <c r="C109" s="289" t="s">
        <v>426</v>
      </c>
      <c r="D109" s="289"/>
      <c r="E109" s="289"/>
      <c r="F109" s="312" t="s">
        <v>418</v>
      </c>
      <c r="G109" s="289"/>
      <c r="H109" s="289" t="s">
        <v>458</v>
      </c>
      <c r="I109" s="289" t="s">
        <v>428</v>
      </c>
      <c r="J109" s="289"/>
      <c r="K109" s="303"/>
    </row>
    <row r="110" s="1" customFormat="1" ht="15" customHeight="1">
      <c r="B110" s="314"/>
      <c r="C110" s="289" t="s">
        <v>437</v>
      </c>
      <c r="D110" s="289"/>
      <c r="E110" s="289"/>
      <c r="F110" s="312" t="s">
        <v>424</v>
      </c>
      <c r="G110" s="289"/>
      <c r="H110" s="289" t="s">
        <v>458</v>
      </c>
      <c r="I110" s="289" t="s">
        <v>420</v>
      </c>
      <c r="J110" s="289">
        <v>50</v>
      </c>
      <c r="K110" s="303"/>
    </row>
    <row r="111" s="1" customFormat="1" ht="15" customHeight="1">
      <c r="B111" s="314"/>
      <c r="C111" s="289" t="s">
        <v>445</v>
      </c>
      <c r="D111" s="289"/>
      <c r="E111" s="289"/>
      <c r="F111" s="312" t="s">
        <v>424</v>
      </c>
      <c r="G111" s="289"/>
      <c r="H111" s="289" t="s">
        <v>458</v>
      </c>
      <c r="I111" s="289" t="s">
        <v>420</v>
      </c>
      <c r="J111" s="289">
        <v>50</v>
      </c>
      <c r="K111" s="303"/>
    </row>
    <row r="112" s="1" customFormat="1" ht="15" customHeight="1">
      <c r="B112" s="314"/>
      <c r="C112" s="289" t="s">
        <v>443</v>
      </c>
      <c r="D112" s="289"/>
      <c r="E112" s="289"/>
      <c r="F112" s="312" t="s">
        <v>424</v>
      </c>
      <c r="G112" s="289"/>
      <c r="H112" s="289" t="s">
        <v>458</v>
      </c>
      <c r="I112" s="289" t="s">
        <v>420</v>
      </c>
      <c r="J112" s="289">
        <v>50</v>
      </c>
      <c r="K112" s="303"/>
    </row>
    <row r="113" s="1" customFormat="1" ht="15" customHeight="1">
      <c r="B113" s="314"/>
      <c r="C113" s="289" t="s">
        <v>58</v>
      </c>
      <c r="D113" s="289"/>
      <c r="E113" s="289"/>
      <c r="F113" s="312" t="s">
        <v>418</v>
      </c>
      <c r="G113" s="289"/>
      <c r="H113" s="289" t="s">
        <v>459</v>
      </c>
      <c r="I113" s="289" t="s">
        <v>420</v>
      </c>
      <c r="J113" s="289">
        <v>20</v>
      </c>
      <c r="K113" s="303"/>
    </row>
    <row r="114" s="1" customFormat="1" ht="15" customHeight="1">
      <c r="B114" s="314"/>
      <c r="C114" s="289" t="s">
        <v>460</v>
      </c>
      <c r="D114" s="289"/>
      <c r="E114" s="289"/>
      <c r="F114" s="312" t="s">
        <v>418</v>
      </c>
      <c r="G114" s="289"/>
      <c r="H114" s="289" t="s">
        <v>461</v>
      </c>
      <c r="I114" s="289" t="s">
        <v>420</v>
      </c>
      <c r="J114" s="289">
        <v>120</v>
      </c>
      <c r="K114" s="303"/>
    </row>
    <row r="115" s="1" customFormat="1" ht="15" customHeight="1">
      <c r="B115" s="314"/>
      <c r="C115" s="289" t="s">
        <v>43</v>
      </c>
      <c r="D115" s="289"/>
      <c r="E115" s="289"/>
      <c r="F115" s="312" t="s">
        <v>418</v>
      </c>
      <c r="G115" s="289"/>
      <c r="H115" s="289" t="s">
        <v>462</v>
      </c>
      <c r="I115" s="289" t="s">
        <v>453</v>
      </c>
      <c r="J115" s="289"/>
      <c r="K115" s="303"/>
    </row>
    <row r="116" s="1" customFormat="1" ht="15" customHeight="1">
      <c r="B116" s="314"/>
      <c r="C116" s="289" t="s">
        <v>53</v>
      </c>
      <c r="D116" s="289"/>
      <c r="E116" s="289"/>
      <c r="F116" s="312" t="s">
        <v>418</v>
      </c>
      <c r="G116" s="289"/>
      <c r="H116" s="289" t="s">
        <v>463</v>
      </c>
      <c r="I116" s="289" t="s">
        <v>453</v>
      </c>
      <c r="J116" s="289"/>
      <c r="K116" s="303"/>
    </row>
    <row r="117" s="1" customFormat="1" ht="15" customHeight="1">
      <c r="B117" s="314"/>
      <c r="C117" s="289" t="s">
        <v>62</v>
      </c>
      <c r="D117" s="289"/>
      <c r="E117" s="289"/>
      <c r="F117" s="312" t="s">
        <v>418</v>
      </c>
      <c r="G117" s="289"/>
      <c r="H117" s="289" t="s">
        <v>464</v>
      </c>
      <c r="I117" s="289" t="s">
        <v>465</v>
      </c>
      <c r="J117" s="289"/>
      <c r="K117" s="303"/>
    </row>
    <row r="118" s="1" customFormat="1" ht="15" customHeight="1">
      <c r="B118" s="317"/>
      <c r="C118" s="323"/>
      <c r="D118" s="323"/>
      <c r="E118" s="323"/>
      <c r="F118" s="323"/>
      <c r="G118" s="323"/>
      <c r="H118" s="323"/>
      <c r="I118" s="323"/>
      <c r="J118" s="323"/>
      <c r="K118" s="319"/>
    </row>
    <row r="119" s="1" customFormat="1" ht="18.75" customHeight="1">
      <c r="B119" s="324"/>
      <c r="C119" s="325"/>
      <c r="D119" s="325"/>
      <c r="E119" s="325"/>
      <c r="F119" s="326"/>
      <c r="G119" s="325"/>
      <c r="H119" s="325"/>
      <c r="I119" s="325"/>
      <c r="J119" s="325"/>
      <c r="K119" s="324"/>
    </row>
    <row r="120" s="1" customFormat="1" ht="18.75" customHeight="1">
      <c r="B120" s="297"/>
      <c r="C120" s="297"/>
      <c r="D120" s="297"/>
      <c r="E120" s="297"/>
      <c r="F120" s="297"/>
      <c r="G120" s="297"/>
      <c r="H120" s="297"/>
      <c r="I120" s="297"/>
      <c r="J120" s="297"/>
      <c r="K120" s="297"/>
    </row>
    <row r="121" s="1" customFormat="1" ht="7.5" customHeight="1">
      <c r="B121" s="327"/>
      <c r="C121" s="328"/>
      <c r="D121" s="328"/>
      <c r="E121" s="328"/>
      <c r="F121" s="328"/>
      <c r="G121" s="328"/>
      <c r="H121" s="328"/>
      <c r="I121" s="328"/>
      <c r="J121" s="328"/>
      <c r="K121" s="329"/>
    </row>
    <row r="122" s="1" customFormat="1" ht="45" customHeight="1">
      <c r="B122" s="330"/>
      <c r="C122" s="280" t="s">
        <v>466</v>
      </c>
      <c r="D122" s="280"/>
      <c r="E122" s="280"/>
      <c r="F122" s="280"/>
      <c r="G122" s="280"/>
      <c r="H122" s="280"/>
      <c r="I122" s="280"/>
      <c r="J122" s="280"/>
      <c r="K122" s="331"/>
    </row>
    <row r="123" s="1" customFormat="1" ht="17.25" customHeight="1">
      <c r="B123" s="332"/>
      <c r="C123" s="304" t="s">
        <v>412</v>
      </c>
      <c r="D123" s="304"/>
      <c r="E123" s="304"/>
      <c r="F123" s="304" t="s">
        <v>413</v>
      </c>
      <c r="G123" s="305"/>
      <c r="H123" s="304" t="s">
        <v>59</v>
      </c>
      <c r="I123" s="304" t="s">
        <v>62</v>
      </c>
      <c r="J123" s="304" t="s">
        <v>414</v>
      </c>
      <c r="K123" s="333"/>
    </row>
    <row r="124" s="1" customFormat="1" ht="17.25" customHeight="1">
      <c r="B124" s="332"/>
      <c r="C124" s="306" t="s">
        <v>415</v>
      </c>
      <c r="D124" s="306"/>
      <c r="E124" s="306"/>
      <c r="F124" s="307" t="s">
        <v>416</v>
      </c>
      <c r="G124" s="308"/>
      <c r="H124" s="306"/>
      <c r="I124" s="306"/>
      <c r="J124" s="306" t="s">
        <v>417</v>
      </c>
      <c r="K124" s="333"/>
    </row>
    <row r="125" s="1" customFormat="1" ht="5.25" customHeight="1">
      <c r="B125" s="334"/>
      <c r="C125" s="309"/>
      <c r="D125" s="309"/>
      <c r="E125" s="309"/>
      <c r="F125" s="309"/>
      <c r="G125" s="335"/>
      <c r="H125" s="309"/>
      <c r="I125" s="309"/>
      <c r="J125" s="309"/>
      <c r="K125" s="336"/>
    </row>
    <row r="126" s="1" customFormat="1" ht="15" customHeight="1">
      <c r="B126" s="334"/>
      <c r="C126" s="289" t="s">
        <v>421</v>
      </c>
      <c r="D126" s="311"/>
      <c r="E126" s="311"/>
      <c r="F126" s="312" t="s">
        <v>418</v>
      </c>
      <c r="G126" s="289"/>
      <c r="H126" s="289" t="s">
        <v>458</v>
      </c>
      <c r="I126" s="289" t="s">
        <v>420</v>
      </c>
      <c r="J126" s="289">
        <v>120</v>
      </c>
      <c r="K126" s="337"/>
    </row>
    <row r="127" s="1" customFormat="1" ht="15" customHeight="1">
      <c r="B127" s="334"/>
      <c r="C127" s="289" t="s">
        <v>467</v>
      </c>
      <c r="D127" s="289"/>
      <c r="E127" s="289"/>
      <c r="F127" s="312" t="s">
        <v>418</v>
      </c>
      <c r="G127" s="289"/>
      <c r="H127" s="289" t="s">
        <v>468</v>
      </c>
      <c r="I127" s="289" t="s">
        <v>420</v>
      </c>
      <c r="J127" s="289" t="s">
        <v>469</v>
      </c>
      <c r="K127" s="337"/>
    </row>
    <row r="128" s="1" customFormat="1" ht="15" customHeight="1">
      <c r="B128" s="334"/>
      <c r="C128" s="289" t="s">
        <v>366</v>
      </c>
      <c r="D128" s="289"/>
      <c r="E128" s="289"/>
      <c r="F128" s="312" t="s">
        <v>418</v>
      </c>
      <c r="G128" s="289"/>
      <c r="H128" s="289" t="s">
        <v>470</v>
      </c>
      <c r="I128" s="289" t="s">
        <v>420</v>
      </c>
      <c r="J128" s="289" t="s">
        <v>469</v>
      </c>
      <c r="K128" s="337"/>
    </row>
    <row r="129" s="1" customFormat="1" ht="15" customHeight="1">
      <c r="B129" s="334"/>
      <c r="C129" s="289" t="s">
        <v>429</v>
      </c>
      <c r="D129" s="289"/>
      <c r="E129" s="289"/>
      <c r="F129" s="312" t="s">
        <v>424</v>
      </c>
      <c r="G129" s="289"/>
      <c r="H129" s="289" t="s">
        <v>430</v>
      </c>
      <c r="I129" s="289" t="s">
        <v>420</v>
      </c>
      <c r="J129" s="289">
        <v>15</v>
      </c>
      <c r="K129" s="337"/>
    </row>
    <row r="130" s="1" customFormat="1" ht="15" customHeight="1">
      <c r="B130" s="334"/>
      <c r="C130" s="315" t="s">
        <v>431</v>
      </c>
      <c r="D130" s="315"/>
      <c r="E130" s="315"/>
      <c r="F130" s="316" t="s">
        <v>424</v>
      </c>
      <c r="G130" s="315"/>
      <c r="H130" s="315" t="s">
        <v>432</v>
      </c>
      <c r="I130" s="315" t="s">
        <v>420</v>
      </c>
      <c r="J130" s="315">
        <v>15</v>
      </c>
      <c r="K130" s="337"/>
    </row>
    <row r="131" s="1" customFormat="1" ht="15" customHeight="1">
      <c r="B131" s="334"/>
      <c r="C131" s="315" t="s">
        <v>433</v>
      </c>
      <c r="D131" s="315"/>
      <c r="E131" s="315"/>
      <c r="F131" s="316" t="s">
        <v>424</v>
      </c>
      <c r="G131" s="315"/>
      <c r="H131" s="315" t="s">
        <v>434</v>
      </c>
      <c r="I131" s="315" t="s">
        <v>420</v>
      </c>
      <c r="J131" s="315">
        <v>20</v>
      </c>
      <c r="K131" s="337"/>
    </row>
    <row r="132" s="1" customFormat="1" ht="15" customHeight="1">
      <c r="B132" s="334"/>
      <c r="C132" s="315" t="s">
        <v>435</v>
      </c>
      <c r="D132" s="315"/>
      <c r="E132" s="315"/>
      <c r="F132" s="316" t="s">
        <v>424</v>
      </c>
      <c r="G132" s="315"/>
      <c r="H132" s="315" t="s">
        <v>436</v>
      </c>
      <c r="I132" s="315" t="s">
        <v>420</v>
      </c>
      <c r="J132" s="315">
        <v>20</v>
      </c>
      <c r="K132" s="337"/>
    </row>
    <row r="133" s="1" customFormat="1" ht="15" customHeight="1">
      <c r="B133" s="334"/>
      <c r="C133" s="289" t="s">
        <v>423</v>
      </c>
      <c r="D133" s="289"/>
      <c r="E133" s="289"/>
      <c r="F133" s="312" t="s">
        <v>424</v>
      </c>
      <c r="G133" s="289"/>
      <c r="H133" s="289" t="s">
        <v>458</v>
      </c>
      <c r="I133" s="289" t="s">
        <v>420</v>
      </c>
      <c r="J133" s="289">
        <v>50</v>
      </c>
      <c r="K133" s="337"/>
    </row>
    <row r="134" s="1" customFormat="1" ht="15" customHeight="1">
      <c r="B134" s="334"/>
      <c r="C134" s="289" t="s">
        <v>437</v>
      </c>
      <c r="D134" s="289"/>
      <c r="E134" s="289"/>
      <c r="F134" s="312" t="s">
        <v>424</v>
      </c>
      <c r="G134" s="289"/>
      <c r="H134" s="289" t="s">
        <v>458</v>
      </c>
      <c r="I134" s="289" t="s">
        <v>420</v>
      </c>
      <c r="J134" s="289">
        <v>50</v>
      </c>
      <c r="K134" s="337"/>
    </row>
    <row r="135" s="1" customFormat="1" ht="15" customHeight="1">
      <c r="B135" s="334"/>
      <c r="C135" s="289" t="s">
        <v>443</v>
      </c>
      <c r="D135" s="289"/>
      <c r="E135" s="289"/>
      <c r="F135" s="312" t="s">
        <v>424</v>
      </c>
      <c r="G135" s="289"/>
      <c r="H135" s="289" t="s">
        <v>458</v>
      </c>
      <c r="I135" s="289" t="s">
        <v>420</v>
      </c>
      <c r="J135" s="289">
        <v>50</v>
      </c>
      <c r="K135" s="337"/>
    </row>
    <row r="136" s="1" customFormat="1" ht="15" customHeight="1">
      <c r="B136" s="334"/>
      <c r="C136" s="289" t="s">
        <v>445</v>
      </c>
      <c r="D136" s="289"/>
      <c r="E136" s="289"/>
      <c r="F136" s="312" t="s">
        <v>424</v>
      </c>
      <c r="G136" s="289"/>
      <c r="H136" s="289" t="s">
        <v>458</v>
      </c>
      <c r="I136" s="289" t="s">
        <v>420</v>
      </c>
      <c r="J136" s="289">
        <v>50</v>
      </c>
      <c r="K136" s="337"/>
    </row>
    <row r="137" s="1" customFormat="1" ht="15" customHeight="1">
      <c r="B137" s="334"/>
      <c r="C137" s="289" t="s">
        <v>446</v>
      </c>
      <c r="D137" s="289"/>
      <c r="E137" s="289"/>
      <c r="F137" s="312" t="s">
        <v>424</v>
      </c>
      <c r="G137" s="289"/>
      <c r="H137" s="289" t="s">
        <v>471</v>
      </c>
      <c r="I137" s="289" t="s">
        <v>420</v>
      </c>
      <c r="J137" s="289">
        <v>255</v>
      </c>
      <c r="K137" s="337"/>
    </row>
    <row r="138" s="1" customFormat="1" ht="15" customHeight="1">
      <c r="B138" s="334"/>
      <c r="C138" s="289" t="s">
        <v>448</v>
      </c>
      <c r="D138" s="289"/>
      <c r="E138" s="289"/>
      <c r="F138" s="312" t="s">
        <v>418</v>
      </c>
      <c r="G138" s="289"/>
      <c r="H138" s="289" t="s">
        <v>472</v>
      </c>
      <c r="I138" s="289" t="s">
        <v>450</v>
      </c>
      <c r="J138" s="289"/>
      <c r="K138" s="337"/>
    </row>
    <row r="139" s="1" customFormat="1" ht="15" customHeight="1">
      <c r="B139" s="334"/>
      <c r="C139" s="289" t="s">
        <v>451</v>
      </c>
      <c r="D139" s="289"/>
      <c r="E139" s="289"/>
      <c r="F139" s="312" t="s">
        <v>418</v>
      </c>
      <c r="G139" s="289"/>
      <c r="H139" s="289" t="s">
        <v>473</v>
      </c>
      <c r="I139" s="289" t="s">
        <v>453</v>
      </c>
      <c r="J139" s="289"/>
      <c r="K139" s="337"/>
    </row>
    <row r="140" s="1" customFormat="1" ht="15" customHeight="1">
      <c r="B140" s="334"/>
      <c r="C140" s="289" t="s">
        <v>454</v>
      </c>
      <c r="D140" s="289"/>
      <c r="E140" s="289"/>
      <c r="F140" s="312" t="s">
        <v>418</v>
      </c>
      <c r="G140" s="289"/>
      <c r="H140" s="289" t="s">
        <v>454</v>
      </c>
      <c r="I140" s="289" t="s">
        <v>453</v>
      </c>
      <c r="J140" s="289"/>
      <c r="K140" s="337"/>
    </row>
    <row r="141" s="1" customFormat="1" ht="15" customHeight="1">
      <c r="B141" s="334"/>
      <c r="C141" s="289" t="s">
        <v>43</v>
      </c>
      <c r="D141" s="289"/>
      <c r="E141" s="289"/>
      <c r="F141" s="312" t="s">
        <v>418</v>
      </c>
      <c r="G141" s="289"/>
      <c r="H141" s="289" t="s">
        <v>474</v>
      </c>
      <c r="I141" s="289" t="s">
        <v>453</v>
      </c>
      <c r="J141" s="289"/>
      <c r="K141" s="337"/>
    </row>
    <row r="142" s="1" customFormat="1" ht="15" customHeight="1">
      <c r="B142" s="334"/>
      <c r="C142" s="289" t="s">
        <v>475</v>
      </c>
      <c r="D142" s="289"/>
      <c r="E142" s="289"/>
      <c r="F142" s="312" t="s">
        <v>418</v>
      </c>
      <c r="G142" s="289"/>
      <c r="H142" s="289" t="s">
        <v>476</v>
      </c>
      <c r="I142" s="289" t="s">
        <v>453</v>
      </c>
      <c r="J142" s="289"/>
      <c r="K142" s="337"/>
    </row>
    <row r="143" s="1" customFormat="1" ht="15" customHeight="1">
      <c r="B143" s="338"/>
      <c r="C143" s="339"/>
      <c r="D143" s="339"/>
      <c r="E143" s="339"/>
      <c r="F143" s="339"/>
      <c r="G143" s="339"/>
      <c r="H143" s="339"/>
      <c r="I143" s="339"/>
      <c r="J143" s="339"/>
      <c r="K143" s="340"/>
    </row>
    <row r="144" s="1" customFormat="1" ht="18.75" customHeight="1">
      <c r="B144" s="325"/>
      <c r="C144" s="325"/>
      <c r="D144" s="325"/>
      <c r="E144" s="325"/>
      <c r="F144" s="326"/>
      <c r="G144" s="325"/>
      <c r="H144" s="325"/>
      <c r="I144" s="325"/>
      <c r="J144" s="325"/>
      <c r="K144" s="325"/>
    </row>
    <row r="145" s="1" customFormat="1" ht="18.75" customHeight="1">
      <c r="B145" s="297"/>
      <c r="C145" s="297"/>
      <c r="D145" s="297"/>
      <c r="E145" s="297"/>
      <c r="F145" s="297"/>
      <c r="G145" s="297"/>
      <c r="H145" s="297"/>
      <c r="I145" s="297"/>
      <c r="J145" s="297"/>
      <c r="K145" s="297"/>
    </row>
    <row r="146" s="1" customFormat="1" ht="7.5" customHeight="1">
      <c r="B146" s="298"/>
      <c r="C146" s="299"/>
      <c r="D146" s="299"/>
      <c r="E146" s="299"/>
      <c r="F146" s="299"/>
      <c r="G146" s="299"/>
      <c r="H146" s="299"/>
      <c r="I146" s="299"/>
      <c r="J146" s="299"/>
      <c r="K146" s="300"/>
    </row>
    <row r="147" s="1" customFormat="1" ht="45" customHeight="1">
      <c r="B147" s="301"/>
      <c r="C147" s="302" t="s">
        <v>477</v>
      </c>
      <c r="D147" s="302"/>
      <c r="E147" s="302"/>
      <c r="F147" s="302"/>
      <c r="G147" s="302"/>
      <c r="H147" s="302"/>
      <c r="I147" s="302"/>
      <c r="J147" s="302"/>
      <c r="K147" s="303"/>
    </row>
    <row r="148" s="1" customFormat="1" ht="17.25" customHeight="1">
      <c r="B148" s="301"/>
      <c r="C148" s="304" t="s">
        <v>412</v>
      </c>
      <c r="D148" s="304"/>
      <c r="E148" s="304"/>
      <c r="F148" s="304" t="s">
        <v>413</v>
      </c>
      <c r="G148" s="305"/>
      <c r="H148" s="304" t="s">
        <v>59</v>
      </c>
      <c r="I148" s="304" t="s">
        <v>62</v>
      </c>
      <c r="J148" s="304" t="s">
        <v>414</v>
      </c>
      <c r="K148" s="303"/>
    </row>
    <row r="149" s="1" customFormat="1" ht="17.25" customHeight="1">
      <c r="B149" s="301"/>
      <c r="C149" s="306" t="s">
        <v>415</v>
      </c>
      <c r="D149" s="306"/>
      <c r="E149" s="306"/>
      <c r="F149" s="307" t="s">
        <v>416</v>
      </c>
      <c r="G149" s="308"/>
      <c r="H149" s="306"/>
      <c r="I149" s="306"/>
      <c r="J149" s="306" t="s">
        <v>417</v>
      </c>
      <c r="K149" s="303"/>
    </row>
    <row r="150" s="1" customFormat="1" ht="5.25" customHeight="1">
      <c r="B150" s="314"/>
      <c r="C150" s="309"/>
      <c r="D150" s="309"/>
      <c r="E150" s="309"/>
      <c r="F150" s="309"/>
      <c r="G150" s="310"/>
      <c r="H150" s="309"/>
      <c r="I150" s="309"/>
      <c r="J150" s="309"/>
      <c r="K150" s="337"/>
    </row>
    <row r="151" s="1" customFormat="1" ht="15" customHeight="1">
      <c r="B151" s="314"/>
      <c r="C151" s="341" t="s">
        <v>421</v>
      </c>
      <c r="D151" s="289"/>
      <c r="E151" s="289"/>
      <c r="F151" s="342" t="s">
        <v>418</v>
      </c>
      <c r="G151" s="289"/>
      <c r="H151" s="341" t="s">
        <v>458</v>
      </c>
      <c r="I151" s="341" t="s">
        <v>420</v>
      </c>
      <c r="J151" s="341">
        <v>120</v>
      </c>
      <c r="K151" s="337"/>
    </row>
    <row r="152" s="1" customFormat="1" ht="15" customHeight="1">
      <c r="B152" s="314"/>
      <c r="C152" s="341" t="s">
        <v>467</v>
      </c>
      <c r="D152" s="289"/>
      <c r="E152" s="289"/>
      <c r="F152" s="342" t="s">
        <v>418</v>
      </c>
      <c r="G152" s="289"/>
      <c r="H152" s="341" t="s">
        <v>478</v>
      </c>
      <c r="I152" s="341" t="s">
        <v>420</v>
      </c>
      <c r="J152" s="341" t="s">
        <v>469</v>
      </c>
      <c r="K152" s="337"/>
    </row>
    <row r="153" s="1" customFormat="1" ht="15" customHeight="1">
      <c r="B153" s="314"/>
      <c r="C153" s="341" t="s">
        <v>366</v>
      </c>
      <c r="D153" s="289"/>
      <c r="E153" s="289"/>
      <c r="F153" s="342" t="s">
        <v>418</v>
      </c>
      <c r="G153" s="289"/>
      <c r="H153" s="341" t="s">
        <v>479</v>
      </c>
      <c r="I153" s="341" t="s">
        <v>420</v>
      </c>
      <c r="J153" s="341" t="s">
        <v>469</v>
      </c>
      <c r="K153" s="337"/>
    </row>
    <row r="154" s="1" customFormat="1" ht="15" customHeight="1">
      <c r="B154" s="314"/>
      <c r="C154" s="341" t="s">
        <v>423</v>
      </c>
      <c r="D154" s="289"/>
      <c r="E154" s="289"/>
      <c r="F154" s="342" t="s">
        <v>424</v>
      </c>
      <c r="G154" s="289"/>
      <c r="H154" s="341" t="s">
        <v>458</v>
      </c>
      <c r="I154" s="341" t="s">
        <v>420</v>
      </c>
      <c r="J154" s="341">
        <v>50</v>
      </c>
      <c r="K154" s="337"/>
    </row>
    <row r="155" s="1" customFormat="1" ht="15" customHeight="1">
      <c r="B155" s="314"/>
      <c r="C155" s="341" t="s">
        <v>426</v>
      </c>
      <c r="D155" s="289"/>
      <c r="E155" s="289"/>
      <c r="F155" s="342" t="s">
        <v>418</v>
      </c>
      <c r="G155" s="289"/>
      <c r="H155" s="341" t="s">
        <v>458</v>
      </c>
      <c r="I155" s="341" t="s">
        <v>428</v>
      </c>
      <c r="J155" s="341"/>
      <c r="K155" s="337"/>
    </row>
    <row r="156" s="1" customFormat="1" ht="15" customHeight="1">
      <c r="B156" s="314"/>
      <c r="C156" s="341" t="s">
        <v>437</v>
      </c>
      <c r="D156" s="289"/>
      <c r="E156" s="289"/>
      <c r="F156" s="342" t="s">
        <v>424</v>
      </c>
      <c r="G156" s="289"/>
      <c r="H156" s="341" t="s">
        <v>458</v>
      </c>
      <c r="I156" s="341" t="s">
        <v>420</v>
      </c>
      <c r="J156" s="341">
        <v>50</v>
      </c>
      <c r="K156" s="337"/>
    </row>
    <row r="157" s="1" customFormat="1" ht="15" customHeight="1">
      <c r="B157" s="314"/>
      <c r="C157" s="341" t="s">
        <v>445</v>
      </c>
      <c r="D157" s="289"/>
      <c r="E157" s="289"/>
      <c r="F157" s="342" t="s">
        <v>424</v>
      </c>
      <c r="G157" s="289"/>
      <c r="H157" s="341" t="s">
        <v>458</v>
      </c>
      <c r="I157" s="341" t="s">
        <v>420</v>
      </c>
      <c r="J157" s="341">
        <v>50</v>
      </c>
      <c r="K157" s="337"/>
    </row>
    <row r="158" s="1" customFormat="1" ht="15" customHeight="1">
      <c r="B158" s="314"/>
      <c r="C158" s="341" t="s">
        <v>443</v>
      </c>
      <c r="D158" s="289"/>
      <c r="E158" s="289"/>
      <c r="F158" s="342" t="s">
        <v>424</v>
      </c>
      <c r="G158" s="289"/>
      <c r="H158" s="341" t="s">
        <v>458</v>
      </c>
      <c r="I158" s="341" t="s">
        <v>420</v>
      </c>
      <c r="J158" s="341">
        <v>50</v>
      </c>
      <c r="K158" s="337"/>
    </row>
    <row r="159" s="1" customFormat="1" ht="15" customHeight="1">
      <c r="B159" s="314"/>
      <c r="C159" s="341" t="s">
        <v>99</v>
      </c>
      <c r="D159" s="289"/>
      <c r="E159" s="289"/>
      <c r="F159" s="342" t="s">
        <v>418</v>
      </c>
      <c r="G159" s="289"/>
      <c r="H159" s="341" t="s">
        <v>480</v>
      </c>
      <c r="I159" s="341" t="s">
        <v>420</v>
      </c>
      <c r="J159" s="341" t="s">
        <v>481</v>
      </c>
      <c r="K159" s="337"/>
    </row>
    <row r="160" s="1" customFormat="1" ht="15" customHeight="1">
      <c r="B160" s="314"/>
      <c r="C160" s="341" t="s">
        <v>482</v>
      </c>
      <c r="D160" s="289"/>
      <c r="E160" s="289"/>
      <c r="F160" s="342" t="s">
        <v>418</v>
      </c>
      <c r="G160" s="289"/>
      <c r="H160" s="341" t="s">
        <v>483</v>
      </c>
      <c r="I160" s="341" t="s">
        <v>453</v>
      </c>
      <c r="J160" s="341"/>
      <c r="K160" s="337"/>
    </row>
    <row r="161" s="1" customFormat="1" ht="15" customHeight="1">
      <c r="B161" s="343"/>
      <c r="C161" s="323"/>
      <c r="D161" s="323"/>
      <c r="E161" s="323"/>
      <c r="F161" s="323"/>
      <c r="G161" s="323"/>
      <c r="H161" s="323"/>
      <c r="I161" s="323"/>
      <c r="J161" s="323"/>
      <c r="K161" s="344"/>
    </row>
    <row r="162" s="1" customFormat="1" ht="18.75" customHeight="1">
      <c r="B162" s="325"/>
      <c r="C162" s="335"/>
      <c r="D162" s="335"/>
      <c r="E162" s="335"/>
      <c r="F162" s="345"/>
      <c r="G162" s="335"/>
      <c r="H162" s="335"/>
      <c r="I162" s="335"/>
      <c r="J162" s="335"/>
      <c r="K162" s="325"/>
    </row>
    <row r="163" s="1" customFormat="1" ht="18.75" customHeight="1">
      <c r="B163" s="297"/>
      <c r="C163" s="297"/>
      <c r="D163" s="297"/>
      <c r="E163" s="297"/>
      <c r="F163" s="297"/>
      <c r="G163" s="297"/>
      <c r="H163" s="297"/>
      <c r="I163" s="297"/>
      <c r="J163" s="297"/>
      <c r="K163" s="297"/>
    </row>
    <row r="164" s="1" customFormat="1" ht="7.5" customHeight="1">
      <c r="B164" s="276"/>
      <c r="C164" s="277"/>
      <c r="D164" s="277"/>
      <c r="E164" s="277"/>
      <c r="F164" s="277"/>
      <c r="G164" s="277"/>
      <c r="H164" s="277"/>
      <c r="I164" s="277"/>
      <c r="J164" s="277"/>
      <c r="K164" s="278"/>
    </row>
    <row r="165" s="1" customFormat="1" ht="45" customHeight="1">
      <c r="B165" s="279"/>
      <c r="C165" s="280" t="s">
        <v>484</v>
      </c>
      <c r="D165" s="280"/>
      <c r="E165" s="280"/>
      <c r="F165" s="280"/>
      <c r="G165" s="280"/>
      <c r="H165" s="280"/>
      <c r="I165" s="280"/>
      <c r="J165" s="280"/>
      <c r="K165" s="281"/>
    </row>
    <row r="166" s="1" customFormat="1" ht="17.25" customHeight="1">
      <c r="B166" s="279"/>
      <c r="C166" s="304" t="s">
        <v>412</v>
      </c>
      <c r="D166" s="304"/>
      <c r="E166" s="304"/>
      <c r="F166" s="304" t="s">
        <v>413</v>
      </c>
      <c r="G166" s="346"/>
      <c r="H166" s="347" t="s">
        <v>59</v>
      </c>
      <c r="I166" s="347" t="s">
        <v>62</v>
      </c>
      <c r="J166" s="304" t="s">
        <v>414</v>
      </c>
      <c r="K166" s="281"/>
    </row>
    <row r="167" s="1" customFormat="1" ht="17.25" customHeight="1">
      <c r="B167" s="282"/>
      <c r="C167" s="306" t="s">
        <v>415</v>
      </c>
      <c r="D167" s="306"/>
      <c r="E167" s="306"/>
      <c r="F167" s="307" t="s">
        <v>416</v>
      </c>
      <c r="G167" s="348"/>
      <c r="H167" s="349"/>
      <c r="I167" s="349"/>
      <c r="J167" s="306" t="s">
        <v>417</v>
      </c>
      <c r="K167" s="284"/>
    </row>
    <row r="168" s="1" customFormat="1" ht="5.25" customHeight="1">
      <c r="B168" s="314"/>
      <c r="C168" s="309"/>
      <c r="D168" s="309"/>
      <c r="E168" s="309"/>
      <c r="F168" s="309"/>
      <c r="G168" s="310"/>
      <c r="H168" s="309"/>
      <c r="I168" s="309"/>
      <c r="J168" s="309"/>
      <c r="K168" s="337"/>
    </row>
    <row r="169" s="1" customFormat="1" ht="15" customHeight="1">
      <c r="B169" s="314"/>
      <c r="C169" s="289" t="s">
        <v>421</v>
      </c>
      <c r="D169" s="289"/>
      <c r="E169" s="289"/>
      <c r="F169" s="312" t="s">
        <v>418</v>
      </c>
      <c r="G169" s="289"/>
      <c r="H169" s="289" t="s">
        <v>458</v>
      </c>
      <c r="I169" s="289" t="s">
        <v>420</v>
      </c>
      <c r="J169" s="289">
        <v>120</v>
      </c>
      <c r="K169" s="337"/>
    </row>
    <row r="170" s="1" customFormat="1" ht="15" customHeight="1">
      <c r="B170" s="314"/>
      <c r="C170" s="289" t="s">
        <v>467</v>
      </c>
      <c r="D170" s="289"/>
      <c r="E170" s="289"/>
      <c r="F170" s="312" t="s">
        <v>418</v>
      </c>
      <c r="G170" s="289"/>
      <c r="H170" s="289" t="s">
        <v>468</v>
      </c>
      <c r="I170" s="289" t="s">
        <v>420</v>
      </c>
      <c r="J170" s="289" t="s">
        <v>469</v>
      </c>
      <c r="K170" s="337"/>
    </row>
    <row r="171" s="1" customFormat="1" ht="15" customHeight="1">
      <c r="B171" s="314"/>
      <c r="C171" s="289" t="s">
        <v>366</v>
      </c>
      <c r="D171" s="289"/>
      <c r="E171" s="289"/>
      <c r="F171" s="312" t="s">
        <v>418</v>
      </c>
      <c r="G171" s="289"/>
      <c r="H171" s="289" t="s">
        <v>485</v>
      </c>
      <c r="I171" s="289" t="s">
        <v>420</v>
      </c>
      <c r="J171" s="289" t="s">
        <v>469</v>
      </c>
      <c r="K171" s="337"/>
    </row>
    <row r="172" s="1" customFormat="1" ht="15" customHeight="1">
      <c r="B172" s="314"/>
      <c r="C172" s="289" t="s">
        <v>423</v>
      </c>
      <c r="D172" s="289"/>
      <c r="E172" s="289"/>
      <c r="F172" s="312" t="s">
        <v>424</v>
      </c>
      <c r="G172" s="289"/>
      <c r="H172" s="289" t="s">
        <v>485</v>
      </c>
      <c r="I172" s="289" t="s">
        <v>420</v>
      </c>
      <c r="J172" s="289">
        <v>50</v>
      </c>
      <c r="K172" s="337"/>
    </row>
    <row r="173" s="1" customFormat="1" ht="15" customHeight="1">
      <c r="B173" s="314"/>
      <c r="C173" s="289" t="s">
        <v>426</v>
      </c>
      <c r="D173" s="289"/>
      <c r="E173" s="289"/>
      <c r="F173" s="312" t="s">
        <v>418</v>
      </c>
      <c r="G173" s="289"/>
      <c r="H173" s="289" t="s">
        <v>485</v>
      </c>
      <c r="I173" s="289" t="s">
        <v>428</v>
      </c>
      <c r="J173" s="289"/>
      <c r="K173" s="337"/>
    </row>
    <row r="174" s="1" customFormat="1" ht="15" customHeight="1">
      <c r="B174" s="314"/>
      <c r="C174" s="289" t="s">
        <v>437</v>
      </c>
      <c r="D174" s="289"/>
      <c r="E174" s="289"/>
      <c r="F174" s="312" t="s">
        <v>424</v>
      </c>
      <c r="G174" s="289"/>
      <c r="H174" s="289" t="s">
        <v>485</v>
      </c>
      <c r="I174" s="289" t="s">
        <v>420</v>
      </c>
      <c r="J174" s="289">
        <v>50</v>
      </c>
      <c r="K174" s="337"/>
    </row>
    <row r="175" s="1" customFormat="1" ht="15" customHeight="1">
      <c r="B175" s="314"/>
      <c r="C175" s="289" t="s">
        <v>445</v>
      </c>
      <c r="D175" s="289"/>
      <c r="E175" s="289"/>
      <c r="F175" s="312" t="s">
        <v>424</v>
      </c>
      <c r="G175" s="289"/>
      <c r="H175" s="289" t="s">
        <v>485</v>
      </c>
      <c r="I175" s="289" t="s">
        <v>420</v>
      </c>
      <c r="J175" s="289">
        <v>50</v>
      </c>
      <c r="K175" s="337"/>
    </row>
    <row r="176" s="1" customFormat="1" ht="15" customHeight="1">
      <c r="B176" s="314"/>
      <c r="C176" s="289" t="s">
        <v>443</v>
      </c>
      <c r="D176" s="289"/>
      <c r="E176" s="289"/>
      <c r="F176" s="312" t="s">
        <v>424</v>
      </c>
      <c r="G176" s="289"/>
      <c r="H176" s="289" t="s">
        <v>485</v>
      </c>
      <c r="I176" s="289" t="s">
        <v>420</v>
      </c>
      <c r="J176" s="289">
        <v>50</v>
      </c>
      <c r="K176" s="337"/>
    </row>
    <row r="177" s="1" customFormat="1" ht="15" customHeight="1">
      <c r="B177" s="314"/>
      <c r="C177" s="289" t="s">
        <v>106</v>
      </c>
      <c r="D177" s="289"/>
      <c r="E177" s="289"/>
      <c r="F177" s="312" t="s">
        <v>418</v>
      </c>
      <c r="G177" s="289"/>
      <c r="H177" s="289" t="s">
        <v>486</v>
      </c>
      <c r="I177" s="289" t="s">
        <v>487</v>
      </c>
      <c r="J177" s="289"/>
      <c r="K177" s="337"/>
    </row>
    <row r="178" s="1" customFormat="1" ht="15" customHeight="1">
      <c r="B178" s="314"/>
      <c r="C178" s="289" t="s">
        <v>62</v>
      </c>
      <c r="D178" s="289"/>
      <c r="E178" s="289"/>
      <c r="F178" s="312" t="s">
        <v>418</v>
      </c>
      <c r="G178" s="289"/>
      <c r="H178" s="289" t="s">
        <v>488</v>
      </c>
      <c r="I178" s="289" t="s">
        <v>489</v>
      </c>
      <c r="J178" s="289">
        <v>1</v>
      </c>
      <c r="K178" s="337"/>
    </row>
    <row r="179" s="1" customFormat="1" ht="15" customHeight="1">
      <c r="B179" s="314"/>
      <c r="C179" s="289" t="s">
        <v>58</v>
      </c>
      <c r="D179" s="289"/>
      <c r="E179" s="289"/>
      <c r="F179" s="312" t="s">
        <v>418</v>
      </c>
      <c r="G179" s="289"/>
      <c r="H179" s="289" t="s">
        <v>490</v>
      </c>
      <c r="I179" s="289" t="s">
        <v>420</v>
      </c>
      <c r="J179" s="289">
        <v>20</v>
      </c>
      <c r="K179" s="337"/>
    </row>
    <row r="180" s="1" customFormat="1" ht="15" customHeight="1">
      <c r="B180" s="314"/>
      <c r="C180" s="289" t="s">
        <v>59</v>
      </c>
      <c r="D180" s="289"/>
      <c r="E180" s="289"/>
      <c r="F180" s="312" t="s">
        <v>418</v>
      </c>
      <c r="G180" s="289"/>
      <c r="H180" s="289" t="s">
        <v>491</v>
      </c>
      <c r="I180" s="289" t="s">
        <v>420</v>
      </c>
      <c r="J180" s="289">
        <v>255</v>
      </c>
      <c r="K180" s="337"/>
    </row>
    <row r="181" s="1" customFormat="1" ht="15" customHeight="1">
      <c r="B181" s="314"/>
      <c r="C181" s="289" t="s">
        <v>107</v>
      </c>
      <c r="D181" s="289"/>
      <c r="E181" s="289"/>
      <c r="F181" s="312" t="s">
        <v>418</v>
      </c>
      <c r="G181" s="289"/>
      <c r="H181" s="289" t="s">
        <v>382</v>
      </c>
      <c r="I181" s="289" t="s">
        <v>420</v>
      </c>
      <c r="J181" s="289">
        <v>10</v>
      </c>
      <c r="K181" s="337"/>
    </row>
    <row r="182" s="1" customFormat="1" ht="15" customHeight="1">
      <c r="B182" s="314"/>
      <c r="C182" s="289" t="s">
        <v>108</v>
      </c>
      <c r="D182" s="289"/>
      <c r="E182" s="289"/>
      <c r="F182" s="312" t="s">
        <v>418</v>
      </c>
      <c r="G182" s="289"/>
      <c r="H182" s="289" t="s">
        <v>492</v>
      </c>
      <c r="I182" s="289" t="s">
        <v>453</v>
      </c>
      <c r="J182" s="289"/>
      <c r="K182" s="337"/>
    </row>
    <row r="183" s="1" customFormat="1" ht="15" customHeight="1">
      <c r="B183" s="314"/>
      <c r="C183" s="289" t="s">
        <v>493</v>
      </c>
      <c r="D183" s="289"/>
      <c r="E183" s="289"/>
      <c r="F183" s="312" t="s">
        <v>418</v>
      </c>
      <c r="G183" s="289"/>
      <c r="H183" s="289" t="s">
        <v>494</v>
      </c>
      <c r="I183" s="289" t="s">
        <v>453</v>
      </c>
      <c r="J183" s="289"/>
      <c r="K183" s="337"/>
    </row>
    <row r="184" s="1" customFormat="1" ht="15" customHeight="1">
      <c r="B184" s="314"/>
      <c r="C184" s="289" t="s">
        <v>482</v>
      </c>
      <c r="D184" s="289"/>
      <c r="E184" s="289"/>
      <c r="F184" s="312" t="s">
        <v>418</v>
      </c>
      <c r="G184" s="289"/>
      <c r="H184" s="289" t="s">
        <v>495</v>
      </c>
      <c r="I184" s="289" t="s">
        <v>453</v>
      </c>
      <c r="J184" s="289"/>
      <c r="K184" s="337"/>
    </row>
    <row r="185" s="1" customFormat="1" ht="15" customHeight="1">
      <c r="B185" s="314"/>
      <c r="C185" s="289" t="s">
        <v>110</v>
      </c>
      <c r="D185" s="289"/>
      <c r="E185" s="289"/>
      <c r="F185" s="312" t="s">
        <v>424</v>
      </c>
      <c r="G185" s="289"/>
      <c r="H185" s="289" t="s">
        <v>496</v>
      </c>
      <c r="I185" s="289" t="s">
        <v>420</v>
      </c>
      <c r="J185" s="289">
        <v>50</v>
      </c>
      <c r="K185" s="337"/>
    </row>
    <row r="186" s="1" customFormat="1" ht="15" customHeight="1">
      <c r="B186" s="314"/>
      <c r="C186" s="289" t="s">
        <v>497</v>
      </c>
      <c r="D186" s="289"/>
      <c r="E186" s="289"/>
      <c r="F186" s="312" t="s">
        <v>424</v>
      </c>
      <c r="G186" s="289"/>
      <c r="H186" s="289" t="s">
        <v>498</v>
      </c>
      <c r="I186" s="289" t="s">
        <v>499</v>
      </c>
      <c r="J186" s="289"/>
      <c r="K186" s="337"/>
    </row>
    <row r="187" s="1" customFormat="1" ht="15" customHeight="1">
      <c r="B187" s="314"/>
      <c r="C187" s="289" t="s">
        <v>500</v>
      </c>
      <c r="D187" s="289"/>
      <c r="E187" s="289"/>
      <c r="F187" s="312" t="s">
        <v>424</v>
      </c>
      <c r="G187" s="289"/>
      <c r="H187" s="289" t="s">
        <v>501</v>
      </c>
      <c r="I187" s="289" t="s">
        <v>499</v>
      </c>
      <c r="J187" s="289"/>
      <c r="K187" s="337"/>
    </row>
    <row r="188" s="1" customFormat="1" ht="15" customHeight="1">
      <c r="B188" s="314"/>
      <c r="C188" s="289" t="s">
        <v>502</v>
      </c>
      <c r="D188" s="289"/>
      <c r="E188" s="289"/>
      <c r="F188" s="312" t="s">
        <v>424</v>
      </c>
      <c r="G188" s="289"/>
      <c r="H188" s="289" t="s">
        <v>503</v>
      </c>
      <c r="I188" s="289" t="s">
        <v>499</v>
      </c>
      <c r="J188" s="289"/>
      <c r="K188" s="337"/>
    </row>
    <row r="189" s="1" customFormat="1" ht="15" customHeight="1">
      <c r="B189" s="314"/>
      <c r="C189" s="350" t="s">
        <v>504</v>
      </c>
      <c r="D189" s="289"/>
      <c r="E189" s="289"/>
      <c r="F189" s="312" t="s">
        <v>424</v>
      </c>
      <c r="G189" s="289"/>
      <c r="H189" s="289" t="s">
        <v>505</v>
      </c>
      <c r="I189" s="289" t="s">
        <v>506</v>
      </c>
      <c r="J189" s="351" t="s">
        <v>507</v>
      </c>
      <c r="K189" s="337"/>
    </row>
    <row r="190" s="1" customFormat="1" ht="15" customHeight="1">
      <c r="B190" s="314"/>
      <c r="C190" s="350" t="s">
        <v>47</v>
      </c>
      <c r="D190" s="289"/>
      <c r="E190" s="289"/>
      <c r="F190" s="312" t="s">
        <v>418</v>
      </c>
      <c r="G190" s="289"/>
      <c r="H190" s="286" t="s">
        <v>508</v>
      </c>
      <c r="I190" s="289" t="s">
        <v>509</v>
      </c>
      <c r="J190" s="289"/>
      <c r="K190" s="337"/>
    </row>
    <row r="191" s="1" customFormat="1" ht="15" customHeight="1">
      <c r="B191" s="314"/>
      <c r="C191" s="350" t="s">
        <v>510</v>
      </c>
      <c r="D191" s="289"/>
      <c r="E191" s="289"/>
      <c r="F191" s="312" t="s">
        <v>418</v>
      </c>
      <c r="G191" s="289"/>
      <c r="H191" s="289" t="s">
        <v>511</v>
      </c>
      <c r="I191" s="289" t="s">
        <v>453</v>
      </c>
      <c r="J191" s="289"/>
      <c r="K191" s="337"/>
    </row>
    <row r="192" s="1" customFormat="1" ht="15" customHeight="1">
      <c r="B192" s="314"/>
      <c r="C192" s="350" t="s">
        <v>512</v>
      </c>
      <c r="D192" s="289"/>
      <c r="E192" s="289"/>
      <c r="F192" s="312" t="s">
        <v>418</v>
      </c>
      <c r="G192" s="289"/>
      <c r="H192" s="289" t="s">
        <v>513</v>
      </c>
      <c r="I192" s="289" t="s">
        <v>453</v>
      </c>
      <c r="J192" s="289"/>
      <c r="K192" s="337"/>
    </row>
    <row r="193" s="1" customFormat="1" ht="15" customHeight="1">
      <c r="B193" s="314"/>
      <c r="C193" s="350" t="s">
        <v>514</v>
      </c>
      <c r="D193" s="289"/>
      <c r="E193" s="289"/>
      <c r="F193" s="312" t="s">
        <v>424</v>
      </c>
      <c r="G193" s="289"/>
      <c r="H193" s="289" t="s">
        <v>515</v>
      </c>
      <c r="I193" s="289" t="s">
        <v>453</v>
      </c>
      <c r="J193" s="289"/>
      <c r="K193" s="337"/>
    </row>
    <row r="194" s="1" customFormat="1" ht="15" customHeight="1">
      <c r="B194" s="343"/>
      <c r="C194" s="352"/>
      <c r="D194" s="323"/>
      <c r="E194" s="323"/>
      <c r="F194" s="323"/>
      <c r="G194" s="323"/>
      <c r="H194" s="323"/>
      <c r="I194" s="323"/>
      <c r="J194" s="323"/>
      <c r="K194" s="344"/>
    </row>
    <row r="195" s="1" customFormat="1" ht="18.75" customHeight="1">
      <c r="B195" s="325"/>
      <c r="C195" s="335"/>
      <c r="D195" s="335"/>
      <c r="E195" s="335"/>
      <c r="F195" s="345"/>
      <c r="G195" s="335"/>
      <c r="H195" s="335"/>
      <c r="I195" s="335"/>
      <c r="J195" s="335"/>
      <c r="K195" s="325"/>
    </row>
    <row r="196" s="1" customFormat="1" ht="18.75" customHeight="1">
      <c r="B196" s="325"/>
      <c r="C196" s="335"/>
      <c r="D196" s="335"/>
      <c r="E196" s="335"/>
      <c r="F196" s="345"/>
      <c r="G196" s="335"/>
      <c r="H196" s="335"/>
      <c r="I196" s="335"/>
      <c r="J196" s="335"/>
      <c r="K196" s="325"/>
    </row>
    <row r="197" s="1" customFormat="1" ht="18.75" customHeight="1">
      <c r="B197" s="297"/>
      <c r="C197" s="297"/>
      <c r="D197" s="297"/>
      <c r="E197" s="297"/>
      <c r="F197" s="297"/>
      <c r="G197" s="297"/>
      <c r="H197" s="297"/>
      <c r="I197" s="297"/>
      <c r="J197" s="297"/>
      <c r="K197" s="297"/>
    </row>
    <row r="198" s="1" customFormat="1" ht="13.5">
      <c r="B198" s="276"/>
      <c r="C198" s="277"/>
      <c r="D198" s="277"/>
      <c r="E198" s="277"/>
      <c r="F198" s="277"/>
      <c r="G198" s="277"/>
      <c r="H198" s="277"/>
      <c r="I198" s="277"/>
      <c r="J198" s="277"/>
      <c r="K198" s="278"/>
    </row>
    <row r="199" s="1" customFormat="1" ht="21">
      <c r="B199" s="279"/>
      <c r="C199" s="280" t="s">
        <v>516</v>
      </c>
      <c r="D199" s="280"/>
      <c r="E199" s="280"/>
      <c r="F199" s="280"/>
      <c r="G199" s="280"/>
      <c r="H199" s="280"/>
      <c r="I199" s="280"/>
      <c r="J199" s="280"/>
      <c r="K199" s="281"/>
    </row>
    <row r="200" s="1" customFormat="1" ht="25.5" customHeight="1">
      <c r="B200" s="279"/>
      <c r="C200" s="353" t="s">
        <v>517</v>
      </c>
      <c r="D200" s="353"/>
      <c r="E200" s="353"/>
      <c r="F200" s="353" t="s">
        <v>518</v>
      </c>
      <c r="G200" s="354"/>
      <c r="H200" s="353" t="s">
        <v>519</v>
      </c>
      <c r="I200" s="353"/>
      <c r="J200" s="353"/>
      <c r="K200" s="281"/>
    </row>
    <row r="201" s="1" customFormat="1" ht="5.25" customHeight="1">
      <c r="B201" s="314"/>
      <c r="C201" s="309"/>
      <c r="D201" s="309"/>
      <c r="E201" s="309"/>
      <c r="F201" s="309"/>
      <c r="G201" s="335"/>
      <c r="H201" s="309"/>
      <c r="I201" s="309"/>
      <c r="J201" s="309"/>
      <c r="K201" s="337"/>
    </row>
    <row r="202" s="1" customFormat="1" ht="15" customHeight="1">
      <c r="B202" s="314"/>
      <c r="C202" s="289" t="s">
        <v>509</v>
      </c>
      <c r="D202" s="289"/>
      <c r="E202" s="289"/>
      <c r="F202" s="312" t="s">
        <v>48</v>
      </c>
      <c r="G202" s="289"/>
      <c r="H202" s="289" t="s">
        <v>520</v>
      </c>
      <c r="I202" s="289"/>
      <c r="J202" s="289"/>
      <c r="K202" s="337"/>
    </row>
    <row r="203" s="1" customFormat="1" ht="15" customHeight="1">
      <c r="B203" s="314"/>
      <c r="C203" s="289"/>
      <c r="D203" s="289"/>
      <c r="E203" s="289"/>
      <c r="F203" s="312" t="s">
        <v>49</v>
      </c>
      <c r="G203" s="289"/>
      <c r="H203" s="289" t="s">
        <v>521</v>
      </c>
      <c r="I203" s="289"/>
      <c r="J203" s="289"/>
      <c r="K203" s="337"/>
    </row>
    <row r="204" s="1" customFormat="1" ht="15" customHeight="1">
      <c r="B204" s="314"/>
      <c r="C204" s="289"/>
      <c r="D204" s="289"/>
      <c r="E204" s="289"/>
      <c r="F204" s="312" t="s">
        <v>52</v>
      </c>
      <c r="G204" s="289"/>
      <c r="H204" s="289" t="s">
        <v>522</v>
      </c>
      <c r="I204" s="289"/>
      <c r="J204" s="289"/>
      <c r="K204" s="337"/>
    </row>
    <row r="205" s="1" customFormat="1" ht="15" customHeight="1">
      <c r="B205" s="314"/>
      <c r="C205" s="289"/>
      <c r="D205" s="289"/>
      <c r="E205" s="289"/>
      <c r="F205" s="312" t="s">
        <v>50</v>
      </c>
      <c r="G205" s="289"/>
      <c r="H205" s="289" t="s">
        <v>523</v>
      </c>
      <c r="I205" s="289"/>
      <c r="J205" s="289"/>
      <c r="K205" s="337"/>
    </row>
    <row r="206" s="1" customFormat="1" ht="15" customHeight="1">
      <c r="B206" s="314"/>
      <c r="C206" s="289"/>
      <c r="D206" s="289"/>
      <c r="E206" s="289"/>
      <c r="F206" s="312" t="s">
        <v>51</v>
      </c>
      <c r="G206" s="289"/>
      <c r="H206" s="289" t="s">
        <v>524</v>
      </c>
      <c r="I206" s="289"/>
      <c r="J206" s="289"/>
      <c r="K206" s="337"/>
    </row>
    <row r="207" s="1" customFormat="1" ht="15" customHeight="1">
      <c r="B207" s="314"/>
      <c r="C207" s="289"/>
      <c r="D207" s="289"/>
      <c r="E207" s="289"/>
      <c r="F207" s="312"/>
      <c r="G207" s="289"/>
      <c r="H207" s="289"/>
      <c r="I207" s="289"/>
      <c r="J207" s="289"/>
      <c r="K207" s="337"/>
    </row>
    <row r="208" s="1" customFormat="1" ht="15" customHeight="1">
      <c r="B208" s="314"/>
      <c r="C208" s="289" t="s">
        <v>465</v>
      </c>
      <c r="D208" s="289"/>
      <c r="E208" s="289"/>
      <c r="F208" s="312" t="s">
        <v>84</v>
      </c>
      <c r="G208" s="289"/>
      <c r="H208" s="289" t="s">
        <v>525</v>
      </c>
      <c r="I208" s="289"/>
      <c r="J208" s="289"/>
      <c r="K208" s="337"/>
    </row>
    <row r="209" s="1" customFormat="1" ht="15" customHeight="1">
      <c r="B209" s="314"/>
      <c r="C209" s="289"/>
      <c r="D209" s="289"/>
      <c r="E209" s="289"/>
      <c r="F209" s="312" t="s">
        <v>360</v>
      </c>
      <c r="G209" s="289"/>
      <c r="H209" s="289" t="s">
        <v>361</v>
      </c>
      <c r="I209" s="289"/>
      <c r="J209" s="289"/>
      <c r="K209" s="337"/>
    </row>
    <row r="210" s="1" customFormat="1" ht="15" customHeight="1">
      <c r="B210" s="314"/>
      <c r="C210" s="289"/>
      <c r="D210" s="289"/>
      <c r="E210" s="289"/>
      <c r="F210" s="312" t="s">
        <v>358</v>
      </c>
      <c r="G210" s="289"/>
      <c r="H210" s="289" t="s">
        <v>526</v>
      </c>
      <c r="I210" s="289"/>
      <c r="J210" s="289"/>
      <c r="K210" s="337"/>
    </row>
    <row r="211" s="1" customFormat="1" ht="15" customHeight="1">
      <c r="B211" s="355"/>
      <c r="C211" s="289"/>
      <c r="D211" s="289"/>
      <c r="E211" s="289"/>
      <c r="F211" s="312" t="s">
        <v>362</v>
      </c>
      <c r="G211" s="350"/>
      <c r="H211" s="341" t="s">
        <v>363</v>
      </c>
      <c r="I211" s="341"/>
      <c r="J211" s="341"/>
      <c r="K211" s="356"/>
    </row>
    <row r="212" s="1" customFormat="1" ht="15" customHeight="1">
      <c r="B212" s="355"/>
      <c r="C212" s="289"/>
      <c r="D212" s="289"/>
      <c r="E212" s="289"/>
      <c r="F212" s="312" t="s">
        <v>364</v>
      </c>
      <c r="G212" s="350"/>
      <c r="H212" s="341" t="s">
        <v>527</v>
      </c>
      <c r="I212" s="341"/>
      <c r="J212" s="341"/>
      <c r="K212" s="356"/>
    </row>
    <row r="213" s="1" customFormat="1" ht="15" customHeight="1">
      <c r="B213" s="355"/>
      <c r="C213" s="289"/>
      <c r="D213" s="289"/>
      <c r="E213" s="289"/>
      <c r="F213" s="312"/>
      <c r="G213" s="350"/>
      <c r="H213" s="341"/>
      <c r="I213" s="341"/>
      <c r="J213" s="341"/>
      <c r="K213" s="356"/>
    </row>
    <row r="214" s="1" customFormat="1" ht="15" customHeight="1">
      <c r="B214" s="355"/>
      <c r="C214" s="289" t="s">
        <v>489</v>
      </c>
      <c r="D214" s="289"/>
      <c r="E214" s="289"/>
      <c r="F214" s="312">
        <v>1</v>
      </c>
      <c r="G214" s="350"/>
      <c r="H214" s="341" t="s">
        <v>528</v>
      </c>
      <c r="I214" s="341"/>
      <c r="J214" s="341"/>
      <c r="K214" s="356"/>
    </row>
    <row r="215" s="1" customFormat="1" ht="15" customHeight="1">
      <c r="B215" s="355"/>
      <c r="C215" s="289"/>
      <c r="D215" s="289"/>
      <c r="E215" s="289"/>
      <c r="F215" s="312">
        <v>2</v>
      </c>
      <c r="G215" s="350"/>
      <c r="H215" s="341" t="s">
        <v>529</v>
      </c>
      <c r="I215" s="341"/>
      <c r="J215" s="341"/>
      <c r="K215" s="356"/>
    </row>
    <row r="216" s="1" customFormat="1" ht="15" customHeight="1">
      <c r="B216" s="355"/>
      <c r="C216" s="289"/>
      <c r="D216" s="289"/>
      <c r="E216" s="289"/>
      <c r="F216" s="312">
        <v>3</v>
      </c>
      <c r="G216" s="350"/>
      <c r="H216" s="341" t="s">
        <v>530</v>
      </c>
      <c r="I216" s="341"/>
      <c r="J216" s="341"/>
      <c r="K216" s="356"/>
    </row>
    <row r="217" s="1" customFormat="1" ht="15" customHeight="1">
      <c r="B217" s="355"/>
      <c r="C217" s="289"/>
      <c r="D217" s="289"/>
      <c r="E217" s="289"/>
      <c r="F217" s="312">
        <v>4</v>
      </c>
      <c r="G217" s="350"/>
      <c r="H217" s="341" t="s">
        <v>531</v>
      </c>
      <c r="I217" s="341"/>
      <c r="J217" s="341"/>
      <c r="K217" s="356"/>
    </row>
    <row r="218" s="1" customFormat="1" ht="12.75" customHeight="1">
      <c r="B218" s="357"/>
      <c r="C218" s="358"/>
      <c r="D218" s="358"/>
      <c r="E218" s="358"/>
      <c r="F218" s="358"/>
      <c r="G218" s="358"/>
      <c r="H218" s="358"/>
      <c r="I218" s="358"/>
      <c r="J218" s="358"/>
      <c r="K218" s="35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Kahuda Karel Ing.</dc:creator>
  <cp:lastModifiedBy>Kahuda Karel Ing.</cp:lastModifiedBy>
  <dcterms:created xsi:type="dcterms:W3CDTF">2023-10-03T09:06:10Z</dcterms:created>
  <dcterms:modified xsi:type="dcterms:W3CDTF">2023-10-03T09:06:19Z</dcterms:modified>
</cp:coreProperties>
</file>