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209_309 - Údržba HOZ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'2023-209_309 - Údržba HOZ...'!$C$82:$L$159</definedName>
    <definedName name="_xlnm.Print_Area" localSheetId="1">'2023-209_309 - Údržba HOZ...'!$C$4:$K$39,'2023-209_309 - Údržba HOZ...'!$C$45:$K$66,'2023-209_309 - Údržba HOZ...'!$C$72:$L$159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'2023-209_309 - Údržba HOZ...'!$82:$82</definedName>
  </definedNames>
  <calcPr fullCalcOnLoad="1"/>
</workbook>
</file>

<file path=xl/sharedStrings.xml><?xml version="1.0" encoding="utf-8"?>
<sst xmlns="http://schemas.openxmlformats.org/spreadsheetml/2006/main" count="1325" uniqueCount="440">
  <si>
    <t>Export Komplet</t>
  </si>
  <si>
    <t>VZ</t>
  </si>
  <si>
    <t>2.0</t>
  </si>
  <si>
    <t>ZAMOK</t>
  </si>
  <si>
    <t>False</t>
  </si>
  <si>
    <t>True</t>
  </si>
  <si>
    <t>{ca876503-fa73-4cbf-a7d0-78edf8f85742}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</si>
  <si>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</si>
  <si>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</si>
  <si>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</si>
  <si>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</si>
  <si>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</si>
  <si>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</si>
  <si>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</si>
  <si>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</si>
  <si>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2023-209_309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</si>
  <si>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</si>
  <si>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</si>
  <si>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Fleky</t>
  </si>
  <si>
    <t>0,1</t>
  </si>
  <si>
    <t>KSO:</t>
  </si>
  <si>
    <t/>
  </si>
  <si>
    <t>CC-CZ:</t>
  </si>
  <si>
    <t>1</t>
  </si>
  <si>
    <t>Místo:</t>
  </si>
  <si>
    <t>k.ú. Fleky</t>
  </si>
  <si>
    <t>Datum:</t>
  </si>
  <si>
    <t>18. 8. 2023</t>
  </si>
  <si>
    <t>10</t>
  </si>
  <si>
    <t>100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</si>
  <si>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</si>
  <si>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</si>
  <si>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</si>
  <si>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</si>
  <si>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</si>
  <si>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</si>
  <si>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</si>
  <si>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Ing. Tomáš Purkrábek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</si>
  <si>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</si>
  <si>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</si>
  <si>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</si>
  <si>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</si>
  <si>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</si>
  <si>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</si>
  <si>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</si>
  <si>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</si>
  <si>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</si>
  <si>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</si>
  <si>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</si>
  <si>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</si>
  <si>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</si>
  <si>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</si>
  <si>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</si>
  <si>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</si>
  <si>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</si>
  <si>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</si>
  <si>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</si>
  <si>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</si>
  <si>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</si>
  <si>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</si>
  <si>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</si>
  <si>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</si>
  <si>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</si>
  <si>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</si>
  <si>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</si>
  <si>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</si>
  <si>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</si>
  <si>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</si>
  <si>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</si>
  <si>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</si>
  <si>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</si>
  <si>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</si>
  <si>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</si>
  <si>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</si>
  <si>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</si>
  <si>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</si>
  <si>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</si>
  <si>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</si>
  <si>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</si>
  <si>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</si>
  <si>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</si>
  <si>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</si>
  <si>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</si>
  <si>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</si>
  <si>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</si>
  <si>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</si>
  <si>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</si>
  <si>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</si>
  <si>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</si>
  <si>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</si>
  <si>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</si>
  <si>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</si>
  <si>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</si>
  <si>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</si>
  <si>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</si>
  <si>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</si>
  <si>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</si>
  <si>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</si>
  <si>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</si>
  <si>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</si>
  <si>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</si>
  <si>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</si>
  <si>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</si>
  <si>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</si>
  <si>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</si>
  <si>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</si>
  <si>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</si>
  <si>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</si>
  <si>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</si>
  <si>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</si>
  <si>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</si>
  <si>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</si>
  <si>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</si>
  <si>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</si>
  <si>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</si>
  <si>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</si>
  <si>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</si>
  <si>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</si>
  <si>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</si>
  <si>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</si>
  <si>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</si>
  <si>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</si>
  <si>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</si>
  <si>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133154101</t>
  </si>
  <si>
    <t>Hloubení šachet zapažených v hornině třídy těžitelnosti I skupiny 1 a 2 objem do 20 m3</t>
  </si>
  <si>
    <t>m3</t>
  </si>
  <si>
    <t>CS ÚRS 2023 02</t>
  </si>
  <si>
    <t>4</t>
  </si>
  <si>
    <t>-946556295</t>
  </si>
  <si>
    <t>PP</t>
  </si>
  <si>
    <t>Hloubení zapažených šachet strojně v hornině třídy těžitelnosti I skupiny 1 a 2 do 20 m3</t>
  </si>
  <si>
    <t>Online PSC</t>
  </si>
  <si>
    <t>https://podminky.urs.cz/item/CS_URS_2023_02/133154101</t>
  </si>
  <si>
    <t>VV</t>
  </si>
  <si>
    <t>(2*2*2,1)*3</t>
  </si>
  <si>
    <t>151101201</t>
  </si>
  <si>
    <t>Zřízení příložného pažení stěn výkopu hl do 4 m</t>
  </si>
  <si>
    <t>m2</t>
  </si>
  <si>
    <t>-249308227</t>
  </si>
  <si>
    <t>Zřízení pažení stěn výkopu bez rozepření nebo vzepření příložné, hloubky do 4 m</t>
  </si>
  <si>
    <t>https://podminky.urs.cz/item/CS_URS_2023_02/151101201</t>
  </si>
  <si>
    <t>(2*2,1*4)*3</t>
  </si>
  <si>
    <t>3</t>
  </si>
  <si>
    <t>151101211</t>
  </si>
  <si>
    <t>Odstranění příložného pažení stěn hl do 4 m</t>
  </si>
  <si>
    <t>935268180</t>
  </si>
  <si>
    <t>Odstranění pažení stěn výkopu bez rozepření nebo vzepření s uložením pažin na vzdálenost do 3 m od okraje výkopu příložné, hloubky do 4 m</t>
  </si>
  <si>
    <t>https://podminky.urs.cz/item/CS_URS_2023_02/151101211</t>
  </si>
  <si>
    <t>151101401</t>
  </si>
  <si>
    <t>Zřízení vzepření stěn při pažení příložném hl do 4 m</t>
  </si>
  <si>
    <t>-89724668</t>
  </si>
  <si>
    <t>Zřízení vzepření zapažených stěn výkopů s potřebným přepažováním při pažení příložném, hloubky do 4 m</t>
  </si>
  <si>
    <t>https://podminky.urs.cz/item/CS_URS_2023_02/151101401</t>
  </si>
  <si>
    <t>5</t>
  </si>
  <si>
    <t>151101411</t>
  </si>
  <si>
    <t>Odstranění vzepření stěn při pažení příložném hl do 4 m</t>
  </si>
  <si>
    <t>-1918279600</t>
  </si>
  <si>
    <t>Odstranění vzepření stěn výkopů s uložením materiálu na vzdálenost do 3 m od kraje výkopu při pažení příložném, hloubky do 4 m</t>
  </si>
  <si>
    <t>https://podminky.urs.cz/item/CS_URS_2023_02/151101411</t>
  </si>
  <si>
    <t>6</t>
  </si>
  <si>
    <t>174151101</t>
  </si>
  <si>
    <t>Zásyp jam, šachet rýh nebo kolem objektů sypaninou se zhutněním</t>
  </si>
  <si>
    <t>-1324927639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</si>
  <si>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</si>
  <si>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</si>
  <si>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Zakládání</t>
  </si>
  <si>
    <t>7</t>
  </si>
  <si>
    <t>271572211</t>
  </si>
  <si>
    <t>Podsyp pod základové konstrukce se zhutněním z netříděného štěrkopísku</t>
  </si>
  <si>
    <t>-1516157748</t>
  </si>
  <si>
    <t>Podsyp pod základové konstrukce se zhutněním a urovnáním povrchu ze štěrkopísku netříděného</t>
  </si>
  <si>
    <t>https://podminky.urs.cz/item/CS_URS_2023_02/271572211</t>
  </si>
  <si>
    <t>(2*2*0,15)*3</t>
  </si>
  <si>
    <t>Svislé a kompletní konstrukce</t>
  </si>
  <si>
    <t>8</t>
  </si>
  <si>
    <t>340000998</t>
  </si>
  <si>
    <t>Řezání stěnových dílců z lehkých betonů tl do 100 mm</t>
  </si>
  <si>
    <t>m</t>
  </si>
  <si>
    <t>1250194523</t>
  </si>
  <si>
    <t>Řezání stěnových dílců z lehkých betonů tl. do 100 mm</t>
  </si>
  <si>
    <t>https://podminky.urs.cz/item/CS_URS_2023_02/340000998</t>
  </si>
  <si>
    <t>(((3,14*0,4)/2+0,2+0,2)*2)*3</t>
  </si>
  <si>
    <t>Vodorovné konstrukce</t>
  </si>
  <si>
    <t>9</t>
  </si>
  <si>
    <t>451315126</t>
  </si>
  <si>
    <t>Podkladní nebo výplňová vrstva z betonu C 20/25 tl do 150 mm</t>
  </si>
  <si>
    <t>1173178079</t>
  </si>
  <si>
    <t>Podkladní a výplňové vrstvy z betonu prostého tloušťky do 150 mm, z betonu C 20/25</t>
  </si>
  <si>
    <t>https://podminky.urs.cz/item/CS_URS_2023_02/451315126</t>
  </si>
  <si>
    <t>(2*2)*3</t>
  </si>
  <si>
    <t>Trubní vedení</t>
  </si>
  <si>
    <t>890231851</t>
  </si>
  <si>
    <t>Bourání šachet z prostého betonu strojně obestavěného prostoru přes 1,5 do 3 m3</t>
  </si>
  <si>
    <t>-583937360</t>
  </si>
  <si>
    <t>Bourání šachet a jímek strojně velikosti obestavěného prostoru přes 1,5 do 3 m3 z prostého betonu</t>
  </si>
  <si>
    <t>https://podminky.urs.cz/item/CS_URS_2023_02/890231851</t>
  </si>
  <si>
    <t>((3,14*(0,5*0,5)*2,1))*3</t>
  </si>
  <si>
    <t>11</t>
  </si>
  <si>
    <t>894201151</t>
  </si>
  <si>
    <t>Dno šachet tl přes 200 mm z prostého betonu se zvýšenými nároky na prostředí tř. C 25/30</t>
  </si>
  <si>
    <t>-1841599613</t>
  </si>
  <si>
    <t>Ostatní konstrukce na trubním vedení z prostého betonu dno šachet tloušťky přes 200 mm z betonu se zvýšenými nároky na prostředí tř. C 25/30</t>
  </si>
  <si>
    <t>https://podminky.urs.cz/item/CS_URS_2023_02/894201151</t>
  </si>
  <si>
    <t>((3,14*0,5*0,5)*0,3)*3</t>
  </si>
  <si>
    <t>12</t>
  </si>
  <si>
    <t>894201193</t>
  </si>
  <si>
    <t>Příplatek za tloušťku dna šachet do 200 mm</t>
  </si>
  <si>
    <t>-1437434640</t>
  </si>
  <si>
    <t>Ostatní konstrukce na trubním vedení z prostého betonu dno šachet tloušťky přes 200 mm Příplatek k ceně za tloušťku dna do 200 mm</t>
  </si>
  <si>
    <t>https://podminky.urs.cz/item/CS_URS_2023_02/894201193</t>
  </si>
  <si>
    <t>13</t>
  </si>
  <si>
    <t>894204161</t>
  </si>
  <si>
    <t>Žlaby šachet průřezu o poloměru do 500 mm z betonu prostého tř. C 25/30</t>
  </si>
  <si>
    <t>-743632870</t>
  </si>
  <si>
    <t>Ostatní konstrukce na trubním vedení z prostého betonu žlaby šachet z prostého betonu tř. C 25/30, průřezu o poloměru do 500 mm</t>
  </si>
  <si>
    <t>https://podminky.urs.cz/item/CS_URS_2023_02/894204161</t>
  </si>
  <si>
    <t>((3,14*0,5*0,5)*0,32)*3</t>
  </si>
  <si>
    <t>14</t>
  </si>
  <si>
    <t>894414211</t>
  </si>
  <si>
    <t>Osazení betonových nebo železobetonových dílců pro šachty desek zákrytových</t>
  </si>
  <si>
    <t>kus</t>
  </si>
  <si>
    <t>-630670982</t>
  </si>
  <si>
    <t>https://podminky.urs.cz/item/CS_URS_2023_02/894414211</t>
  </si>
  <si>
    <t>M</t>
  </si>
  <si>
    <t>59225710</t>
  </si>
  <si>
    <t>deska betonová zákrytová pro studny, šachty a jímky půlená D 130x7,5cm</t>
  </si>
  <si>
    <t>-1371188417</t>
  </si>
  <si>
    <t>Ostatní konstrukce a práce, bourání</t>
  </si>
  <si>
    <t>16</t>
  </si>
  <si>
    <t>936457112</t>
  </si>
  <si>
    <t>Zálivka kotevních šroubů betonem objemu přes 0,01 do 0,25 m3</t>
  </si>
  <si>
    <t>-2051604842</t>
  </si>
  <si>
    <t>Zálivka kotevních šroubů, ocelových konstrukcí a dutin betonem se zvýšenými nároky na prostředí objemu jednotlivě přes 0,01 do 0,25 m3</t>
  </si>
  <si>
    <t>https://podminky.urs.cz/item/CS_URS_2023_02/936457112</t>
  </si>
  <si>
    <t>(((3,14*1,3)*0,1*0,1)/2)*3</t>
  </si>
  <si>
    <t>998</t>
  </si>
  <si>
    <t>Přesun hmot</t>
  </si>
  <si>
    <t>17</t>
  </si>
  <si>
    <t>998318011</t>
  </si>
  <si>
    <t>Přesun hmot pro meliorační kanály</t>
  </si>
  <si>
    <t>t</t>
  </si>
  <si>
    <t>1773354197</t>
  </si>
  <si>
    <t>Přesun hmot pro meliorační kanály dopravní vzdálenost do 1 000 m</t>
  </si>
  <si>
    <t>https://podminky.urs.cz/item/CS_URS_2023_02/998318011</t>
  </si>
  <si>
    <t>18</t>
  </si>
  <si>
    <t>R-060</t>
  </si>
  <si>
    <t xml:space="preserve">Eklologická likvidace suti, vybouraných hmot a inertního materiálu v souladu se zákonem o odpadech č. 541/2020 Sb., v platném znění </t>
  </si>
  <si>
    <t>2132445027</t>
  </si>
  <si>
    <t>P</t>
  </si>
  <si>
    <t xml:space="preserve">Poznámka k položce:
"Poznámka k položce:
položka zahrnuje náklady na nakládání, vodorovné přemístění a uložení suti, vybouraných hmot a inertních materiálů, včetně poplatků a dalších souvisejících prací (např. administrativní úkony, úklid odvozových tras) v souladu se zákonem o odpadech č. 541/2020 Sb., v platném znění   
</t>
  </si>
  <si>
    <t>((0,65*0,65*3,14)*0,1)*2*2</t>
  </si>
  <si>
    <t>((3,14*1,05*1,0)*0,1)*0,7*2</t>
  </si>
  <si>
    <t>((0,65*0,65*3,14)*0,1)*2</t>
  </si>
  <si>
    <t>Součet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</si>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</sst>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3154101" TargetMode="External" /><Relationship Id="rId2" Type="http://schemas.openxmlformats.org/officeDocument/2006/relationships/hyperlink" Target="https://podminky.urs.cz/item/CS_URS_2023_02/151101201" TargetMode="External" /><Relationship Id="rId3" Type="http://schemas.openxmlformats.org/officeDocument/2006/relationships/hyperlink" Target="https://podminky.urs.cz/item/CS_URS_2023_02/151101211" TargetMode="External" /><Relationship Id="rId4" Type="http://schemas.openxmlformats.org/officeDocument/2006/relationships/hyperlink" Target="https://podminky.urs.cz/item/CS_URS_2023_02/151101401" TargetMode="External" /><Relationship Id="rId5" Type="http://schemas.openxmlformats.org/officeDocument/2006/relationships/hyperlink" Target="https://podminky.urs.cz/item/CS_URS_2023_02/151101411" TargetMode="External" /><Relationship Id="rId6" Type="http://schemas.openxmlformats.org/officeDocument/2006/relationships/hyperlink" Target="https://podminky.urs.cz/item/CS_URS_2023_02/174151101" TargetMode="External" /><Relationship Id="rId7" Type="http://schemas.openxmlformats.org/officeDocument/2006/relationships/hyperlink" Target="https://podminky.urs.cz/item/CS_URS_2023_02/271572211" TargetMode="External" /><Relationship Id="rId8" Type="http://schemas.openxmlformats.org/officeDocument/2006/relationships/hyperlink" Target="https://podminky.urs.cz/item/CS_URS_2023_02/340000998" TargetMode="External" /><Relationship Id="rId9" Type="http://schemas.openxmlformats.org/officeDocument/2006/relationships/hyperlink" Target="https://podminky.urs.cz/item/CS_URS_2023_02/451315126" TargetMode="External" /><Relationship Id="rId10" Type="http://schemas.openxmlformats.org/officeDocument/2006/relationships/hyperlink" Target="https://podminky.urs.cz/item/CS_URS_2023_02/890231851" TargetMode="External" /><Relationship Id="rId11" Type="http://schemas.openxmlformats.org/officeDocument/2006/relationships/hyperlink" Target="https://podminky.urs.cz/item/CS_URS_2023_02/894201151" TargetMode="External" /><Relationship Id="rId12" Type="http://schemas.openxmlformats.org/officeDocument/2006/relationships/hyperlink" Target="https://podminky.urs.cz/item/CS_URS_2023_02/894201193" TargetMode="External" /><Relationship Id="rId13" Type="http://schemas.openxmlformats.org/officeDocument/2006/relationships/hyperlink" Target="https://podminky.urs.cz/item/CS_URS_2023_02/894204161" TargetMode="External" /><Relationship Id="rId14" Type="http://schemas.openxmlformats.org/officeDocument/2006/relationships/hyperlink" Target="https://podminky.urs.cz/item/CS_URS_2023_02/894414211" TargetMode="External" /><Relationship Id="rId15" Type="http://schemas.openxmlformats.org/officeDocument/2006/relationships/hyperlink" Target="https://podminky.urs.cz/item/CS_URS_2023_02/936457112" TargetMode="External" /><Relationship Id="rId16" Type="http://schemas.openxmlformats.org/officeDocument/2006/relationships/hyperlink" Target="https://podminky.urs.cz/item/CS_URS_2023_02/998318011" TargetMode="External" /><Relationship Id="rId1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19</v>
      </c>
    </row>
    <row r="7" spans="2:71" s="1" customFormat="1" ht="12" customHeight="1">
      <c r="B7" s="21"/>
      <c r="C7" s="22"/>
      <c r="D7" s="32" t="s">
        <v>20</v>
      </c>
      <c r="E7" s="22"/>
      <c r="F7" s="22"/>
      <c r="G7" s="22"/>
      <c r="H7" s="22"/>
      <c r="I7" s="22"/>
      <c r="J7" s="22"/>
      <c r="K7" s="27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22</v>
      </c>
      <c r="AL7" s="22"/>
      <c r="AM7" s="22"/>
      <c r="AN7" s="27" t="s">
        <v>21</v>
      </c>
      <c r="AO7" s="22"/>
      <c r="AP7" s="22"/>
      <c r="AQ7" s="22"/>
      <c r="AR7" s="20"/>
      <c r="BG7" s="31"/>
      <c r="BS7" s="17" t="s">
        <v>23</v>
      </c>
    </row>
    <row r="8" spans="2:71" s="1" customFormat="1" ht="12" customHeight="1">
      <c r="B8" s="21"/>
      <c r="C8" s="22"/>
      <c r="D8" s="32" t="s">
        <v>24</v>
      </c>
      <c r="E8" s="22"/>
      <c r="F8" s="22"/>
      <c r="G8" s="22"/>
      <c r="H8" s="22"/>
      <c r="I8" s="22"/>
      <c r="J8" s="22"/>
      <c r="K8" s="27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26</v>
      </c>
      <c r="AL8" s="22"/>
      <c r="AM8" s="22"/>
      <c r="AN8" s="33" t="s">
        <v>27</v>
      </c>
      <c r="AO8" s="22"/>
      <c r="AP8" s="22"/>
      <c r="AQ8" s="22"/>
      <c r="AR8" s="20"/>
      <c r="BG8" s="31"/>
      <c r="BS8" s="17" t="s">
        <v>28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29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21</v>
      </c>
      <c r="AO10" s="22"/>
      <c r="AP10" s="22"/>
      <c r="AQ10" s="22"/>
      <c r="AR10" s="20"/>
      <c r="BG10" s="31"/>
      <c r="BS10" s="17" t="s">
        <v>19</v>
      </c>
    </row>
    <row r="11" spans="2:71" s="1" customFormat="1" ht="18.45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7" t="s">
        <v>21</v>
      </c>
      <c r="AO11" s="22"/>
      <c r="AP11" s="22"/>
      <c r="AQ11" s="22"/>
      <c r="AR11" s="20"/>
      <c r="BG11" s="31"/>
      <c r="BS11" s="17" t="s">
        <v>19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19</v>
      </c>
    </row>
    <row r="13" spans="2:71" s="1" customFormat="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4" t="s">
        <v>35</v>
      </c>
      <c r="AO13" s="22"/>
      <c r="AP13" s="22"/>
      <c r="AQ13" s="22"/>
      <c r="AR13" s="20"/>
      <c r="BG13" s="31"/>
      <c r="BS13" s="17" t="s">
        <v>19</v>
      </c>
    </row>
    <row r="14" spans="2:71" ht="12">
      <c r="B14" s="21"/>
      <c r="C14" s="22"/>
      <c r="D14" s="22"/>
      <c r="E14" s="34" t="s">
        <v>35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33</v>
      </c>
      <c r="AL14" s="22"/>
      <c r="AM14" s="22"/>
      <c r="AN14" s="34" t="s">
        <v>35</v>
      </c>
      <c r="AO14" s="22"/>
      <c r="AP14" s="22"/>
      <c r="AQ14" s="22"/>
      <c r="AR14" s="20"/>
      <c r="BG14" s="31"/>
      <c r="BS14" s="17" t="s">
        <v>19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21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7" t="s">
        <v>21</v>
      </c>
      <c r="AO17" s="22"/>
      <c r="AP17" s="22"/>
      <c r="AQ17" s="22"/>
      <c r="AR17" s="20"/>
      <c r="BG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21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33</v>
      </c>
      <c r="AL20" s="22"/>
      <c r="AM20" s="22"/>
      <c r="AN20" s="27" t="s">
        <v>21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2023-209_309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Fleky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24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k.ú. Fleky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26</v>
      </c>
      <c r="AJ47" s="40"/>
      <c r="AK47" s="40"/>
      <c r="AL47" s="40"/>
      <c r="AM47" s="72" t="str">
        <f>IF(AN8="","",AN8)</f>
        <v>18. 8. 2023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15" customHeight="1">
      <c r="A49" s="38"/>
      <c r="B49" s="39"/>
      <c r="C49" s="32" t="s">
        <v>30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Státní pozemkový úřad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36</v>
      </c>
      <c r="AJ49" s="40"/>
      <c r="AK49" s="40"/>
      <c r="AL49" s="40"/>
      <c r="AM49" s="73" t="str">
        <f>IF(E17="","",E17)</f>
        <v>Ing. Tomáš Purkrábek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15" customHeight="1">
      <c r="A50" s="38"/>
      <c r="B50" s="39"/>
      <c r="C50" s="32" t="s">
        <v>34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>Ing. Tomáš Purkrábek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3" t="s">
        <v>72</v>
      </c>
      <c r="BE52" s="93" t="s">
        <v>73</v>
      </c>
      <c r="BF52" s="94" t="s">
        <v>74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21</v>
      </c>
      <c r="AR54" s="104"/>
      <c r="AS54" s="105">
        <f>ROUND(AS55,2)</f>
        <v>0</v>
      </c>
      <c r="AT54" s="106">
        <f>ROUND(AT55,2)</f>
        <v>0</v>
      </c>
      <c r="AU54" s="107">
        <f>ROUND(AU55,2)</f>
        <v>0</v>
      </c>
      <c r="AV54" s="107">
        <f>ROUND(SUM(AX54:AY54),2)</f>
        <v>0</v>
      </c>
      <c r="AW54" s="108">
        <f>ROUND(AW55,5)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ROUND(BB55,2)</f>
        <v>0</v>
      </c>
      <c r="BC54" s="107">
        <f>ROUND(BC55,2)</f>
        <v>0</v>
      </c>
      <c r="BD54" s="107">
        <f>ROUND(BD55,2)</f>
        <v>0</v>
      </c>
      <c r="BE54" s="107">
        <f>ROUND(BE55,2)</f>
        <v>0</v>
      </c>
      <c r="BF54" s="109">
        <f>ROUND(BF55,2)</f>
        <v>0</v>
      </c>
      <c r="BG54" s="6"/>
      <c r="BS54" s="110" t="s">
        <v>76</v>
      </c>
      <c r="BT54" s="110" t="s">
        <v>77</v>
      </c>
      <c r="BV54" s="110" t="s">
        <v>78</v>
      </c>
      <c r="BW54" s="110" t="s">
        <v>6</v>
      </c>
      <c r="BX54" s="110" t="s">
        <v>79</v>
      </c>
      <c r="CL54" s="110" t="s">
        <v>21</v>
      </c>
    </row>
    <row r="55" spans="1:90" s="7" customFormat="1" ht="24.75" customHeight="1">
      <c r="A55" s="111" t="s">
        <v>80</v>
      </c>
      <c r="B55" s="112"/>
      <c r="C55" s="113"/>
      <c r="D55" s="114" t="s">
        <v>15</v>
      </c>
      <c r="E55" s="114"/>
      <c r="F55" s="114"/>
      <c r="G55" s="114"/>
      <c r="H55" s="114"/>
      <c r="I55" s="115"/>
      <c r="J55" s="114" t="s">
        <v>18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'2023-209_309 - Údržba HOZ...'!K30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81</v>
      </c>
      <c r="AR55" s="118"/>
      <c r="AS55" s="119">
        <f>'2023-209_309 - Údržba HOZ...'!K28</f>
        <v>0</v>
      </c>
      <c r="AT55" s="120">
        <f>'2023-209_309 - Údržba HOZ...'!K29</f>
        <v>0</v>
      </c>
      <c r="AU55" s="120">
        <v>0</v>
      </c>
      <c r="AV55" s="120">
        <f>ROUND(SUM(AX55:AY55),2)</f>
        <v>0</v>
      </c>
      <c r="AW55" s="121">
        <f>'2023-209_309 - Údržba HOZ...'!T83</f>
        <v>0</v>
      </c>
      <c r="AX55" s="120">
        <f>'2023-209_309 - Údržba HOZ...'!K33</f>
        <v>0</v>
      </c>
      <c r="AY55" s="120">
        <f>'2023-209_309 - Údržba HOZ...'!K34</f>
        <v>0</v>
      </c>
      <c r="AZ55" s="120">
        <f>'2023-209_309 - Údržba HOZ...'!K35</f>
        <v>0</v>
      </c>
      <c r="BA55" s="120">
        <f>'2023-209_309 - Údržba HOZ...'!K36</f>
        <v>0</v>
      </c>
      <c r="BB55" s="120">
        <f>'2023-209_309 - Údržba HOZ...'!F33</f>
        <v>0</v>
      </c>
      <c r="BC55" s="120">
        <f>'2023-209_309 - Údržba HOZ...'!F34</f>
        <v>0</v>
      </c>
      <c r="BD55" s="120">
        <f>'2023-209_309 - Údržba HOZ...'!F35</f>
        <v>0</v>
      </c>
      <c r="BE55" s="120">
        <f>'2023-209_309 - Údržba HOZ...'!F36</f>
        <v>0</v>
      </c>
      <c r="BF55" s="122">
        <f>'2023-209_309 - Údržba HOZ...'!F37</f>
        <v>0</v>
      </c>
      <c r="BG55" s="7"/>
      <c r="BT55" s="123" t="s">
        <v>23</v>
      </c>
      <c r="BU55" s="123" t="s">
        <v>82</v>
      </c>
      <c r="BV55" s="123" t="s">
        <v>78</v>
      </c>
      <c r="BW55" s="123" t="s">
        <v>6</v>
      </c>
      <c r="BX55" s="123" t="s">
        <v>79</v>
      </c>
      <c r="CL55" s="123" t="s">
        <v>21</v>
      </c>
    </row>
    <row r="56" spans="1:59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</row>
    <row r="57" spans="1:59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</sheetData>
  <sheetProtection password="CC35" sheet="1" objects="1" scenarios="1" formatColumns="0" formatRows="0"/>
  <mergeCells count="42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G2"/>
  </mergeCells>
  <hyperlinks>
    <hyperlink ref="A55" location="'2023-209_309 - Údržba H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20"/>
      <c r="AT3" s="17" t="s">
        <v>83</v>
      </c>
    </row>
    <row r="4" spans="2:46" s="1" customFormat="1" ht="24.95" customHeight="1">
      <c r="B4" s="20"/>
      <c r="D4" s="126" t="s">
        <v>84</v>
      </c>
      <c r="M4" s="20"/>
      <c r="N4" s="127" t="s">
        <v>11</v>
      </c>
      <c r="AT4" s="17" t="s">
        <v>4</v>
      </c>
    </row>
    <row r="5" spans="2:13" s="1" customFormat="1" ht="6.95" customHeight="1">
      <c r="B5" s="20"/>
      <c r="M5" s="20"/>
    </row>
    <row r="6" spans="1:31" s="2" customFormat="1" ht="12" customHeight="1">
      <c r="A6" s="38"/>
      <c r="B6" s="44"/>
      <c r="C6" s="38"/>
      <c r="D6" s="128" t="s">
        <v>17</v>
      </c>
      <c r="E6" s="38"/>
      <c r="F6" s="38"/>
      <c r="G6" s="38"/>
      <c r="H6" s="38"/>
      <c r="I6" s="38"/>
      <c r="J6" s="38"/>
      <c r="K6" s="38"/>
      <c r="L6" s="38"/>
      <c r="M6" s="129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0" t="s">
        <v>18</v>
      </c>
      <c r="F7" s="38"/>
      <c r="G7" s="38"/>
      <c r="H7" s="38"/>
      <c r="I7" s="38"/>
      <c r="J7" s="38"/>
      <c r="K7" s="38"/>
      <c r="L7" s="38"/>
      <c r="M7" s="129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38"/>
      <c r="M8" s="12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8" t="s">
        <v>20</v>
      </c>
      <c r="E9" s="38"/>
      <c r="F9" s="131" t="s">
        <v>21</v>
      </c>
      <c r="G9" s="38"/>
      <c r="H9" s="38"/>
      <c r="I9" s="128" t="s">
        <v>22</v>
      </c>
      <c r="J9" s="131" t="s">
        <v>21</v>
      </c>
      <c r="K9" s="38"/>
      <c r="L9" s="38"/>
      <c r="M9" s="12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8" t="s">
        <v>24</v>
      </c>
      <c r="E10" s="38"/>
      <c r="F10" s="131" t="s">
        <v>25</v>
      </c>
      <c r="G10" s="38"/>
      <c r="H10" s="38"/>
      <c r="I10" s="128" t="s">
        <v>26</v>
      </c>
      <c r="J10" s="132" t="str">
        <f>'Rekapitulace stavby'!AN8</f>
        <v>18. 8. 2023</v>
      </c>
      <c r="K10" s="38"/>
      <c r="L10" s="38"/>
      <c r="M10" s="12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2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30</v>
      </c>
      <c r="E12" s="38"/>
      <c r="F12" s="38"/>
      <c r="G12" s="38"/>
      <c r="H12" s="38"/>
      <c r="I12" s="128" t="s">
        <v>31</v>
      </c>
      <c r="J12" s="131" t="s">
        <v>21</v>
      </c>
      <c r="K12" s="38"/>
      <c r="L12" s="38"/>
      <c r="M12" s="12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1" t="s">
        <v>32</v>
      </c>
      <c r="F13" s="38"/>
      <c r="G13" s="38"/>
      <c r="H13" s="38"/>
      <c r="I13" s="128" t="s">
        <v>33</v>
      </c>
      <c r="J13" s="131" t="s">
        <v>21</v>
      </c>
      <c r="K13" s="38"/>
      <c r="L13" s="38"/>
      <c r="M13" s="12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2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8" t="s">
        <v>34</v>
      </c>
      <c r="E15" s="38"/>
      <c r="F15" s="38"/>
      <c r="G15" s="38"/>
      <c r="H15" s="38"/>
      <c r="I15" s="128" t="s">
        <v>31</v>
      </c>
      <c r="J15" s="33" t="str">
        <f>'Rekapitulace stavby'!AN13</f>
        <v>Vyplň údaj</v>
      </c>
      <c r="K15" s="38"/>
      <c r="L15" s="38"/>
      <c r="M15" s="12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1"/>
      <c r="G16" s="131"/>
      <c r="H16" s="131"/>
      <c r="I16" s="128" t="s">
        <v>33</v>
      </c>
      <c r="J16" s="33" t="str">
        <f>'Rekapitulace stavby'!AN14</f>
        <v>Vyplň údaj</v>
      </c>
      <c r="K16" s="38"/>
      <c r="L16" s="38"/>
      <c r="M16" s="12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2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8" t="s">
        <v>36</v>
      </c>
      <c r="E18" s="38"/>
      <c r="F18" s="38"/>
      <c r="G18" s="38"/>
      <c r="H18" s="38"/>
      <c r="I18" s="128" t="s">
        <v>31</v>
      </c>
      <c r="J18" s="131" t="s">
        <v>21</v>
      </c>
      <c r="K18" s="38"/>
      <c r="L18" s="38"/>
      <c r="M18" s="12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1" t="s">
        <v>37</v>
      </c>
      <c r="F19" s="38"/>
      <c r="G19" s="38"/>
      <c r="H19" s="38"/>
      <c r="I19" s="128" t="s">
        <v>33</v>
      </c>
      <c r="J19" s="131" t="s">
        <v>21</v>
      </c>
      <c r="K19" s="38"/>
      <c r="L19" s="38"/>
      <c r="M19" s="12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2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8" t="s">
        <v>38</v>
      </c>
      <c r="E21" s="38"/>
      <c r="F21" s="38"/>
      <c r="G21" s="38"/>
      <c r="H21" s="38"/>
      <c r="I21" s="128" t="s">
        <v>31</v>
      </c>
      <c r="J21" s="131" t="s">
        <v>21</v>
      </c>
      <c r="K21" s="38"/>
      <c r="L21" s="38"/>
      <c r="M21" s="12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1" t="s">
        <v>37</v>
      </c>
      <c r="F22" s="38"/>
      <c r="G22" s="38"/>
      <c r="H22" s="38"/>
      <c r="I22" s="128" t="s">
        <v>33</v>
      </c>
      <c r="J22" s="131" t="s">
        <v>21</v>
      </c>
      <c r="K22" s="38"/>
      <c r="L22" s="38"/>
      <c r="M22" s="12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2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8" t="s">
        <v>39</v>
      </c>
      <c r="E24" s="38"/>
      <c r="F24" s="38"/>
      <c r="G24" s="38"/>
      <c r="H24" s="38"/>
      <c r="I24" s="38"/>
      <c r="J24" s="38"/>
      <c r="K24" s="38"/>
      <c r="L24" s="38"/>
      <c r="M24" s="12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3"/>
      <c r="M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2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7"/>
      <c r="E27" s="137"/>
      <c r="F27" s="137"/>
      <c r="G27" s="137"/>
      <c r="H27" s="137"/>
      <c r="I27" s="137"/>
      <c r="J27" s="137"/>
      <c r="K27" s="137"/>
      <c r="L27" s="137"/>
      <c r="M27" s="12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>
      <c r="A28" s="38"/>
      <c r="B28" s="44"/>
      <c r="C28" s="38"/>
      <c r="D28" s="38"/>
      <c r="E28" s="128" t="s">
        <v>85</v>
      </c>
      <c r="F28" s="38"/>
      <c r="G28" s="38"/>
      <c r="H28" s="38"/>
      <c r="I28" s="38"/>
      <c r="J28" s="38"/>
      <c r="K28" s="138">
        <f>I57</f>
        <v>0</v>
      </c>
      <c r="L28" s="38"/>
      <c r="M28" s="12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2">
      <c r="A29" s="38"/>
      <c r="B29" s="44"/>
      <c r="C29" s="38"/>
      <c r="D29" s="38"/>
      <c r="E29" s="128" t="s">
        <v>86</v>
      </c>
      <c r="F29" s="38"/>
      <c r="G29" s="38"/>
      <c r="H29" s="38"/>
      <c r="I29" s="38"/>
      <c r="J29" s="38"/>
      <c r="K29" s="138">
        <f>J57</f>
        <v>0</v>
      </c>
      <c r="L29" s="38"/>
      <c r="M29" s="12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41</v>
      </c>
      <c r="E30" s="38"/>
      <c r="F30" s="38"/>
      <c r="G30" s="38"/>
      <c r="H30" s="38"/>
      <c r="I30" s="38"/>
      <c r="J30" s="38"/>
      <c r="K30" s="140">
        <f>ROUND(K83,2)</f>
        <v>0</v>
      </c>
      <c r="L30" s="38"/>
      <c r="M30" s="12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7"/>
      <c r="E31" s="137"/>
      <c r="F31" s="137"/>
      <c r="G31" s="137"/>
      <c r="H31" s="137"/>
      <c r="I31" s="137"/>
      <c r="J31" s="137"/>
      <c r="K31" s="137"/>
      <c r="L31" s="137"/>
      <c r="M31" s="12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43</v>
      </c>
      <c r="G32" s="38"/>
      <c r="H32" s="38"/>
      <c r="I32" s="141" t="s">
        <v>42</v>
      </c>
      <c r="J32" s="38"/>
      <c r="K32" s="141" t="s">
        <v>44</v>
      </c>
      <c r="L32" s="38"/>
      <c r="M32" s="12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45</v>
      </c>
      <c r="E33" s="128" t="s">
        <v>46</v>
      </c>
      <c r="F33" s="138">
        <f>ROUND((SUM(BE83:BE159)),2)</f>
        <v>0</v>
      </c>
      <c r="G33" s="38"/>
      <c r="H33" s="38"/>
      <c r="I33" s="143">
        <v>0.21</v>
      </c>
      <c r="J33" s="38"/>
      <c r="K33" s="138">
        <f>ROUND(((SUM(BE83:BE159))*I33),2)</f>
        <v>0</v>
      </c>
      <c r="L33" s="38"/>
      <c r="M33" s="12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47</v>
      </c>
      <c r="F34" s="138">
        <f>ROUND((SUM(BF83:BF159)),2)</f>
        <v>0</v>
      </c>
      <c r="G34" s="38"/>
      <c r="H34" s="38"/>
      <c r="I34" s="143">
        <v>0.15</v>
      </c>
      <c r="J34" s="38"/>
      <c r="K34" s="138">
        <f>ROUND(((SUM(BF83:BF159))*I34),2)</f>
        <v>0</v>
      </c>
      <c r="L34" s="38"/>
      <c r="M34" s="12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48</v>
      </c>
      <c r="F35" s="138">
        <f>ROUND((SUM(BG83:BG159)),2)</f>
        <v>0</v>
      </c>
      <c r="G35" s="38"/>
      <c r="H35" s="38"/>
      <c r="I35" s="143">
        <v>0.21</v>
      </c>
      <c r="J35" s="38"/>
      <c r="K35" s="138">
        <f>0</f>
        <v>0</v>
      </c>
      <c r="L35" s="38"/>
      <c r="M35" s="12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49</v>
      </c>
      <c r="F36" s="138">
        <f>ROUND((SUM(BH83:BH159)),2)</f>
        <v>0</v>
      </c>
      <c r="G36" s="38"/>
      <c r="H36" s="38"/>
      <c r="I36" s="143">
        <v>0.15</v>
      </c>
      <c r="J36" s="38"/>
      <c r="K36" s="138">
        <f>0</f>
        <v>0</v>
      </c>
      <c r="L36" s="38"/>
      <c r="M36" s="12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50</v>
      </c>
      <c r="F37" s="138">
        <f>ROUND((SUM(BI83:BI159)),2)</f>
        <v>0</v>
      </c>
      <c r="G37" s="38"/>
      <c r="H37" s="38"/>
      <c r="I37" s="143">
        <v>0</v>
      </c>
      <c r="J37" s="38"/>
      <c r="K37" s="138">
        <f>0</f>
        <v>0</v>
      </c>
      <c r="L37" s="38"/>
      <c r="M37" s="12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2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4"/>
      <c r="D39" s="145" t="s">
        <v>51</v>
      </c>
      <c r="E39" s="146"/>
      <c r="F39" s="146"/>
      <c r="G39" s="147" t="s">
        <v>52</v>
      </c>
      <c r="H39" s="148" t="s">
        <v>53</v>
      </c>
      <c r="I39" s="146"/>
      <c r="J39" s="146"/>
      <c r="K39" s="149">
        <f>SUM(K30:K37)</f>
        <v>0</v>
      </c>
      <c r="L39" s="150"/>
      <c r="M39" s="12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2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2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87</v>
      </c>
      <c r="D45" s="40"/>
      <c r="E45" s="40"/>
      <c r="F45" s="40"/>
      <c r="G45" s="40"/>
      <c r="H45" s="40"/>
      <c r="I45" s="40"/>
      <c r="J45" s="40"/>
      <c r="K45" s="40"/>
      <c r="L45" s="40"/>
      <c r="M45" s="12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2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40"/>
      <c r="E47" s="40"/>
      <c r="F47" s="40"/>
      <c r="G47" s="40"/>
      <c r="H47" s="40"/>
      <c r="I47" s="40"/>
      <c r="J47" s="40"/>
      <c r="K47" s="40"/>
      <c r="L47" s="40"/>
      <c r="M47" s="12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69" t="str">
        <f>E7</f>
        <v>Údržba HOZ Fleky</v>
      </c>
      <c r="F48" s="40"/>
      <c r="G48" s="40"/>
      <c r="H48" s="40"/>
      <c r="I48" s="40"/>
      <c r="J48" s="40"/>
      <c r="K48" s="40"/>
      <c r="L48" s="40"/>
      <c r="M48" s="12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2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2" customHeight="1">
      <c r="A50" s="38"/>
      <c r="B50" s="39"/>
      <c r="C50" s="32" t="s">
        <v>24</v>
      </c>
      <c r="D50" s="40"/>
      <c r="E50" s="40"/>
      <c r="F50" s="27" t="str">
        <f>F10</f>
        <v>k.ú. Fleky</v>
      </c>
      <c r="G50" s="40"/>
      <c r="H50" s="40"/>
      <c r="I50" s="32" t="s">
        <v>26</v>
      </c>
      <c r="J50" s="72" t="str">
        <f>IF(J10="","",J10)</f>
        <v>18. 8. 2023</v>
      </c>
      <c r="K50" s="40"/>
      <c r="L50" s="40"/>
      <c r="M50" s="12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2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15" customHeight="1">
      <c r="A52" s="38"/>
      <c r="B52" s="39"/>
      <c r="C52" s="32" t="s">
        <v>30</v>
      </c>
      <c r="D52" s="40"/>
      <c r="E52" s="40"/>
      <c r="F52" s="27" t="str">
        <f>E13</f>
        <v>Státní pozemkový úřad</v>
      </c>
      <c r="G52" s="40"/>
      <c r="H52" s="40"/>
      <c r="I52" s="32" t="s">
        <v>36</v>
      </c>
      <c r="J52" s="36" t="str">
        <f>E19</f>
        <v>Ing. Tomáš Purkrábek</v>
      </c>
      <c r="K52" s="40"/>
      <c r="L52" s="40"/>
      <c r="M52" s="12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5.15" customHeight="1">
      <c r="A53" s="38"/>
      <c r="B53" s="39"/>
      <c r="C53" s="32" t="s">
        <v>34</v>
      </c>
      <c r="D53" s="40"/>
      <c r="E53" s="40"/>
      <c r="F53" s="27" t="str">
        <f>IF(E16="","",E16)</f>
        <v>Vyplň údaj</v>
      </c>
      <c r="G53" s="40"/>
      <c r="H53" s="40"/>
      <c r="I53" s="32" t="s">
        <v>38</v>
      </c>
      <c r="J53" s="36" t="str">
        <f>E22</f>
        <v>Ing. Tomáš Purkrábek</v>
      </c>
      <c r="K53" s="40"/>
      <c r="L53" s="40"/>
      <c r="M53" s="12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29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9.25" customHeight="1">
      <c r="A55" s="38"/>
      <c r="B55" s="39"/>
      <c r="C55" s="155" t="s">
        <v>88</v>
      </c>
      <c r="D55" s="156"/>
      <c r="E55" s="156"/>
      <c r="F55" s="156"/>
      <c r="G55" s="156"/>
      <c r="H55" s="156"/>
      <c r="I55" s="157" t="s">
        <v>89</v>
      </c>
      <c r="J55" s="157" t="s">
        <v>90</v>
      </c>
      <c r="K55" s="157" t="s">
        <v>91</v>
      </c>
      <c r="L55" s="156"/>
      <c r="M55" s="12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29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47" s="2" customFormat="1" ht="22.8" customHeight="1">
      <c r="A57" s="38"/>
      <c r="B57" s="39"/>
      <c r="C57" s="158" t="s">
        <v>75</v>
      </c>
      <c r="D57" s="40"/>
      <c r="E57" s="40"/>
      <c r="F57" s="40"/>
      <c r="G57" s="40"/>
      <c r="H57" s="40"/>
      <c r="I57" s="102">
        <f>Q83</f>
        <v>0</v>
      </c>
      <c r="J57" s="102">
        <f>R83</f>
        <v>0</v>
      </c>
      <c r="K57" s="102">
        <f>K83</f>
        <v>0</v>
      </c>
      <c r="L57" s="40"/>
      <c r="M57" s="12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U57" s="17" t="s">
        <v>92</v>
      </c>
    </row>
    <row r="58" spans="1:31" s="9" customFormat="1" ht="24.95" customHeight="1">
      <c r="A58" s="9"/>
      <c r="B58" s="159"/>
      <c r="C58" s="160"/>
      <c r="D58" s="161" t="s">
        <v>93</v>
      </c>
      <c r="E58" s="162"/>
      <c r="F58" s="162"/>
      <c r="G58" s="162"/>
      <c r="H58" s="162"/>
      <c r="I58" s="163">
        <f>Q84</f>
        <v>0</v>
      </c>
      <c r="J58" s="163">
        <f>R84</f>
        <v>0</v>
      </c>
      <c r="K58" s="163">
        <f>K84</f>
        <v>0</v>
      </c>
      <c r="L58" s="160"/>
      <c r="M58" s="164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>
      <c r="A59" s="10"/>
      <c r="B59" s="165"/>
      <c r="C59" s="166"/>
      <c r="D59" s="167" t="s">
        <v>94</v>
      </c>
      <c r="E59" s="168"/>
      <c r="F59" s="168"/>
      <c r="G59" s="168"/>
      <c r="H59" s="168"/>
      <c r="I59" s="169">
        <f>Q85</f>
        <v>0</v>
      </c>
      <c r="J59" s="169">
        <f>R85</f>
        <v>0</v>
      </c>
      <c r="K59" s="169">
        <f>K85</f>
        <v>0</v>
      </c>
      <c r="L59" s="166"/>
      <c r="M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95</v>
      </c>
      <c r="E60" s="168"/>
      <c r="F60" s="168"/>
      <c r="G60" s="168"/>
      <c r="H60" s="168"/>
      <c r="I60" s="169">
        <f>Q108</f>
        <v>0</v>
      </c>
      <c r="J60" s="169">
        <f>R108</f>
        <v>0</v>
      </c>
      <c r="K60" s="169">
        <f>K108</f>
        <v>0</v>
      </c>
      <c r="L60" s="166"/>
      <c r="M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96</v>
      </c>
      <c r="E61" s="168"/>
      <c r="F61" s="168"/>
      <c r="G61" s="168"/>
      <c r="H61" s="168"/>
      <c r="I61" s="169">
        <f>Q113</f>
        <v>0</v>
      </c>
      <c r="J61" s="169">
        <f>R113</f>
        <v>0</v>
      </c>
      <c r="K61" s="169">
        <f>K113</f>
        <v>0</v>
      </c>
      <c r="L61" s="166"/>
      <c r="M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97</v>
      </c>
      <c r="E62" s="168"/>
      <c r="F62" s="168"/>
      <c r="G62" s="168"/>
      <c r="H62" s="168"/>
      <c r="I62" s="169">
        <f>Q118</f>
        <v>0</v>
      </c>
      <c r="J62" s="169">
        <f>R118</f>
        <v>0</v>
      </c>
      <c r="K62" s="169">
        <f>K118</f>
        <v>0</v>
      </c>
      <c r="L62" s="166"/>
      <c r="M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98</v>
      </c>
      <c r="E63" s="168"/>
      <c r="F63" s="168"/>
      <c r="G63" s="168"/>
      <c r="H63" s="168"/>
      <c r="I63" s="169">
        <f>Q123</f>
        <v>0</v>
      </c>
      <c r="J63" s="169">
        <f>R123</f>
        <v>0</v>
      </c>
      <c r="K63" s="169">
        <f>K123</f>
        <v>0</v>
      </c>
      <c r="L63" s="166"/>
      <c r="M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99</v>
      </c>
      <c r="E64" s="168"/>
      <c r="F64" s="168"/>
      <c r="G64" s="168"/>
      <c r="H64" s="168"/>
      <c r="I64" s="169">
        <f>Q144</f>
        <v>0</v>
      </c>
      <c r="J64" s="169">
        <f>R144</f>
        <v>0</v>
      </c>
      <c r="K64" s="169">
        <f>K144</f>
        <v>0</v>
      </c>
      <c r="L64" s="166"/>
      <c r="M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100</v>
      </c>
      <c r="E65" s="168"/>
      <c r="F65" s="168"/>
      <c r="G65" s="168"/>
      <c r="H65" s="168"/>
      <c r="I65" s="169">
        <f>Q149</f>
        <v>0</v>
      </c>
      <c r="J65" s="169">
        <f>R149</f>
        <v>0</v>
      </c>
      <c r="K65" s="169">
        <f>K149</f>
        <v>0</v>
      </c>
      <c r="L65" s="166"/>
      <c r="M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29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129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129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101</v>
      </c>
      <c r="D72" s="40"/>
      <c r="E72" s="40"/>
      <c r="F72" s="40"/>
      <c r="G72" s="40"/>
      <c r="H72" s="40"/>
      <c r="I72" s="40"/>
      <c r="J72" s="40"/>
      <c r="K72" s="40"/>
      <c r="L72" s="40"/>
      <c r="M72" s="129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29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17</v>
      </c>
      <c r="D74" s="40"/>
      <c r="E74" s="40"/>
      <c r="F74" s="40"/>
      <c r="G74" s="40"/>
      <c r="H74" s="40"/>
      <c r="I74" s="40"/>
      <c r="J74" s="40"/>
      <c r="K74" s="40"/>
      <c r="L74" s="40"/>
      <c r="M74" s="129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E7</f>
        <v>Údržba HOZ Fleky</v>
      </c>
      <c r="F75" s="40"/>
      <c r="G75" s="40"/>
      <c r="H75" s="40"/>
      <c r="I75" s="40"/>
      <c r="J75" s="40"/>
      <c r="K75" s="40"/>
      <c r="L75" s="40"/>
      <c r="M75" s="12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2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24</v>
      </c>
      <c r="D77" s="40"/>
      <c r="E77" s="40"/>
      <c r="F77" s="27" t="str">
        <f>F10</f>
        <v>k.ú. Fleky</v>
      </c>
      <c r="G77" s="40"/>
      <c r="H77" s="40"/>
      <c r="I77" s="32" t="s">
        <v>26</v>
      </c>
      <c r="J77" s="72" t="str">
        <f>IF(J10="","",J10)</f>
        <v>18. 8. 2023</v>
      </c>
      <c r="K77" s="40"/>
      <c r="L77" s="40"/>
      <c r="M77" s="12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29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30</v>
      </c>
      <c r="D79" s="40"/>
      <c r="E79" s="40"/>
      <c r="F79" s="27" t="str">
        <f>E13</f>
        <v>Státní pozemkový úřad</v>
      </c>
      <c r="G79" s="40"/>
      <c r="H79" s="40"/>
      <c r="I79" s="32" t="s">
        <v>36</v>
      </c>
      <c r="J79" s="36" t="str">
        <f>E19</f>
        <v>Ing. Tomáš Purkrábek</v>
      </c>
      <c r="K79" s="40"/>
      <c r="L79" s="40"/>
      <c r="M79" s="129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34</v>
      </c>
      <c r="D80" s="40"/>
      <c r="E80" s="40"/>
      <c r="F80" s="27" t="str">
        <f>IF(E16="","",E16)</f>
        <v>Vyplň údaj</v>
      </c>
      <c r="G80" s="40"/>
      <c r="H80" s="40"/>
      <c r="I80" s="32" t="s">
        <v>38</v>
      </c>
      <c r="J80" s="36" t="str">
        <f>E22</f>
        <v>Ing. Tomáš Purkrábek</v>
      </c>
      <c r="K80" s="40"/>
      <c r="L80" s="40"/>
      <c r="M80" s="129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2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1"/>
      <c r="B82" s="172"/>
      <c r="C82" s="173" t="s">
        <v>102</v>
      </c>
      <c r="D82" s="174" t="s">
        <v>60</v>
      </c>
      <c r="E82" s="174" t="s">
        <v>56</v>
      </c>
      <c r="F82" s="174" t="s">
        <v>57</v>
      </c>
      <c r="G82" s="174" t="s">
        <v>103</v>
      </c>
      <c r="H82" s="174" t="s">
        <v>104</v>
      </c>
      <c r="I82" s="174" t="s">
        <v>105</v>
      </c>
      <c r="J82" s="174" t="s">
        <v>106</v>
      </c>
      <c r="K82" s="174" t="s">
        <v>91</v>
      </c>
      <c r="L82" s="175" t="s">
        <v>107</v>
      </c>
      <c r="M82" s="176"/>
      <c r="N82" s="92" t="s">
        <v>21</v>
      </c>
      <c r="O82" s="93" t="s">
        <v>45</v>
      </c>
      <c r="P82" s="93" t="s">
        <v>108</v>
      </c>
      <c r="Q82" s="93" t="s">
        <v>109</v>
      </c>
      <c r="R82" s="93" t="s">
        <v>110</v>
      </c>
      <c r="S82" s="93" t="s">
        <v>111</v>
      </c>
      <c r="T82" s="93" t="s">
        <v>112</v>
      </c>
      <c r="U82" s="93" t="s">
        <v>113</v>
      </c>
      <c r="V82" s="93" t="s">
        <v>114</v>
      </c>
      <c r="W82" s="93" t="s">
        <v>115</v>
      </c>
      <c r="X82" s="94" t="s">
        <v>116</v>
      </c>
      <c r="Y82" s="171"/>
      <c r="Z82" s="171"/>
      <c r="AA82" s="171"/>
      <c r="AB82" s="171"/>
      <c r="AC82" s="171"/>
      <c r="AD82" s="171"/>
      <c r="AE82" s="171"/>
    </row>
    <row r="83" spans="1:63" s="2" customFormat="1" ht="22.8" customHeight="1">
      <c r="A83" s="38"/>
      <c r="B83" s="39"/>
      <c r="C83" s="99" t="s">
        <v>117</v>
      </c>
      <c r="D83" s="40"/>
      <c r="E83" s="40"/>
      <c r="F83" s="40"/>
      <c r="G83" s="40"/>
      <c r="H83" s="40"/>
      <c r="I83" s="40"/>
      <c r="J83" s="40"/>
      <c r="K83" s="177">
        <f>BK83</f>
        <v>0</v>
      </c>
      <c r="L83" s="40"/>
      <c r="M83" s="44"/>
      <c r="N83" s="95"/>
      <c r="O83" s="178"/>
      <c r="P83" s="96"/>
      <c r="Q83" s="179">
        <f>Q84</f>
        <v>0</v>
      </c>
      <c r="R83" s="179">
        <f>R84</f>
        <v>0</v>
      </c>
      <c r="S83" s="96"/>
      <c r="T83" s="180">
        <f>T84</f>
        <v>0</v>
      </c>
      <c r="U83" s="96"/>
      <c r="V83" s="180">
        <f>V84</f>
        <v>12.625752140000001</v>
      </c>
      <c r="W83" s="96"/>
      <c r="X83" s="181">
        <f>X84</f>
        <v>2.7203</v>
      </c>
      <c r="Y83" s="38"/>
      <c r="Z83" s="38"/>
      <c r="AA83" s="38"/>
      <c r="AB83" s="38"/>
      <c r="AC83" s="38"/>
      <c r="AD83" s="38"/>
      <c r="AE83" s="38"/>
      <c r="AT83" s="17" t="s">
        <v>76</v>
      </c>
      <c r="AU83" s="17" t="s">
        <v>92</v>
      </c>
      <c r="BK83" s="182">
        <f>BK84</f>
        <v>0</v>
      </c>
    </row>
    <row r="84" spans="1:63" s="12" customFormat="1" ht="25.9" customHeight="1">
      <c r="A84" s="12"/>
      <c r="B84" s="183"/>
      <c r="C84" s="184"/>
      <c r="D84" s="185" t="s">
        <v>76</v>
      </c>
      <c r="E84" s="186" t="s">
        <v>118</v>
      </c>
      <c r="F84" s="186" t="s">
        <v>119</v>
      </c>
      <c r="G84" s="184"/>
      <c r="H84" s="184"/>
      <c r="I84" s="187"/>
      <c r="J84" s="187"/>
      <c r="K84" s="188">
        <f>BK84</f>
        <v>0</v>
      </c>
      <c r="L84" s="184"/>
      <c r="M84" s="189"/>
      <c r="N84" s="190"/>
      <c r="O84" s="191"/>
      <c r="P84" s="191"/>
      <c r="Q84" s="192">
        <f>Q85+Q108+Q113+Q118+Q123+Q144+Q149</f>
        <v>0</v>
      </c>
      <c r="R84" s="192">
        <f>R85+R108+R113+R118+R123+R144+R149</f>
        <v>0</v>
      </c>
      <c r="S84" s="191"/>
      <c r="T84" s="193">
        <f>T85+T108+T113+T118+T123+T144+T149</f>
        <v>0</v>
      </c>
      <c r="U84" s="191"/>
      <c r="V84" s="193">
        <f>V85+V108+V113+V118+V123+V144+V149</f>
        <v>12.625752140000001</v>
      </c>
      <c r="W84" s="191"/>
      <c r="X84" s="194">
        <f>X85+X108+X113+X118+X123+X144+X149</f>
        <v>2.7203</v>
      </c>
      <c r="Y84" s="12"/>
      <c r="Z84" s="12"/>
      <c r="AA84" s="12"/>
      <c r="AB84" s="12"/>
      <c r="AC84" s="12"/>
      <c r="AD84" s="12"/>
      <c r="AE84" s="12"/>
      <c r="AR84" s="195" t="s">
        <v>23</v>
      </c>
      <c r="AT84" s="196" t="s">
        <v>76</v>
      </c>
      <c r="AU84" s="196" t="s">
        <v>77</v>
      </c>
      <c r="AY84" s="195" t="s">
        <v>120</v>
      </c>
      <c r="BK84" s="197">
        <f>BK85+BK108+BK113+BK118+BK123+BK144+BK149</f>
        <v>0</v>
      </c>
    </row>
    <row r="85" spans="1:63" s="12" customFormat="1" ht="22.8" customHeight="1">
      <c r="A85" s="12"/>
      <c r="B85" s="183"/>
      <c r="C85" s="184"/>
      <c r="D85" s="185" t="s">
        <v>76</v>
      </c>
      <c r="E85" s="198" t="s">
        <v>23</v>
      </c>
      <c r="F85" s="198" t="s">
        <v>121</v>
      </c>
      <c r="G85" s="184"/>
      <c r="H85" s="184"/>
      <c r="I85" s="187"/>
      <c r="J85" s="187"/>
      <c r="K85" s="199">
        <f>BK85</f>
        <v>0</v>
      </c>
      <c r="L85" s="184"/>
      <c r="M85" s="189"/>
      <c r="N85" s="190"/>
      <c r="O85" s="191"/>
      <c r="P85" s="191"/>
      <c r="Q85" s="192">
        <f>SUM(Q86:Q107)</f>
        <v>0</v>
      </c>
      <c r="R85" s="192">
        <f>SUM(R86:R107)</f>
        <v>0</v>
      </c>
      <c r="S85" s="191"/>
      <c r="T85" s="193">
        <f>SUM(T86:T107)</f>
        <v>0</v>
      </c>
      <c r="U85" s="191"/>
      <c r="V85" s="193">
        <f>SUM(V86:V107)</f>
        <v>0.075096</v>
      </c>
      <c r="W85" s="191"/>
      <c r="X85" s="194">
        <f>SUM(X86:X107)</f>
        <v>0</v>
      </c>
      <c r="Y85" s="12"/>
      <c r="Z85" s="12"/>
      <c r="AA85" s="12"/>
      <c r="AB85" s="12"/>
      <c r="AC85" s="12"/>
      <c r="AD85" s="12"/>
      <c r="AE85" s="12"/>
      <c r="AR85" s="195" t="s">
        <v>23</v>
      </c>
      <c r="AT85" s="196" t="s">
        <v>76</v>
      </c>
      <c r="AU85" s="196" t="s">
        <v>23</v>
      </c>
      <c r="AY85" s="195" t="s">
        <v>120</v>
      </c>
      <c r="BK85" s="197">
        <f>SUM(BK86:BK107)</f>
        <v>0</v>
      </c>
    </row>
    <row r="86" spans="1:65" s="2" customFormat="1" ht="24.15" customHeight="1">
      <c r="A86" s="38"/>
      <c r="B86" s="39"/>
      <c r="C86" s="200" t="s">
        <v>23</v>
      </c>
      <c r="D86" s="200" t="s">
        <v>122</v>
      </c>
      <c r="E86" s="201" t="s">
        <v>123</v>
      </c>
      <c r="F86" s="202" t="s">
        <v>124</v>
      </c>
      <c r="G86" s="203" t="s">
        <v>125</v>
      </c>
      <c r="H86" s="204">
        <v>25.2</v>
      </c>
      <c r="I86" s="205"/>
      <c r="J86" s="205"/>
      <c r="K86" s="206">
        <f>ROUND(P86*H86,2)</f>
        <v>0</v>
      </c>
      <c r="L86" s="202" t="s">
        <v>126</v>
      </c>
      <c r="M86" s="44"/>
      <c r="N86" s="207" t="s">
        <v>21</v>
      </c>
      <c r="O86" s="208" t="s">
        <v>46</v>
      </c>
      <c r="P86" s="209">
        <f>I86+J86</f>
        <v>0</v>
      </c>
      <c r="Q86" s="209">
        <f>ROUND(I86*H86,2)</f>
        <v>0</v>
      </c>
      <c r="R86" s="209">
        <f>ROUND(J86*H86,2)</f>
        <v>0</v>
      </c>
      <c r="S86" s="84"/>
      <c r="T86" s="210">
        <f>S86*H86</f>
        <v>0</v>
      </c>
      <c r="U86" s="210">
        <v>0</v>
      </c>
      <c r="V86" s="210">
        <f>U86*H86</f>
        <v>0</v>
      </c>
      <c r="W86" s="210">
        <v>0</v>
      </c>
      <c r="X86" s="211">
        <f>W86*H86</f>
        <v>0</v>
      </c>
      <c r="Y86" s="38"/>
      <c r="Z86" s="38"/>
      <c r="AA86" s="38"/>
      <c r="AB86" s="38"/>
      <c r="AC86" s="38"/>
      <c r="AD86" s="38"/>
      <c r="AE86" s="38"/>
      <c r="AR86" s="212" t="s">
        <v>127</v>
      </c>
      <c r="AT86" s="212" t="s">
        <v>122</v>
      </c>
      <c r="AU86" s="212" t="s">
        <v>83</v>
      </c>
      <c r="AY86" s="17" t="s">
        <v>120</v>
      </c>
      <c r="BE86" s="213">
        <f>IF(O86="základní",K86,0)</f>
        <v>0</v>
      </c>
      <c r="BF86" s="213">
        <f>IF(O86="snížená",K86,0)</f>
        <v>0</v>
      </c>
      <c r="BG86" s="213">
        <f>IF(O86="zákl. přenesená",K86,0)</f>
        <v>0</v>
      </c>
      <c r="BH86" s="213">
        <f>IF(O86="sníž. přenesená",K86,0)</f>
        <v>0</v>
      </c>
      <c r="BI86" s="213">
        <f>IF(O86="nulová",K86,0)</f>
        <v>0</v>
      </c>
      <c r="BJ86" s="17" t="s">
        <v>23</v>
      </c>
      <c r="BK86" s="213">
        <f>ROUND(P86*H86,2)</f>
        <v>0</v>
      </c>
      <c r="BL86" s="17" t="s">
        <v>127</v>
      </c>
      <c r="BM86" s="212" t="s">
        <v>128</v>
      </c>
    </row>
    <row r="87" spans="1:47" s="2" customFormat="1" ht="12">
      <c r="A87" s="38"/>
      <c r="B87" s="39"/>
      <c r="C87" s="40"/>
      <c r="D87" s="214" t="s">
        <v>129</v>
      </c>
      <c r="E87" s="40"/>
      <c r="F87" s="215" t="s">
        <v>130</v>
      </c>
      <c r="G87" s="40"/>
      <c r="H87" s="40"/>
      <c r="I87" s="216"/>
      <c r="J87" s="216"/>
      <c r="K87" s="40"/>
      <c r="L87" s="40"/>
      <c r="M87" s="44"/>
      <c r="N87" s="217"/>
      <c r="O87" s="218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129</v>
      </c>
      <c r="AU87" s="17" t="s">
        <v>83</v>
      </c>
    </row>
    <row r="88" spans="1:47" s="2" customFormat="1" ht="12">
      <c r="A88" s="38"/>
      <c r="B88" s="39"/>
      <c r="C88" s="40"/>
      <c r="D88" s="219" t="s">
        <v>131</v>
      </c>
      <c r="E88" s="40"/>
      <c r="F88" s="220" t="s">
        <v>132</v>
      </c>
      <c r="G88" s="40"/>
      <c r="H88" s="40"/>
      <c r="I88" s="216"/>
      <c r="J88" s="216"/>
      <c r="K88" s="40"/>
      <c r="L88" s="40"/>
      <c r="M88" s="44"/>
      <c r="N88" s="217"/>
      <c r="O88" s="218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131</v>
      </c>
      <c r="AU88" s="17" t="s">
        <v>83</v>
      </c>
    </row>
    <row r="89" spans="1:51" s="13" customFormat="1" ht="12">
      <c r="A89" s="13"/>
      <c r="B89" s="221"/>
      <c r="C89" s="222"/>
      <c r="D89" s="214" t="s">
        <v>133</v>
      </c>
      <c r="E89" s="223" t="s">
        <v>21</v>
      </c>
      <c r="F89" s="224" t="s">
        <v>134</v>
      </c>
      <c r="G89" s="222"/>
      <c r="H89" s="225">
        <v>25.2</v>
      </c>
      <c r="I89" s="226"/>
      <c r="J89" s="226"/>
      <c r="K89" s="222"/>
      <c r="L89" s="222"/>
      <c r="M89" s="227"/>
      <c r="N89" s="228"/>
      <c r="O89" s="229"/>
      <c r="P89" s="229"/>
      <c r="Q89" s="229"/>
      <c r="R89" s="229"/>
      <c r="S89" s="229"/>
      <c r="T89" s="229"/>
      <c r="U89" s="229"/>
      <c r="V89" s="229"/>
      <c r="W89" s="229"/>
      <c r="X89" s="230"/>
      <c r="Y89" s="13"/>
      <c r="Z89" s="13"/>
      <c r="AA89" s="13"/>
      <c r="AB89" s="13"/>
      <c r="AC89" s="13"/>
      <c r="AD89" s="13"/>
      <c r="AE89" s="13"/>
      <c r="AT89" s="231" t="s">
        <v>133</v>
      </c>
      <c r="AU89" s="231" t="s">
        <v>83</v>
      </c>
      <c r="AV89" s="13" t="s">
        <v>83</v>
      </c>
      <c r="AW89" s="13" t="s">
        <v>5</v>
      </c>
      <c r="AX89" s="13" t="s">
        <v>23</v>
      </c>
      <c r="AY89" s="231" t="s">
        <v>120</v>
      </c>
    </row>
    <row r="90" spans="1:65" s="2" customFormat="1" ht="24.15" customHeight="1">
      <c r="A90" s="38"/>
      <c r="B90" s="39"/>
      <c r="C90" s="200" t="s">
        <v>83</v>
      </c>
      <c r="D90" s="200" t="s">
        <v>122</v>
      </c>
      <c r="E90" s="201" t="s">
        <v>135</v>
      </c>
      <c r="F90" s="202" t="s">
        <v>136</v>
      </c>
      <c r="G90" s="203" t="s">
        <v>137</v>
      </c>
      <c r="H90" s="204">
        <v>50.4</v>
      </c>
      <c r="I90" s="205"/>
      <c r="J90" s="205"/>
      <c r="K90" s="206">
        <f>ROUND(P90*H90,2)</f>
        <v>0</v>
      </c>
      <c r="L90" s="202" t="s">
        <v>126</v>
      </c>
      <c r="M90" s="44"/>
      <c r="N90" s="207" t="s">
        <v>21</v>
      </c>
      <c r="O90" s="208" t="s">
        <v>46</v>
      </c>
      <c r="P90" s="209">
        <f>I90+J90</f>
        <v>0</v>
      </c>
      <c r="Q90" s="209">
        <f>ROUND(I90*H90,2)</f>
        <v>0</v>
      </c>
      <c r="R90" s="209">
        <f>ROUND(J90*H90,2)</f>
        <v>0</v>
      </c>
      <c r="S90" s="84"/>
      <c r="T90" s="210">
        <f>S90*H90</f>
        <v>0</v>
      </c>
      <c r="U90" s="210">
        <v>0.0007</v>
      </c>
      <c r="V90" s="210">
        <f>U90*H90</f>
        <v>0.03528</v>
      </c>
      <c r="W90" s="210">
        <v>0</v>
      </c>
      <c r="X90" s="211">
        <f>W90*H90</f>
        <v>0</v>
      </c>
      <c r="Y90" s="38"/>
      <c r="Z90" s="38"/>
      <c r="AA90" s="38"/>
      <c r="AB90" s="38"/>
      <c r="AC90" s="38"/>
      <c r="AD90" s="38"/>
      <c r="AE90" s="38"/>
      <c r="AR90" s="212" t="s">
        <v>127</v>
      </c>
      <c r="AT90" s="212" t="s">
        <v>122</v>
      </c>
      <c r="AU90" s="212" t="s">
        <v>83</v>
      </c>
      <c r="AY90" s="17" t="s">
        <v>120</v>
      </c>
      <c r="BE90" s="213">
        <f>IF(O90="základní",K90,0)</f>
        <v>0</v>
      </c>
      <c r="BF90" s="213">
        <f>IF(O90="snížená",K90,0)</f>
        <v>0</v>
      </c>
      <c r="BG90" s="213">
        <f>IF(O90="zákl. přenesená",K90,0)</f>
        <v>0</v>
      </c>
      <c r="BH90" s="213">
        <f>IF(O90="sníž. přenesená",K90,0)</f>
        <v>0</v>
      </c>
      <c r="BI90" s="213">
        <f>IF(O90="nulová",K90,0)</f>
        <v>0</v>
      </c>
      <c r="BJ90" s="17" t="s">
        <v>23</v>
      </c>
      <c r="BK90" s="213">
        <f>ROUND(P90*H90,2)</f>
        <v>0</v>
      </c>
      <c r="BL90" s="17" t="s">
        <v>127</v>
      </c>
      <c r="BM90" s="212" t="s">
        <v>138</v>
      </c>
    </row>
    <row r="91" spans="1:47" s="2" customFormat="1" ht="12">
      <c r="A91" s="38"/>
      <c r="B91" s="39"/>
      <c r="C91" s="40"/>
      <c r="D91" s="214" t="s">
        <v>129</v>
      </c>
      <c r="E91" s="40"/>
      <c r="F91" s="215" t="s">
        <v>139</v>
      </c>
      <c r="G91" s="40"/>
      <c r="H91" s="40"/>
      <c r="I91" s="216"/>
      <c r="J91" s="216"/>
      <c r="K91" s="40"/>
      <c r="L91" s="40"/>
      <c r="M91" s="44"/>
      <c r="N91" s="217"/>
      <c r="O91" s="218"/>
      <c r="P91" s="84"/>
      <c r="Q91" s="84"/>
      <c r="R91" s="84"/>
      <c r="S91" s="84"/>
      <c r="T91" s="84"/>
      <c r="U91" s="84"/>
      <c r="V91" s="84"/>
      <c r="W91" s="84"/>
      <c r="X91" s="85"/>
      <c r="Y91" s="38"/>
      <c r="Z91" s="38"/>
      <c r="AA91" s="38"/>
      <c r="AB91" s="38"/>
      <c r="AC91" s="38"/>
      <c r="AD91" s="38"/>
      <c r="AE91" s="38"/>
      <c r="AT91" s="17" t="s">
        <v>129</v>
      </c>
      <c r="AU91" s="17" t="s">
        <v>83</v>
      </c>
    </row>
    <row r="92" spans="1:47" s="2" customFormat="1" ht="12">
      <c r="A92" s="38"/>
      <c r="B92" s="39"/>
      <c r="C92" s="40"/>
      <c r="D92" s="219" t="s">
        <v>131</v>
      </c>
      <c r="E92" s="40"/>
      <c r="F92" s="220" t="s">
        <v>140</v>
      </c>
      <c r="G92" s="40"/>
      <c r="H92" s="40"/>
      <c r="I92" s="216"/>
      <c r="J92" s="216"/>
      <c r="K92" s="40"/>
      <c r="L92" s="40"/>
      <c r="M92" s="44"/>
      <c r="N92" s="217"/>
      <c r="O92" s="218"/>
      <c r="P92" s="84"/>
      <c r="Q92" s="84"/>
      <c r="R92" s="84"/>
      <c r="S92" s="84"/>
      <c r="T92" s="84"/>
      <c r="U92" s="84"/>
      <c r="V92" s="84"/>
      <c r="W92" s="84"/>
      <c r="X92" s="85"/>
      <c r="Y92" s="38"/>
      <c r="Z92" s="38"/>
      <c r="AA92" s="38"/>
      <c r="AB92" s="38"/>
      <c r="AC92" s="38"/>
      <c r="AD92" s="38"/>
      <c r="AE92" s="38"/>
      <c r="AT92" s="17" t="s">
        <v>131</v>
      </c>
      <c r="AU92" s="17" t="s">
        <v>83</v>
      </c>
    </row>
    <row r="93" spans="1:51" s="13" customFormat="1" ht="12">
      <c r="A93" s="13"/>
      <c r="B93" s="221"/>
      <c r="C93" s="222"/>
      <c r="D93" s="214" t="s">
        <v>133</v>
      </c>
      <c r="E93" s="223" t="s">
        <v>21</v>
      </c>
      <c r="F93" s="224" t="s">
        <v>141</v>
      </c>
      <c r="G93" s="222"/>
      <c r="H93" s="225">
        <v>50.4</v>
      </c>
      <c r="I93" s="226"/>
      <c r="J93" s="226"/>
      <c r="K93" s="222"/>
      <c r="L93" s="222"/>
      <c r="M93" s="227"/>
      <c r="N93" s="228"/>
      <c r="O93" s="229"/>
      <c r="P93" s="229"/>
      <c r="Q93" s="229"/>
      <c r="R93" s="229"/>
      <c r="S93" s="229"/>
      <c r="T93" s="229"/>
      <c r="U93" s="229"/>
      <c r="V93" s="229"/>
      <c r="W93" s="229"/>
      <c r="X93" s="230"/>
      <c r="Y93" s="13"/>
      <c r="Z93" s="13"/>
      <c r="AA93" s="13"/>
      <c r="AB93" s="13"/>
      <c r="AC93" s="13"/>
      <c r="AD93" s="13"/>
      <c r="AE93" s="13"/>
      <c r="AT93" s="231" t="s">
        <v>133</v>
      </c>
      <c r="AU93" s="231" t="s">
        <v>83</v>
      </c>
      <c r="AV93" s="13" t="s">
        <v>83</v>
      </c>
      <c r="AW93" s="13" t="s">
        <v>5</v>
      </c>
      <c r="AX93" s="13" t="s">
        <v>23</v>
      </c>
      <c r="AY93" s="231" t="s">
        <v>120</v>
      </c>
    </row>
    <row r="94" spans="1:65" s="2" customFormat="1" ht="24.15" customHeight="1">
      <c r="A94" s="38"/>
      <c r="B94" s="39"/>
      <c r="C94" s="200" t="s">
        <v>142</v>
      </c>
      <c r="D94" s="200" t="s">
        <v>122</v>
      </c>
      <c r="E94" s="201" t="s">
        <v>143</v>
      </c>
      <c r="F94" s="202" t="s">
        <v>144</v>
      </c>
      <c r="G94" s="203" t="s">
        <v>137</v>
      </c>
      <c r="H94" s="204">
        <v>50.4</v>
      </c>
      <c r="I94" s="205"/>
      <c r="J94" s="205"/>
      <c r="K94" s="206">
        <f>ROUND(P94*H94,2)</f>
        <v>0</v>
      </c>
      <c r="L94" s="202" t="s">
        <v>126</v>
      </c>
      <c r="M94" s="44"/>
      <c r="N94" s="207" t="s">
        <v>21</v>
      </c>
      <c r="O94" s="208" t="s">
        <v>46</v>
      </c>
      <c r="P94" s="209">
        <f>I94+J94</f>
        <v>0</v>
      </c>
      <c r="Q94" s="209">
        <f>ROUND(I94*H94,2)</f>
        <v>0</v>
      </c>
      <c r="R94" s="209">
        <f>ROUND(J94*H94,2)</f>
        <v>0</v>
      </c>
      <c r="S94" s="84"/>
      <c r="T94" s="210">
        <f>S94*H94</f>
        <v>0</v>
      </c>
      <c r="U94" s="210">
        <v>0</v>
      </c>
      <c r="V94" s="210">
        <f>U94*H94</f>
        <v>0</v>
      </c>
      <c r="W94" s="210">
        <v>0</v>
      </c>
      <c r="X94" s="211">
        <f>W94*H94</f>
        <v>0</v>
      </c>
      <c r="Y94" s="38"/>
      <c r="Z94" s="38"/>
      <c r="AA94" s="38"/>
      <c r="AB94" s="38"/>
      <c r="AC94" s="38"/>
      <c r="AD94" s="38"/>
      <c r="AE94" s="38"/>
      <c r="AR94" s="212" t="s">
        <v>127</v>
      </c>
      <c r="AT94" s="212" t="s">
        <v>122</v>
      </c>
      <c r="AU94" s="212" t="s">
        <v>83</v>
      </c>
      <c r="AY94" s="17" t="s">
        <v>120</v>
      </c>
      <c r="BE94" s="213">
        <f>IF(O94="základní",K94,0)</f>
        <v>0</v>
      </c>
      <c r="BF94" s="213">
        <f>IF(O94="snížená",K94,0)</f>
        <v>0</v>
      </c>
      <c r="BG94" s="213">
        <f>IF(O94="zákl. přenesená",K94,0)</f>
        <v>0</v>
      </c>
      <c r="BH94" s="213">
        <f>IF(O94="sníž. přenesená",K94,0)</f>
        <v>0</v>
      </c>
      <c r="BI94" s="213">
        <f>IF(O94="nulová",K94,0)</f>
        <v>0</v>
      </c>
      <c r="BJ94" s="17" t="s">
        <v>23</v>
      </c>
      <c r="BK94" s="213">
        <f>ROUND(P94*H94,2)</f>
        <v>0</v>
      </c>
      <c r="BL94" s="17" t="s">
        <v>127</v>
      </c>
      <c r="BM94" s="212" t="s">
        <v>145</v>
      </c>
    </row>
    <row r="95" spans="1:47" s="2" customFormat="1" ht="12">
      <c r="A95" s="38"/>
      <c r="B95" s="39"/>
      <c r="C95" s="40"/>
      <c r="D95" s="214" t="s">
        <v>129</v>
      </c>
      <c r="E95" s="40"/>
      <c r="F95" s="215" t="s">
        <v>146</v>
      </c>
      <c r="G95" s="40"/>
      <c r="H95" s="40"/>
      <c r="I95" s="216"/>
      <c r="J95" s="216"/>
      <c r="K95" s="40"/>
      <c r="L95" s="40"/>
      <c r="M95" s="44"/>
      <c r="N95" s="217"/>
      <c r="O95" s="218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129</v>
      </c>
      <c r="AU95" s="17" t="s">
        <v>83</v>
      </c>
    </row>
    <row r="96" spans="1:47" s="2" customFormat="1" ht="12">
      <c r="A96" s="38"/>
      <c r="B96" s="39"/>
      <c r="C96" s="40"/>
      <c r="D96" s="219" t="s">
        <v>131</v>
      </c>
      <c r="E96" s="40"/>
      <c r="F96" s="220" t="s">
        <v>147</v>
      </c>
      <c r="G96" s="40"/>
      <c r="H96" s="40"/>
      <c r="I96" s="216"/>
      <c r="J96" s="216"/>
      <c r="K96" s="40"/>
      <c r="L96" s="40"/>
      <c r="M96" s="44"/>
      <c r="N96" s="217"/>
      <c r="O96" s="218"/>
      <c r="P96" s="84"/>
      <c r="Q96" s="84"/>
      <c r="R96" s="84"/>
      <c r="S96" s="84"/>
      <c r="T96" s="84"/>
      <c r="U96" s="84"/>
      <c r="V96" s="84"/>
      <c r="W96" s="84"/>
      <c r="X96" s="85"/>
      <c r="Y96" s="38"/>
      <c r="Z96" s="38"/>
      <c r="AA96" s="38"/>
      <c r="AB96" s="38"/>
      <c r="AC96" s="38"/>
      <c r="AD96" s="38"/>
      <c r="AE96" s="38"/>
      <c r="AT96" s="17" t="s">
        <v>131</v>
      </c>
      <c r="AU96" s="17" t="s">
        <v>83</v>
      </c>
    </row>
    <row r="97" spans="1:51" s="13" customFormat="1" ht="12">
      <c r="A97" s="13"/>
      <c r="B97" s="221"/>
      <c r="C97" s="222"/>
      <c r="D97" s="214" t="s">
        <v>133</v>
      </c>
      <c r="E97" s="223" t="s">
        <v>21</v>
      </c>
      <c r="F97" s="224" t="s">
        <v>141</v>
      </c>
      <c r="G97" s="222"/>
      <c r="H97" s="225">
        <v>50.4</v>
      </c>
      <c r="I97" s="226"/>
      <c r="J97" s="226"/>
      <c r="K97" s="222"/>
      <c r="L97" s="222"/>
      <c r="M97" s="227"/>
      <c r="N97" s="228"/>
      <c r="O97" s="229"/>
      <c r="P97" s="229"/>
      <c r="Q97" s="229"/>
      <c r="R97" s="229"/>
      <c r="S97" s="229"/>
      <c r="T97" s="229"/>
      <c r="U97" s="229"/>
      <c r="V97" s="229"/>
      <c r="W97" s="229"/>
      <c r="X97" s="230"/>
      <c r="Y97" s="13"/>
      <c r="Z97" s="13"/>
      <c r="AA97" s="13"/>
      <c r="AB97" s="13"/>
      <c r="AC97" s="13"/>
      <c r="AD97" s="13"/>
      <c r="AE97" s="13"/>
      <c r="AT97" s="231" t="s">
        <v>133</v>
      </c>
      <c r="AU97" s="231" t="s">
        <v>83</v>
      </c>
      <c r="AV97" s="13" t="s">
        <v>83</v>
      </c>
      <c r="AW97" s="13" t="s">
        <v>5</v>
      </c>
      <c r="AX97" s="13" t="s">
        <v>23</v>
      </c>
      <c r="AY97" s="231" t="s">
        <v>120</v>
      </c>
    </row>
    <row r="98" spans="1:65" s="2" customFormat="1" ht="24.15" customHeight="1">
      <c r="A98" s="38"/>
      <c r="B98" s="39"/>
      <c r="C98" s="200" t="s">
        <v>127</v>
      </c>
      <c r="D98" s="200" t="s">
        <v>122</v>
      </c>
      <c r="E98" s="201" t="s">
        <v>148</v>
      </c>
      <c r="F98" s="202" t="s">
        <v>149</v>
      </c>
      <c r="G98" s="203" t="s">
        <v>137</v>
      </c>
      <c r="H98" s="204">
        <v>50.4</v>
      </c>
      <c r="I98" s="205"/>
      <c r="J98" s="205"/>
      <c r="K98" s="206">
        <f>ROUND(P98*H98,2)</f>
        <v>0</v>
      </c>
      <c r="L98" s="202" t="s">
        <v>126</v>
      </c>
      <c r="M98" s="44"/>
      <c r="N98" s="207" t="s">
        <v>21</v>
      </c>
      <c r="O98" s="208" t="s">
        <v>46</v>
      </c>
      <c r="P98" s="209">
        <f>I98+J98</f>
        <v>0</v>
      </c>
      <c r="Q98" s="209">
        <f>ROUND(I98*H98,2)</f>
        <v>0</v>
      </c>
      <c r="R98" s="209">
        <f>ROUND(J98*H98,2)</f>
        <v>0</v>
      </c>
      <c r="S98" s="84"/>
      <c r="T98" s="210">
        <f>S98*H98</f>
        <v>0</v>
      </c>
      <c r="U98" s="210">
        <v>0.00079</v>
      </c>
      <c r="V98" s="210">
        <f>U98*H98</f>
        <v>0.039816</v>
      </c>
      <c r="W98" s="210">
        <v>0</v>
      </c>
      <c r="X98" s="211">
        <f>W98*H98</f>
        <v>0</v>
      </c>
      <c r="Y98" s="38"/>
      <c r="Z98" s="38"/>
      <c r="AA98" s="38"/>
      <c r="AB98" s="38"/>
      <c r="AC98" s="38"/>
      <c r="AD98" s="38"/>
      <c r="AE98" s="38"/>
      <c r="AR98" s="212" t="s">
        <v>127</v>
      </c>
      <c r="AT98" s="212" t="s">
        <v>122</v>
      </c>
      <c r="AU98" s="212" t="s">
        <v>83</v>
      </c>
      <c r="AY98" s="17" t="s">
        <v>120</v>
      </c>
      <c r="BE98" s="213">
        <f>IF(O98="základní",K98,0)</f>
        <v>0</v>
      </c>
      <c r="BF98" s="213">
        <f>IF(O98="snížená",K98,0)</f>
        <v>0</v>
      </c>
      <c r="BG98" s="213">
        <f>IF(O98="zákl. přenesená",K98,0)</f>
        <v>0</v>
      </c>
      <c r="BH98" s="213">
        <f>IF(O98="sníž. přenesená",K98,0)</f>
        <v>0</v>
      </c>
      <c r="BI98" s="213">
        <f>IF(O98="nulová",K98,0)</f>
        <v>0</v>
      </c>
      <c r="BJ98" s="17" t="s">
        <v>23</v>
      </c>
      <c r="BK98" s="213">
        <f>ROUND(P98*H98,2)</f>
        <v>0</v>
      </c>
      <c r="BL98" s="17" t="s">
        <v>127</v>
      </c>
      <c r="BM98" s="212" t="s">
        <v>150</v>
      </c>
    </row>
    <row r="99" spans="1:47" s="2" customFormat="1" ht="12">
      <c r="A99" s="38"/>
      <c r="B99" s="39"/>
      <c r="C99" s="40"/>
      <c r="D99" s="214" t="s">
        <v>129</v>
      </c>
      <c r="E99" s="40"/>
      <c r="F99" s="215" t="s">
        <v>151</v>
      </c>
      <c r="G99" s="40"/>
      <c r="H99" s="40"/>
      <c r="I99" s="216"/>
      <c r="J99" s="216"/>
      <c r="K99" s="40"/>
      <c r="L99" s="40"/>
      <c r="M99" s="44"/>
      <c r="N99" s="217"/>
      <c r="O99" s="218"/>
      <c r="P99" s="84"/>
      <c r="Q99" s="84"/>
      <c r="R99" s="84"/>
      <c r="S99" s="84"/>
      <c r="T99" s="84"/>
      <c r="U99" s="84"/>
      <c r="V99" s="84"/>
      <c r="W99" s="84"/>
      <c r="X99" s="85"/>
      <c r="Y99" s="38"/>
      <c r="Z99" s="38"/>
      <c r="AA99" s="38"/>
      <c r="AB99" s="38"/>
      <c r="AC99" s="38"/>
      <c r="AD99" s="38"/>
      <c r="AE99" s="38"/>
      <c r="AT99" s="17" t="s">
        <v>129</v>
      </c>
      <c r="AU99" s="17" t="s">
        <v>83</v>
      </c>
    </row>
    <row r="100" spans="1:47" s="2" customFormat="1" ht="12">
      <c r="A100" s="38"/>
      <c r="B100" s="39"/>
      <c r="C100" s="40"/>
      <c r="D100" s="219" t="s">
        <v>131</v>
      </c>
      <c r="E100" s="40"/>
      <c r="F100" s="220" t="s">
        <v>152</v>
      </c>
      <c r="G100" s="40"/>
      <c r="H100" s="40"/>
      <c r="I100" s="216"/>
      <c r="J100" s="216"/>
      <c r="K100" s="40"/>
      <c r="L100" s="40"/>
      <c r="M100" s="44"/>
      <c r="N100" s="217"/>
      <c r="O100" s="218"/>
      <c r="P100" s="84"/>
      <c r="Q100" s="84"/>
      <c r="R100" s="84"/>
      <c r="S100" s="84"/>
      <c r="T100" s="84"/>
      <c r="U100" s="84"/>
      <c r="V100" s="84"/>
      <c r="W100" s="84"/>
      <c r="X100" s="85"/>
      <c r="Y100" s="38"/>
      <c r="Z100" s="38"/>
      <c r="AA100" s="38"/>
      <c r="AB100" s="38"/>
      <c r="AC100" s="38"/>
      <c r="AD100" s="38"/>
      <c r="AE100" s="38"/>
      <c r="AT100" s="17" t="s">
        <v>131</v>
      </c>
      <c r="AU100" s="17" t="s">
        <v>83</v>
      </c>
    </row>
    <row r="101" spans="1:65" s="2" customFormat="1" ht="24.15" customHeight="1">
      <c r="A101" s="38"/>
      <c r="B101" s="39"/>
      <c r="C101" s="200" t="s">
        <v>153</v>
      </c>
      <c r="D101" s="200" t="s">
        <v>122</v>
      </c>
      <c r="E101" s="201" t="s">
        <v>154</v>
      </c>
      <c r="F101" s="202" t="s">
        <v>155</v>
      </c>
      <c r="G101" s="203" t="s">
        <v>137</v>
      </c>
      <c r="H101" s="204">
        <v>50.4</v>
      </c>
      <c r="I101" s="205"/>
      <c r="J101" s="205"/>
      <c r="K101" s="206">
        <f>ROUND(P101*H101,2)</f>
        <v>0</v>
      </c>
      <c r="L101" s="202" t="s">
        <v>126</v>
      </c>
      <c r="M101" s="44"/>
      <c r="N101" s="207" t="s">
        <v>21</v>
      </c>
      <c r="O101" s="208" t="s">
        <v>46</v>
      </c>
      <c r="P101" s="209">
        <f>I101+J101</f>
        <v>0</v>
      </c>
      <c r="Q101" s="209">
        <f>ROUND(I101*H101,2)</f>
        <v>0</v>
      </c>
      <c r="R101" s="209">
        <f>ROUND(J101*H101,2)</f>
        <v>0</v>
      </c>
      <c r="S101" s="84"/>
      <c r="T101" s="210">
        <f>S101*H101</f>
        <v>0</v>
      </c>
      <c r="U101" s="210">
        <v>0</v>
      </c>
      <c r="V101" s="210">
        <f>U101*H101</f>
        <v>0</v>
      </c>
      <c r="W101" s="210">
        <v>0</v>
      </c>
      <c r="X101" s="211">
        <f>W101*H101</f>
        <v>0</v>
      </c>
      <c r="Y101" s="38"/>
      <c r="Z101" s="38"/>
      <c r="AA101" s="38"/>
      <c r="AB101" s="38"/>
      <c r="AC101" s="38"/>
      <c r="AD101" s="38"/>
      <c r="AE101" s="38"/>
      <c r="AR101" s="212" t="s">
        <v>127</v>
      </c>
      <c r="AT101" s="212" t="s">
        <v>122</v>
      </c>
      <c r="AU101" s="212" t="s">
        <v>83</v>
      </c>
      <c r="AY101" s="17" t="s">
        <v>120</v>
      </c>
      <c r="BE101" s="213">
        <f>IF(O101="základní",K101,0)</f>
        <v>0</v>
      </c>
      <c r="BF101" s="213">
        <f>IF(O101="snížená",K101,0)</f>
        <v>0</v>
      </c>
      <c r="BG101" s="213">
        <f>IF(O101="zákl. přenesená",K101,0)</f>
        <v>0</v>
      </c>
      <c r="BH101" s="213">
        <f>IF(O101="sníž. přenesená",K101,0)</f>
        <v>0</v>
      </c>
      <c r="BI101" s="213">
        <f>IF(O101="nulová",K101,0)</f>
        <v>0</v>
      </c>
      <c r="BJ101" s="17" t="s">
        <v>23</v>
      </c>
      <c r="BK101" s="213">
        <f>ROUND(P101*H101,2)</f>
        <v>0</v>
      </c>
      <c r="BL101" s="17" t="s">
        <v>127</v>
      </c>
      <c r="BM101" s="212" t="s">
        <v>156</v>
      </c>
    </row>
    <row r="102" spans="1:47" s="2" customFormat="1" ht="12">
      <c r="A102" s="38"/>
      <c r="B102" s="39"/>
      <c r="C102" s="40"/>
      <c r="D102" s="214" t="s">
        <v>129</v>
      </c>
      <c r="E102" s="40"/>
      <c r="F102" s="215" t="s">
        <v>157</v>
      </c>
      <c r="G102" s="40"/>
      <c r="H102" s="40"/>
      <c r="I102" s="216"/>
      <c r="J102" s="216"/>
      <c r="K102" s="40"/>
      <c r="L102" s="40"/>
      <c r="M102" s="44"/>
      <c r="N102" s="217"/>
      <c r="O102" s="218"/>
      <c r="P102" s="84"/>
      <c r="Q102" s="84"/>
      <c r="R102" s="84"/>
      <c r="S102" s="84"/>
      <c r="T102" s="84"/>
      <c r="U102" s="84"/>
      <c r="V102" s="84"/>
      <c r="W102" s="84"/>
      <c r="X102" s="85"/>
      <c r="Y102" s="38"/>
      <c r="Z102" s="38"/>
      <c r="AA102" s="38"/>
      <c r="AB102" s="38"/>
      <c r="AC102" s="38"/>
      <c r="AD102" s="38"/>
      <c r="AE102" s="38"/>
      <c r="AT102" s="17" t="s">
        <v>129</v>
      </c>
      <c r="AU102" s="17" t="s">
        <v>83</v>
      </c>
    </row>
    <row r="103" spans="1:47" s="2" customFormat="1" ht="12">
      <c r="A103" s="38"/>
      <c r="B103" s="39"/>
      <c r="C103" s="40"/>
      <c r="D103" s="219" t="s">
        <v>131</v>
      </c>
      <c r="E103" s="40"/>
      <c r="F103" s="220" t="s">
        <v>158</v>
      </c>
      <c r="G103" s="40"/>
      <c r="H103" s="40"/>
      <c r="I103" s="216"/>
      <c r="J103" s="216"/>
      <c r="K103" s="40"/>
      <c r="L103" s="40"/>
      <c r="M103" s="44"/>
      <c r="N103" s="217"/>
      <c r="O103" s="218"/>
      <c r="P103" s="84"/>
      <c r="Q103" s="84"/>
      <c r="R103" s="84"/>
      <c r="S103" s="84"/>
      <c r="T103" s="84"/>
      <c r="U103" s="84"/>
      <c r="V103" s="84"/>
      <c r="W103" s="84"/>
      <c r="X103" s="85"/>
      <c r="Y103" s="38"/>
      <c r="Z103" s="38"/>
      <c r="AA103" s="38"/>
      <c r="AB103" s="38"/>
      <c r="AC103" s="38"/>
      <c r="AD103" s="38"/>
      <c r="AE103" s="38"/>
      <c r="AT103" s="17" t="s">
        <v>131</v>
      </c>
      <c r="AU103" s="17" t="s">
        <v>83</v>
      </c>
    </row>
    <row r="104" spans="1:65" s="2" customFormat="1" ht="24.15" customHeight="1">
      <c r="A104" s="38"/>
      <c r="B104" s="39"/>
      <c r="C104" s="200" t="s">
        <v>159</v>
      </c>
      <c r="D104" s="200" t="s">
        <v>122</v>
      </c>
      <c r="E104" s="201" t="s">
        <v>160</v>
      </c>
      <c r="F104" s="202" t="s">
        <v>161</v>
      </c>
      <c r="G104" s="203" t="s">
        <v>125</v>
      </c>
      <c r="H104" s="204">
        <v>25.2</v>
      </c>
      <c r="I104" s="205"/>
      <c r="J104" s="205"/>
      <c r="K104" s="206">
        <f>ROUND(P104*H104,2)</f>
        <v>0</v>
      </c>
      <c r="L104" s="202" t="s">
        <v>126</v>
      </c>
      <c r="M104" s="44"/>
      <c r="N104" s="207" t="s">
        <v>21</v>
      </c>
      <c r="O104" s="208" t="s">
        <v>46</v>
      </c>
      <c r="P104" s="209">
        <f>I104+J104</f>
        <v>0</v>
      </c>
      <c r="Q104" s="209">
        <f>ROUND(I104*H104,2)</f>
        <v>0</v>
      </c>
      <c r="R104" s="209">
        <f>ROUND(J104*H104,2)</f>
        <v>0</v>
      </c>
      <c r="S104" s="84"/>
      <c r="T104" s="210">
        <f>S104*H104</f>
        <v>0</v>
      </c>
      <c r="U104" s="210">
        <v>0</v>
      </c>
      <c r="V104" s="210">
        <f>U104*H104</f>
        <v>0</v>
      </c>
      <c r="W104" s="210">
        <v>0</v>
      </c>
      <c r="X104" s="211">
        <f>W104*H104</f>
        <v>0</v>
      </c>
      <c r="Y104" s="38"/>
      <c r="Z104" s="38"/>
      <c r="AA104" s="38"/>
      <c r="AB104" s="38"/>
      <c r="AC104" s="38"/>
      <c r="AD104" s="38"/>
      <c r="AE104" s="38"/>
      <c r="AR104" s="212" t="s">
        <v>127</v>
      </c>
      <c r="AT104" s="212" t="s">
        <v>122</v>
      </c>
      <c r="AU104" s="212" t="s">
        <v>83</v>
      </c>
      <c r="AY104" s="17" t="s">
        <v>120</v>
      </c>
      <c r="BE104" s="213">
        <f>IF(O104="základní",K104,0)</f>
        <v>0</v>
      </c>
      <c r="BF104" s="213">
        <f>IF(O104="snížená",K104,0)</f>
        <v>0</v>
      </c>
      <c r="BG104" s="213">
        <f>IF(O104="zákl. přenesená",K104,0)</f>
        <v>0</v>
      </c>
      <c r="BH104" s="213">
        <f>IF(O104="sníž. přenesená",K104,0)</f>
        <v>0</v>
      </c>
      <c r="BI104" s="213">
        <f>IF(O104="nulová",K104,0)</f>
        <v>0</v>
      </c>
      <c r="BJ104" s="17" t="s">
        <v>23</v>
      </c>
      <c r="BK104" s="213">
        <f>ROUND(P104*H104,2)</f>
        <v>0</v>
      </c>
      <c r="BL104" s="17" t="s">
        <v>127</v>
      </c>
      <c r="BM104" s="212" t="s">
        <v>162</v>
      </c>
    </row>
    <row r="105" spans="1:47" s="2" customFormat="1" ht="12">
      <c r="A105" s="38"/>
      <c r="B105" s="39"/>
      <c r="C105" s="40"/>
      <c r="D105" s="214" t="s">
        <v>129</v>
      </c>
      <c r="E105" s="40"/>
      <c r="F105" s="215" t="s">
        <v>163</v>
      </c>
      <c r="G105" s="40"/>
      <c r="H105" s="40"/>
      <c r="I105" s="216"/>
      <c r="J105" s="216"/>
      <c r="K105" s="40"/>
      <c r="L105" s="40"/>
      <c r="M105" s="44"/>
      <c r="N105" s="217"/>
      <c r="O105" s="218"/>
      <c r="P105" s="84"/>
      <c r="Q105" s="84"/>
      <c r="R105" s="84"/>
      <c r="S105" s="84"/>
      <c r="T105" s="84"/>
      <c r="U105" s="84"/>
      <c r="V105" s="84"/>
      <c r="W105" s="84"/>
      <c r="X105" s="85"/>
      <c r="Y105" s="38"/>
      <c r="Z105" s="38"/>
      <c r="AA105" s="38"/>
      <c r="AB105" s="38"/>
      <c r="AC105" s="38"/>
      <c r="AD105" s="38"/>
      <c r="AE105" s="38"/>
      <c r="AT105" s="17" t="s">
        <v>129</v>
      </c>
      <c r="AU105" s="17" t="s">
        <v>83</v>
      </c>
    </row>
    <row r="106" spans="1:47" s="2" customFormat="1" ht="12">
      <c r="A106" s="38"/>
      <c r="B106" s="39"/>
      <c r="C106" s="40"/>
      <c r="D106" s="219" t="s">
        <v>131</v>
      </c>
      <c r="E106" s="40"/>
      <c r="F106" s="220" t="s">
        <v>164</v>
      </c>
      <c r="G106" s="40"/>
      <c r="H106" s="40"/>
      <c r="I106" s="216"/>
      <c r="J106" s="216"/>
      <c r="K106" s="40"/>
      <c r="L106" s="40"/>
      <c r="M106" s="44"/>
      <c r="N106" s="217"/>
      <c r="O106" s="218"/>
      <c r="P106" s="84"/>
      <c r="Q106" s="84"/>
      <c r="R106" s="84"/>
      <c r="S106" s="84"/>
      <c r="T106" s="84"/>
      <c r="U106" s="84"/>
      <c r="V106" s="84"/>
      <c r="W106" s="84"/>
      <c r="X106" s="85"/>
      <c r="Y106" s="38"/>
      <c r="Z106" s="38"/>
      <c r="AA106" s="38"/>
      <c r="AB106" s="38"/>
      <c r="AC106" s="38"/>
      <c r="AD106" s="38"/>
      <c r="AE106" s="38"/>
      <c r="AT106" s="17" t="s">
        <v>131</v>
      </c>
      <c r="AU106" s="17" t="s">
        <v>83</v>
      </c>
    </row>
    <row r="107" spans="1:51" s="13" customFormat="1" ht="12">
      <c r="A107" s="13"/>
      <c r="B107" s="221"/>
      <c r="C107" s="222"/>
      <c r="D107" s="214" t="s">
        <v>133</v>
      </c>
      <c r="E107" s="223" t="s">
        <v>21</v>
      </c>
      <c r="F107" s="224" t="s">
        <v>134</v>
      </c>
      <c r="G107" s="222"/>
      <c r="H107" s="225">
        <v>25.2</v>
      </c>
      <c r="I107" s="226"/>
      <c r="J107" s="226"/>
      <c r="K107" s="222"/>
      <c r="L107" s="222"/>
      <c r="M107" s="227"/>
      <c r="N107" s="228"/>
      <c r="O107" s="229"/>
      <c r="P107" s="229"/>
      <c r="Q107" s="229"/>
      <c r="R107" s="229"/>
      <c r="S107" s="229"/>
      <c r="T107" s="229"/>
      <c r="U107" s="229"/>
      <c r="V107" s="229"/>
      <c r="W107" s="229"/>
      <c r="X107" s="230"/>
      <c r="Y107" s="13"/>
      <c r="Z107" s="13"/>
      <c r="AA107" s="13"/>
      <c r="AB107" s="13"/>
      <c r="AC107" s="13"/>
      <c r="AD107" s="13"/>
      <c r="AE107" s="13"/>
      <c r="AT107" s="231" t="s">
        <v>133</v>
      </c>
      <c r="AU107" s="231" t="s">
        <v>83</v>
      </c>
      <c r="AV107" s="13" t="s">
        <v>83</v>
      </c>
      <c r="AW107" s="13" t="s">
        <v>5</v>
      </c>
      <c r="AX107" s="13" t="s">
        <v>23</v>
      </c>
      <c r="AY107" s="231" t="s">
        <v>120</v>
      </c>
    </row>
    <row r="108" spans="1:63" s="12" customFormat="1" ht="22.8" customHeight="1">
      <c r="A108" s="12"/>
      <c r="B108" s="183"/>
      <c r="C108" s="184"/>
      <c r="D108" s="185" t="s">
        <v>76</v>
      </c>
      <c r="E108" s="198" t="s">
        <v>83</v>
      </c>
      <c r="F108" s="198" t="s">
        <v>165</v>
      </c>
      <c r="G108" s="184"/>
      <c r="H108" s="184"/>
      <c r="I108" s="187"/>
      <c r="J108" s="187"/>
      <c r="K108" s="199">
        <f>BK108</f>
        <v>0</v>
      </c>
      <c r="L108" s="184"/>
      <c r="M108" s="189"/>
      <c r="N108" s="190"/>
      <c r="O108" s="191"/>
      <c r="P108" s="191"/>
      <c r="Q108" s="192">
        <f>SUM(Q109:Q112)</f>
        <v>0</v>
      </c>
      <c r="R108" s="192">
        <f>SUM(R109:R112)</f>
        <v>0</v>
      </c>
      <c r="S108" s="191"/>
      <c r="T108" s="193">
        <f>SUM(T109:T112)</f>
        <v>0</v>
      </c>
      <c r="U108" s="191"/>
      <c r="V108" s="193">
        <f>SUM(V109:V112)</f>
        <v>3.564</v>
      </c>
      <c r="W108" s="191"/>
      <c r="X108" s="194">
        <f>SUM(X109:X112)</f>
        <v>0</v>
      </c>
      <c r="Y108" s="12"/>
      <c r="Z108" s="12"/>
      <c r="AA108" s="12"/>
      <c r="AB108" s="12"/>
      <c r="AC108" s="12"/>
      <c r="AD108" s="12"/>
      <c r="AE108" s="12"/>
      <c r="AR108" s="195" t="s">
        <v>23</v>
      </c>
      <c r="AT108" s="196" t="s">
        <v>76</v>
      </c>
      <c r="AU108" s="196" t="s">
        <v>23</v>
      </c>
      <c r="AY108" s="195" t="s">
        <v>120</v>
      </c>
      <c r="BK108" s="197">
        <f>SUM(BK109:BK112)</f>
        <v>0</v>
      </c>
    </row>
    <row r="109" spans="1:65" s="2" customFormat="1" ht="24.15" customHeight="1">
      <c r="A109" s="38"/>
      <c r="B109" s="39"/>
      <c r="C109" s="200" t="s">
        <v>166</v>
      </c>
      <c r="D109" s="200" t="s">
        <v>122</v>
      </c>
      <c r="E109" s="201" t="s">
        <v>167</v>
      </c>
      <c r="F109" s="202" t="s">
        <v>168</v>
      </c>
      <c r="G109" s="203" t="s">
        <v>125</v>
      </c>
      <c r="H109" s="204">
        <v>1.8</v>
      </c>
      <c r="I109" s="205"/>
      <c r="J109" s="205"/>
      <c r="K109" s="206">
        <f>ROUND(P109*H109,2)</f>
        <v>0</v>
      </c>
      <c r="L109" s="202" t="s">
        <v>126</v>
      </c>
      <c r="M109" s="44"/>
      <c r="N109" s="207" t="s">
        <v>21</v>
      </c>
      <c r="O109" s="208" t="s">
        <v>46</v>
      </c>
      <c r="P109" s="209">
        <f>I109+J109</f>
        <v>0</v>
      </c>
      <c r="Q109" s="209">
        <f>ROUND(I109*H109,2)</f>
        <v>0</v>
      </c>
      <c r="R109" s="209">
        <f>ROUND(J109*H109,2)</f>
        <v>0</v>
      </c>
      <c r="S109" s="84"/>
      <c r="T109" s="210">
        <f>S109*H109</f>
        <v>0</v>
      </c>
      <c r="U109" s="210">
        <v>1.98</v>
      </c>
      <c r="V109" s="210">
        <f>U109*H109</f>
        <v>3.564</v>
      </c>
      <c r="W109" s="210">
        <v>0</v>
      </c>
      <c r="X109" s="211">
        <f>W109*H109</f>
        <v>0</v>
      </c>
      <c r="Y109" s="38"/>
      <c r="Z109" s="38"/>
      <c r="AA109" s="38"/>
      <c r="AB109" s="38"/>
      <c r="AC109" s="38"/>
      <c r="AD109" s="38"/>
      <c r="AE109" s="38"/>
      <c r="AR109" s="212" t="s">
        <v>127</v>
      </c>
      <c r="AT109" s="212" t="s">
        <v>122</v>
      </c>
      <c r="AU109" s="212" t="s">
        <v>83</v>
      </c>
      <c r="AY109" s="17" t="s">
        <v>120</v>
      </c>
      <c r="BE109" s="213">
        <f>IF(O109="základní",K109,0)</f>
        <v>0</v>
      </c>
      <c r="BF109" s="213">
        <f>IF(O109="snížená",K109,0)</f>
        <v>0</v>
      </c>
      <c r="BG109" s="213">
        <f>IF(O109="zákl. přenesená",K109,0)</f>
        <v>0</v>
      </c>
      <c r="BH109" s="213">
        <f>IF(O109="sníž. přenesená",K109,0)</f>
        <v>0</v>
      </c>
      <c r="BI109" s="213">
        <f>IF(O109="nulová",K109,0)</f>
        <v>0</v>
      </c>
      <c r="BJ109" s="17" t="s">
        <v>23</v>
      </c>
      <c r="BK109" s="213">
        <f>ROUND(P109*H109,2)</f>
        <v>0</v>
      </c>
      <c r="BL109" s="17" t="s">
        <v>127</v>
      </c>
      <c r="BM109" s="212" t="s">
        <v>169</v>
      </c>
    </row>
    <row r="110" spans="1:47" s="2" customFormat="1" ht="12">
      <c r="A110" s="38"/>
      <c r="B110" s="39"/>
      <c r="C110" s="40"/>
      <c r="D110" s="214" t="s">
        <v>129</v>
      </c>
      <c r="E110" s="40"/>
      <c r="F110" s="215" t="s">
        <v>170</v>
      </c>
      <c r="G110" s="40"/>
      <c r="H110" s="40"/>
      <c r="I110" s="216"/>
      <c r="J110" s="216"/>
      <c r="K110" s="40"/>
      <c r="L110" s="40"/>
      <c r="M110" s="44"/>
      <c r="N110" s="217"/>
      <c r="O110" s="218"/>
      <c r="P110" s="84"/>
      <c r="Q110" s="84"/>
      <c r="R110" s="84"/>
      <c r="S110" s="84"/>
      <c r="T110" s="84"/>
      <c r="U110" s="84"/>
      <c r="V110" s="84"/>
      <c r="W110" s="84"/>
      <c r="X110" s="85"/>
      <c r="Y110" s="38"/>
      <c r="Z110" s="38"/>
      <c r="AA110" s="38"/>
      <c r="AB110" s="38"/>
      <c r="AC110" s="38"/>
      <c r="AD110" s="38"/>
      <c r="AE110" s="38"/>
      <c r="AT110" s="17" t="s">
        <v>129</v>
      </c>
      <c r="AU110" s="17" t="s">
        <v>83</v>
      </c>
    </row>
    <row r="111" spans="1:47" s="2" customFormat="1" ht="12">
      <c r="A111" s="38"/>
      <c r="B111" s="39"/>
      <c r="C111" s="40"/>
      <c r="D111" s="219" t="s">
        <v>131</v>
      </c>
      <c r="E111" s="40"/>
      <c r="F111" s="220" t="s">
        <v>171</v>
      </c>
      <c r="G111" s="40"/>
      <c r="H111" s="40"/>
      <c r="I111" s="216"/>
      <c r="J111" s="216"/>
      <c r="K111" s="40"/>
      <c r="L111" s="40"/>
      <c r="M111" s="44"/>
      <c r="N111" s="217"/>
      <c r="O111" s="218"/>
      <c r="P111" s="84"/>
      <c r="Q111" s="84"/>
      <c r="R111" s="84"/>
      <c r="S111" s="84"/>
      <c r="T111" s="84"/>
      <c r="U111" s="84"/>
      <c r="V111" s="84"/>
      <c r="W111" s="84"/>
      <c r="X111" s="85"/>
      <c r="Y111" s="38"/>
      <c r="Z111" s="38"/>
      <c r="AA111" s="38"/>
      <c r="AB111" s="38"/>
      <c r="AC111" s="38"/>
      <c r="AD111" s="38"/>
      <c r="AE111" s="38"/>
      <c r="AT111" s="17" t="s">
        <v>131</v>
      </c>
      <c r="AU111" s="17" t="s">
        <v>83</v>
      </c>
    </row>
    <row r="112" spans="1:51" s="13" customFormat="1" ht="12">
      <c r="A112" s="13"/>
      <c r="B112" s="221"/>
      <c r="C112" s="222"/>
      <c r="D112" s="214" t="s">
        <v>133</v>
      </c>
      <c r="E112" s="223" t="s">
        <v>21</v>
      </c>
      <c r="F112" s="224" t="s">
        <v>172</v>
      </c>
      <c r="G112" s="222"/>
      <c r="H112" s="225">
        <v>1.8</v>
      </c>
      <c r="I112" s="226"/>
      <c r="J112" s="226"/>
      <c r="K112" s="222"/>
      <c r="L112" s="222"/>
      <c r="M112" s="227"/>
      <c r="N112" s="228"/>
      <c r="O112" s="229"/>
      <c r="P112" s="229"/>
      <c r="Q112" s="229"/>
      <c r="R112" s="229"/>
      <c r="S112" s="229"/>
      <c r="T112" s="229"/>
      <c r="U112" s="229"/>
      <c r="V112" s="229"/>
      <c r="W112" s="229"/>
      <c r="X112" s="230"/>
      <c r="Y112" s="13"/>
      <c r="Z112" s="13"/>
      <c r="AA112" s="13"/>
      <c r="AB112" s="13"/>
      <c r="AC112" s="13"/>
      <c r="AD112" s="13"/>
      <c r="AE112" s="13"/>
      <c r="AT112" s="231" t="s">
        <v>133</v>
      </c>
      <c r="AU112" s="231" t="s">
        <v>83</v>
      </c>
      <c r="AV112" s="13" t="s">
        <v>83</v>
      </c>
      <c r="AW112" s="13" t="s">
        <v>5</v>
      </c>
      <c r="AX112" s="13" t="s">
        <v>23</v>
      </c>
      <c r="AY112" s="231" t="s">
        <v>120</v>
      </c>
    </row>
    <row r="113" spans="1:63" s="12" customFormat="1" ht="22.8" customHeight="1">
      <c r="A113" s="12"/>
      <c r="B113" s="183"/>
      <c r="C113" s="184"/>
      <c r="D113" s="185" t="s">
        <v>76</v>
      </c>
      <c r="E113" s="198" t="s">
        <v>142</v>
      </c>
      <c r="F113" s="198" t="s">
        <v>173</v>
      </c>
      <c r="G113" s="184"/>
      <c r="H113" s="184"/>
      <c r="I113" s="187"/>
      <c r="J113" s="187"/>
      <c r="K113" s="199">
        <f>BK113</f>
        <v>0</v>
      </c>
      <c r="L113" s="184"/>
      <c r="M113" s="189"/>
      <c r="N113" s="190"/>
      <c r="O113" s="191"/>
      <c r="P113" s="191"/>
      <c r="Q113" s="192">
        <f>SUM(Q114:Q117)</f>
        <v>0</v>
      </c>
      <c r="R113" s="192">
        <f>SUM(R114:R117)</f>
        <v>0</v>
      </c>
      <c r="S113" s="191"/>
      <c r="T113" s="193">
        <f>SUM(T114:T117)</f>
        <v>0</v>
      </c>
      <c r="U113" s="191"/>
      <c r="V113" s="193">
        <f>SUM(V114:V117)</f>
        <v>0</v>
      </c>
      <c r="W113" s="191"/>
      <c r="X113" s="194">
        <f>SUM(X114:X117)</f>
        <v>0</v>
      </c>
      <c r="Y113" s="12"/>
      <c r="Z113" s="12"/>
      <c r="AA113" s="12"/>
      <c r="AB113" s="12"/>
      <c r="AC113" s="12"/>
      <c r="AD113" s="12"/>
      <c r="AE113" s="12"/>
      <c r="AR113" s="195" t="s">
        <v>23</v>
      </c>
      <c r="AT113" s="196" t="s">
        <v>76</v>
      </c>
      <c r="AU113" s="196" t="s">
        <v>23</v>
      </c>
      <c r="AY113" s="195" t="s">
        <v>120</v>
      </c>
      <c r="BK113" s="197">
        <f>SUM(BK114:BK117)</f>
        <v>0</v>
      </c>
    </row>
    <row r="114" spans="1:65" s="2" customFormat="1" ht="24.15" customHeight="1">
      <c r="A114" s="38"/>
      <c r="B114" s="39"/>
      <c r="C114" s="200" t="s">
        <v>174</v>
      </c>
      <c r="D114" s="200" t="s">
        <v>122</v>
      </c>
      <c r="E114" s="201" t="s">
        <v>175</v>
      </c>
      <c r="F114" s="202" t="s">
        <v>176</v>
      </c>
      <c r="G114" s="203" t="s">
        <v>177</v>
      </c>
      <c r="H114" s="204">
        <v>6.168</v>
      </c>
      <c r="I114" s="205"/>
      <c r="J114" s="205"/>
      <c r="K114" s="206">
        <f>ROUND(P114*H114,2)</f>
        <v>0</v>
      </c>
      <c r="L114" s="202" t="s">
        <v>126</v>
      </c>
      <c r="M114" s="44"/>
      <c r="N114" s="207" t="s">
        <v>21</v>
      </c>
      <c r="O114" s="208" t="s">
        <v>46</v>
      </c>
      <c r="P114" s="209">
        <f>I114+J114</f>
        <v>0</v>
      </c>
      <c r="Q114" s="209">
        <f>ROUND(I114*H114,2)</f>
        <v>0</v>
      </c>
      <c r="R114" s="209">
        <f>ROUND(J114*H114,2)</f>
        <v>0</v>
      </c>
      <c r="S114" s="84"/>
      <c r="T114" s="210">
        <f>S114*H114</f>
        <v>0</v>
      </c>
      <c r="U114" s="210">
        <v>0</v>
      </c>
      <c r="V114" s="210">
        <f>U114*H114</f>
        <v>0</v>
      </c>
      <c r="W114" s="210">
        <v>0</v>
      </c>
      <c r="X114" s="211">
        <f>W114*H114</f>
        <v>0</v>
      </c>
      <c r="Y114" s="38"/>
      <c r="Z114" s="38"/>
      <c r="AA114" s="38"/>
      <c r="AB114" s="38"/>
      <c r="AC114" s="38"/>
      <c r="AD114" s="38"/>
      <c r="AE114" s="38"/>
      <c r="AR114" s="212" t="s">
        <v>127</v>
      </c>
      <c r="AT114" s="212" t="s">
        <v>122</v>
      </c>
      <c r="AU114" s="212" t="s">
        <v>83</v>
      </c>
      <c r="AY114" s="17" t="s">
        <v>120</v>
      </c>
      <c r="BE114" s="213">
        <f>IF(O114="základní",K114,0)</f>
        <v>0</v>
      </c>
      <c r="BF114" s="213">
        <f>IF(O114="snížená",K114,0)</f>
        <v>0</v>
      </c>
      <c r="BG114" s="213">
        <f>IF(O114="zákl. přenesená",K114,0)</f>
        <v>0</v>
      </c>
      <c r="BH114" s="213">
        <f>IF(O114="sníž. přenesená",K114,0)</f>
        <v>0</v>
      </c>
      <c r="BI114" s="213">
        <f>IF(O114="nulová",K114,0)</f>
        <v>0</v>
      </c>
      <c r="BJ114" s="17" t="s">
        <v>23</v>
      </c>
      <c r="BK114" s="213">
        <f>ROUND(P114*H114,2)</f>
        <v>0</v>
      </c>
      <c r="BL114" s="17" t="s">
        <v>127</v>
      </c>
      <c r="BM114" s="212" t="s">
        <v>178</v>
      </c>
    </row>
    <row r="115" spans="1:47" s="2" customFormat="1" ht="12">
      <c r="A115" s="38"/>
      <c r="B115" s="39"/>
      <c r="C115" s="40"/>
      <c r="D115" s="214" t="s">
        <v>129</v>
      </c>
      <c r="E115" s="40"/>
      <c r="F115" s="215" t="s">
        <v>179</v>
      </c>
      <c r="G115" s="40"/>
      <c r="H115" s="40"/>
      <c r="I115" s="216"/>
      <c r="J115" s="216"/>
      <c r="K115" s="40"/>
      <c r="L115" s="40"/>
      <c r="M115" s="44"/>
      <c r="N115" s="217"/>
      <c r="O115" s="218"/>
      <c r="P115" s="84"/>
      <c r="Q115" s="84"/>
      <c r="R115" s="84"/>
      <c r="S115" s="84"/>
      <c r="T115" s="84"/>
      <c r="U115" s="84"/>
      <c r="V115" s="84"/>
      <c r="W115" s="84"/>
      <c r="X115" s="85"/>
      <c r="Y115" s="38"/>
      <c r="Z115" s="38"/>
      <c r="AA115" s="38"/>
      <c r="AB115" s="38"/>
      <c r="AC115" s="38"/>
      <c r="AD115" s="38"/>
      <c r="AE115" s="38"/>
      <c r="AT115" s="17" t="s">
        <v>129</v>
      </c>
      <c r="AU115" s="17" t="s">
        <v>83</v>
      </c>
    </row>
    <row r="116" spans="1:47" s="2" customFormat="1" ht="12">
      <c r="A116" s="38"/>
      <c r="B116" s="39"/>
      <c r="C116" s="40"/>
      <c r="D116" s="219" t="s">
        <v>131</v>
      </c>
      <c r="E116" s="40"/>
      <c r="F116" s="220" t="s">
        <v>180</v>
      </c>
      <c r="G116" s="40"/>
      <c r="H116" s="40"/>
      <c r="I116" s="216"/>
      <c r="J116" s="216"/>
      <c r="K116" s="40"/>
      <c r="L116" s="40"/>
      <c r="M116" s="44"/>
      <c r="N116" s="217"/>
      <c r="O116" s="218"/>
      <c r="P116" s="84"/>
      <c r="Q116" s="84"/>
      <c r="R116" s="84"/>
      <c r="S116" s="84"/>
      <c r="T116" s="84"/>
      <c r="U116" s="84"/>
      <c r="V116" s="84"/>
      <c r="W116" s="84"/>
      <c r="X116" s="85"/>
      <c r="Y116" s="38"/>
      <c r="Z116" s="38"/>
      <c r="AA116" s="38"/>
      <c r="AB116" s="38"/>
      <c r="AC116" s="38"/>
      <c r="AD116" s="38"/>
      <c r="AE116" s="38"/>
      <c r="AT116" s="17" t="s">
        <v>131</v>
      </c>
      <c r="AU116" s="17" t="s">
        <v>83</v>
      </c>
    </row>
    <row r="117" spans="1:51" s="13" customFormat="1" ht="12">
      <c r="A117" s="13"/>
      <c r="B117" s="221"/>
      <c r="C117" s="222"/>
      <c r="D117" s="214" t="s">
        <v>133</v>
      </c>
      <c r="E117" s="223" t="s">
        <v>21</v>
      </c>
      <c r="F117" s="224" t="s">
        <v>181</v>
      </c>
      <c r="G117" s="222"/>
      <c r="H117" s="225">
        <v>6.168</v>
      </c>
      <c r="I117" s="226"/>
      <c r="J117" s="226"/>
      <c r="K117" s="222"/>
      <c r="L117" s="222"/>
      <c r="M117" s="227"/>
      <c r="N117" s="228"/>
      <c r="O117" s="229"/>
      <c r="P117" s="229"/>
      <c r="Q117" s="229"/>
      <c r="R117" s="229"/>
      <c r="S117" s="229"/>
      <c r="T117" s="229"/>
      <c r="U117" s="229"/>
      <c r="V117" s="229"/>
      <c r="W117" s="229"/>
      <c r="X117" s="230"/>
      <c r="Y117" s="13"/>
      <c r="Z117" s="13"/>
      <c r="AA117" s="13"/>
      <c r="AB117" s="13"/>
      <c r="AC117" s="13"/>
      <c r="AD117" s="13"/>
      <c r="AE117" s="13"/>
      <c r="AT117" s="231" t="s">
        <v>133</v>
      </c>
      <c r="AU117" s="231" t="s">
        <v>83</v>
      </c>
      <c r="AV117" s="13" t="s">
        <v>83</v>
      </c>
      <c r="AW117" s="13" t="s">
        <v>5</v>
      </c>
      <c r="AX117" s="13" t="s">
        <v>23</v>
      </c>
      <c r="AY117" s="231" t="s">
        <v>120</v>
      </c>
    </row>
    <row r="118" spans="1:63" s="12" customFormat="1" ht="22.8" customHeight="1">
      <c r="A118" s="12"/>
      <c r="B118" s="183"/>
      <c r="C118" s="184"/>
      <c r="D118" s="185" t="s">
        <v>76</v>
      </c>
      <c r="E118" s="198" t="s">
        <v>127</v>
      </c>
      <c r="F118" s="198" t="s">
        <v>182</v>
      </c>
      <c r="G118" s="184"/>
      <c r="H118" s="184"/>
      <c r="I118" s="187"/>
      <c r="J118" s="187"/>
      <c r="K118" s="199">
        <f>BK118</f>
        <v>0</v>
      </c>
      <c r="L118" s="184"/>
      <c r="M118" s="189"/>
      <c r="N118" s="190"/>
      <c r="O118" s="191"/>
      <c r="P118" s="191"/>
      <c r="Q118" s="192">
        <f>SUM(Q119:Q122)</f>
        <v>0</v>
      </c>
      <c r="R118" s="192">
        <f>SUM(R119:R122)</f>
        <v>0</v>
      </c>
      <c r="S118" s="191"/>
      <c r="T118" s="193">
        <f>SUM(T119:T122)</f>
        <v>0</v>
      </c>
      <c r="U118" s="191"/>
      <c r="V118" s="193">
        <f>SUM(V119:V122)</f>
        <v>4.461</v>
      </c>
      <c r="W118" s="191"/>
      <c r="X118" s="194">
        <f>SUM(X119:X122)</f>
        <v>0</v>
      </c>
      <c r="Y118" s="12"/>
      <c r="Z118" s="12"/>
      <c r="AA118" s="12"/>
      <c r="AB118" s="12"/>
      <c r="AC118" s="12"/>
      <c r="AD118" s="12"/>
      <c r="AE118" s="12"/>
      <c r="AR118" s="195" t="s">
        <v>23</v>
      </c>
      <c r="AT118" s="196" t="s">
        <v>76</v>
      </c>
      <c r="AU118" s="196" t="s">
        <v>23</v>
      </c>
      <c r="AY118" s="195" t="s">
        <v>120</v>
      </c>
      <c r="BK118" s="197">
        <f>SUM(BK119:BK122)</f>
        <v>0</v>
      </c>
    </row>
    <row r="119" spans="1:65" s="2" customFormat="1" ht="24.15" customHeight="1">
      <c r="A119" s="38"/>
      <c r="B119" s="39"/>
      <c r="C119" s="200" t="s">
        <v>183</v>
      </c>
      <c r="D119" s="200" t="s">
        <v>122</v>
      </c>
      <c r="E119" s="201" t="s">
        <v>184</v>
      </c>
      <c r="F119" s="202" t="s">
        <v>185</v>
      </c>
      <c r="G119" s="203" t="s">
        <v>137</v>
      </c>
      <c r="H119" s="204">
        <v>12</v>
      </c>
      <c r="I119" s="205"/>
      <c r="J119" s="205"/>
      <c r="K119" s="206">
        <f>ROUND(P119*H119,2)</f>
        <v>0</v>
      </c>
      <c r="L119" s="202" t="s">
        <v>126</v>
      </c>
      <c r="M119" s="44"/>
      <c r="N119" s="207" t="s">
        <v>21</v>
      </c>
      <c r="O119" s="208" t="s">
        <v>46</v>
      </c>
      <c r="P119" s="209">
        <f>I119+J119</f>
        <v>0</v>
      </c>
      <c r="Q119" s="209">
        <f>ROUND(I119*H119,2)</f>
        <v>0</v>
      </c>
      <c r="R119" s="209">
        <f>ROUND(J119*H119,2)</f>
        <v>0</v>
      </c>
      <c r="S119" s="84"/>
      <c r="T119" s="210">
        <f>S119*H119</f>
        <v>0</v>
      </c>
      <c r="U119" s="210">
        <v>0.37175</v>
      </c>
      <c r="V119" s="210">
        <f>U119*H119</f>
        <v>4.461</v>
      </c>
      <c r="W119" s="210">
        <v>0</v>
      </c>
      <c r="X119" s="211">
        <f>W119*H119</f>
        <v>0</v>
      </c>
      <c r="Y119" s="38"/>
      <c r="Z119" s="38"/>
      <c r="AA119" s="38"/>
      <c r="AB119" s="38"/>
      <c r="AC119" s="38"/>
      <c r="AD119" s="38"/>
      <c r="AE119" s="38"/>
      <c r="AR119" s="212" t="s">
        <v>127</v>
      </c>
      <c r="AT119" s="212" t="s">
        <v>122</v>
      </c>
      <c r="AU119" s="212" t="s">
        <v>83</v>
      </c>
      <c r="AY119" s="17" t="s">
        <v>120</v>
      </c>
      <c r="BE119" s="213">
        <f>IF(O119="základní",K119,0)</f>
        <v>0</v>
      </c>
      <c r="BF119" s="213">
        <f>IF(O119="snížená",K119,0)</f>
        <v>0</v>
      </c>
      <c r="BG119" s="213">
        <f>IF(O119="zákl. přenesená",K119,0)</f>
        <v>0</v>
      </c>
      <c r="BH119" s="213">
        <f>IF(O119="sníž. přenesená",K119,0)</f>
        <v>0</v>
      </c>
      <c r="BI119" s="213">
        <f>IF(O119="nulová",K119,0)</f>
        <v>0</v>
      </c>
      <c r="BJ119" s="17" t="s">
        <v>23</v>
      </c>
      <c r="BK119" s="213">
        <f>ROUND(P119*H119,2)</f>
        <v>0</v>
      </c>
      <c r="BL119" s="17" t="s">
        <v>127</v>
      </c>
      <c r="BM119" s="212" t="s">
        <v>186</v>
      </c>
    </row>
    <row r="120" spans="1:47" s="2" customFormat="1" ht="12">
      <c r="A120" s="38"/>
      <c r="B120" s="39"/>
      <c r="C120" s="40"/>
      <c r="D120" s="214" t="s">
        <v>129</v>
      </c>
      <c r="E120" s="40"/>
      <c r="F120" s="215" t="s">
        <v>187</v>
      </c>
      <c r="G120" s="40"/>
      <c r="H120" s="40"/>
      <c r="I120" s="216"/>
      <c r="J120" s="216"/>
      <c r="K120" s="40"/>
      <c r="L120" s="40"/>
      <c r="M120" s="44"/>
      <c r="N120" s="217"/>
      <c r="O120" s="218"/>
      <c r="P120" s="84"/>
      <c r="Q120" s="84"/>
      <c r="R120" s="84"/>
      <c r="S120" s="84"/>
      <c r="T120" s="84"/>
      <c r="U120" s="84"/>
      <c r="V120" s="84"/>
      <c r="W120" s="84"/>
      <c r="X120" s="85"/>
      <c r="Y120" s="38"/>
      <c r="Z120" s="38"/>
      <c r="AA120" s="38"/>
      <c r="AB120" s="38"/>
      <c r="AC120" s="38"/>
      <c r="AD120" s="38"/>
      <c r="AE120" s="38"/>
      <c r="AT120" s="17" t="s">
        <v>129</v>
      </c>
      <c r="AU120" s="17" t="s">
        <v>83</v>
      </c>
    </row>
    <row r="121" spans="1:47" s="2" customFormat="1" ht="12">
      <c r="A121" s="38"/>
      <c r="B121" s="39"/>
      <c r="C121" s="40"/>
      <c r="D121" s="219" t="s">
        <v>131</v>
      </c>
      <c r="E121" s="40"/>
      <c r="F121" s="220" t="s">
        <v>188</v>
      </c>
      <c r="G121" s="40"/>
      <c r="H121" s="40"/>
      <c r="I121" s="216"/>
      <c r="J121" s="216"/>
      <c r="K121" s="40"/>
      <c r="L121" s="40"/>
      <c r="M121" s="44"/>
      <c r="N121" s="217"/>
      <c r="O121" s="218"/>
      <c r="P121" s="84"/>
      <c r="Q121" s="84"/>
      <c r="R121" s="84"/>
      <c r="S121" s="84"/>
      <c r="T121" s="84"/>
      <c r="U121" s="84"/>
      <c r="V121" s="84"/>
      <c r="W121" s="84"/>
      <c r="X121" s="85"/>
      <c r="Y121" s="38"/>
      <c r="Z121" s="38"/>
      <c r="AA121" s="38"/>
      <c r="AB121" s="38"/>
      <c r="AC121" s="38"/>
      <c r="AD121" s="38"/>
      <c r="AE121" s="38"/>
      <c r="AT121" s="17" t="s">
        <v>131</v>
      </c>
      <c r="AU121" s="17" t="s">
        <v>83</v>
      </c>
    </row>
    <row r="122" spans="1:51" s="13" customFormat="1" ht="12">
      <c r="A122" s="13"/>
      <c r="B122" s="221"/>
      <c r="C122" s="222"/>
      <c r="D122" s="214" t="s">
        <v>133</v>
      </c>
      <c r="E122" s="223" t="s">
        <v>21</v>
      </c>
      <c r="F122" s="224" t="s">
        <v>189</v>
      </c>
      <c r="G122" s="222"/>
      <c r="H122" s="225">
        <v>12</v>
      </c>
      <c r="I122" s="226"/>
      <c r="J122" s="226"/>
      <c r="K122" s="222"/>
      <c r="L122" s="222"/>
      <c r="M122" s="227"/>
      <c r="N122" s="228"/>
      <c r="O122" s="229"/>
      <c r="P122" s="229"/>
      <c r="Q122" s="229"/>
      <c r="R122" s="229"/>
      <c r="S122" s="229"/>
      <c r="T122" s="229"/>
      <c r="U122" s="229"/>
      <c r="V122" s="229"/>
      <c r="W122" s="229"/>
      <c r="X122" s="230"/>
      <c r="Y122" s="13"/>
      <c r="Z122" s="13"/>
      <c r="AA122" s="13"/>
      <c r="AB122" s="13"/>
      <c r="AC122" s="13"/>
      <c r="AD122" s="13"/>
      <c r="AE122" s="13"/>
      <c r="AT122" s="231" t="s">
        <v>133</v>
      </c>
      <c r="AU122" s="231" t="s">
        <v>83</v>
      </c>
      <c r="AV122" s="13" t="s">
        <v>83</v>
      </c>
      <c r="AW122" s="13" t="s">
        <v>5</v>
      </c>
      <c r="AX122" s="13" t="s">
        <v>23</v>
      </c>
      <c r="AY122" s="231" t="s">
        <v>120</v>
      </c>
    </row>
    <row r="123" spans="1:63" s="12" customFormat="1" ht="22.8" customHeight="1">
      <c r="A123" s="12"/>
      <c r="B123" s="183"/>
      <c r="C123" s="184"/>
      <c r="D123" s="185" t="s">
        <v>76</v>
      </c>
      <c r="E123" s="198" t="s">
        <v>174</v>
      </c>
      <c r="F123" s="198" t="s">
        <v>190</v>
      </c>
      <c r="G123" s="184"/>
      <c r="H123" s="184"/>
      <c r="I123" s="187"/>
      <c r="J123" s="187"/>
      <c r="K123" s="199">
        <f>BK123</f>
        <v>0</v>
      </c>
      <c r="L123" s="184"/>
      <c r="M123" s="189"/>
      <c r="N123" s="190"/>
      <c r="O123" s="191"/>
      <c r="P123" s="191"/>
      <c r="Q123" s="192">
        <f>SUM(Q124:Q143)</f>
        <v>0</v>
      </c>
      <c r="R123" s="192">
        <f>SUM(R124:R143)</f>
        <v>0</v>
      </c>
      <c r="S123" s="191"/>
      <c r="T123" s="193">
        <f>SUM(T124:T143)</f>
        <v>0</v>
      </c>
      <c r="U123" s="191"/>
      <c r="V123" s="193">
        <f>SUM(V124:V143)</f>
        <v>4.3730420699999994</v>
      </c>
      <c r="W123" s="191"/>
      <c r="X123" s="194">
        <f>SUM(X124:X143)</f>
        <v>2.7203</v>
      </c>
      <c r="Y123" s="12"/>
      <c r="Z123" s="12"/>
      <c r="AA123" s="12"/>
      <c r="AB123" s="12"/>
      <c r="AC123" s="12"/>
      <c r="AD123" s="12"/>
      <c r="AE123" s="12"/>
      <c r="AR123" s="195" t="s">
        <v>23</v>
      </c>
      <c r="AT123" s="196" t="s">
        <v>76</v>
      </c>
      <c r="AU123" s="196" t="s">
        <v>23</v>
      </c>
      <c r="AY123" s="195" t="s">
        <v>120</v>
      </c>
      <c r="BK123" s="197">
        <f>SUM(BK124:BK143)</f>
        <v>0</v>
      </c>
    </row>
    <row r="124" spans="1:65" s="2" customFormat="1" ht="24.15" customHeight="1">
      <c r="A124" s="38"/>
      <c r="B124" s="39"/>
      <c r="C124" s="200" t="s">
        <v>28</v>
      </c>
      <c r="D124" s="200" t="s">
        <v>122</v>
      </c>
      <c r="E124" s="201" t="s">
        <v>191</v>
      </c>
      <c r="F124" s="202" t="s">
        <v>192</v>
      </c>
      <c r="G124" s="203" t="s">
        <v>125</v>
      </c>
      <c r="H124" s="204">
        <v>4.946</v>
      </c>
      <c r="I124" s="205"/>
      <c r="J124" s="205"/>
      <c r="K124" s="206">
        <f>ROUND(P124*H124,2)</f>
        <v>0</v>
      </c>
      <c r="L124" s="202" t="s">
        <v>126</v>
      </c>
      <c r="M124" s="44"/>
      <c r="N124" s="207" t="s">
        <v>21</v>
      </c>
      <c r="O124" s="208" t="s">
        <v>46</v>
      </c>
      <c r="P124" s="209">
        <f>I124+J124</f>
        <v>0</v>
      </c>
      <c r="Q124" s="209">
        <f>ROUND(I124*H124,2)</f>
        <v>0</v>
      </c>
      <c r="R124" s="209">
        <f>ROUND(J124*H124,2)</f>
        <v>0</v>
      </c>
      <c r="S124" s="84"/>
      <c r="T124" s="210">
        <f>S124*H124</f>
        <v>0</v>
      </c>
      <c r="U124" s="210">
        <v>0</v>
      </c>
      <c r="V124" s="210">
        <f>U124*H124</f>
        <v>0</v>
      </c>
      <c r="W124" s="210">
        <v>0.55</v>
      </c>
      <c r="X124" s="211">
        <f>W124*H124</f>
        <v>2.7203</v>
      </c>
      <c r="Y124" s="38"/>
      <c r="Z124" s="38"/>
      <c r="AA124" s="38"/>
      <c r="AB124" s="38"/>
      <c r="AC124" s="38"/>
      <c r="AD124" s="38"/>
      <c r="AE124" s="38"/>
      <c r="AR124" s="212" t="s">
        <v>127</v>
      </c>
      <c r="AT124" s="212" t="s">
        <v>122</v>
      </c>
      <c r="AU124" s="212" t="s">
        <v>83</v>
      </c>
      <c r="AY124" s="17" t="s">
        <v>120</v>
      </c>
      <c r="BE124" s="213">
        <f>IF(O124="základní",K124,0)</f>
        <v>0</v>
      </c>
      <c r="BF124" s="213">
        <f>IF(O124="snížená",K124,0)</f>
        <v>0</v>
      </c>
      <c r="BG124" s="213">
        <f>IF(O124="zákl. přenesená",K124,0)</f>
        <v>0</v>
      </c>
      <c r="BH124" s="213">
        <f>IF(O124="sníž. přenesená",K124,0)</f>
        <v>0</v>
      </c>
      <c r="BI124" s="213">
        <f>IF(O124="nulová",K124,0)</f>
        <v>0</v>
      </c>
      <c r="BJ124" s="17" t="s">
        <v>23</v>
      </c>
      <c r="BK124" s="213">
        <f>ROUND(P124*H124,2)</f>
        <v>0</v>
      </c>
      <c r="BL124" s="17" t="s">
        <v>127</v>
      </c>
      <c r="BM124" s="212" t="s">
        <v>193</v>
      </c>
    </row>
    <row r="125" spans="1:47" s="2" customFormat="1" ht="12">
      <c r="A125" s="38"/>
      <c r="B125" s="39"/>
      <c r="C125" s="40"/>
      <c r="D125" s="214" t="s">
        <v>129</v>
      </c>
      <c r="E125" s="40"/>
      <c r="F125" s="215" t="s">
        <v>194</v>
      </c>
      <c r="G125" s="40"/>
      <c r="H125" s="40"/>
      <c r="I125" s="216"/>
      <c r="J125" s="216"/>
      <c r="K125" s="40"/>
      <c r="L125" s="40"/>
      <c r="M125" s="44"/>
      <c r="N125" s="217"/>
      <c r="O125" s="218"/>
      <c r="P125" s="84"/>
      <c r="Q125" s="84"/>
      <c r="R125" s="84"/>
      <c r="S125" s="84"/>
      <c r="T125" s="84"/>
      <c r="U125" s="84"/>
      <c r="V125" s="84"/>
      <c r="W125" s="84"/>
      <c r="X125" s="85"/>
      <c r="Y125" s="38"/>
      <c r="Z125" s="38"/>
      <c r="AA125" s="38"/>
      <c r="AB125" s="38"/>
      <c r="AC125" s="38"/>
      <c r="AD125" s="38"/>
      <c r="AE125" s="38"/>
      <c r="AT125" s="17" t="s">
        <v>129</v>
      </c>
      <c r="AU125" s="17" t="s">
        <v>83</v>
      </c>
    </row>
    <row r="126" spans="1:47" s="2" customFormat="1" ht="12">
      <c r="A126" s="38"/>
      <c r="B126" s="39"/>
      <c r="C126" s="40"/>
      <c r="D126" s="219" t="s">
        <v>131</v>
      </c>
      <c r="E126" s="40"/>
      <c r="F126" s="220" t="s">
        <v>195</v>
      </c>
      <c r="G126" s="40"/>
      <c r="H126" s="40"/>
      <c r="I126" s="216"/>
      <c r="J126" s="216"/>
      <c r="K126" s="40"/>
      <c r="L126" s="40"/>
      <c r="M126" s="44"/>
      <c r="N126" s="217"/>
      <c r="O126" s="218"/>
      <c r="P126" s="84"/>
      <c r="Q126" s="84"/>
      <c r="R126" s="84"/>
      <c r="S126" s="84"/>
      <c r="T126" s="84"/>
      <c r="U126" s="84"/>
      <c r="V126" s="84"/>
      <c r="W126" s="84"/>
      <c r="X126" s="85"/>
      <c r="Y126" s="38"/>
      <c r="Z126" s="38"/>
      <c r="AA126" s="38"/>
      <c r="AB126" s="38"/>
      <c r="AC126" s="38"/>
      <c r="AD126" s="38"/>
      <c r="AE126" s="38"/>
      <c r="AT126" s="17" t="s">
        <v>131</v>
      </c>
      <c r="AU126" s="17" t="s">
        <v>83</v>
      </c>
    </row>
    <row r="127" spans="1:51" s="13" customFormat="1" ht="12">
      <c r="A127" s="13"/>
      <c r="B127" s="221"/>
      <c r="C127" s="222"/>
      <c r="D127" s="214" t="s">
        <v>133</v>
      </c>
      <c r="E127" s="223" t="s">
        <v>21</v>
      </c>
      <c r="F127" s="224" t="s">
        <v>196</v>
      </c>
      <c r="G127" s="222"/>
      <c r="H127" s="225">
        <v>4.9455</v>
      </c>
      <c r="I127" s="226"/>
      <c r="J127" s="226"/>
      <c r="K127" s="222"/>
      <c r="L127" s="222"/>
      <c r="M127" s="227"/>
      <c r="N127" s="228"/>
      <c r="O127" s="229"/>
      <c r="P127" s="229"/>
      <c r="Q127" s="229"/>
      <c r="R127" s="229"/>
      <c r="S127" s="229"/>
      <c r="T127" s="229"/>
      <c r="U127" s="229"/>
      <c r="V127" s="229"/>
      <c r="W127" s="229"/>
      <c r="X127" s="230"/>
      <c r="Y127" s="13"/>
      <c r="Z127" s="13"/>
      <c r="AA127" s="13"/>
      <c r="AB127" s="13"/>
      <c r="AC127" s="13"/>
      <c r="AD127" s="13"/>
      <c r="AE127" s="13"/>
      <c r="AT127" s="231" t="s">
        <v>133</v>
      </c>
      <c r="AU127" s="231" t="s">
        <v>83</v>
      </c>
      <c r="AV127" s="13" t="s">
        <v>83</v>
      </c>
      <c r="AW127" s="13" t="s">
        <v>5</v>
      </c>
      <c r="AX127" s="13" t="s">
        <v>23</v>
      </c>
      <c r="AY127" s="231" t="s">
        <v>120</v>
      </c>
    </row>
    <row r="128" spans="1:65" s="2" customFormat="1" ht="24.15" customHeight="1">
      <c r="A128" s="38"/>
      <c r="B128" s="39"/>
      <c r="C128" s="200" t="s">
        <v>197</v>
      </c>
      <c r="D128" s="200" t="s">
        <v>122</v>
      </c>
      <c r="E128" s="201" t="s">
        <v>198</v>
      </c>
      <c r="F128" s="202" t="s">
        <v>199</v>
      </c>
      <c r="G128" s="203" t="s">
        <v>125</v>
      </c>
      <c r="H128" s="204">
        <v>0.707</v>
      </c>
      <c r="I128" s="205"/>
      <c r="J128" s="205"/>
      <c r="K128" s="206">
        <f>ROUND(P128*H128,2)</f>
        <v>0</v>
      </c>
      <c r="L128" s="202" t="s">
        <v>126</v>
      </c>
      <c r="M128" s="44"/>
      <c r="N128" s="207" t="s">
        <v>21</v>
      </c>
      <c r="O128" s="208" t="s">
        <v>46</v>
      </c>
      <c r="P128" s="209">
        <f>I128+J128</f>
        <v>0</v>
      </c>
      <c r="Q128" s="209">
        <f>ROUND(I128*H128,2)</f>
        <v>0</v>
      </c>
      <c r="R128" s="209">
        <f>ROUND(J128*H128,2)</f>
        <v>0</v>
      </c>
      <c r="S128" s="84"/>
      <c r="T128" s="210">
        <f>S128*H128</f>
        <v>0</v>
      </c>
      <c r="U128" s="210">
        <v>2.50187</v>
      </c>
      <c r="V128" s="210">
        <f>U128*H128</f>
        <v>1.7688220899999998</v>
      </c>
      <c r="W128" s="210">
        <v>0</v>
      </c>
      <c r="X128" s="211">
        <f>W128*H128</f>
        <v>0</v>
      </c>
      <c r="Y128" s="38"/>
      <c r="Z128" s="38"/>
      <c r="AA128" s="38"/>
      <c r="AB128" s="38"/>
      <c r="AC128" s="38"/>
      <c r="AD128" s="38"/>
      <c r="AE128" s="38"/>
      <c r="AR128" s="212" t="s">
        <v>127</v>
      </c>
      <c r="AT128" s="212" t="s">
        <v>122</v>
      </c>
      <c r="AU128" s="212" t="s">
        <v>83</v>
      </c>
      <c r="AY128" s="17" t="s">
        <v>120</v>
      </c>
      <c r="BE128" s="213">
        <f>IF(O128="základní",K128,0)</f>
        <v>0</v>
      </c>
      <c r="BF128" s="213">
        <f>IF(O128="snížená",K128,0)</f>
        <v>0</v>
      </c>
      <c r="BG128" s="213">
        <f>IF(O128="zákl. přenesená",K128,0)</f>
        <v>0</v>
      </c>
      <c r="BH128" s="213">
        <f>IF(O128="sníž. přenesená",K128,0)</f>
        <v>0</v>
      </c>
      <c r="BI128" s="213">
        <f>IF(O128="nulová",K128,0)</f>
        <v>0</v>
      </c>
      <c r="BJ128" s="17" t="s">
        <v>23</v>
      </c>
      <c r="BK128" s="213">
        <f>ROUND(P128*H128,2)</f>
        <v>0</v>
      </c>
      <c r="BL128" s="17" t="s">
        <v>127</v>
      </c>
      <c r="BM128" s="212" t="s">
        <v>200</v>
      </c>
    </row>
    <row r="129" spans="1:47" s="2" customFormat="1" ht="12">
      <c r="A129" s="38"/>
      <c r="B129" s="39"/>
      <c r="C129" s="40"/>
      <c r="D129" s="214" t="s">
        <v>129</v>
      </c>
      <c r="E129" s="40"/>
      <c r="F129" s="215" t="s">
        <v>201</v>
      </c>
      <c r="G129" s="40"/>
      <c r="H129" s="40"/>
      <c r="I129" s="216"/>
      <c r="J129" s="216"/>
      <c r="K129" s="40"/>
      <c r="L129" s="40"/>
      <c r="M129" s="44"/>
      <c r="N129" s="217"/>
      <c r="O129" s="218"/>
      <c r="P129" s="84"/>
      <c r="Q129" s="84"/>
      <c r="R129" s="84"/>
      <c r="S129" s="84"/>
      <c r="T129" s="84"/>
      <c r="U129" s="84"/>
      <c r="V129" s="84"/>
      <c r="W129" s="84"/>
      <c r="X129" s="85"/>
      <c r="Y129" s="38"/>
      <c r="Z129" s="38"/>
      <c r="AA129" s="38"/>
      <c r="AB129" s="38"/>
      <c r="AC129" s="38"/>
      <c r="AD129" s="38"/>
      <c r="AE129" s="38"/>
      <c r="AT129" s="17" t="s">
        <v>129</v>
      </c>
      <c r="AU129" s="17" t="s">
        <v>83</v>
      </c>
    </row>
    <row r="130" spans="1:47" s="2" customFormat="1" ht="12">
      <c r="A130" s="38"/>
      <c r="B130" s="39"/>
      <c r="C130" s="40"/>
      <c r="D130" s="219" t="s">
        <v>131</v>
      </c>
      <c r="E130" s="40"/>
      <c r="F130" s="220" t="s">
        <v>202</v>
      </c>
      <c r="G130" s="40"/>
      <c r="H130" s="40"/>
      <c r="I130" s="216"/>
      <c r="J130" s="216"/>
      <c r="K130" s="40"/>
      <c r="L130" s="40"/>
      <c r="M130" s="44"/>
      <c r="N130" s="217"/>
      <c r="O130" s="218"/>
      <c r="P130" s="84"/>
      <c r="Q130" s="84"/>
      <c r="R130" s="84"/>
      <c r="S130" s="84"/>
      <c r="T130" s="84"/>
      <c r="U130" s="84"/>
      <c r="V130" s="84"/>
      <c r="W130" s="84"/>
      <c r="X130" s="85"/>
      <c r="Y130" s="38"/>
      <c r="Z130" s="38"/>
      <c r="AA130" s="38"/>
      <c r="AB130" s="38"/>
      <c r="AC130" s="38"/>
      <c r="AD130" s="38"/>
      <c r="AE130" s="38"/>
      <c r="AT130" s="17" t="s">
        <v>131</v>
      </c>
      <c r="AU130" s="17" t="s">
        <v>83</v>
      </c>
    </row>
    <row r="131" spans="1:51" s="13" customFormat="1" ht="12">
      <c r="A131" s="13"/>
      <c r="B131" s="221"/>
      <c r="C131" s="222"/>
      <c r="D131" s="214" t="s">
        <v>133</v>
      </c>
      <c r="E131" s="223" t="s">
        <v>21</v>
      </c>
      <c r="F131" s="224" t="s">
        <v>203</v>
      </c>
      <c r="G131" s="222"/>
      <c r="H131" s="225">
        <v>0.7065</v>
      </c>
      <c r="I131" s="226"/>
      <c r="J131" s="226"/>
      <c r="K131" s="222"/>
      <c r="L131" s="222"/>
      <c r="M131" s="227"/>
      <c r="N131" s="228"/>
      <c r="O131" s="229"/>
      <c r="P131" s="229"/>
      <c r="Q131" s="229"/>
      <c r="R131" s="229"/>
      <c r="S131" s="229"/>
      <c r="T131" s="229"/>
      <c r="U131" s="229"/>
      <c r="V131" s="229"/>
      <c r="W131" s="229"/>
      <c r="X131" s="230"/>
      <c r="Y131" s="13"/>
      <c r="Z131" s="13"/>
      <c r="AA131" s="13"/>
      <c r="AB131" s="13"/>
      <c r="AC131" s="13"/>
      <c r="AD131" s="13"/>
      <c r="AE131" s="13"/>
      <c r="AT131" s="231" t="s">
        <v>133</v>
      </c>
      <c r="AU131" s="231" t="s">
        <v>83</v>
      </c>
      <c r="AV131" s="13" t="s">
        <v>83</v>
      </c>
      <c r="AW131" s="13" t="s">
        <v>5</v>
      </c>
      <c r="AX131" s="13" t="s">
        <v>23</v>
      </c>
      <c r="AY131" s="231" t="s">
        <v>120</v>
      </c>
    </row>
    <row r="132" spans="1:65" s="2" customFormat="1" ht="24.15" customHeight="1">
      <c r="A132" s="38"/>
      <c r="B132" s="39"/>
      <c r="C132" s="200" t="s">
        <v>204</v>
      </c>
      <c r="D132" s="200" t="s">
        <v>122</v>
      </c>
      <c r="E132" s="201" t="s">
        <v>205</v>
      </c>
      <c r="F132" s="202" t="s">
        <v>206</v>
      </c>
      <c r="G132" s="203" t="s">
        <v>125</v>
      </c>
      <c r="H132" s="204">
        <v>0.353</v>
      </c>
      <c r="I132" s="205"/>
      <c r="J132" s="205"/>
      <c r="K132" s="206">
        <f>ROUND(P132*H132,2)</f>
        <v>0</v>
      </c>
      <c r="L132" s="202" t="s">
        <v>126</v>
      </c>
      <c r="M132" s="44"/>
      <c r="N132" s="207" t="s">
        <v>21</v>
      </c>
      <c r="O132" s="208" t="s">
        <v>46</v>
      </c>
      <c r="P132" s="209">
        <f>I132+J132</f>
        <v>0</v>
      </c>
      <c r="Q132" s="209">
        <f>ROUND(I132*H132,2)</f>
        <v>0</v>
      </c>
      <c r="R132" s="209">
        <f>ROUND(J132*H132,2)</f>
        <v>0</v>
      </c>
      <c r="S132" s="84"/>
      <c r="T132" s="210">
        <f>S132*H132</f>
        <v>0</v>
      </c>
      <c r="U132" s="210">
        <v>0</v>
      </c>
      <c r="V132" s="210">
        <f>U132*H132</f>
        <v>0</v>
      </c>
      <c r="W132" s="210">
        <v>0</v>
      </c>
      <c r="X132" s="211">
        <f>W132*H132</f>
        <v>0</v>
      </c>
      <c r="Y132" s="38"/>
      <c r="Z132" s="38"/>
      <c r="AA132" s="38"/>
      <c r="AB132" s="38"/>
      <c r="AC132" s="38"/>
      <c r="AD132" s="38"/>
      <c r="AE132" s="38"/>
      <c r="AR132" s="212" t="s">
        <v>127</v>
      </c>
      <c r="AT132" s="212" t="s">
        <v>122</v>
      </c>
      <c r="AU132" s="212" t="s">
        <v>83</v>
      </c>
      <c r="AY132" s="17" t="s">
        <v>120</v>
      </c>
      <c r="BE132" s="213">
        <f>IF(O132="základní",K132,0)</f>
        <v>0</v>
      </c>
      <c r="BF132" s="213">
        <f>IF(O132="snížená",K132,0)</f>
        <v>0</v>
      </c>
      <c r="BG132" s="213">
        <f>IF(O132="zákl. přenesená",K132,0)</f>
        <v>0</v>
      </c>
      <c r="BH132" s="213">
        <f>IF(O132="sníž. přenesená",K132,0)</f>
        <v>0</v>
      </c>
      <c r="BI132" s="213">
        <f>IF(O132="nulová",K132,0)</f>
        <v>0</v>
      </c>
      <c r="BJ132" s="17" t="s">
        <v>23</v>
      </c>
      <c r="BK132" s="213">
        <f>ROUND(P132*H132,2)</f>
        <v>0</v>
      </c>
      <c r="BL132" s="17" t="s">
        <v>127</v>
      </c>
      <c r="BM132" s="212" t="s">
        <v>207</v>
      </c>
    </row>
    <row r="133" spans="1:47" s="2" customFormat="1" ht="12">
      <c r="A133" s="38"/>
      <c r="B133" s="39"/>
      <c r="C133" s="40"/>
      <c r="D133" s="214" t="s">
        <v>129</v>
      </c>
      <c r="E133" s="40"/>
      <c r="F133" s="215" t="s">
        <v>208</v>
      </c>
      <c r="G133" s="40"/>
      <c r="H133" s="40"/>
      <c r="I133" s="216"/>
      <c r="J133" s="216"/>
      <c r="K133" s="40"/>
      <c r="L133" s="40"/>
      <c r="M133" s="44"/>
      <c r="N133" s="217"/>
      <c r="O133" s="218"/>
      <c r="P133" s="84"/>
      <c r="Q133" s="84"/>
      <c r="R133" s="84"/>
      <c r="S133" s="84"/>
      <c r="T133" s="84"/>
      <c r="U133" s="84"/>
      <c r="V133" s="84"/>
      <c r="W133" s="84"/>
      <c r="X133" s="85"/>
      <c r="Y133" s="38"/>
      <c r="Z133" s="38"/>
      <c r="AA133" s="38"/>
      <c r="AB133" s="38"/>
      <c r="AC133" s="38"/>
      <c r="AD133" s="38"/>
      <c r="AE133" s="38"/>
      <c r="AT133" s="17" t="s">
        <v>129</v>
      </c>
      <c r="AU133" s="17" t="s">
        <v>83</v>
      </c>
    </row>
    <row r="134" spans="1:47" s="2" customFormat="1" ht="12">
      <c r="A134" s="38"/>
      <c r="B134" s="39"/>
      <c r="C134" s="40"/>
      <c r="D134" s="219" t="s">
        <v>131</v>
      </c>
      <c r="E134" s="40"/>
      <c r="F134" s="220" t="s">
        <v>209</v>
      </c>
      <c r="G134" s="40"/>
      <c r="H134" s="40"/>
      <c r="I134" s="216"/>
      <c r="J134" s="216"/>
      <c r="K134" s="40"/>
      <c r="L134" s="40"/>
      <c r="M134" s="44"/>
      <c r="N134" s="217"/>
      <c r="O134" s="218"/>
      <c r="P134" s="84"/>
      <c r="Q134" s="84"/>
      <c r="R134" s="84"/>
      <c r="S134" s="84"/>
      <c r="T134" s="84"/>
      <c r="U134" s="84"/>
      <c r="V134" s="84"/>
      <c r="W134" s="84"/>
      <c r="X134" s="85"/>
      <c r="Y134" s="38"/>
      <c r="Z134" s="38"/>
      <c r="AA134" s="38"/>
      <c r="AB134" s="38"/>
      <c r="AC134" s="38"/>
      <c r="AD134" s="38"/>
      <c r="AE134" s="38"/>
      <c r="AT134" s="17" t="s">
        <v>131</v>
      </c>
      <c r="AU134" s="17" t="s">
        <v>83</v>
      </c>
    </row>
    <row r="135" spans="1:65" s="2" customFormat="1" ht="24.15" customHeight="1">
      <c r="A135" s="38"/>
      <c r="B135" s="39"/>
      <c r="C135" s="200" t="s">
        <v>210</v>
      </c>
      <c r="D135" s="200" t="s">
        <v>122</v>
      </c>
      <c r="E135" s="201" t="s">
        <v>211</v>
      </c>
      <c r="F135" s="202" t="s">
        <v>212</v>
      </c>
      <c r="G135" s="203" t="s">
        <v>125</v>
      </c>
      <c r="H135" s="204">
        <v>0.754</v>
      </c>
      <c r="I135" s="205"/>
      <c r="J135" s="205"/>
      <c r="K135" s="206">
        <f>ROUND(P135*H135,2)</f>
        <v>0</v>
      </c>
      <c r="L135" s="202" t="s">
        <v>126</v>
      </c>
      <c r="M135" s="44"/>
      <c r="N135" s="207" t="s">
        <v>21</v>
      </c>
      <c r="O135" s="208" t="s">
        <v>46</v>
      </c>
      <c r="P135" s="209">
        <f>I135+J135</f>
        <v>0</v>
      </c>
      <c r="Q135" s="209">
        <f>ROUND(I135*H135,2)</f>
        <v>0</v>
      </c>
      <c r="R135" s="209">
        <f>ROUND(J135*H135,2)</f>
        <v>0</v>
      </c>
      <c r="S135" s="84"/>
      <c r="T135" s="210">
        <f>S135*H135</f>
        <v>0</v>
      </c>
      <c r="U135" s="210">
        <v>2.50187</v>
      </c>
      <c r="V135" s="210">
        <f>U135*H135</f>
        <v>1.8864099799999998</v>
      </c>
      <c r="W135" s="210">
        <v>0</v>
      </c>
      <c r="X135" s="211">
        <f>W135*H135</f>
        <v>0</v>
      </c>
      <c r="Y135" s="38"/>
      <c r="Z135" s="38"/>
      <c r="AA135" s="38"/>
      <c r="AB135" s="38"/>
      <c r="AC135" s="38"/>
      <c r="AD135" s="38"/>
      <c r="AE135" s="38"/>
      <c r="AR135" s="212" t="s">
        <v>127</v>
      </c>
      <c r="AT135" s="212" t="s">
        <v>122</v>
      </c>
      <c r="AU135" s="212" t="s">
        <v>83</v>
      </c>
      <c r="AY135" s="17" t="s">
        <v>120</v>
      </c>
      <c r="BE135" s="213">
        <f>IF(O135="základní",K135,0)</f>
        <v>0</v>
      </c>
      <c r="BF135" s="213">
        <f>IF(O135="snížená",K135,0)</f>
        <v>0</v>
      </c>
      <c r="BG135" s="213">
        <f>IF(O135="zákl. přenesená",K135,0)</f>
        <v>0</v>
      </c>
      <c r="BH135" s="213">
        <f>IF(O135="sníž. přenesená",K135,0)</f>
        <v>0</v>
      </c>
      <c r="BI135" s="213">
        <f>IF(O135="nulová",K135,0)</f>
        <v>0</v>
      </c>
      <c r="BJ135" s="17" t="s">
        <v>23</v>
      </c>
      <c r="BK135" s="213">
        <f>ROUND(P135*H135,2)</f>
        <v>0</v>
      </c>
      <c r="BL135" s="17" t="s">
        <v>127</v>
      </c>
      <c r="BM135" s="212" t="s">
        <v>213</v>
      </c>
    </row>
    <row r="136" spans="1:47" s="2" customFormat="1" ht="12">
      <c r="A136" s="38"/>
      <c r="B136" s="39"/>
      <c r="C136" s="40"/>
      <c r="D136" s="214" t="s">
        <v>129</v>
      </c>
      <c r="E136" s="40"/>
      <c r="F136" s="215" t="s">
        <v>214</v>
      </c>
      <c r="G136" s="40"/>
      <c r="H136" s="40"/>
      <c r="I136" s="216"/>
      <c r="J136" s="216"/>
      <c r="K136" s="40"/>
      <c r="L136" s="40"/>
      <c r="M136" s="44"/>
      <c r="N136" s="217"/>
      <c r="O136" s="218"/>
      <c r="P136" s="84"/>
      <c r="Q136" s="84"/>
      <c r="R136" s="84"/>
      <c r="S136" s="84"/>
      <c r="T136" s="84"/>
      <c r="U136" s="84"/>
      <c r="V136" s="84"/>
      <c r="W136" s="84"/>
      <c r="X136" s="85"/>
      <c r="Y136" s="38"/>
      <c r="Z136" s="38"/>
      <c r="AA136" s="38"/>
      <c r="AB136" s="38"/>
      <c r="AC136" s="38"/>
      <c r="AD136" s="38"/>
      <c r="AE136" s="38"/>
      <c r="AT136" s="17" t="s">
        <v>129</v>
      </c>
      <c r="AU136" s="17" t="s">
        <v>83</v>
      </c>
    </row>
    <row r="137" spans="1:47" s="2" customFormat="1" ht="12">
      <c r="A137" s="38"/>
      <c r="B137" s="39"/>
      <c r="C137" s="40"/>
      <c r="D137" s="219" t="s">
        <v>131</v>
      </c>
      <c r="E137" s="40"/>
      <c r="F137" s="220" t="s">
        <v>215</v>
      </c>
      <c r="G137" s="40"/>
      <c r="H137" s="40"/>
      <c r="I137" s="216"/>
      <c r="J137" s="216"/>
      <c r="K137" s="40"/>
      <c r="L137" s="40"/>
      <c r="M137" s="44"/>
      <c r="N137" s="217"/>
      <c r="O137" s="218"/>
      <c r="P137" s="84"/>
      <c r="Q137" s="84"/>
      <c r="R137" s="84"/>
      <c r="S137" s="84"/>
      <c r="T137" s="84"/>
      <c r="U137" s="84"/>
      <c r="V137" s="84"/>
      <c r="W137" s="84"/>
      <c r="X137" s="85"/>
      <c r="Y137" s="38"/>
      <c r="Z137" s="38"/>
      <c r="AA137" s="38"/>
      <c r="AB137" s="38"/>
      <c r="AC137" s="38"/>
      <c r="AD137" s="38"/>
      <c r="AE137" s="38"/>
      <c r="AT137" s="17" t="s">
        <v>131</v>
      </c>
      <c r="AU137" s="17" t="s">
        <v>83</v>
      </c>
    </row>
    <row r="138" spans="1:51" s="13" customFormat="1" ht="12">
      <c r="A138" s="13"/>
      <c r="B138" s="221"/>
      <c r="C138" s="222"/>
      <c r="D138" s="214" t="s">
        <v>133</v>
      </c>
      <c r="E138" s="223" t="s">
        <v>21</v>
      </c>
      <c r="F138" s="224" t="s">
        <v>216</v>
      </c>
      <c r="G138" s="222"/>
      <c r="H138" s="225">
        <v>0.7536</v>
      </c>
      <c r="I138" s="226"/>
      <c r="J138" s="226"/>
      <c r="K138" s="222"/>
      <c r="L138" s="222"/>
      <c r="M138" s="227"/>
      <c r="N138" s="228"/>
      <c r="O138" s="229"/>
      <c r="P138" s="229"/>
      <c r="Q138" s="229"/>
      <c r="R138" s="229"/>
      <c r="S138" s="229"/>
      <c r="T138" s="229"/>
      <c r="U138" s="229"/>
      <c r="V138" s="229"/>
      <c r="W138" s="229"/>
      <c r="X138" s="230"/>
      <c r="Y138" s="13"/>
      <c r="Z138" s="13"/>
      <c r="AA138" s="13"/>
      <c r="AB138" s="13"/>
      <c r="AC138" s="13"/>
      <c r="AD138" s="13"/>
      <c r="AE138" s="13"/>
      <c r="AT138" s="231" t="s">
        <v>133</v>
      </c>
      <c r="AU138" s="231" t="s">
        <v>83</v>
      </c>
      <c r="AV138" s="13" t="s">
        <v>83</v>
      </c>
      <c r="AW138" s="13" t="s">
        <v>5</v>
      </c>
      <c r="AX138" s="13" t="s">
        <v>23</v>
      </c>
      <c r="AY138" s="231" t="s">
        <v>120</v>
      </c>
    </row>
    <row r="139" spans="1:65" s="2" customFormat="1" ht="24.15" customHeight="1">
      <c r="A139" s="38"/>
      <c r="B139" s="39"/>
      <c r="C139" s="200" t="s">
        <v>217</v>
      </c>
      <c r="D139" s="200" t="s">
        <v>122</v>
      </c>
      <c r="E139" s="201" t="s">
        <v>218</v>
      </c>
      <c r="F139" s="202" t="s">
        <v>219</v>
      </c>
      <c r="G139" s="203" t="s">
        <v>220</v>
      </c>
      <c r="H139" s="204">
        <v>3</v>
      </c>
      <c r="I139" s="205"/>
      <c r="J139" s="205"/>
      <c r="K139" s="206">
        <f>ROUND(P139*H139,2)</f>
        <v>0</v>
      </c>
      <c r="L139" s="202" t="s">
        <v>126</v>
      </c>
      <c r="M139" s="44"/>
      <c r="N139" s="207" t="s">
        <v>21</v>
      </c>
      <c r="O139" s="208" t="s">
        <v>46</v>
      </c>
      <c r="P139" s="209">
        <f>I139+J139</f>
        <v>0</v>
      </c>
      <c r="Q139" s="209">
        <f>ROUND(I139*H139,2)</f>
        <v>0</v>
      </c>
      <c r="R139" s="209">
        <f>ROUND(J139*H139,2)</f>
        <v>0</v>
      </c>
      <c r="S139" s="84"/>
      <c r="T139" s="210">
        <f>S139*H139</f>
        <v>0</v>
      </c>
      <c r="U139" s="210">
        <v>0.03927</v>
      </c>
      <c r="V139" s="210">
        <f>U139*H139</f>
        <v>0.11781</v>
      </c>
      <c r="W139" s="210">
        <v>0</v>
      </c>
      <c r="X139" s="211">
        <f>W139*H139</f>
        <v>0</v>
      </c>
      <c r="Y139" s="38"/>
      <c r="Z139" s="38"/>
      <c r="AA139" s="38"/>
      <c r="AB139" s="38"/>
      <c r="AC139" s="38"/>
      <c r="AD139" s="38"/>
      <c r="AE139" s="38"/>
      <c r="AR139" s="212" t="s">
        <v>127</v>
      </c>
      <c r="AT139" s="212" t="s">
        <v>122</v>
      </c>
      <c r="AU139" s="212" t="s">
        <v>83</v>
      </c>
      <c r="AY139" s="17" t="s">
        <v>120</v>
      </c>
      <c r="BE139" s="213">
        <f>IF(O139="základní",K139,0)</f>
        <v>0</v>
      </c>
      <c r="BF139" s="213">
        <f>IF(O139="snížená",K139,0)</f>
        <v>0</v>
      </c>
      <c r="BG139" s="213">
        <f>IF(O139="zákl. přenesená",K139,0)</f>
        <v>0</v>
      </c>
      <c r="BH139" s="213">
        <f>IF(O139="sníž. přenesená",K139,0)</f>
        <v>0</v>
      </c>
      <c r="BI139" s="213">
        <f>IF(O139="nulová",K139,0)</f>
        <v>0</v>
      </c>
      <c r="BJ139" s="17" t="s">
        <v>23</v>
      </c>
      <c r="BK139" s="213">
        <f>ROUND(P139*H139,2)</f>
        <v>0</v>
      </c>
      <c r="BL139" s="17" t="s">
        <v>127</v>
      </c>
      <c r="BM139" s="212" t="s">
        <v>221</v>
      </c>
    </row>
    <row r="140" spans="1:47" s="2" customFormat="1" ht="12">
      <c r="A140" s="38"/>
      <c r="B140" s="39"/>
      <c r="C140" s="40"/>
      <c r="D140" s="214" t="s">
        <v>129</v>
      </c>
      <c r="E140" s="40"/>
      <c r="F140" s="215" t="s">
        <v>219</v>
      </c>
      <c r="G140" s="40"/>
      <c r="H140" s="40"/>
      <c r="I140" s="216"/>
      <c r="J140" s="216"/>
      <c r="K140" s="40"/>
      <c r="L140" s="40"/>
      <c r="M140" s="44"/>
      <c r="N140" s="217"/>
      <c r="O140" s="218"/>
      <c r="P140" s="84"/>
      <c r="Q140" s="84"/>
      <c r="R140" s="84"/>
      <c r="S140" s="84"/>
      <c r="T140" s="84"/>
      <c r="U140" s="84"/>
      <c r="V140" s="84"/>
      <c r="W140" s="84"/>
      <c r="X140" s="85"/>
      <c r="Y140" s="38"/>
      <c r="Z140" s="38"/>
      <c r="AA140" s="38"/>
      <c r="AB140" s="38"/>
      <c r="AC140" s="38"/>
      <c r="AD140" s="38"/>
      <c r="AE140" s="38"/>
      <c r="AT140" s="17" t="s">
        <v>129</v>
      </c>
      <c r="AU140" s="17" t="s">
        <v>83</v>
      </c>
    </row>
    <row r="141" spans="1:47" s="2" customFormat="1" ht="12">
      <c r="A141" s="38"/>
      <c r="B141" s="39"/>
      <c r="C141" s="40"/>
      <c r="D141" s="219" t="s">
        <v>131</v>
      </c>
      <c r="E141" s="40"/>
      <c r="F141" s="220" t="s">
        <v>222</v>
      </c>
      <c r="G141" s="40"/>
      <c r="H141" s="40"/>
      <c r="I141" s="216"/>
      <c r="J141" s="216"/>
      <c r="K141" s="40"/>
      <c r="L141" s="40"/>
      <c r="M141" s="44"/>
      <c r="N141" s="217"/>
      <c r="O141" s="218"/>
      <c r="P141" s="84"/>
      <c r="Q141" s="84"/>
      <c r="R141" s="84"/>
      <c r="S141" s="84"/>
      <c r="T141" s="84"/>
      <c r="U141" s="84"/>
      <c r="V141" s="84"/>
      <c r="W141" s="84"/>
      <c r="X141" s="85"/>
      <c r="Y141" s="38"/>
      <c r="Z141" s="38"/>
      <c r="AA141" s="38"/>
      <c r="AB141" s="38"/>
      <c r="AC141" s="38"/>
      <c r="AD141" s="38"/>
      <c r="AE141" s="38"/>
      <c r="AT141" s="17" t="s">
        <v>131</v>
      </c>
      <c r="AU141" s="17" t="s">
        <v>83</v>
      </c>
    </row>
    <row r="142" spans="1:65" s="2" customFormat="1" ht="24.15" customHeight="1">
      <c r="A142" s="38"/>
      <c r="B142" s="39"/>
      <c r="C142" s="232" t="s">
        <v>9</v>
      </c>
      <c r="D142" s="232" t="s">
        <v>223</v>
      </c>
      <c r="E142" s="233" t="s">
        <v>224</v>
      </c>
      <c r="F142" s="234" t="s">
        <v>225</v>
      </c>
      <c r="G142" s="235" t="s">
        <v>220</v>
      </c>
      <c r="H142" s="236">
        <v>3</v>
      </c>
      <c r="I142" s="237"/>
      <c r="J142" s="238"/>
      <c r="K142" s="239">
        <f>ROUND(P142*H142,2)</f>
        <v>0</v>
      </c>
      <c r="L142" s="234" t="s">
        <v>126</v>
      </c>
      <c r="M142" s="240"/>
      <c r="N142" s="241" t="s">
        <v>21</v>
      </c>
      <c r="O142" s="208" t="s">
        <v>46</v>
      </c>
      <c r="P142" s="209">
        <f>I142+J142</f>
        <v>0</v>
      </c>
      <c r="Q142" s="209">
        <f>ROUND(I142*H142,2)</f>
        <v>0</v>
      </c>
      <c r="R142" s="209">
        <f>ROUND(J142*H142,2)</f>
        <v>0</v>
      </c>
      <c r="S142" s="84"/>
      <c r="T142" s="210">
        <f>S142*H142</f>
        <v>0</v>
      </c>
      <c r="U142" s="210">
        <v>0.2</v>
      </c>
      <c r="V142" s="210">
        <f>U142*H142</f>
        <v>0.6000000000000001</v>
      </c>
      <c r="W142" s="210">
        <v>0</v>
      </c>
      <c r="X142" s="211">
        <f>W142*H142</f>
        <v>0</v>
      </c>
      <c r="Y142" s="38"/>
      <c r="Z142" s="38"/>
      <c r="AA142" s="38"/>
      <c r="AB142" s="38"/>
      <c r="AC142" s="38"/>
      <c r="AD142" s="38"/>
      <c r="AE142" s="38"/>
      <c r="AR142" s="212" t="s">
        <v>174</v>
      </c>
      <c r="AT142" s="212" t="s">
        <v>223</v>
      </c>
      <c r="AU142" s="212" t="s">
        <v>83</v>
      </c>
      <c r="AY142" s="17" t="s">
        <v>120</v>
      </c>
      <c r="BE142" s="213">
        <f>IF(O142="základní",K142,0)</f>
        <v>0</v>
      </c>
      <c r="BF142" s="213">
        <f>IF(O142="snížená",K142,0)</f>
        <v>0</v>
      </c>
      <c r="BG142" s="213">
        <f>IF(O142="zákl. přenesená",K142,0)</f>
        <v>0</v>
      </c>
      <c r="BH142" s="213">
        <f>IF(O142="sníž. přenesená",K142,0)</f>
        <v>0</v>
      </c>
      <c r="BI142" s="213">
        <f>IF(O142="nulová",K142,0)</f>
        <v>0</v>
      </c>
      <c r="BJ142" s="17" t="s">
        <v>23</v>
      </c>
      <c r="BK142" s="213">
        <f>ROUND(P142*H142,2)</f>
        <v>0</v>
      </c>
      <c r="BL142" s="17" t="s">
        <v>127</v>
      </c>
      <c r="BM142" s="212" t="s">
        <v>226</v>
      </c>
    </row>
    <row r="143" spans="1:47" s="2" customFormat="1" ht="12">
      <c r="A143" s="38"/>
      <c r="B143" s="39"/>
      <c r="C143" s="40"/>
      <c r="D143" s="214" t="s">
        <v>129</v>
      </c>
      <c r="E143" s="40"/>
      <c r="F143" s="215" t="s">
        <v>225</v>
      </c>
      <c r="G143" s="40"/>
      <c r="H143" s="40"/>
      <c r="I143" s="216"/>
      <c r="J143" s="216"/>
      <c r="K143" s="40"/>
      <c r="L143" s="40"/>
      <c r="M143" s="44"/>
      <c r="N143" s="217"/>
      <c r="O143" s="218"/>
      <c r="P143" s="84"/>
      <c r="Q143" s="84"/>
      <c r="R143" s="84"/>
      <c r="S143" s="84"/>
      <c r="T143" s="84"/>
      <c r="U143" s="84"/>
      <c r="V143" s="84"/>
      <c r="W143" s="84"/>
      <c r="X143" s="85"/>
      <c r="Y143" s="38"/>
      <c r="Z143" s="38"/>
      <c r="AA143" s="38"/>
      <c r="AB143" s="38"/>
      <c r="AC143" s="38"/>
      <c r="AD143" s="38"/>
      <c r="AE143" s="38"/>
      <c r="AT143" s="17" t="s">
        <v>129</v>
      </c>
      <c r="AU143" s="17" t="s">
        <v>83</v>
      </c>
    </row>
    <row r="144" spans="1:63" s="12" customFormat="1" ht="22.8" customHeight="1">
      <c r="A144" s="12"/>
      <c r="B144" s="183"/>
      <c r="C144" s="184"/>
      <c r="D144" s="185" t="s">
        <v>76</v>
      </c>
      <c r="E144" s="198" t="s">
        <v>183</v>
      </c>
      <c r="F144" s="198" t="s">
        <v>227</v>
      </c>
      <c r="G144" s="184"/>
      <c r="H144" s="184"/>
      <c r="I144" s="187"/>
      <c r="J144" s="187"/>
      <c r="K144" s="199">
        <f>BK144</f>
        <v>0</v>
      </c>
      <c r="L144" s="184"/>
      <c r="M144" s="189"/>
      <c r="N144" s="190"/>
      <c r="O144" s="191"/>
      <c r="P144" s="191"/>
      <c r="Q144" s="192">
        <f>SUM(Q145:Q148)</f>
        <v>0</v>
      </c>
      <c r="R144" s="192">
        <f>SUM(R145:R148)</f>
        <v>0</v>
      </c>
      <c r="S144" s="191"/>
      <c r="T144" s="193">
        <f>SUM(T145:T148)</f>
        <v>0</v>
      </c>
      <c r="U144" s="191"/>
      <c r="V144" s="193">
        <f>SUM(V145:V148)</f>
        <v>0.15261407</v>
      </c>
      <c r="W144" s="191"/>
      <c r="X144" s="194">
        <f>SUM(X145:X148)</f>
        <v>0</v>
      </c>
      <c r="Y144" s="12"/>
      <c r="Z144" s="12"/>
      <c r="AA144" s="12"/>
      <c r="AB144" s="12"/>
      <c r="AC144" s="12"/>
      <c r="AD144" s="12"/>
      <c r="AE144" s="12"/>
      <c r="AR144" s="195" t="s">
        <v>23</v>
      </c>
      <c r="AT144" s="196" t="s">
        <v>76</v>
      </c>
      <c r="AU144" s="196" t="s">
        <v>23</v>
      </c>
      <c r="AY144" s="195" t="s">
        <v>120</v>
      </c>
      <c r="BK144" s="197">
        <f>SUM(BK145:BK148)</f>
        <v>0</v>
      </c>
    </row>
    <row r="145" spans="1:65" s="2" customFormat="1" ht="24.15" customHeight="1">
      <c r="A145" s="38"/>
      <c r="B145" s="39"/>
      <c r="C145" s="200" t="s">
        <v>228</v>
      </c>
      <c r="D145" s="200" t="s">
        <v>122</v>
      </c>
      <c r="E145" s="201" t="s">
        <v>229</v>
      </c>
      <c r="F145" s="202" t="s">
        <v>230</v>
      </c>
      <c r="G145" s="203" t="s">
        <v>125</v>
      </c>
      <c r="H145" s="204">
        <v>0.061</v>
      </c>
      <c r="I145" s="205"/>
      <c r="J145" s="205"/>
      <c r="K145" s="206">
        <f>ROUND(P145*H145,2)</f>
        <v>0</v>
      </c>
      <c r="L145" s="202" t="s">
        <v>126</v>
      </c>
      <c r="M145" s="44"/>
      <c r="N145" s="207" t="s">
        <v>21</v>
      </c>
      <c r="O145" s="208" t="s">
        <v>46</v>
      </c>
      <c r="P145" s="209">
        <f>I145+J145</f>
        <v>0</v>
      </c>
      <c r="Q145" s="209">
        <f>ROUND(I145*H145,2)</f>
        <v>0</v>
      </c>
      <c r="R145" s="209">
        <f>ROUND(J145*H145,2)</f>
        <v>0</v>
      </c>
      <c r="S145" s="84"/>
      <c r="T145" s="210">
        <f>S145*H145</f>
        <v>0</v>
      </c>
      <c r="U145" s="210">
        <v>2.50187</v>
      </c>
      <c r="V145" s="210">
        <f>U145*H145</f>
        <v>0.15261407</v>
      </c>
      <c r="W145" s="210">
        <v>0</v>
      </c>
      <c r="X145" s="211">
        <f>W145*H145</f>
        <v>0</v>
      </c>
      <c r="Y145" s="38"/>
      <c r="Z145" s="38"/>
      <c r="AA145" s="38"/>
      <c r="AB145" s="38"/>
      <c r="AC145" s="38"/>
      <c r="AD145" s="38"/>
      <c r="AE145" s="38"/>
      <c r="AR145" s="212" t="s">
        <v>127</v>
      </c>
      <c r="AT145" s="212" t="s">
        <v>122</v>
      </c>
      <c r="AU145" s="212" t="s">
        <v>83</v>
      </c>
      <c r="AY145" s="17" t="s">
        <v>120</v>
      </c>
      <c r="BE145" s="213">
        <f>IF(O145="základní",K145,0)</f>
        <v>0</v>
      </c>
      <c r="BF145" s="213">
        <f>IF(O145="snížená",K145,0)</f>
        <v>0</v>
      </c>
      <c r="BG145" s="213">
        <f>IF(O145="zákl. přenesená",K145,0)</f>
        <v>0</v>
      </c>
      <c r="BH145" s="213">
        <f>IF(O145="sníž. přenesená",K145,0)</f>
        <v>0</v>
      </c>
      <c r="BI145" s="213">
        <f>IF(O145="nulová",K145,0)</f>
        <v>0</v>
      </c>
      <c r="BJ145" s="17" t="s">
        <v>23</v>
      </c>
      <c r="BK145" s="213">
        <f>ROUND(P145*H145,2)</f>
        <v>0</v>
      </c>
      <c r="BL145" s="17" t="s">
        <v>127</v>
      </c>
      <c r="BM145" s="212" t="s">
        <v>231</v>
      </c>
    </row>
    <row r="146" spans="1:47" s="2" customFormat="1" ht="12">
      <c r="A146" s="38"/>
      <c r="B146" s="39"/>
      <c r="C146" s="40"/>
      <c r="D146" s="214" t="s">
        <v>129</v>
      </c>
      <c r="E146" s="40"/>
      <c r="F146" s="215" t="s">
        <v>232</v>
      </c>
      <c r="G146" s="40"/>
      <c r="H146" s="40"/>
      <c r="I146" s="216"/>
      <c r="J146" s="216"/>
      <c r="K146" s="40"/>
      <c r="L146" s="40"/>
      <c r="M146" s="44"/>
      <c r="N146" s="217"/>
      <c r="O146" s="218"/>
      <c r="P146" s="84"/>
      <c r="Q146" s="84"/>
      <c r="R146" s="84"/>
      <c r="S146" s="84"/>
      <c r="T146" s="84"/>
      <c r="U146" s="84"/>
      <c r="V146" s="84"/>
      <c r="W146" s="84"/>
      <c r="X146" s="85"/>
      <c r="Y146" s="38"/>
      <c r="Z146" s="38"/>
      <c r="AA146" s="38"/>
      <c r="AB146" s="38"/>
      <c r="AC146" s="38"/>
      <c r="AD146" s="38"/>
      <c r="AE146" s="38"/>
      <c r="AT146" s="17" t="s">
        <v>129</v>
      </c>
      <c r="AU146" s="17" t="s">
        <v>83</v>
      </c>
    </row>
    <row r="147" spans="1:47" s="2" customFormat="1" ht="12">
      <c r="A147" s="38"/>
      <c r="B147" s="39"/>
      <c r="C147" s="40"/>
      <c r="D147" s="219" t="s">
        <v>131</v>
      </c>
      <c r="E147" s="40"/>
      <c r="F147" s="220" t="s">
        <v>233</v>
      </c>
      <c r="G147" s="40"/>
      <c r="H147" s="40"/>
      <c r="I147" s="216"/>
      <c r="J147" s="216"/>
      <c r="K147" s="40"/>
      <c r="L147" s="40"/>
      <c r="M147" s="44"/>
      <c r="N147" s="217"/>
      <c r="O147" s="218"/>
      <c r="P147" s="84"/>
      <c r="Q147" s="84"/>
      <c r="R147" s="84"/>
      <c r="S147" s="84"/>
      <c r="T147" s="84"/>
      <c r="U147" s="84"/>
      <c r="V147" s="84"/>
      <c r="W147" s="84"/>
      <c r="X147" s="85"/>
      <c r="Y147" s="38"/>
      <c r="Z147" s="38"/>
      <c r="AA147" s="38"/>
      <c r="AB147" s="38"/>
      <c r="AC147" s="38"/>
      <c r="AD147" s="38"/>
      <c r="AE147" s="38"/>
      <c r="AT147" s="17" t="s">
        <v>131</v>
      </c>
      <c r="AU147" s="17" t="s">
        <v>83</v>
      </c>
    </row>
    <row r="148" spans="1:51" s="13" customFormat="1" ht="12">
      <c r="A148" s="13"/>
      <c r="B148" s="221"/>
      <c r="C148" s="222"/>
      <c r="D148" s="214" t="s">
        <v>133</v>
      </c>
      <c r="E148" s="223" t="s">
        <v>21</v>
      </c>
      <c r="F148" s="224" t="s">
        <v>234</v>
      </c>
      <c r="G148" s="222"/>
      <c r="H148" s="225">
        <v>0.06123</v>
      </c>
      <c r="I148" s="226"/>
      <c r="J148" s="226"/>
      <c r="K148" s="222"/>
      <c r="L148" s="222"/>
      <c r="M148" s="227"/>
      <c r="N148" s="228"/>
      <c r="O148" s="229"/>
      <c r="P148" s="229"/>
      <c r="Q148" s="229"/>
      <c r="R148" s="229"/>
      <c r="S148" s="229"/>
      <c r="T148" s="229"/>
      <c r="U148" s="229"/>
      <c r="V148" s="229"/>
      <c r="W148" s="229"/>
      <c r="X148" s="230"/>
      <c r="Y148" s="13"/>
      <c r="Z148" s="13"/>
      <c r="AA148" s="13"/>
      <c r="AB148" s="13"/>
      <c r="AC148" s="13"/>
      <c r="AD148" s="13"/>
      <c r="AE148" s="13"/>
      <c r="AT148" s="231" t="s">
        <v>133</v>
      </c>
      <c r="AU148" s="231" t="s">
        <v>83</v>
      </c>
      <c r="AV148" s="13" t="s">
        <v>83</v>
      </c>
      <c r="AW148" s="13" t="s">
        <v>5</v>
      </c>
      <c r="AX148" s="13" t="s">
        <v>23</v>
      </c>
      <c r="AY148" s="231" t="s">
        <v>120</v>
      </c>
    </row>
    <row r="149" spans="1:63" s="12" customFormat="1" ht="22.8" customHeight="1">
      <c r="A149" s="12"/>
      <c r="B149" s="183"/>
      <c r="C149" s="184"/>
      <c r="D149" s="185" t="s">
        <v>76</v>
      </c>
      <c r="E149" s="198" t="s">
        <v>235</v>
      </c>
      <c r="F149" s="198" t="s">
        <v>236</v>
      </c>
      <c r="G149" s="184"/>
      <c r="H149" s="184"/>
      <c r="I149" s="187"/>
      <c r="J149" s="187"/>
      <c r="K149" s="199">
        <f>BK149</f>
        <v>0</v>
      </c>
      <c r="L149" s="184"/>
      <c r="M149" s="189"/>
      <c r="N149" s="190"/>
      <c r="O149" s="191"/>
      <c r="P149" s="191"/>
      <c r="Q149" s="192">
        <f>SUM(Q150:Q159)</f>
        <v>0</v>
      </c>
      <c r="R149" s="192">
        <f>SUM(R150:R159)</f>
        <v>0</v>
      </c>
      <c r="S149" s="191"/>
      <c r="T149" s="193">
        <f>SUM(T150:T159)</f>
        <v>0</v>
      </c>
      <c r="U149" s="191"/>
      <c r="V149" s="193">
        <f>SUM(V150:V159)</f>
        <v>0</v>
      </c>
      <c r="W149" s="191"/>
      <c r="X149" s="194">
        <f>SUM(X150:X159)</f>
        <v>0</v>
      </c>
      <c r="Y149" s="12"/>
      <c r="Z149" s="12"/>
      <c r="AA149" s="12"/>
      <c r="AB149" s="12"/>
      <c r="AC149" s="12"/>
      <c r="AD149" s="12"/>
      <c r="AE149" s="12"/>
      <c r="AR149" s="195" t="s">
        <v>23</v>
      </c>
      <c r="AT149" s="196" t="s">
        <v>76</v>
      </c>
      <c r="AU149" s="196" t="s">
        <v>23</v>
      </c>
      <c r="AY149" s="195" t="s">
        <v>120</v>
      </c>
      <c r="BK149" s="197">
        <f>SUM(BK150:BK159)</f>
        <v>0</v>
      </c>
    </row>
    <row r="150" spans="1:65" s="2" customFormat="1" ht="24.15" customHeight="1">
      <c r="A150" s="38"/>
      <c r="B150" s="39"/>
      <c r="C150" s="200" t="s">
        <v>237</v>
      </c>
      <c r="D150" s="200" t="s">
        <v>122</v>
      </c>
      <c r="E150" s="201" t="s">
        <v>238</v>
      </c>
      <c r="F150" s="202" t="s">
        <v>239</v>
      </c>
      <c r="G150" s="203" t="s">
        <v>240</v>
      </c>
      <c r="H150" s="204">
        <v>12.626</v>
      </c>
      <c r="I150" s="205"/>
      <c r="J150" s="205"/>
      <c r="K150" s="206">
        <f>ROUND(P150*H150,2)</f>
        <v>0</v>
      </c>
      <c r="L150" s="202" t="s">
        <v>126</v>
      </c>
      <c r="M150" s="44"/>
      <c r="N150" s="207" t="s">
        <v>21</v>
      </c>
      <c r="O150" s="208" t="s">
        <v>46</v>
      </c>
      <c r="P150" s="209">
        <f>I150+J150</f>
        <v>0</v>
      </c>
      <c r="Q150" s="209">
        <f>ROUND(I150*H150,2)</f>
        <v>0</v>
      </c>
      <c r="R150" s="209">
        <f>ROUND(J150*H150,2)</f>
        <v>0</v>
      </c>
      <c r="S150" s="84"/>
      <c r="T150" s="210">
        <f>S150*H150</f>
        <v>0</v>
      </c>
      <c r="U150" s="210">
        <v>0</v>
      </c>
      <c r="V150" s="210">
        <f>U150*H150</f>
        <v>0</v>
      </c>
      <c r="W150" s="210">
        <v>0</v>
      </c>
      <c r="X150" s="211">
        <f>W150*H150</f>
        <v>0</v>
      </c>
      <c r="Y150" s="38"/>
      <c r="Z150" s="38"/>
      <c r="AA150" s="38"/>
      <c r="AB150" s="38"/>
      <c r="AC150" s="38"/>
      <c r="AD150" s="38"/>
      <c r="AE150" s="38"/>
      <c r="AR150" s="212" t="s">
        <v>127</v>
      </c>
      <c r="AT150" s="212" t="s">
        <v>122</v>
      </c>
      <c r="AU150" s="212" t="s">
        <v>83</v>
      </c>
      <c r="AY150" s="17" t="s">
        <v>120</v>
      </c>
      <c r="BE150" s="213">
        <f>IF(O150="základní",K150,0)</f>
        <v>0</v>
      </c>
      <c r="BF150" s="213">
        <f>IF(O150="snížená",K150,0)</f>
        <v>0</v>
      </c>
      <c r="BG150" s="213">
        <f>IF(O150="zákl. přenesená",K150,0)</f>
        <v>0</v>
      </c>
      <c r="BH150" s="213">
        <f>IF(O150="sníž. přenesená",K150,0)</f>
        <v>0</v>
      </c>
      <c r="BI150" s="213">
        <f>IF(O150="nulová",K150,0)</f>
        <v>0</v>
      </c>
      <c r="BJ150" s="17" t="s">
        <v>23</v>
      </c>
      <c r="BK150" s="213">
        <f>ROUND(P150*H150,2)</f>
        <v>0</v>
      </c>
      <c r="BL150" s="17" t="s">
        <v>127</v>
      </c>
      <c r="BM150" s="212" t="s">
        <v>241</v>
      </c>
    </row>
    <row r="151" spans="1:47" s="2" customFormat="1" ht="12">
      <c r="A151" s="38"/>
      <c r="B151" s="39"/>
      <c r="C151" s="40"/>
      <c r="D151" s="214" t="s">
        <v>129</v>
      </c>
      <c r="E151" s="40"/>
      <c r="F151" s="215" t="s">
        <v>242</v>
      </c>
      <c r="G151" s="40"/>
      <c r="H151" s="40"/>
      <c r="I151" s="216"/>
      <c r="J151" s="216"/>
      <c r="K151" s="40"/>
      <c r="L151" s="40"/>
      <c r="M151" s="44"/>
      <c r="N151" s="217"/>
      <c r="O151" s="218"/>
      <c r="P151" s="84"/>
      <c r="Q151" s="84"/>
      <c r="R151" s="84"/>
      <c r="S151" s="84"/>
      <c r="T151" s="84"/>
      <c r="U151" s="84"/>
      <c r="V151" s="84"/>
      <c r="W151" s="84"/>
      <c r="X151" s="85"/>
      <c r="Y151" s="38"/>
      <c r="Z151" s="38"/>
      <c r="AA151" s="38"/>
      <c r="AB151" s="38"/>
      <c r="AC151" s="38"/>
      <c r="AD151" s="38"/>
      <c r="AE151" s="38"/>
      <c r="AT151" s="17" t="s">
        <v>129</v>
      </c>
      <c r="AU151" s="17" t="s">
        <v>83</v>
      </c>
    </row>
    <row r="152" spans="1:47" s="2" customFormat="1" ht="12">
      <c r="A152" s="38"/>
      <c r="B152" s="39"/>
      <c r="C152" s="40"/>
      <c r="D152" s="219" t="s">
        <v>131</v>
      </c>
      <c r="E152" s="40"/>
      <c r="F152" s="220" t="s">
        <v>243</v>
      </c>
      <c r="G152" s="40"/>
      <c r="H152" s="40"/>
      <c r="I152" s="216"/>
      <c r="J152" s="216"/>
      <c r="K152" s="40"/>
      <c r="L152" s="40"/>
      <c r="M152" s="44"/>
      <c r="N152" s="217"/>
      <c r="O152" s="218"/>
      <c r="P152" s="84"/>
      <c r="Q152" s="84"/>
      <c r="R152" s="84"/>
      <c r="S152" s="84"/>
      <c r="T152" s="84"/>
      <c r="U152" s="84"/>
      <c r="V152" s="84"/>
      <c r="W152" s="84"/>
      <c r="X152" s="85"/>
      <c r="Y152" s="38"/>
      <c r="Z152" s="38"/>
      <c r="AA152" s="38"/>
      <c r="AB152" s="38"/>
      <c r="AC152" s="38"/>
      <c r="AD152" s="38"/>
      <c r="AE152" s="38"/>
      <c r="AT152" s="17" t="s">
        <v>131</v>
      </c>
      <c r="AU152" s="17" t="s">
        <v>83</v>
      </c>
    </row>
    <row r="153" spans="1:65" s="2" customFormat="1" ht="24.15" customHeight="1">
      <c r="A153" s="38"/>
      <c r="B153" s="39"/>
      <c r="C153" s="200" t="s">
        <v>244</v>
      </c>
      <c r="D153" s="200" t="s">
        <v>122</v>
      </c>
      <c r="E153" s="201" t="s">
        <v>245</v>
      </c>
      <c r="F153" s="202" t="s">
        <v>246</v>
      </c>
      <c r="G153" s="203" t="s">
        <v>240</v>
      </c>
      <c r="H153" s="204">
        <v>1.258</v>
      </c>
      <c r="I153" s="205"/>
      <c r="J153" s="205"/>
      <c r="K153" s="206">
        <f>ROUND(P153*H153,2)</f>
        <v>0</v>
      </c>
      <c r="L153" s="202" t="s">
        <v>21</v>
      </c>
      <c r="M153" s="44"/>
      <c r="N153" s="207" t="s">
        <v>21</v>
      </c>
      <c r="O153" s="208" t="s">
        <v>46</v>
      </c>
      <c r="P153" s="209">
        <f>I153+J153</f>
        <v>0</v>
      </c>
      <c r="Q153" s="209">
        <f>ROUND(I153*H153,2)</f>
        <v>0</v>
      </c>
      <c r="R153" s="209">
        <f>ROUND(J153*H153,2)</f>
        <v>0</v>
      </c>
      <c r="S153" s="84"/>
      <c r="T153" s="210">
        <f>S153*H153</f>
        <v>0</v>
      </c>
      <c r="U153" s="210">
        <v>0</v>
      </c>
      <c r="V153" s="210">
        <f>U153*H153</f>
        <v>0</v>
      </c>
      <c r="W153" s="210">
        <v>0</v>
      </c>
      <c r="X153" s="211">
        <f>W153*H153</f>
        <v>0</v>
      </c>
      <c r="Y153" s="38"/>
      <c r="Z153" s="38"/>
      <c r="AA153" s="38"/>
      <c r="AB153" s="38"/>
      <c r="AC153" s="38"/>
      <c r="AD153" s="38"/>
      <c r="AE153" s="38"/>
      <c r="AR153" s="212" t="s">
        <v>127</v>
      </c>
      <c r="AT153" s="212" t="s">
        <v>122</v>
      </c>
      <c r="AU153" s="212" t="s">
        <v>83</v>
      </c>
      <c r="AY153" s="17" t="s">
        <v>120</v>
      </c>
      <c r="BE153" s="213">
        <f>IF(O153="základní",K153,0)</f>
        <v>0</v>
      </c>
      <c r="BF153" s="213">
        <f>IF(O153="snížená",K153,0)</f>
        <v>0</v>
      </c>
      <c r="BG153" s="213">
        <f>IF(O153="zákl. přenesená",K153,0)</f>
        <v>0</v>
      </c>
      <c r="BH153" s="213">
        <f>IF(O153="sníž. přenesená",K153,0)</f>
        <v>0</v>
      </c>
      <c r="BI153" s="213">
        <f>IF(O153="nulová",K153,0)</f>
        <v>0</v>
      </c>
      <c r="BJ153" s="17" t="s">
        <v>23</v>
      </c>
      <c r="BK153" s="213">
        <f>ROUND(P153*H153,2)</f>
        <v>0</v>
      </c>
      <c r="BL153" s="17" t="s">
        <v>127</v>
      </c>
      <c r="BM153" s="212" t="s">
        <v>247</v>
      </c>
    </row>
    <row r="154" spans="1:47" s="2" customFormat="1" ht="12">
      <c r="A154" s="38"/>
      <c r="B154" s="39"/>
      <c r="C154" s="40"/>
      <c r="D154" s="214" t="s">
        <v>129</v>
      </c>
      <c r="E154" s="40"/>
      <c r="F154" s="215" t="s">
        <v>246</v>
      </c>
      <c r="G154" s="40"/>
      <c r="H154" s="40"/>
      <c r="I154" s="216"/>
      <c r="J154" s="216"/>
      <c r="K154" s="40"/>
      <c r="L154" s="40"/>
      <c r="M154" s="44"/>
      <c r="N154" s="217"/>
      <c r="O154" s="218"/>
      <c r="P154" s="84"/>
      <c r="Q154" s="84"/>
      <c r="R154" s="84"/>
      <c r="S154" s="84"/>
      <c r="T154" s="84"/>
      <c r="U154" s="84"/>
      <c r="V154" s="84"/>
      <c r="W154" s="84"/>
      <c r="X154" s="85"/>
      <c r="Y154" s="38"/>
      <c r="Z154" s="38"/>
      <c r="AA154" s="38"/>
      <c r="AB154" s="38"/>
      <c r="AC154" s="38"/>
      <c r="AD154" s="38"/>
      <c r="AE154" s="38"/>
      <c r="AT154" s="17" t="s">
        <v>129</v>
      </c>
      <c r="AU154" s="17" t="s">
        <v>83</v>
      </c>
    </row>
    <row r="155" spans="1:47" s="2" customFormat="1" ht="12">
      <c r="A155" s="38"/>
      <c r="B155" s="39"/>
      <c r="C155" s="40"/>
      <c r="D155" s="214" t="s">
        <v>248</v>
      </c>
      <c r="E155" s="40"/>
      <c r="F155" s="242" t="s">
        <v>249</v>
      </c>
      <c r="G155" s="40"/>
      <c r="H155" s="40"/>
      <c r="I155" s="216"/>
      <c r="J155" s="216"/>
      <c r="K155" s="40"/>
      <c r="L155" s="40"/>
      <c r="M155" s="44"/>
      <c r="N155" s="217"/>
      <c r="O155" s="218"/>
      <c r="P155" s="84"/>
      <c r="Q155" s="84"/>
      <c r="R155" s="84"/>
      <c r="S155" s="84"/>
      <c r="T155" s="84"/>
      <c r="U155" s="84"/>
      <c r="V155" s="84"/>
      <c r="W155" s="84"/>
      <c r="X155" s="85"/>
      <c r="Y155" s="38"/>
      <c r="Z155" s="38"/>
      <c r="AA155" s="38"/>
      <c r="AB155" s="38"/>
      <c r="AC155" s="38"/>
      <c r="AD155" s="38"/>
      <c r="AE155" s="38"/>
      <c r="AT155" s="17" t="s">
        <v>248</v>
      </c>
      <c r="AU155" s="17" t="s">
        <v>83</v>
      </c>
    </row>
    <row r="156" spans="1:51" s="13" customFormat="1" ht="12">
      <c r="A156" s="13"/>
      <c r="B156" s="221"/>
      <c r="C156" s="222"/>
      <c r="D156" s="214" t="s">
        <v>133</v>
      </c>
      <c r="E156" s="223" t="s">
        <v>21</v>
      </c>
      <c r="F156" s="224" t="s">
        <v>250</v>
      </c>
      <c r="G156" s="222"/>
      <c r="H156" s="225">
        <v>0.53066</v>
      </c>
      <c r="I156" s="226"/>
      <c r="J156" s="226"/>
      <c r="K156" s="222"/>
      <c r="L156" s="222"/>
      <c r="M156" s="227"/>
      <c r="N156" s="228"/>
      <c r="O156" s="229"/>
      <c r="P156" s="229"/>
      <c r="Q156" s="229"/>
      <c r="R156" s="229"/>
      <c r="S156" s="229"/>
      <c r="T156" s="229"/>
      <c r="U156" s="229"/>
      <c r="V156" s="229"/>
      <c r="W156" s="229"/>
      <c r="X156" s="230"/>
      <c r="Y156" s="13"/>
      <c r="Z156" s="13"/>
      <c r="AA156" s="13"/>
      <c r="AB156" s="13"/>
      <c r="AC156" s="13"/>
      <c r="AD156" s="13"/>
      <c r="AE156" s="13"/>
      <c r="AT156" s="231" t="s">
        <v>133</v>
      </c>
      <c r="AU156" s="231" t="s">
        <v>83</v>
      </c>
      <c r="AV156" s="13" t="s">
        <v>83</v>
      </c>
      <c r="AW156" s="13" t="s">
        <v>5</v>
      </c>
      <c r="AX156" s="13" t="s">
        <v>77</v>
      </c>
      <c r="AY156" s="231" t="s">
        <v>120</v>
      </c>
    </row>
    <row r="157" spans="1:51" s="13" customFormat="1" ht="12">
      <c r="A157" s="13"/>
      <c r="B157" s="221"/>
      <c r="C157" s="222"/>
      <c r="D157" s="214" t="s">
        <v>133</v>
      </c>
      <c r="E157" s="223" t="s">
        <v>21</v>
      </c>
      <c r="F157" s="224" t="s">
        <v>251</v>
      </c>
      <c r="G157" s="222"/>
      <c r="H157" s="225">
        <v>0.46158</v>
      </c>
      <c r="I157" s="226"/>
      <c r="J157" s="226"/>
      <c r="K157" s="222"/>
      <c r="L157" s="222"/>
      <c r="M157" s="227"/>
      <c r="N157" s="228"/>
      <c r="O157" s="229"/>
      <c r="P157" s="229"/>
      <c r="Q157" s="229"/>
      <c r="R157" s="229"/>
      <c r="S157" s="229"/>
      <c r="T157" s="229"/>
      <c r="U157" s="229"/>
      <c r="V157" s="229"/>
      <c r="W157" s="229"/>
      <c r="X157" s="230"/>
      <c r="Y157" s="13"/>
      <c r="Z157" s="13"/>
      <c r="AA157" s="13"/>
      <c r="AB157" s="13"/>
      <c r="AC157" s="13"/>
      <c r="AD157" s="13"/>
      <c r="AE157" s="13"/>
      <c r="AT157" s="231" t="s">
        <v>133</v>
      </c>
      <c r="AU157" s="231" t="s">
        <v>83</v>
      </c>
      <c r="AV157" s="13" t="s">
        <v>83</v>
      </c>
      <c r="AW157" s="13" t="s">
        <v>5</v>
      </c>
      <c r="AX157" s="13" t="s">
        <v>77</v>
      </c>
      <c r="AY157" s="231" t="s">
        <v>120</v>
      </c>
    </row>
    <row r="158" spans="1:51" s="13" customFormat="1" ht="12">
      <c r="A158" s="13"/>
      <c r="B158" s="221"/>
      <c r="C158" s="222"/>
      <c r="D158" s="214" t="s">
        <v>133</v>
      </c>
      <c r="E158" s="223" t="s">
        <v>21</v>
      </c>
      <c r="F158" s="224" t="s">
        <v>252</v>
      </c>
      <c r="G158" s="222"/>
      <c r="H158" s="225">
        <v>0.26533</v>
      </c>
      <c r="I158" s="226"/>
      <c r="J158" s="226"/>
      <c r="K158" s="222"/>
      <c r="L158" s="222"/>
      <c r="M158" s="227"/>
      <c r="N158" s="228"/>
      <c r="O158" s="229"/>
      <c r="P158" s="229"/>
      <c r="Q158" s="229"/>
      <c r="R158" s="229"/>
      <c r="S158" s="229"/>
      <c r="T158" s="229"/>
      <c r="U158" s="229"/>
      <c r="V158" s="229"/>
      <c r="W158" s="229"/>
      <c r="X158" s="230"/>
      <c r="Y158" s="13"/>
      <c r="Z158" s="13"/>
      <c r="AA158" s="13"/>
      <c r="AB158" s="13"/>
      <c r="AC158" s="13"/>
      <c r="AD158" s="13"/>
      <c r="AE158" s="13"/>
      <c r="AT158" s="231" t="s">
        <v>133</v>
      </c>
      <c r="AU158" s="231" t="s">
        <v>83</v>
      </c>
      <c r="AV158" s="13" t="s">
        <v>83</v>
      </c>
      <c r="AW158" s="13" t="s">
        <v>5</v>
      </c>
      <c r="AX158" s="13" t="s">
        <v>77</v>
      </c>
      <c r="AY158" s="231" t="s">
        <v>120</v>
      </c>
    </row>
    <row r="159" spans="1:51" s="14" customFormat="1" ht="12">
      <c r="A159" s="14"/>
      <c r="B159" s="243"/>
      <c r="C159" s="244"/>
      <c r="D159" s="214" t="s">
        <v>133</v>
      </c>
      <c r="E159" s="245" t="s">
        <v>21</v>
      </c>
      <c r="F159" s="246" t="s">
        <v>253</v>
      </c>
      <c r="G159" s="244"/>
      <c r="H159" s="247">
        <v>1.25757</v>
      </c>
      <c r="I159" s="248"/>
      <c r="J159" s="248"/>
      <c r="K159" s="244"/>
      <c r="L159" s="244"/>
      <c r="M159" s="249"/>
      <c r="N159" s="250"/>
      <c r="O159" s="251"/>
      <c r="P159" s="251"/>
      <c r="Q159" s="251"/>
      <c r="R159" s="251"/>
      <c r="S159" s="251"/>
      <c r="T159" s="251"/>
      <c r="U159" s="251"/>
      <c r="V159" s="251"/>
      <c r="W159" s="251"/>
      <c r="X159" s="252"/>
      <c r="Y159" s="14"/>
      <c r="Z159" s="14"/>
      <c r="AA159" s="14"/>
      <c r="AB159" s="14"/>
      <c r="AC159" s="14"/>
      <c r="AD159" s="14"/>
      <c r="AE159" s="14"/>
      <c r="AT159" s="253" t="s">
        <v>133</v>
      </c>
      <c r="AU159" s="253" t="s">
        <v>83</v>
      </c>
      <c r="AV159" s="14" t="s">
        <v>127</v>
      </c>
      <c r="AW159" s="14" t="s">
        <v>5</v>
      </c>
      <c r="AX159" s="14" t="s">
        <v>23</v>
      </c>
      <c r="AY159" s="253" t="s">
        <v>120</v>
      </c>
    </row>
    <row r="160" spans="1:31" s="2" customFormat="1" ht="6.95" customHeight="1">
      <c r="A160" s="38"/>
      <c r="B160" s="59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44"/>
      <c r="N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82:L159"/>
  <mergeCells count="6">
    <mergeCell ref="E7:H7"/>
    <mergeCell ref="E16:H16"/>
    <mergeCell ref="E25:H25"/>
    <mergeCell ref="E48:H48"/>
    <mergeCell ref="E75:H75"/>
    <mergeCell ref="M2:Z2"/>
  </mergeCells>
  <hyperlinks>
    <hyperlink ref="F88" r:id="rId1" display="https://podminky.urs.cz/item/CS_URS_2023_02/133154101"/>
    <hyperlink ref="F92" r:id="rId2" display="https://podminky.urs.cz/item/CS_URS_2023_02/151101201"/>
    <hyperlink ref="F96" r:id="rId3" display="https://podminky.urs.cz/item/CS_URS_2023_02/151101211"/>
    <hyperlink ref="F100" r:id="rId4" display="https://podminky.urs.cz/item/CS_URS_2023_02/151101401"/>
    <hyperlink ref="F103" r:id="rId5" display="https://podminky.urs.cz/item/CS_URS_2023_02/151101411"/>
    <hyperlink ref="F106" r:id="rId6" display="https://podminky.urs.cz/item/CS_URS_2023_02/174151101"/>
    <hyperlink ref="F111" r:id="rId7" display="https://podminky.urs.cz/item/CS_URS_2023_02/271572211"/>
    <hyperlink ref="F116" r:id="rId8" display="https://podminky.urs.cz/item/CS_URS_2023_02/340000998"/>
    <hyperlink ref="F121" r:id="rId9" display="https://podminky.urs.cz/item/CS_URS_2023_02/451315126"/>
    <hyperlink ref="F126" r:id="rId10" display="https://podminky.urs.cz/item/CS_URS_2023_02/890231851"/>
    <hyperlink ref="F130" r:id="rId11" display="https://podminky.urs.cz/item/CS_URS_2023_02/894201151"/>
    <hyperlink ref="F134" r:id="rId12" display="https://podminky.urs.cz/item/CS_URS_2023_02/894201193"/>
    <hyperlink ref="F137" r:id="rId13" display="https://podminky.urs.cz/item/CS_URS_2023_02/894204161"/>
    <hyperlink ref="F141" r:id="rId14" display="https://podminky.urs.cz/item/CS_URS_2023_02/894414211"/>
    <hyperlink ref="F147" r:id="rId15" display="https://podminky.urs.cz/item/CS_URS_2023_02/936457112"/>
    <hyperlink ref="F152" r:id="rId16" display="https://podminky.urs.cz/item/CS_URS_2023_02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5" customFormat="1" ht="45" customHeight="1">
      <c r="B3" s="258"/>
      <c r="C3" s="259" t="s">
        <v>254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255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256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257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258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259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260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261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262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263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264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81</v>
      </c>
      <c r="F18" s="265" t="s">
        <v>265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266</v>
      </c>
      <c r="F19" s="265" t="s">
        <v>267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268</v>
      </c>
      <c r="F20" s="265" t="s">
        <v>269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270</v>
      </c>
      <c r="F21" s="265" t="s">
        <v>271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272</v>
      </c>
      <c r="F22" s="265" t="s">
        <v>273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274</v>
      </c>
      <c r="F23" s="265" t="s">
        <v>275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276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277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278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279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280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281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282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283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284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102</v>
      </c>
      <c r="F36" s="265"/>
      <c r="G36" s="265" t="s">
        <v>285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286</v>
      </c>
      <c r="F37" s="265"/>
      <c r="G37" s="265" t="s">
        <v>287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56</v>
      </c>
      <c r="F38" s="265"/>
      <c r="G38" s="265" t="s">
        <v>288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57</v>
      </c>
      <c r="F39" s="265"/>
      <c r="G39" s="265" t="s">
        <v>289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103</v>
      </c>
      <c r="F40" s="265"/>
      <c r="G40" s="265" t="s">
        <v>290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104</v>
      </c>
      <c r="F41" s="265"/>
      <c r="G41" s="265" t="s">
        <v>291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292</v>
      </c>
      <c r="F42" s="265"/>
      <c r="G42" s="265" t="s">
        <v>293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294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295</v>
      </c>
      <c r="F44" s="265"/>
      <c r="G44" s="265" t="s">
        <v>296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107</v>
      </c>
      <c r="F45" s="265"/>
      <c r="G45" s="265" t="s">
        <v>297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298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299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300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301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302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303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304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305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306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307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308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309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310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311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312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313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314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315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316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317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318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319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320</v>
      </c>
      <c r="D76" s="283"/>
      <c r="E76" s="283"/>
      <c r="F76" s="283" t="s">
        <v>321</v>
      </c>
      <c r="G76" s="284"/>
      <c r="H76" s="283" t="s">
        <v>57</v>
      </c>
      <c r="I76" s="283" t="s">
        <v>60</v>
      </c>
      <c r="J76" s="283" t="s">
        <v>322</v>
      </c>
      <c r="K76" s="282"/>
    </row>
    <row r="77" spans="2:11" s="1" customFormat="1" ht="17.25" customHeight="1">
      <c r="B77" s="280"/>
      <c r="C77" s="285" t="s">
        <v>323</v>
      </c>
      <c r="D77" s="285"/>
      <c r="E77" s="285"/>
      <c r="F77" s="286" t="s">
        <v>324</v>
      </c>
      <c r="G77" s="287"/>
      <c r="H77" s="285"/>
      <c r="I77" s="285"/>
      <c r="J77" s="285" t="s">
        <v>325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56</v>
      </c>
      <c r="D79" s="290"/>
      <c r="E79" s="290"/>
      <c r="F79" s="291" t="s">
        <v>326</v>
      </c>
      <c r="G79" s="292"/>
      <c r="H79" s="268" t="s">
        <v>327</v>
      </c>
      <c r="I79" s="268" t="s">
        <v>328</v>
      </c>
      <c r="J79" s="268">
        <v>20</v>
      </c>
      <c r="K79" s="282"/>
    </row>
    <row r="80" spans="2:11" s="1" customFormat="1" ht="15" customHeight="1">
      <c r="B80" s="280"/>
      <c r="C80" s="268" t="s">
        <v>329</v>
      </c>
      <c r="D80" s="268"/>
      <c r="E80" s="268"/>
      <c r="F80" s="291" t="s">
        <v>326</v>
      </c>
      <c r="G80" s="292"/>
      <c r="H80" s="268" t="s">
        <v>330</v>
      </c>
      <c r="I80" s="268" t="s">
        <v>328</v>
      </c>
      <c r="J80" s="268">
        <v>120</v>
      </c>
      <c r="K80" s="282"/>
    </row>
    <row r="81" spans="2:11" s="1" customFormat="1" ht="15" customHeight="1">
      <c r="B81" s="293"/>
      <c r="C81" s="268" t="s">
        <v>331</v>
      </c>
      <c r="D81" s="268"/>
      <c r="E81" s="268"/>
      <c r="F81" s="291" t="s">
        <v>332</v>
      </c>
      <c r="G81" s="292"/>
      <c r="H81" s="268" t="s">
        <v>333</v>
      </c>
      <c r="I81" s="268" t="s">
        <v>328</v>
      </c>
      <c r="J81" s="268">
        <v>50</v>
      </c>
      <c r="K81" s="282"/>
    </row>
    <row r="82" spans="2:11" s="1" customFormat="1" ht="15" customHeight="1">
      <c r="B82" s="293"/>
      <c r="C82" s="268" t="s">
        <v>334</v>
      </c>
      <c r="D82" s="268"/>
      <c r="E82" s="268"/>
      <c r="F82" s="291" t="s">
        <v>326</v>
      </c>
      <c r="G82" s="292"/>
      <c r="H82" s="268" t="s">
        <v>335</v>
      </c>
      <c r="I82" s="268" t="s">
        <v>336</v>
      </c>
      <c r="J82" s="268"/>
      <c r="K82" s="282"/>
    </row>
    <row r="83" spans="2:11" s="1" customFormat="1" ht="15" customHeight="1">
      <c r="B83" s="293"/>
      <c r="C83" s="294" t="s">
        <v>337</v>
      </c>
      <c r="D83" s="294"/>
      <c r="E83" s="294"/>
      <c r="F83" s="295" t="s">
        <v>332</v>
      </c>
      <c r="G83" s="294"/>
      <c r="H83" s="294" t="s">
        <v>338</v>
      </c>
      <c r="I83" s="294" t="s">
        <v>328</v>
      </c>
      <c r="J83" s="294">
        <v>15</v>
      </c>
      <c r="K83" s="282"/>
    </row>
    <row r="84" spans="2:11" s="1" customFormat="1" ht="15" customHeight="1">
      <c r="B84" s="293"/>
      <c r="C84" s="294" t="s">
        <v>339</v>
      </c>
      <c r="D84" s="294"/>
      <c r="E84" s="294"/>
      <c r="F84" s="295" t="s">
        <v>332</v>
      </c>
      <c r="G84" s="294"/>
      <c r="H84" s="294" t="s">
        <v>340</v>
      </c>
      <c r="I84" s="294" t="s">
        <v>328</v>
      </c>
      <c r="J84" s="294">
        <v>15</v>
      </c>
      <c r="K84" s="282"/>
    </row>
    <row r="85" spans="2:11" s="1" customFormat="1" ht="15" customHeight="1">
      <c r="B85" s="293"/>
      <c r="C85" s="294" t="s">
        <v>341</v>
      </c>
      <c r="D85" s="294"/>
      <c r="E85" s="294"/>
      <c r="F85" s="295" t="s">
        <v>332</v>
      </c>
      <c r="G85" s="294"/>
      <c r="H85" s="294" t="s">
        <v>342</v>
      </c>
      <c r="I85" s="294" t="s">
        <v>328</v>
      </c>
      <c r="J85" s="294">
        <v>20</v>
      </c>
      <c r="K85" s="282"/>
    </row>
    <row r="86" spans="2:11" s="1" customFormat="1" ht="15" customHeight="1">
      <c r="B86" s="293"/>
      <c r="C86" s="294" t="s">
        <v>343</v>
      </c>
      <c r="D86" s="294"/>
      <c r="E86" s="294"/>
      <c r="F86" s="295" t="s">
        <v>332</v>
      </c>
      <c r="G86" s="294"/>
      <c r="H86" s="294" t="s">
        <v>344</v>
      </c>
      <c r="I86" s="294" t="s">
        <v>328</v>
      </c>
      <c r="J86" s="294">
        <v>20</v>
      </c>
      <c r="K86" s="282"/>
    </row>
    <row r="87" spans="2:11" s="1" customFormat="1" ht="15" customHeight="1">
      <c r="B87" s="293"/>
      <c r="C87" s="268" t="s">
        <v>345</v>
      </c>
      <c r="D87" s="268"/>
      <c r="E87" s="268"/>
      <c r="F87" s="291" t="s">
        <v>332</v>
      </c>
      <c r="G87" s="292"/>
      <c r="H87" s="268" t="s">
        <v>346</v>
      </c>
      <c r="I87" s="268" t="s">
        <v>328</v>
      </c>
      <c r="J87" s="268">
        <v>50</v>
      </c>
      <c r="K87" s="282"/>
    </row>
    <row r="88" spans="2:11" s="1" customFormat="1" ht="15" customHeight="1">
      <c r="B88" s="293"/>
      <c r="C88" s="268" t="s">
        <v>347</v>
      </c>
      <c r="D88" s="268"/>
      <c r="E88" s="268"/>
      <c r="F88" s="291" t="s">
        <v>332</v>
      </c>
      <c r="G88" s="292"/>
      <c r="H88" s="268" t="s">
        <v>348</v>
      </c>
      <c r="I88" s="268" t="s">
        <v>328</v>
      </c>
      <c r="J88" s="268">
        <v>20</v>
      </c>
      <c r="K88" s="282"/>
    </row>
    <row r="89" spans="2:11" s="1" customFormat="1" ht="15" customHeight="1">
      <c r="B89" s="293"/>
      <c r="C89" s="268" t="s">
        <v>349</v>
      </c>
      <c r="D89" s="268"/>
      <c r="E89" s="268"/>
      <c r="F89" s="291" t="s">
        <v>332</v>
      </c>
      <c r="G89" s="292"/>
      <c r="H89" s="268" t="s">
        <v>350</v>
      </c>
      <c r="I89" s="268" t="s">
        <v>328</v>
      </c>
      <c r="J89" s="268">
        <v>20</v>
      </c>
      <c r="K89" s="282"/>
    </row>
    <row r="90" spans="2:11" s="1" customFormat="1" ht="15" customHeight="1">
      <c r="B90" s="293"/>
      <c r="C90" s="268" t="s">
        <v>351</v>
      </c>
      <c r="D90" s="268"/>
      <c r="E90" s="268"/>
      <c r="F90" s="291" t="s">
        <v>332</v>
      </c>
      <c r="G90" s="292"/>
      <c r="H90" s="268" t="s">
        <v>352</v>
      </c>
      <c r="I90" s="268" t="s">
        <v>328</v>
      </c>
      <c r="J90" s="268">
        <v>50</v>
      </c>
      <c r="K90" s="282"/>
    </row>
    <row r="91" spans="2:11" s="1" customFormat="1" ht="15" customHeight="1">
      <c r="B91" s="293"/>
      <c r="C91" s="268" t="s">
        <v>353</v>
      </c>
      <c r="D91" s="268"/>
      <c r="E91" s="268"/>
      <c r="F91" s="291" t="s">
        <v>332</v>
      </c>
      <c r="G91" s="292"/>
      <c r="H91" s="268" t="s">
        <v>353</v>
      </c>
      <c r="I91" s="268" t="s">
        <v>328</v>
      </c>
      <c r="J91" s="268">
        <v>50</v>
      </c>
      <c r="K91" s="282"/>
    </row>
    <row r="92" spans="2:11" s="1" customFormat="1" ht="15" customHeight="1">
      <c r="B92" s="293"/>
      <c r="C92" s="268" t="s">
        <v>354</v>
      </c>
      <c r="D92" s="268"/>
      <c r="E92" s="268"/>
      <c r="F92" s="291" t="s">
        <v>332</v>
      </c>
      <c r="G92" s="292"/>
      <c r="H92" s="268" t="s">
        <v>355</v>
      </c>
      <c r="I92" s="268" t="s">
        <v>328</v>
      </c>
      <c r="J92" s="268">
        <v>255</v>
      </c>
      <c r="K92" s="282"/>
    </row>
    <row r="93" spans="2:11" s="1" customFormat="1" ht="15" customHeight="1">
      <c r="B93" s="293"/>
      <c r="C93" s="268" t="s">
        <v>356</v>
      </c>
      <c r="D93" s="268"/>
      <c r="E93" s="268"/>
      <c r="F93" s="291" t="s">
        <v>326</v>
      </c>
      <c r="G93" s="292"/>
      <c r="H93" s="268" t="s">
        <v>357</v>
      </c>
      <c r="I93" s="268" t="s">
        <v>358</v>
      </c>
      <c r="J93" s="268"/>
      <c r="K93" s="282"/>
    </row>
    <row r="94" spans="2:11" s="1" customFormat="1" ht="15" customHeight="1">
      <c r="B94" s="293"/>
      <c r="C94" s="268" t="s">
        <v>359</v>
      </c>
      <c r="D94" s="268"/>
      <c r="E94" s="268"/>
      <c r="F94" s="291" t="s">
        <v>326</v>
      </c>
      <c r="G94" s="292"/>
      <c r="H94" s="268" t="s">
        <v>360</v>
      </c>
      <c r="I94" s="268" t="s">
        <v>361</v>
      </c>
      <c r="J94" s="268"/>
      <c r="K94" s="282"/>
    </row>
    <row r="95" spans="2:11" s="1" customFormat="1" ht="15" customHeight="1">
      <c r="B95" s="293"/>
      <c r="C95" s="268" t="s">
        <v>362</v>
      </c>
      <c r="D95" s="268"/>
      <c r="E95" s="268"/>
      <c r="F95" s="291" t="s">
        <v>326</v>
      </c>
      <c r="G95" s="292"/>
      <c r="H95" s="268" t="s">
        <v>362</v>
      </c>
      <c r="I95" s="268" t="s">
        <v>361</v>
      </c>
      <c r="J95" s="268"/>
      <c r="K95" s="282"/>
    </row>
    <row r="96" spans="2:11" s="1" customFormat="1" ht="15" customHeight="1">
      <c r="B96" s="293"/>
      <c r="C96" s="268" t="s">
        <v>41</v>
      </c>
      <c r="D96" s="268"/>
      <c r="E96" s="268"/>
      <c r="F96" s="291" t="s">
        <v>326</v>
      </c>
      <c r="G96" s="292"/>
      <c r="H96" s="268" t="s">
        <v>363</v>
      </c>
      <c r="I96" s="268" t="s">
        <v>361</v>
      </c>
      <c r="J96" s="268"/>
      <c r="K96" s="282"/>
    </row>
    <row r="97" spans="2:11" s="1" customFormat="1" ht="15" customHeight="1">
      <c r="B97" s="293"/>
      <c r="C97" s="268" t="s">
        <v>51</v>
      </c>
      <c r="D97" s="268"/>
      <c r="E97" s="268"/>
      <c r="F97" s="291" t="s">
        <v>326</v>
      </c>
      <c r="G97" s="292"/>
      <c r="H97" s="268" t="s">
        <v>364</v>
      </c>
      <c r="I97" s="268" t="s">
        <v>361</v>
      </c>
      <c r="J97" s="268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365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320</v>
      </c>
      <c r="D103" s="283"/>
      <c r="E103" s="283"/>
      <c r="F103" s="283" t="s">
        <v>321</v>
      </c>
      <c r="G103" s="284"/>
      <c r="H103" s="283" t="s">
        <v>57</v>
      </c>
      <c r="I103" s="283" t="s">
        <v>60</v>
      </c>
      <c r="J103" s="283" t="s">
        <v>322</v>
      </c>
      <c r="K103" s="282"/>
    </row>
    <row r="104" spans="2:11" s="1" customFormat="1" ht="17.25" customHeight="1">
      <c r="B104" s="280"/>
      <c r="C104" s="285" t="s">
        <v>323</v>
      </c>
      <c r="D104" s="285"/>
      <c r="E104" s="285"/>
      <c r="F104" s="286" t="s">
        <v>324</v>
      </c>
      <c r="G104" s="287"/>
      <c r="H104" s="285"/>
      <c r="I104" s="285"/>
      <c r="J104" s="285" t="s">
        <v>325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0"/>
      <c r="C106" s="268" t="s">
        <v>56</v>
      </c>
      <c r="D106" s="290"/>
      <c r="E106" s="290"/>
      <c r="F106" s="291" t="s">
        <v>326</v>
      </c>
      <c r="G106" s="268"/>
      <c r="H106" s="268" t="s">
        <v>366</v>
      </c>
      <c r="I106" s="268" t="s">
        <v>328</v>
      </c>
      <c r="J106" s="268">
        <v>20</v>
      </c>
      <c r="K106" s="282"/>
    </row>
    <row r="107" spans="2:11" s="1" customFormat="1" ht="15" customHeight="1">
      <c r="B107" s="280"/>
      <c r="C107" s="268" t="s">
        <v>329</v>
      </c>
      <c r="D107" s="268"/>
      <c r="E107" s="268"/>
      <c r="F107" s="291" t="s">
        <v>326</v>
      </c>
      <c r="G107" s="268"/>
      <c r="H107" s="268" t="s">
        <v>366</v>
      </c>
      <c r="I107" s="268" t="s">
        <v>328</v>
      </c>
      <c r="J107" s="268">
        <v>120</v>
      </c>
      <c r="K107" s="282"/>
    </row>
    <row r="108" spans="2:11" s="1" customFormat="1" ht="15" customHeight="1">
      <c r="B108" s="293"/>
      <c r="C108" s="268" t="s">
        <v>331</v>
      </c>
      <c r="D108" s="268"/>
      <c r="E108" s="268"/>
      <c r="F108" s="291" t="s">
        <v>332</v>
      </c>
      <c r="G108" s="268"/>
      <c r="H108" s="268" t="s">
        <v>366</v>
      </c>
      <c r="I108" s="268" t="s">
        <v>328</v>
      </c>
      <c r="J108" s="268">
        <v>50</v>
      </c>
      <c r="K108" s="282"/>
    </row>
    <row r="109" spans="2:11" s="1" customFormat="1" ht="15" customHeight="1">
      <c r="B109" s="293"/>
      <c r="C109" s="268" t="s">
        <v>334</v>
      </c>
      <c r="D109" s="268"/>
      <c r="E109" s="268"/>
      <c r="F109" s="291" t="s">
        <v>326</v>
      </c>
      <c r="G109" s="268"/>
      <c r="H109" s="268" t="s">
        <v>366</v>
      </c>
      <c r="I109" s="268" t="s">
        <v>336</v>
      </c>
      <c r="J109" s="268"/>
      <c r="K109" s="282"/>
    </row>
    <row r="110" spans="2:11" s="1" customFormat="1" ht="15" customHeight="1">
      <c r="B110" s="293"/>
      <c r="C110" s="268" t="s">
        <v>345</v>
      </c>
      <c r="D110" s="268"/>
      <c r="E110" s="268"/>
      <c r="F110" s="291" t="s">
        <v>332</v>
      </c>
      <c r="G110" s="268"/>
      <c r="H110" s="268" t="s">
        <v>366</v>
      </c>
      <c r="I110" s="268" t="s">
        <v>328</v>
      </c>
      <c r="J110" s="268">
        <v>50</v>
      </c>
      <c r="K110" s="282"/>
    </row>
    <row r="111" spans="2:11" s="1" customFormat="1" ht="15" customHeight="1">
      <c r="B111" s="293"/>
      <c r="C111" s="268" t="s">
        <v>353</v>
      </c>
      <c r="D111" s="268"/>
      <c r="E111" s="268"/>
      <c r="F111" s="291" t="s">
        <v>332</v>
      </c>
      <c r="G111" s="268"/>
      <c r="H111" s="268" t="s">
        <v>366</v>
      </c>
      <c r="I111" s="268" t="s">
        <v>328</v>
      </c>
      <c r="J111" s="268">
        <v>50</v>
      </c>
      <c r="K111" s="282"/>
    </row>
    <row r="112" spans="2:11" s="1" customFormat="1" ht="15" customHeight="1">
      <c r="B112" s="293"/>
      <c r="C112" s="268" t="s">
        <v>351</v>
      </c>
      <c r="D112" s="268"/>
      <c r="E112" s="268"/>
      <c r="F112" s="291" t="s">
        <v>332</v>
      </c>
      <c r="G112" s="268"/>
      <c r="H112" s="268" t="s">
        <v>366</v>
      </c>
      <c r="I112" s="268" t="s">
        <v>328</v>
      </c>
      <c r="J112" s="268">
        <v>50</v>
      </c>
      <c r="K112" s="282"/>
    </row>
    <row r="113" spans="2:11" s="1" customFormat="1" ht="15" customHeight="1">
      <c r="B113" s="293"/>
      <c r="C113" s="268" t="s">
        <v>56</v>
      </c>
      <c r="D113" s="268"/>
      <c r="E113" s="268"/>
      <c r="F113" s="291" t="s">
        <v>326</v>
      </c>
      <c r="G113" s="268"/>
      <c r="H113" s="268" t="s">
        <v>367</v>
      </c>
      <c r="I113" s="268" t="s">
        <v>328</v>
      </c>
      <c r="J113" s="268">
        <v>20</v>
      </c>
      <c r="K113" s="282"/>
    </row>
    <row r="114" spans="2:11" s="1" customFormat="1" ht="15" customHeight="1">
      <c r="B114" s="293"/>
      <c r="C114" s="268" t="s">
        <v>368</v>
      </c>
      <c r="D114" s="268"/>
      <c r="E114" s="268"/>
      <c r="F114" s="291" t="s">
        <v>326</v>
      </c>
      <c r="G114" s="268"/>
      <c r="H114" s="268" t="s">
        <v>369</v>
      </c>
      <c r="I114" s="268" t="s">
        <v>328</v>
      </c>
      <c r="J114" s="268">
        <v>120</v>
      </c>
      <c r="K114" s="282"/>
    </row>
    <row r="115" spans="2:11" s="1" customFormat="1" ht="15" customHeight="1">
      <c r="B115" s="293"/>
      <c r="C115" s="268" t="s">
        <v>41</v>
      </c>
      <c r="D115" s="268"/>
      <c r="E115" s="268"/>
      <c r="F115" s="291" t="s">
        <v>326</v>
      </c>
      <c r="G115" s="268"/>
      <c r="H115" s="268" t="s">
        <v>370</v>
      </c>
      <c r="I115" s="268" t="s">
        <v>361</v>
      </c>
      <c r="J115" s="268"/>
      <c r="K115" s="282"/>
    </row>
    <row r="116" spans="2:11" s="1" customFormat="1" ht="15" customHeight="1">
      <c r="B116" s="293"/>
      <c r="C116" s="268" t="s">
        <v>51</v>
      </c>
      <c r="D116" s="268"/>
      <c r="E116" s="268"/>
      <c r="F116" s="291" t="s">
        <v>326</v>
      </c>
      <c r="G116" s="268"/>
      <c r="H116" s="268" t="s">
        <v>371</v>
      </c>
      <c r="I116" s="268" t="s">
        <v>361</v>
      </c>
      <c r="J116" s="268"/>
      <c r="K116" s="282"/>
    </row>
    <row r="117" spans="2:11" s="1" customFormat="1" ht="15" customHeight="1">
      <c r="B117" s="293"/>
      <c r="C117" s="268" t="s">
        <v>60</v>
      </c>
      <c r="D117" s="268"/>
      <c r="E117" s="268"/>
      <c r="F117" s="291" t="s">
        <v>326</v>
      </c>
      <c r="G117" s="268"/>
      <c r="H117" s="268" t="s">
        <v>372</v>
      </c>
      <c r="I117" s="268" t="s">
        <v>373</v>
      </c>
      <c r="J117" s="268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259" t="s">
        <v>374</v>
      </c>
      <c r="D122" s="259"/>
      <c r="E122" s="259"/>
      <c r="F122" s="259"/>
      <c r="G122" s="259"/>
      <c r="H122" s="259"/>
      <c r="I122" s="259"/>
      <c r="J122" s="259"/>
      <c r="K122" s="310"/>
    </row>
    <row r="123" spans="2:11" s="1" customFormat="1" ht="17.25" customHeight="1">
      <c r="B123" s="311"/>
      <c r="C123" s="283" t="s">
        <v>320</v>
      </c>
      <c r="D123" s="283"/>
      <c r="E123" s="283"/>
      <c r="F123" s="283" t="s">
        <v>321</v>
      </c>
      <c r="G123" s="284"/>
      <c r="H123" s="283" t="s">
        <v>57</v>
      </c>
      <c r="I123" s="283" t="s">
        <v>60</v>
      </c>
      <c r="J123" s="283" t="s">
        <v>322</v>
      </c>
      <c r="K123" s="312"/>
    </row>
    <row r="124" spans="2:11" s="1" customFormat="1" ht="17.25" customHeight="1">
      <c r="B124" s="311"/>
      <c r="C124" s="285" t="s">
        <v>323</v>
      </c>
      <c r="D124" s="285"/>
      <c r="E124" s="285"/>
      <c r="F124" s="286" t="s">
        <v>324</v>
      </c>
      <c r="G124" s="287"/>
      <c r="H124" s="285"/>
      <c r="I124" s="285"/>
      <c r="J124" s="285" t="s">
        <v>325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68" t="s">
        <v>329</v>
      </c>
      <c r="D126" s="290"/>
      <c r="E126" s="290"/>
      <c r="F126" s="291" t="s">
        <v>326</v>
      </c>
      <c r="G126" s="268"/>
      <c r="H126" s="268" t="s">
        <v>366</v>
      </c>
      <c r="I126" s="268" t="s">
        <v>328</v>
      </c>
      <c r="J126" s="268">
        <v>120</v>
      </c>
      <c r="K126" s="316"/>
    </row>
    <row r="127" spans="2:11" s="1" customFormat="1" ht="15" customHeight="1">
      <c r="B127" s="313"/>
      <c r="C127" s="268" t="s">
        <v>375</v>
      </c>
      <c r="D127" s="268"/>
      <c r="E127" s="268"/>
      <c r="F127" s="291" t="s">
        <v>326</v>
      </c>
      <c r="G127" s="268"/>
      <c r="H127" s="268" t="s">
        <v>376</v>
      </c>
      <c r="I127" s="268" t="s">
        <v>328</v>
      </c>
      <c r="J127" s="268" t="s">
        <v>377</v>
      </c>
      <c r="K127" s="316"/>
    </row>
    <row r="128" spans="2:11" s="1" customFormat="1" ht="15" customHeight="1">
      <c r="B128" s="313"/>
      <c r="C128" s="268" t="s">
        <v>274</v>
      </c>
      <c r="D128" s="268"/>
      <c r="E128" s="268"/>
      <c r="F128" s="291" t="s">
        <v>326</v>
      </c>
      <c r="G128" s="268"/>
      <c r="H128" s="268" t="s">
        <v>378</v>
      </c>
      <c r="I128" s="268" t="s">
        <v>328</v>
      </c>
      <c r="J128" s="268" t="s">
        <v>377</v>
      </c>
      <c r="K128" s="316"/>
    </row>
    <row r="129" spans="2:11" s="1" customFormat="1" ht="15" customHeight="1">
      <c r="B129" s="313"/>
      <c r="C129" s="268" t="s">
        <v>337</v>
      </c>
      <c r="D129" s="268"/>
      <c r="E129" s="268"/>
      <c r="F129" s="291" t="s">
        <v>332</v>
      </c>
      <c r="G129" s="268"/>
      <c r="H129" s="268" t="s">
        <v>338</v>
      </c>
      <c r="I129" s="268" t="s">
        <v>328</v>
      </c>
      <c r="J129" s="268">
        <v>15</v>
      </c>
      <c r="K129" s="316"/>
    </row>
    <row r="130" spans="2:11" s="1" customFormat="1" ht="15" customHeight="1">
      <c r="B130" s="313"/>
      <c r="C130" s="294" t="s">
        <v>339</v>
      </c>
      <c r="D130" s="294"/>
      <c r="E130" s="294"/>
      <c r="F130" s="295" t="s">
        <v>332</v>
      </c>
      <c r="G130" s="294"/>
      <c r="H130" s="294" t="s">
        <v>340</v>
      </c>
      <c r="I130" s="294" t="s">
        <v>328</v>
      </c>
      <c r="J130" s="294">
        <v>15</v>
      </c>
      <c r="K130" s="316"/>
    </row>
    <row r="131" spans="2:11" s="1" customFormat="1" ht="15" customHeight="1">
      <c r="B131" s="313"/>
      <c r="C131" s="294" t="s">
        <v>341</v>
      </c>
      <c r="D131" s="294"/>
      <c r="E131" s="294"/>
      <c r="F131" s="295" t="s">
        <v>332</v>
      </c>
      <c r="G131" s="294"/>
      <c r="H131" s="294" t="s">
        <v>342</v>
      </c>
      <c r="I131" s="294" t="s">
        <v>328</v>
      </c>
      <c r="J131" s="294">
        <v>20</v>
      </c>
      <c r="K131" s="316"/>
    </row>
    <row r="132" spans="2:11" s="1" customFormat="1" ht="15" customHeight="1">
      <c r="B132" s="313"/>
      <c r="C132" s="294" t="s">
        <v>343</v>
      </c>
      <c r="D132" s="294"/>
      <c r="E132" s="294"/>
      <c r="F132" s="295" t="s">
        <v>332</v>
      </c>
      <c r="G132" s="294"/>
      <c r="H132" s="294" t="s">
        <v>344</v>
      </c>
      <c r="I132" s="294" t="s">
        <v>328</v>
      </c>
      <c r="J132" s="294">
        <v>20</v>
      </c>
      <c r="K132" s="316"/>
    </row>
    <row r="133" spans="2:11" s="1" customFormat="1" ht="15" customHeight="1">
      <c r="B133" s="313"/>
      <c r="C133" s="268" t="s">
        <v>331</v>
      </c>
      <c r="D133" s="268"/>
      <c r="E133" s="268"/>
      <c r="F133" s="291" t="s">
        <v>332</v>
      </c>
      <c r="G133" s="268"/>
      <c r="H133" s="268" t="s">
        <v>366</v>
      </c>
      <c r="I133" s="268" t="s">
        <v>328</v>
      </c>
      <c r="J133" s="268">
        <v>50</v>
      </c>
      <c r="K133" s="316"/>
    </row>
    <row r="134" spans="2:11" s="1" customFormat="1" ht="15" customHeight="1">
      <c r="B134" s="313"/>
      <c r="C134" s="268" t="s">
        <v>345</v>
      </c>
      <c r="D134" s="268"/>
      <c r="E134" s="268"/>
      <c r="F134" s="291" t="s">
        <v>332</v>
      </c>
      <c r="G134" s="268"/>
      <c r="H134" s="268" t="s">
        <v>366</v>
      </c>
      <c r="I134" s="268" t="s">
        <v>328</v>
      </c>
      <c r="J134" s="268">
        <v>50</v>
      </c>
      <c r="K134" s="316"/>
    </row>
    <row r="135" spans="2:11" s="1" customFormat="1" ht="15" customHeight="1">
      <c r="B135" s="313"/>
      <c r="C135" s="268" t="s">
        <v>351</v>
      </c>
      <c r="D135" s="268"/>
      <c r="E135" s="268"/>
      <c r="F135" s="291" t="s">
        <v>332</v>
      </c>
      <c r="G135" s="268"/>
      <c r="H135" s="268" t="s">
        <v>366</v>
      </c>
      <c r="I135" s="268" t="s">
        <v>328</v>
      </c>
      <c r="J135" s="268">
        <v>50</v>
      </c>
      <c r="K135" s="316"/>
    </row>
    <row r="136" spans="2:11" s="1" customFormat="1" ht="15" customHeight="1">
      <c r="B136" s="313"/>
      <c r="C136" s="268" t="s">
        <v>353</v>
      </c>
      <c r="D136" s="268"/>
      <c r="E136" s="268"/>
      <c r="F136" s="291" t="s">
        <v>332</v>
      </c>
      <c r="G136" s="268"/>
      <c r="H136" s="268" t="s">
        <v>366</v>
      </c>
      <c r="I136" s="268" t="s">
        <v>328</v>
      </c>
      <c r="J136" s="268">
        <v>50</v>
      </c>
      <c r="K136" s="316"/>
    </row>
    <row r="137" spans="2:11" s="1" customFormat="1" ht="15" customHeight="1">
      <c r="B137" s="313"/>
      <c r="C137" s="268" t="s">
        <v>354</v>
      </c>
      <c r="D137" s="268"/>
      <c r="E137" s="268"/>
      <c r="F137" s="291" t="s">
        <v>332</v>
      </c>
      <c r="G137" s="268"/>
      <c r="H137" s="268" t="s">
        <v>379</v>
      </c>
      <c r="I137" s="268" t="s">
        <v>328</v>
      </c>
      <c r="J137" s="268">
        <v>255</v>
      </c>
      <c r="K137" s="316"/>
    </row>
    <row r="138" spans="2:11" s="1" customFormat="1" ht="15" customHeight="1">
      <c r="B138" s="313"/>
      <c r="C138" s="268" t="s">
        <v>356</v>
      </c>
      <c r="D138" s="268"/>
      <c r="E138" s="268"/>
      <c r="F138" s="291" t="s">
        <v>326</v>
      </c>
      <c r="G138" s="268"/>
      <c r="H138" s="268" t="s">
        <v>380</v>
      </c>
      <c r="I138" s="268" t="s">
        <v>358</v>
      </c>
      <c r="J138" s="268"/>
      <c r="K138" s="316"/>
    </row>
    <row r="139" spans="2:11" s="1" customFormat="1" ht="15" customHeight="1">
      <c r="B139" s="313"/>
      <c r="C139" s="268" t="s">
        <v>359</v>
      </c>
      <c r="D139" s="268"/>
      <c r="E139" s="268"/>
      <c r="F139" s="291" t="s">
        <v>326</v>
      </c>
      <c r="G139" s="268"/>
      <c r="H139" s="268" t="s">
        <v>381</v>
      </c>
      <c r="I139" s="268" t="s">
        <v>361</v>
      </c>
      <c r="J139" s="268"/>
      <c r="K139" s="316"/>
    </row>
    <row r="140" spans="2:11" s="1" customFormat="1" ht="15" customHeight="1">
      <c r="B140" s="313"/>
      <c r="C140" s="268" t="s">
        <v>362</v>
      </c>
      <c r="D140" s="268"/>
      <c r="E140" s="268"/>
      <c r="F140" s="291" t="s">
        <v>326</v>
      </c>
      <c r="G140" s="268"/>
      <c r="H140" s="268" t="s">
        <v>362</v>
      </c>
      <c r="I140" s="268" t="s">
        <v>361</v>
      </c>
      <c r="J140" s="268"/>
      <c r="K140" s="316"/>
    </row>
    <row r="141" spans="2:11" s="1" customFormat="1" ht="15" customHeight="1">
      <c r="B141" s="313"/>
      <c r="C141" s="268" t="s">
        <v>41</v>
      </c>
      <c r="D141" s="268"/>
      <c r="E141" s="268"/>
      <c r="F141" s="291" t="s">
        <v>326</v>
      </c>
      <c r="G141" s="268"/>
      <c r="H141" s="268" t="s">
        <v>382</v>
      </c>
      <c r="I141" s="268" t="s">
        <v>361</v>
      </c>
      <c r="J141" s="268"/>
      <c r="K141" s="316"/>
    </row>
    <row r="142" spans="2:11" s="1" customFormat="1" ht="15" customHeight="1">
      <c r="B142" s="313"/>
      <c r="C142" s="268" t="s">
        <v>383</v>
      </c>
      <c r="D142" s="268"/>
      <c r="E142" s="268"/>
      <c r="F142" s="291" t="s">
        <v>326</v>
      </c>
      <c r="G142" s="268"/>
      <c r="H142" s="268" t="s">
        <v>384</v>
      </c>
      <c r="I142" s="268" t="s">
        <v>361</v>
      </c>
      <c r="J142" s="268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385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320</v>
      </c>
      <c r="D148" s="283"/>
      <c r="E148" s="283"/>
      <c r="F148" s="283" t="s">
        <v>321</v>
      </c>
      <c r="G148" s="284"/>
      <c r="H148" s="283" t="s">
        <v>57</v>
      </c>
      <c r="I148" s="283" t="s">
        <v>60</v>
      </c>
      <c r="J148" s="283" t="s">
        <v>322</v>
      </c>
      <c r="K148" s="282"/>
    </row>
    <row r="149" spans="2:11" s="1" customFormat="1" ht="17.25" customHeight="1">
      <c r="B149" s="280"/>
      <c r="C149" s="285" t="s">
        <v>323</v>
      </c>
      <c r="D149" s="285"/>
      <c r="E149" s="285"/>
      <c r="F149" s="286" t="s">
        <v>324</v>
      </c>
      <c r="G149" s="287"/>
      <c r="H149" s="285"/>
      <c r="I149" s="285"/>
      <c r="J149" s="285" t="s">
        <v>325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329</v>
      </c>
      <c r="D151" s="268"/>
      <c r="E151" s="268"/>
      <c r="F151" s="321" t="s">
        <v>326</v>
      </c>
      <c r="G151" s="268"/>
      <c r="H151" s="320" t="s">
        <v>366</v>
      </c>
      <c r="I151" s="320" t="s">
        <v>328</v>
      </c>
      <c r="J151" s="320">
        <v>120</v>
      </c>
      <c r="K151" s="316"/>
    </row>
    <row r="152" spans="2:11" s="1" customFormat="1" ht="15" customHeight="1">
      <c r="B152" s="293"/>
      <c r="C152" s="320" t="s">
        <v>375</v>
      </c>
      <c r="D152" s="268"/>
      <c r="E152" s="268"/>
      <c r="F152" s="321" t="s">
        <v>326</v>
      </c>
      <c r="G152" s="268"/>
      <c r="H152" s="320" t="s">
        <v>386</v>
      </c>
      <c r="I152" s="320" t="s">
        <v>328</v>
      </c>
      <c r="J152" s="320" t="s">
        <v>377</v>
      </c>
      <c r="K152" s="316"/>
    </row>
    <row r="153" spans="2:11" s="1" customFormat="1" ht="15" customHeight="1">
      <c r="B153" s="293"/>
      <c r="C153" s="320" t="s">
        <v>274</v>
      </c>
      <c r="D153" s="268"/>
      <c r="E153" s="268"/>
      <c r="F153" s="321" t="s">
        <v>326</v>
      </c>
      <c r="G153" s="268"/>
      <c r="H153" s="320" t="s">
        <v>387</v>
      </c>
      <c r="I153" s="320" t="s">
        <v>328</v>
      </c>
      <c r="J153" s="320" t="s">
        <v>377</v>
      </c>
      <c r="K153" s="316"/>
    </row>
    <row r="154" spans="2:11" s="1" customFormat="1" ht="15" customHeight="1">
      <c r="B154" s="293"/>
      <c r="C154" s="320" t="s">
        <v>331</v>
      </c>
      <c r="D154" s="268"/>
      <c r="E154" s="268"/>
      <c r="F154" s="321" t="s">
        <v>332</v>
      </c>
      <c r="G154" s="268"/>
      <c r="H154" s="320" t="s">
        <v>366</v>
      </c>
      <c r="I154" s="320" t="s">
        <v>328</v>
      </c>
      <c r="J154" s="320">
        <v>50</v>
      </c>
      <c r="K154" s="316"/>
    </row>
    <row r="155" spans="2:11" s="1" customFormat="1" ht="15" customHeight="1">
      <c r="B155" s="293"/>
      <c r="C155" s="320" t="s">
        <v>334</v>
      </c>
      <c r="D155" s="268"/>
      <c r="E155" s="268"/>
      <c r="F155" s="321" t="s">
        <v>326</v>
      </c>
      <c r="G155" s="268"/>
      <c r="H155" s="320" t="s">
        <v>366</v>
      </c>
      <c r="I155" s="320" t="s">
        <v>336</v>
      </c>
      <c r="J155" s="320"/>
      <c r="K155" s="316"/>
    </row>
    <row r="156" spans="2:11" s="1" customFormat="1" ht="15" customHeight="1">
      <c r="B156" s="293"/>
      <c r="C156" s="320" t="s">
        <v>345</v>
      </c>
      <c r="D156" s="268"/>
      <c r="E156" s="268"/>
      <c r="F156" s="321" t="s">
        <v>332</v>
      </c>
      <c r="G156" s="268"/>
      <c r="H156" s="320" t="s">
        <v>366</v>
      </c>
      <c r="I156" s="320" t="s">
        <v>328</v>
      </c>
      <c r="J156" s="320">
        <v>50</v>
      </c>
      <c r="K156" s="316"/>
    </row>
    <row r="157" spans="2:11" s="1" customFormat="1" ht="15" customHeight="1">
      <c r="B157" s="293"/>
      <c r="C157" s="320" t="s">
        <v>353</v>
      </c>
      <c r="D157" s="268"/>
      <c r="E157" s="268"/>
      <c r="F157" s="321" t="s">
        <v>332</v>
      </c>
      <c r="G157" s="268"/>
      <c r="H157" s="320" t="s">
        <v>366</v>
      </c>
      <c r="I157" s="320" t="s">
        <v>328</v>
      </c>
      <c r="J157" s="320">
        <v>50</v>
      </c>
      <c r="K157" s="316"/>
    </row>
    <row r="158" spans="2:11" s="1" customFormat="1" ht="15" customHeight="1">
      <c r="B158" s="293"/>
      <c r="C158" s="320" t="s">
        <v>351</v>
      </c>
      <c r="D158" s="268"/>
      <c r="E158" s="268"/>
      <c r="F158" s="321" t="s">
        <v>332</v>
      </c>
      <c r="G158" s="268"/>
      <c r="H158" s="320" t="s">
        <v>366</v>
      </c>
      <c r="I158" s="320" t="s">
        <v>328</v>
      </c>
      <c r="J158" s="320">
        <v>50</v>
      </c>
      <c r="K158" s="316"/>
    </row>
    <row r="159" spans="2:11" s="1" customFormat="1" ht="15" customHeight="1">
      <c r="B159" s="293"/>
      <c r="C159" s="320" t="s">
        <v>88</v>
      </c>
      <c r="D159" s="268"/>
      <c r="E159" s="268"/>
      <c r="F159" s="321" t="s">
        <v>326</v>
      </c>
      <c r="G159" s="268"/>
      <c r="H159" s="320" t="s">
        <v>388</v>
      </c>
      <c r="I159" s="320" t="s">
        <v>328</v>
      </c>
      <c r="J159" s="320" t="s">
        <v>389</v>
      </c>
      <c r="K159" s="316"/>
    </row>
    <row r="160" spans="2:11" s="1" customFormat="1" ht="15" customHeight="1">
      <c r="B160" s="293"/>
      <c r="C160" s="320" t="s">
        <v>390</v>
      </c>
      <c r="D160" s="268"/>
      <c r="E160" s="268"/>
      <c r="F160" s="321" t="s">
        <v>326</v>
      </c>
      <c r="G160" s="268"/>
      <c r="H160" s="320" t="s">
        <v>391</v>
      </c>
      <c r="I160" s="320" t="s">
        <v>361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392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320</v>
      </c>
      <c r="D166" s="283"/>
      <c r="E166" s="283"/>
      <c r="F166" s="283" t="s">
        <v>321</v>
      </c>
      <c r="G166" s="325"/>
      <c r="H166" s="326" t="s">
        <v>57</v>
      </c>
      <c r="I166" s="326" t="s">
        <v>60</v>
      </c>
      <c r="J166" s="283" t="s">
        <v>322</v>
      </c>
      <c r="K166" s="260"/>
    </row>
    <row r="167" spans="2:11" s="1" customFormat="1" ht="17.25" customHeight="1">
      <c r="B167" s="261"/>
      <c r="C167" s="285" t="s">
        <v>323</v>
      </c>
      <c r="D167" s="285"/>
      <c r="E167" s="285"/>
      <c r="F167" s="286" t="s">
        <v>324</v>
      </c>
      <c r="G167" s="327"/>
      <c r="H167" s="328"/>
      <c r="I167" s="328"/>
      <c r="J167" s="285" t="s">
        <v>325</v>
      </c>
      <c r="K167" s="263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68" t="s">
        <v>329</v>
      </c>
      <c r="D169" s="268"/>
      <c r="E169" s="268"/>
      <c r="F169" s="291" t="s">
        <v>326</v>
      </c>
      <c r="G169" s="268"/>
      <c r="H169" s="268" t="s">
        <v>366</v>
      </c>
      <c r="I169" s="268" t="s">
        <v>328</v>
      </c>
      <c r="J169" s="268">
        <v>120</v>
      </c>
      <c r="K169" s="316"/>
    </row>
    <row r="170" spans="2:11" s="1" customFormat="1" ht="15" customHeight="1">
      <c r="B170" s="293"/>
      <c r="C170" s="268" t="s">
        <v>375</v>
      </c>
      <c r="D170" s="268"/>
      <c r="E170" s="268"/>
      <c r="F170" s="291" t="s">
        <v>326</v>
      </c>
      <c r="G170" s="268"/>
      <c r="H170" s="268" t="s">
        <v>376</v>
      </c>
      <c r="I170" s="268" t="s">
        <v>328</v>
      </c>
      <c r="J170" s="268" t="s">
        <v>377</v>
      </c>
      <c r="K170" s="316"/>
    </row>
    <row r="171" spans="2:11" s="1" customFormat="1" ht="15" customHeight="1">
      <c r="B171" s="293"/>
      <c r="C171" s="268" t="s">
        <v>274</v>
      </c>
      <c r="D171" s="268"/>
      <c r="E171" s="268"/>
      <c r="F171" s="291" t="s">
        <v>326</v>
      </c>
      <c r="G171" s="268"/>
      <c r="H171" s="268" t="s">
        <v>393</v>
      </c>
      <c r="I171" s="268" t="s">
        <v>328</v>
      </c>
      <c r="J171" s="268" t="s">
        <v>377</v>
      </c>
      <c r="K171" s="316"/>
    </row>
    <row r="172" spans="2:11" s="1" customFormat="1" ht="15" customHeight="1">
      <c r="B172" s="293"/>
      <c r="C172" s="268" t="s">
        <v>331</v>
      </c>
      <c r="D172" s="268"/>
      <c r="E172" s="268"/>
      <c r="F172" s="291" t="s">
        <v>332</v>
      </c>
      <c r="G172" s="268"/>
      <c r="H172" s="268" t="s">
        <v>393</v>
      </c>
      <c r="I172" s="268" t="s">
        <v>328</v>
      </c>
      <c r="J172" s="268">
        <v>50</v>
      </c>
      <c r="K172" s="316"/>
    </row>
    <row r="173" spans="2:11" s="1" customFormat="1" ht="15" customHeight="1">
      <c r="B173" s="293"/>
      <c r="C173" s="268" t="s">
        <v>334</v>
      </c>
      <c r="D173" s="268"/>
      <c r="E173" s="268"/>
      <c r="F173" s="291" t="s">
        <v>326</v>
      </c>
      <c r="G173" s="268"/>
      <c r="H173" s="268" t="s">
        <v>393</v>
      </c>
      <c r="I173" s="268" t="s">
        <v>336</v>
      </c>
      <c r="J173" s="268"/>
      <c r="K173" s="316"/>
    </row>
    <row r="174" spans="2:11" s="1" customFormat="1" ht="15" customHeight="1">
      <c r="B174" s="293"/>
      <c r="C174" s="268" t="s">
        <v>345</v>
      </c>
      <c r="D174" s="268"/>
      <c r="E174" s="268"/>
      <c r="F174" s="291" t="s">
        <v>332</v>
      </c>
      <c r="G174" s="268"/>
      <c r="H174" s="268" t="s">
        <v>393</v>
      </c>
      <c r="I174" s="268" t="s">
        <v>328</v>
      </c>
      <c r="J174" s="268">
        <v>50</v>
      </c>
      <c r="K174" s="316"/>
    </row>
    <row r="175" spans="2:11" s="1" customFormat="1" ht="15" customHeight="1">
      <c r="B175" s="293"/>
      <c r="C175" s="268" t="s">
        <v>353</v>
      </c>
      <c r="D175" s="268"/>
      <c r="E175" s="268"/>
      <c r="F175" s="291" t="s">
        <v>332</v>
      </c>
      <c r="G175" s="268"/>
      <c r="H175" s="268" t="s">
        <v>393</v>
      </c>
      <c r="I175" s="268" t="s">
        <v>328</v>
      </c>
      <c r="J175" s="268">
        <v>50</v>
      </c>
      <c r="K175" s="316"/>
    </row>
    <row r="176" spans="2:11" s="1" customFormat="1" ht="15" customHeight="1">
      <c r="B176" s="293"/>
      <c r="C176" s="268" t="s">
        <v>351</v>
      </c>
      <c r="D176" s="268"/>
      <c r="E176" s="268"/>
      <c r="F176" s="291" t="s">
        <v>332</v>
      </c>
      <c r="G176" s="268"/>
      <c r="H176" s="268" t="s">
        <v>393</v>
      </c>
      <c r="I176" s="268" t="s">
        <v>328</v>
      </c>
      <c r="J176" s="268">
        <v>50</v>
      </c>
      <c r="K176" s="316"/>
    </row>
    <row r="177" spans="2:11" s="1" customFormat="1" ht="15" customHeight="1">
      <c r="B177" s="293"/>
      <c r="C177" s="268" t="s">
        <v>102</v>
      </c>
      <c r="D177" s="268"/>
      <c r="E177" s="268"/>
      <c r="F177" s="291" t="s">
        <v>326</v>
      </c>
      <c r="G177" s="268"/>
      <c r="H177" s="268" t="s">
        <v>394</v>
      </c>
      <c r="I177" s="268" t="s">
        <v>395</v>
      </c>
      <c r="J177" s="268"/>
      <c r="K177" s="316"/>
    </row>
    <row r="178" spans="2:11" s="1" customFormat="1" ht="15" customHeight="1">
      <c r="B178" s="293"/>
      <c r="C178" s="268" t="s">
        <v>60</v>
      </c>
      <c r="D178" s="268"/>
      <c r="E178" s="268"/>
      <c r="F178" s="291" t="s">
        <v>326</v>
      </c>
      <c r="G178" s="268"/>
      <c r="H178" s="268" t="s">
        <v>396</v>
      </c>
      <c r="I178" s="268" t="s">
        <v>397</v>
      </c>
      <c r="J178" s="268">
        <v>1</v>
      </c>
      <c r="K178" s="316"/>
    </row>
    <row r="179" spans="2:11" s="1" customFormat="1" ht="15" customHeight="1">
      <c r="B179" s="293"/>
      <c r="C179" s="268" t="s">
        <v>56</v>
      </c>
      <c r="D179" s="268"/>
      <c r="E179" s="268"/>
      <c r="F179" s="291" t="s">
        <v>326</v>
      </c>
      <c r="G179" s="268"/>
      <c r="H179" s="268" t="s">
        <v>398</v>
      </c>
      <c r="I179" s="268" t="s">
        <v>328</v>
      </c>
      <c r="J179" s="268">
        <v>20</v>
      </c>
      <c r="K179" s="316"/>
    </row>
    <row r="180" spans="2:11" s="1" customFormat="1" ht="15" customHeight="1">
      <c r="B180" s="293"/>
      <c r="C180" s="268" t="s">
        <v>57</v>
      </c>
      <c r="D180" s="268"/>
      <c r="E180" s="268"/>
      <c r="F180" s="291" t="s">
        <v>326</v>
      </c>
      <c r="G180" s="268"/>
      <c r="H180" s="268" t="s">
        <v>399</v>
      </c>
      <c r="I180" s="268" t="s">
        <v>328</v>
      </c>
      <c r="J180" s="268">
        <v>255</v>
      </c>
      <c r="K180" s="316"/>
    </row>
    <row r="181" spans="2:11" s="1" customFormat="1" ht="15" customHeight="1">
      <c r="B181" s="293"/>
      <c r="C181" s="268" t="s">
        <v>103</v>
      </c>
      <c r="D181" s="268"/>
      <c r="E181" s="268"/>
      <c r="F181" s="291" t="s">
        <v>326</v>
      </c>
      <c r="G181" s="268"/>
      <c r="H181" s="268" t="s">
        <v>290</v>
      </c>
      <c r="I181" s="268" t="s">
        <v>328</v>
      </c>
      <c r="J181" s="268">
        <v>10</v>
      </c>
      <c r="K181" s="316"/>
    </row>
    <row r="182" spans="2:11" s="1" customFormat="1" ht="15" customHeight="1">
      <c r="B182" s="293"/>
      <c r="C182" s="268" t="s">
        <v>104</v>
      </c>
      <c r="D182" s="268"/>
      <c r="E182" s="268"/>
      <c r="F182" s="291" t="s">
        <v>326</v>
      </c>
      <c r="G182" s="268"/>
      <c r="H182" s="268" t="s">
        <v>400</v>
      </c>
      <c r="I182" s="268" t="s">
        <v>361</v>
      </c>
      <c r="J182" s="268"/>
      <c r="K182" s="316"/>
    </row>
    <row r="183" spans="2:11" s="1" customFormat="1" ht="15" customHeight="1">
      <c r="B183" s="293"/>
      <c r="C183" s="268" t="s">
        <v>401</v>
      </c>
      <c r="D183" s="268"/>
      <c r="E183" s="268"/>
      <c r="F183" s="291" t="s">
        <v>326</v>
      </c>
      <c r="G183" s="268"/>
      <c r="H183" s="268" t="s">
        <v>402</v>
      </c>
      <c r="I183" s="268" t="s">
        <v>361</v>
      </c>
      <c r="J183" s="268"/>
      <c r="K183" s="316"/>
    </row>
    <row r="184" spans="2:11" s="1" customFormat="1" ht="15" customHeight="1">
      <c r="B184" s="293"/>
      <c r="C184" s="268" t="s">
        <v>390</v>
      </c>
      <c r="D184" s="268"/>
      <c r="E184" s="268"/>
      <c r="F184" s="291" t="s">
        <v>326</v>
      </c>
      <c r="G184" s="268"/>
      <c r="H184" s="268" t="s">
        <v>403</v>
      </c>
      <c r="I184" s="268" t="s">
        <v>361</v>
      </c>
      <c r="J184" s="268"/>
      <c r="K184" s="316"/>
    </row>
    <row r="185" spans="2:11" s="1" customFormat="1" ht="15" customHeight="1">
      <c r="B185" s="293"/>
      <c r="C185" s="268" t="s">
        <v>107</v>
      </c>
      <c r="D185" s="268"/>
      <c r="E185" s="268"/>
      <c r="F185" s="291" t="s">
        <v>332</v>
      </c>
      <c r="G185" s="268"/>
      <c r="H185" s="268" t="s">
        <v>404</v>
      </c>
      <c r="I185" s="268" t="s">
        <v>328</v>
      </c>
      <c r="J185" s="268">
        <v>50</v>
      </c>
      <c r="K185" s="316"/>
    </row>
    <row r="186" spans="2:11" s="1" customFormat="1" ht="15" customHeight="1">
      <c r="B186" s="293"/>
      <c r="C186" s="268" t="s">
        <v>405</v>
      </c>
      <c r="D186" s="268"/>
      <c r="E186" s="268"/>
      <c r="F186" s="291" t="s">
        <v>332</v>
      </c>
      <c r="G186" s="268"/>
      <c r="H186" s="268" t="s">
        <v>406</v>
      </c>
      <c r="I186" s="268" t="s">
        <v>407</v>
      </c>
      <c r="J186" s="268"/>
      <c r="K186" s="316"/>
    </row>
    <row r="187" spans="2:11" s="1" customFormat="1" ht="15" customHeight="1">
      <c r="B187" s="293"/>
      <c r="C187" s="268" t="s">
        <v>408</v>
      </c>
      <c r="D187" s="268"/>
      <c r="E187" s="268"/>
      <c r="F187" s="291" t="s">
        <v>332</v>
      </c>
      <c r="G187" s="268"/>
      <c r="H187" s="268" t="s">
        <v>409</v>
      </c>
      <c r="I187" s="268" t="s">
        <v>407</v>
      </c>
      <c r="J187" s="268"/>
      <c r="K187" s="316"/>
    </row>
    <row r="188" spans="2:11" s="1" customFormat="1" ht="15" customHeight="1">
      <c r="B188" s="293"/>
      <c r="C188" s="268" t="s">
        <v>410</v>
      </c>
      <c r="D188" s="268"/>
      <c r="E188" s="268"/>
      <c r="F188" s="291" t="s">
        <v>332</v>
      </c>
      <c r="G188" s="268"/>
      <c r="H188" s="268" t="s">
        <v>411</v>
      </c>
      <c r="I188" s="268" t="s">
        <v>407</v>
      </c>
      <c r="J188" s="268"/>
      <c r="K188" s="316"/>
    </row>
    <row r="189" spans="2:11" s="1" customFormat="1" ht="15" customHeight="1">
      <c r="B189" s="293"/>
      <c r="C189" s="329" t="s">
        <v>412</v>
      </c>
      <c r="D189" s="268"/>
      <c r="E189" s="268"/>
      <c r="F189" s="291" t="s">
        <v>332</v>
      </c>
      <c r="G189" s="268"/>
      <c r="H189" s="268" t="s">
        <v>413</v>
      </c>
      <c r="I189" s="268" t="s">
        <v>414</v>
      </c>
      <c r="J189" s="330" t="s">
        <v>415</v>
      </c>
      <c r="K189" s="316"/>
    </row>
    <row r="190" spans="2:11" s="1" customFormat="1" ht="15" customHeight="1">
      <c r="B190" s="293"/>
      <c r="C190" s="329" t="s">
        <v>45</v>
      </c>
      <c r="D190" s="268"/>
      <c r="E190" s="268"/>
      <c r="F190" s="291" t="s">
        <v>326</v>
      </c>
      <c r="G190" s="268"/>
      <c r="H190" s="265" t="s">
        <v>416</v>
      </c>
      <c r="I190" s="268" t="s">
        <v>417</v>
      </c>
      <c r="J190" s="268"/>
      <c r="K190" s="316"/>
    </row>
    <row r="191" spans="2:11" s="1" customFormat="1" ht="15" customHeight="1">
      <c r="B191" s="293"/>
      <c r="C191" s="329" t="s">
        <v>418</v>
      </c>
      <c r="D191" s="268"/>
      <c r="E191" s="268"/>
      <c r="F191" s="291" t="s">
        <v>326</v>
      </c>
      <c r="G191" s="268"/>
      <c r="H191" s="268" t="s">
        <v>419</v>
      </c>
      <c r="I191" s="268" t="s">
        <v>361</v>
      </c>
      <c r="J191" s="268"/>
      <c r="K191" s="316"/>
    </row>
    <row r="192" spans="2:11" s="1" customFormat="1" ht="15" customHeight="1">
      <c r="B192" s="293"/>
      <c r="C192" s="329" t="s">
        <v>420</v>
      </c>
      <c r="D192" s="268"/>
      <c r="E192" s="268"/>
      <c r="F192" s="291" t="s">
        <v>326</v>
      </c>
      <c r="G192" s="268"/>
      <c r="H192" s="268" t="s">
        <v>421</v>
      </c>
      <c r="I192" s="268" t="s">
        <v>361</v>
      </c>
      <c r="J192" s="268"/>
      <c r="K192" s="316"/>
    </row>
    <row r="193" spans="2:11" s="1" customFormat="1" ht="15" customHeight="1">
      <c r="B193" s="293"/>
      <c r="C193" s="329" t="s">
        <v>422</v>
      </c>
      <c r="D193" s="268"/>
      <c r="E193" s="268"/>
      <c r="F193" s="291" t="s">
        <v>332</v>
      </c>
      <c r="G193" s="268"/>
      <c r="H193" s="268" t="s">
        <v>423</v>
      </c>
      <c r="I193" s="268" t="s">
        <v>361</v>
      </c>
      <c r="J193" s="268"/>
      <c r="K193" s="316"/>
    </row>
    <row r="194" spans="2:11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pans="2:11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424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32" t="s">
        <v>425</v>
      </c>
      <c r="D200" s="332"/>
      <c r="E200" s="332"/>
      <c r="F200" s="332" t="s">
        <v>426</v>
      </c>
      <c r="G200" s="333"/>
      <c r="H200" s="332" t="s">
        <v>427</v>
      </c>
      <c r="I200" s="332"/>
      <c r="J200" s="332"/>
      <c r="K200" s="260"/>
    </row>
    <row r="201" spans="2:1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pans="2:11" s="1" customFormat="1" ht="15" customHeight="1">
      <c r="B202" s="293"/>
      <c r="C202" s="268" t="s">
        <v>417</v>
      </c>
      <c r="D202" s="268"/>
      <c r="E202" s="268"/>
      <c r="F202" s="291" t="s">
        <v>46</v>
      </c>
      <c r="G202" s="268"/>
      <c r="H202" s="268" t="s">
        <v>428</v>
      </c>
      <c r="I202" s="268"/>
      <c r="J202" s="268"/>
      <c r="K202" s="316"/>
    </row>
    <row r="203" spans="2:11" s="1" customFormat="1" ht="15" customHeight="1">
      <c r="B203" s="293"/>
      <c r="C203" s="268"/>
      <c r="D203" s="268"/>
      <c r="E203" s="268"/>
      <c r="F203" s="291" t="s">
        <v>47</v>
      </c>
      <c r="G203" s="268"/>
      <c r="H203" s="268" t="s">
        <v>429</v>
      </c>
      <c r="I203" s="268"/>
      <c r="J203" s="268"/>
      <c r="K203" s="316"/>
    </row>
    <row r="204" spans="2:11" s="1" customFormat="1" ht="15" customHeight="1">
      <c r="B204" s="293"/>
      <c r="C204" s="268"/>
      <c r="D204" s="268"/>
      <c r="E204" s="268"/>
      <c r="F204" s="291" t="s">
        <v>50</v>
      </c>
      <c r="G204" s="268"/>
      <c r="H204" s="268" t="s">
        <v>430</v>
      </c>
      <c r="I204" s="268"/>
      <c r="J204" s="268"/>
      <c r="K204" s="316"/>
    </row>
    <row r="205" spans="2:11" s="1" customFormat="1" ht="15" customHeight="1">
      <c r="B205" s="293"/>
      <c r="C205" s="268"/>
      <c r="D205" s="268"/>
      <c r="E205" s="268"/>
      <c r="F205" s="291" t="s">
        <v>48</v>
      </c>
      <c r="G205" s="268"/>
      <c r="H205" s="268" t="s">
        <v>431</v>
      </c>
      <c r="I205" s="268"/>
      <c r="J205" s="268"/>
      <c r="K205" s="316"/>
    </row>
    <row r="206" spans="2:11" s="1" customFormat="1" ht="15" customHeight="1">
      <c r="B206" s="293"/>
      <c r="C206" s="268"/>
      <c r="D206" s="268"/>
      <c r="E206" s="268"/>
      <c r="F206" s="291" t="s">
        <v>49</v>
      </c>
      <c r="G206" s="268"/>
      <c r="H206" s="268" t="s">
        <v>432</v>
      </c>
      <c r="I206" s="268"/>
      <c r="J206" s="268"/>
      <c r="K206" s="316"/>
    </row>
    <row r="207" spans="2:11" s="1" customFormat="1" ht="15" customHeight="1">
      <c r="B207" s="293"/>
      <c r="C207" s="268"/>
      <c r="D207" s="268"/>
      <c r="E207" s="268"/>
      <c r="F207" s="291"/>
      <c r="G207" s="268"/>
      <c r="H207" s="268"/>
      <c r="I207" s="268"/>
      <c r="J207" s="268"/>
      <c r="K207" s="316"/>
    </row>
    <row r="208" spans="2:11" s="1" customFormat="1" ht="15" customHeight="1">
      <c r="B208" s="293"/>
      <c r="C208" s="268" t="s">
        <v>373</v>
      </c>
      <c r="D208" s="268"/>
      <c r="E208" s="268"/>
      <c r="F208" s="291" t="s">
        <v>81</v>
      </c>
      <c r="G208" s="268"/>
      <c r="H208" s="268" t="s">
        <v>433</v>
      </c>
      <c r="I208" s="268"/>
      <c r="J208" s="268"/>
      <c r="K208" s="316"/>
    </row>
    <row r="209" spans="2:11" s="1" customFormat="1" ht="15" customHeight="1">
      <c r="B209" s="293"/>
      <c r="C209" s="268"/>
      <c r="D209" s="268"/>
      <c r="E209" s="268"/>
      <c r="F209" s="291" t="s">
        <v>268</v>
      </c>
      <c r="G209" s="268"/>
      <c r="H209" s="268" t="s">
        <v>269</v>
      </c>
      <c r="I209" s="268"/>
      <c r="J209" s="268"/>
      <c r="K209" s="316"/>
    </row>
    <row r="210" spans="2:11" s="1" customFormat="1" ht="15" customHeight="1">
      <c r="B210" s="293"/>
      <c r="C210" s="268"/>
      <c r="D210" s="268"/>
      <c r="E210" s="268"/>
      <c r="F210" s="291" t="s">
        <v>266</v>
      </c>
      <c r="G210" s="268"/>
      <c r="H210" s="268" t="s">
        <v>434</v>
      </c>
      <c r="I210" s="268"/>
      <c r="J210" s="268"/>
      <c r="K210" s="316"/>
    </row>
    <row r="211" spans="2:11" s="1" customFormat="1" ht="15" customHeight="1">
      <c r="B211" s="334"/>
      <c r="C211" s="268"/>
      <c r="D211" s="268"/>
      <c r="E211" s="268"/>
      <c r="F211" s="291" t="s">
        <v>270</v>
      </c>
      <c r="G211" s="329"/>
      <c r="H211" s="320" t="s">
        <v>271</v>
      </c>
      <c r="I211" s="320"/>
      <c r="J211" s="320"/>
      <c r="K211" s="335"/>
    </row>
    <row r="212" spans="2:11" s="1" customFormat="1" ht="15" customHeight="1">
      <c r="B212" s="334"/>
      <c r="C212" s="268"/>
      <c r="D212" s="268"/>
      <c r="E212" s="268"/>
      <c r="F212" s="291" t="s">
        <v>272</v>
      </c>
      <c r="G212" s="329"/>
      <c r="H212" s="320" t="s">
        <v>435</v>
      </c>
      <c r="I212" s="320"/>
      <c r="J212" s="320"/>
      <c r="K212" s="335"/>
    </row>
    <row r="213" spans="2:11" s="1" customFormat="1" ht="15" customHeight="1">
      <c r="B213" s="334"/>
      <c r="C213" s="268"/>
      <c r="D213" s="268"/>
      <c r="E213" s="268"/>
      <c r="F213" s="291"/>
      <c r="G213" s="329"/>
      <c r="H213" s="320"/>
      <c r="I213" s="320"/>
      <c r="J213" s="320"/>
      <c r="K213" s="335"/>
    </row>
    <row r="214" spans="2:11" s="1" customFormat="1" ht="15" customHeight="1">
      <c r="B214" s="334"/>
      <c r="C214" s="268" t="s">
        <v>397</v>
      </c>
      <c r="D214" s="268"/>
      <c r="E214" s="268"/>
      <c r="F214" s="291">
        <v>1</v>
      </c>
      <c r="G214" s="329"/>
      <c r="H214" s="320" t="s">
        <v>436</v>
      </c>
      <c r="I214" s="320"/>
      <c r="J214" s="320"/>
      <c r="K214" s="335"/>
    </row>
    <row r="215" spans="2:11" s="1" customFormat="1" ht="15" customHeight="1">
      <c r="B215" s="334"/>
      <c r="C215" s="268"/>
      <c r="D215" s="268"/>
      <c r="E215" s="268"/>
      <c r="F215" s="291">
        <v>2</v>
      </c>
      <c r="G215" s="329"/>
      <c r="H215" s="320" t="s">
        <v>437</v>
      </c>
      <c r="I215" s="320"/>
      <c r="J215" s="320"/>
      <c r="K215" s="335"/>
    </row>
    <row r="216" spans="2:11" s="1" customFormat="1" ht="15" customHeight="1">
      <c r="B216" s="334"/>
      <c r="C216" s="268"/>
      <c r="D216" s="268"/>
      <c r="E216" s="268"/>
      <c r="F216" s="291">
        <v>3</v>
      </c>
      <c r="G216" s="329"/>
      <c r="H216" s="320" t="s">
        <v>438</v>
      </c>
      <c r="I216" s="320"/>
      <c r="J216" s="320"/>
      <c r="K216" s="335"/>
    </row>
    <row r="217" spans="2:11" s="1" customFormat="1" ht="15" customHeight="1">
      <c r="B217" s="334"/>
      <c r="C217" s="268"/>
      <c r="D217" s="268"/>
      <c r="E217" s="268"/>
      <c r="F217" s="291">
        <v>4</v>
      </c>
      <c r="G217" s="329"/>
      <c r="H217" s="320" t="s">
        <v>439</v>
      </c>
      <c r="I217" s="320"/>
      <c r="J217" s="320"/>
      <c r="K217" s="335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Purkrábek Tomáš Ing.</dc:creator>
  <cp:keywords/>
  <dc:description/>
  <cp:lastModifiedBy>Purkrábek Tomáš Ing.</cp:lastModifiedBy>
  <dcterms:created xsi:type="dcterms:W3CDTF">2023-08-18T06:45:31Z</dcterms:created>
  <dcterms:modified xsi:type="dcterms:W3CDTF">2023-08-18T06:45:36Z</dcterms:modified>
  <cp:category/>
  <cp:version/>
  <cp:contentType/>
  <cp:contentStatus/>
</cp:coreProperties>
</file>