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install\SPU\Údržby 2023\Údržba HOZ Třeboňsko\"/>
    </mc:Choice>
  </mc:AlternateContent>
  <bookViews>
    <workbookView xWindow="0" yWindow="0" windowWidth="0" windowHeight="0"/>
  </bookViews>
  <sheets>
    <sheet name="Rekapitulace stavby" sheetId="1" r:id="rId1"/>
    <sheet name="2023-207-0421 - SO1 Údržb..." sheetId="2" r:id="rId2"/>
    <sheet name="2023-207-0601 - SO2 Údržb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'2023-207-0421 - SO1 Údržb...'!$C$82:$L$119</definedName>
    <definedName name="_xlnm.Print_Area" localSheetId="1">'2023-207-0421 - SO1 Údržb...'!$C$4:$K$41,'2023-207-0421 - SO1 Údržb...'!$C$47:$K$64,'2023-207-0421 - SO1 Údržb...'!$C$70:$L$119</definedName>
    <definedName name="_xlnm.Print_Titles" localSheetId="1">'2023-207-0421 - SO1 Údržb...'!$82:$82</definedName>
    <definedName name="_xlnm._FilterDatabase" localSheetId="2" hidden="1">'2023-207-0601 - SO2 Údržb...'!$C$82:$L$119</definedName>
    <definedName name="_xlnm.Print_Area" localSheetId="2">'2023-207-0601 - SO2 Údržb...'!$C$4:$K$41,'2023-207-0601 - SO2 Údržb...'!$C$47:$K$64,'2023-207-0601 - SO2 Údržb...'!$C$70:$L$119</definedName>
    <definedName name="_xlnm.Print_Titles" localSheetId="2">'2023-207-0601 - SO2 Údržb...'!$82:$82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K39"/>
  <c r="K38"/>
  <c i="1" r="BA56"/>
  <c i="3" r="K37"/>
  <c i="1" r="AZ56"/>
  <c i="3" r="BI116"/>
  <c r="BH116"/>
  <c r="BG116"/>
  <c r="BF116"/>
  <c r="X116"/>
  <c r="V116"/>
  <c r="T116"/>
  <c r="P116"/>
  <c r="BI112"/>
  <c r="BH112"/>
  <c r="BG112"/>
  <c r="BF112"/>
  <c r="X112"/>
  <c r="V112"/>
  <c r="T112"/>
  <c r="P112"/>
  <c r="BI108"/>
  <c r="BH108"/>
  <c r="BG108"/>
  <c r="BF108"/>
  <c r="X108"/>
  <c r="V108"/>
  <c r="T108"/>
  <c r="P108"/>
  <c r="BI104"/>
  <c r="BH104"/>
  <c r="BG104"/>
  <c r="BF104"/>
  <c r="X104"/>
  <c r="V104"/>
  <c r="T104"/>
  <c r="P104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J80"/>
  <c r="F77"/>
  <c r="E75"/>
  <c r="J57"/>
  <c r="F54"/>
  <c r="E52"/>
  <c r="J21"/>
  <c r="E21"/>
  <c r="J56"/>
  <c r="J20"/>
  <c r="J18"/>
  <c r="E18"/>
  <c r="F57"/>
  <c r="J17"/>
  <c r="J15"/>
  <c r="E15"/>
  <c r="F79"/>
  <c r="J14"/>
  <c r="J12"/>
  <c r="J77"/>
  <c r="E7"/>
  <c r="E73"/>
  <c i="2" r="K39"/>
  <c r="K38"/>
  <c i="1" r="BA55"/>
  <c i="2" r="K37"/>
  <c i="1" r="AZ55"/>
  <c i="2" r="BI116"/>
  <c r="BH116"/>
  <c r="BG116"/>
  <c r="BF116"/>
  <c r="X116"/>
  <c r="V116"/>
  <c r="T116"/>
  <c r="P116"/>
  <c r="BI112"/>
  <c r="BH112"/>
  <c r="BG112"/>
  <c r="BF112"/>
  <c r="X112"/>
  <c r="V112"/>
  <c r="T112"/>
  <c r="P112"/>
  <c r="BI108"/>
  <c r="BH108"/>
  <c r="BG108"/>
  <c r="BF108"/>
  <c r="X108"/>
  <c r="V108"/>
  <c r="T108"/>
  <c r="P108"/>
  <c r="BI104"/>
  <c r="BH104"/>
  <c r="BG104"/>
  <c r="BF104"/>
  <c r="X104"/>
  <c r="V104"/>
  <c r="T104"/>
  <c r="P104"/>
  <c r="BI100"/>
  <c r="BH100"/>
  <c r="BG100"/>
  <c r="BF100"/>
  <c r="X100"/>
  <c r="V100"/>
  <c r="T100"/>
  <c r="P100"/>
  <c r="BI96"/>
  <c r="BH96"/>
  <c r="BG96"/>
  <c r="BF96"/>
  <c r="X96"/>
  <c r="V96"/>
  <c r="T96"/>
  <c r="P96"/>
  <c r="BI92"/>
  <c r="BH92"/>
  <c r="BG92"/>
  <c r="BF92"/>
  <c r="X92"/>
  <c r="V92"/>
  <c r="T92"/>
  <c r="P92"/>
  <c r="BI86"/>
  <c r="BH86"/>
  <c r="BG86"/>
  <c r="BF86"/>
  <c r="X86"/>
  <c r="V86"/>
  <c r="T86"/>
  <c r="P86"/>
  <c r="J80"/>
  <c r="F77"/>
  <c r="E75"/>
  <c r="J57"/>
  <c r="F54"/>
  <c r="E52"/>
  <c r="J21"/>
  <c r="E21"/>
  <c r="J79"/>
  <c r="J20"/>
  <c r="J18"/>
  <c r="E18"/>
  <c r="F80"/>
  <c r="J17"/>
  <c r="J15"/>
  <c r="E15"/>
  <c r="F79"/>
  <c r="J14"/>
  <c r="J12"/>
  <c r="J77"/>
  <c r="E7"/>
  <c r="E73"/>
  <c i="1" r="L50"/>
  <c r="AM50"/>
  <c r="AM49"/>
  <c r="L49"/>
  <c r="AM47"/>
  <c r="L47"/>
  <c r="L45"/>
  <c r="L44"/>
  <c i="3" r="BK112"/>
  <c i="2" r="F36"/>
  <c i="3" r="R86"/>
  <c r="K98"/>
  <c r="BE98"/>
  <c i="2" r="F39"/>
  <c i="3" r="BK116"/>
  <c i="2" r="F37"/>
  <c i="3" r="R108"/>
  <c i="2" r="Q100"/>
  <c i="3" r="R94"/>
  <c r="R112"/>
  <c i="2" r="Q108"/>
  <c r="Q92"/>
  <c r="BK86"/>
  <c i="3" r="Q90"/>
  <c r="K104"/>
  <c r="BE104"/>
  <c i="2" r="Q96"/>
  <c i="3" r="R90"/>
  <c i="2" r="BK108"/>
  <c i="3" r="R98"/>
  <c i="2" r="R108"/>
  <c i="3" r="Q98"/>
  <c r="K108"/>
  <c r="BE108"/>
  <c i="2" r="R92"/>
  <c r="Q116"/>
  <c r="BK92"/>
  <c i="3" r="Q112"/>
  <c i="2" r="R112"/>
  <c r="K116"/>
  <c r="BE116"/>
  <c r="R100"/>
  <c r="BK104"/>
  <c i="3" r="R104"/>
  <c i="2" r="BK96"/>
  <c i="3" r="K90"/>
  <c r="BE90"/>
  <c i="2" r="R96"/>
  <c r="BK100"/>
  <c i="3" r="Q94"/>
  <c r="Q86"/>
  <c i="2" r="R116"/>
  <c i="3" r="Q104"/>
  <c r="Q108"/>
  <c i="2" r="F38"/>
  <c r="BK112"/>
  <c i="3" r="Q116"/>
  <c i="1" r="AU54"/>
  <c i="3" r="BK86"/>
  <c i="2" r="Q104"/>
  <c r="R104"/>
  <c i="3" r="R116"/>
  <c i="2" r="Q112"/>
  <c r="R86"/>
  <c r="K36"/>
  <c r="Q86"/>
  <c i="3" r="K94"/>
  <c r="BE94"/>
  <c i="2" l="1" r="V85"/>
  <c r="V84"/>
  <c r="V83"/>
  <c r="Q85"/>
  <c r="Q84"/>
  <c r="Q83"/>
  <c r="I61"/>
  <c r="K30"/>
  <c i="1" r="AS55"/>
  <c i="2" r="R85"/>
  <c r="R84"/>
  <c r="R83"/>
  <c r="J61"/>
  <c r="K31"/>
  <c i="1" r="AT55"/>
  <c i="2" r="X85"/>
  <c r="X84"/>
  <c r="X83"/>
  <c i="3" r="V85"/>
  <c r="V84"/>
  <c r="V83"/>
  <c r="T85"/>
  <c r="T84"/>
  <c r="T83"/>
  <c i="1" r="AW56"/>
  <c i="3" r="Q85"/>
  <c r="I63"/>
  <c r="X85"/>
  <c r="X84"/>
  <c r="X83"/>
  <c i="2" r="T85"/>
  <c r="T84"/>
  <c r="T83"/>
  <c i="1" r="AW55"/>
  <c i="3" r="R85"/>
  <c r="R84"/>
  <c r="R83"/>
  <c r="J61"/>
  <c r="K31"/>
  <c i="1" r="AT56"/>
  <c i="2" r="I62"/>
  <c i="3" r="J54"/>
  <c r="F56"/>
  <c r="F80"/>
  <c r="J79"/>
  <c r="E50"/>
  <c i="2" r="E50"/>
  <c r="J54"/>
  <c r="F56"/>
  <c r="J56"/>
  <c r="F57"/>
  <c i="1" r="AY55"/>
  <c r="BC55"/>
  <c r="BD55"/>
  <c r="BE55"/>
  <c r="BF55"/>
  <c i="3" r="K112"/>
  <c r="BE112"/>
  <c i="2" r="K86"/>
  <c r="BE86"/>
  <c i="3" r="K116"/>
  <c r="BE116"/>
  <c r="F36"/>
  <c i="1" r="BC56"/>
  <c r="BC54"/>
  <c r="AY54"/>
  <c r="AK30"/>
  <c i="2" r="K104"/>
  <c r="BE104"/>
  <c r="K112"/>
  <c r="BE112"/>
  <c i="3" r="BK108"/>
  <c r="BK98"/>
  <c r="BK94"/>
  <c i="2" r="BK116"/>
  <c r="BK85"/>
  <c r="K85"/>
  <c r="K63"/>
  <c i="3" r="F38"/>
  <c i="1" r="BE56"/>
  <c r="BE54"/>
  <c r="BA54"/>
  <c i="2" r="K96"/>
  <c r="BE96"/>
  <c i="3" r="BK90"/>
  <c i="2" r="K100"/>
  <c r="BE100"/>
  <c r="K92"/>
  <c r="BE92"/>
  <c r="K108"/>
  <c r="BE108"/>
  <c i="3" r="BK104"/>
  <c r="K86"/>
  <c r="BE86"/>
  <c r="F37"/>
  <c i="1" r="BD56"/>
  <c r="BD54"/>
  <c r="W31"/>
  <c i="3" r="K36"/>
  <c i="1" r="AY56"/>
  <c i="3" r="F39"/>
  <c i="1" r="BF56"/>
  <c r="BF54"/>
  <c r="W33"/>
  <c i="2" l="1" r="BK84"/>
  <c r="K84"/>
  <c r="K62"/>
  <c r="J62"/>
  <c r="I63"/>
  <c i="3" r="J63"/>
  <c r="J62"/>
  <c r="Q84"/>
  <c r="I62"/>
  <c i="2" r="J63"/>
  <c i="3" r="BK85"/>
  <c r="K85"/>
  <c r="K63"/>
  <c i="2" r="BK83"/>
  <c r="K83"/>
  <c r="K61"/>
  <c i="1" r="AT54"/>
  <c r="AW54"/>
  <c r="W32"/>
  <c i="3" r="K35"/>
  <c i="1" r="AX56"/>
  <c r="AV56"/>
  <c r="AZ54"/>
  <c i="2" r="F35"/>
  <c i="1" r="BB55"/>
  <c r="W30"/>
  <c i="3" r="F35"/>
  <c i="1" r="BB56"/>
  <c i="2" r="K35"/>
  <c i="1" r="AX55"/>
  <c r="AV55"/>
  <c i="3" l="1" r="BK84"/>
  <c r="K84"/>
  <c r="K62"/>
  <c r="Q83"/>
  <c r="I61"/>
  <c r="K30"/>
  <c i="1" r="AS56"/>
  <c r="BB54"/>
  <c r="AX54"/>
  <c r="AK29"/>
  <c i="2" r="K32"/>
  <c i="1" r="AG55"/>
  <c r="AS54"/>
  <c i="3" l="1" r="BK83"/>
  <c r="K83"/>
  <c r="K61"/>
  <c i="2" r="K41"/>
  <c i="1" r="AN55"/>
  <c r="W29"/>
  <c r="AV54"/>
  <c i="3" l="1" r="K32"/>
  <c i="1" r="AG56"/>
  <c i="3" l="1" r="K41"/>
  <c i="1"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<sst xmlns="http://schemas.openxmlformats.org/spreadsheetml/2006/main">
  <si>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</si>
  <si>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</si>
  <si>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</si>
  <si>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</si>
  <si>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</si>
  <si>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</si>
  <si>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{cfda57ec-0b06-410b-b29e-2b7607583e0a}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</si>
  <si>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</si>
  <si>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</si>
  <si>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</si>
  <si>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</si>
  <si>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</si>
  <si>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</si>
  <si>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</si>
  <si>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</si>
  <si>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2023-207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</si>
  <si>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</si>
  <si>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</si>
  <si>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Třeboňsko</t>
  </si>
  <si>
    <t>KSO:</t>
  </si>
  <si>
    <t/>
  </si>
  <si>
    <t>CC-CZ:</t>
  </si>
  <si>
    <t>Místo:</t>
  </si>
  <si>
    <t xml:space="preserve">Libořezy, Žíteč, Třeboń </t>
  </si>
  <si>
    <t>Datum:</t>
  </si>
  <si>
    <t>14. 8. 2023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</si>
  <si>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</si>
  <si>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</si>
  <si>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</si>
  <si>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</si>
  <si>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</si>
  <si>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</si>
  <si>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</si>
  <si>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Zpracovatel:</t>
  </si>
  <si>
    <t>Bc. Karel Janeček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</si>
  <si>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</si>
  <si>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</si>
  <si>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</si>
  <si>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</si>
  <si>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</si>
  <si>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</si>
  <si>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</si>
  <si>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</si>
  <si>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</si>
  <si>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</si>
  <si>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</si>
  <si>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</si>
  <si>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</si>
  <si>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</si>
  <si>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</si>
  <si>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</si>
  <si>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</si>
  <si>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</si>
  <si>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</si>
  <si>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</si>
  <si>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</si>
  <si>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</si>
  <si>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</si>
  <si>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</si>
  <si>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</si>
  <si>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</si>
  <si>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</si>
  <si>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</si>
  <si>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</si>
  <si>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</si>
  <si>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</si>
  <si>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</si>
  <si>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</si>
  <si>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</si>
  <si>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</si>
  <si>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</si>
  <si>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</si>
  <si>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</si>
  <si>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</si>
  <si>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</si>
  <si>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</si>
  <si>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</si>
  <si>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</si>
  <si>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2023-207-0421</t>
  </si>
  <si>
    <t xml:space="preserve">SO1 Údržba HOZ Třeboň I.  2070000421-11201000</t>
  </si>
  <si>
    <t>STA</t>
  </si>
  <si>
    <t>1</t>
  </si>
  <si>
    <t>{0ad24859-71c8-4221-a66c-fc13dd63d05f}</t>
  </si>
  <si>
    <t>2</t>
  </si>
  <si>
    <t>2023-207-0601</t>
  </si>
  <si>
    <t>SO2 Údržba HOZ Třeboň IV-2 2070000601-11201000</t>
  </si>
  <si>
    <t>{42840b2b-5a84-4e89-bfe9-9bfbabafbd09}</t>
  </si>
  <si>
    <t>KRYCÍ LIST SOUPISU PRACÍ</t>
  </si>
  <si>
    <t>Objekt:</t>
  </si>
  <si>
    <t xml:space="preserve">2023-207-0421 - SO1 Údržba HOZ Třeboň I.  2070000421-11201000</t>
  </si>
  <si>
    <t xml:space="preserve">Třeboń 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</si>
  <si>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</si>
  <si>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</si>
  <si>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</si>
  <si>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</si>
  <si>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</si>
  <si>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</si>
  <si>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</si>
  <si>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</si>
  <si>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</si>
  <si>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</si>
  <si>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</si>
  <si>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</si>
  <si>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</si>
  <si>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</si>
  <si>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</si>
  <si>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</si>
  <si>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</si>
  <si>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</si>
  <si>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</si>
  <si>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</si>
  <si>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</si>
  <si>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</si>
  <si>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</si>
  <si>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</si>
  <si>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</si>
  <si>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</si>
  <si>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</si>
  <si>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</si>
  <si>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</si>
  <si>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</si>
  <si>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</si>
  <si>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</si>
  <si>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111103312</t>
  </si>
  <si>
    <t>Kosení po vegetačním období divokého porostu středně hustého</t>
  </si>
  <si>
    <t>ha</t>
  </si>
  <si>
    <t>CS ÚRS 2023 02</t>
  </si>
  <si>
    <t>4</t>
  </si>
  <si>
    <t>1552277939</t>
  </si>
  <si>
    <t>PP</t>
  </si>
  <si>
    <t>Kosení travin a vodních rostlin po vegetačním období divokého porostu středně hustého</t>
  </si>
  <si>
    <t>Online PSC</t>
  </si>
  <si>
    <t>https://podminky.urs.cz/item/CS_URS_2023_02/111103312</t>
  </si>
  <si>
    <t>VV</t>
  </si>
  <si>
    <t>180*5/10000</t>
  </si>
  <si>
    <t>250*7/10000</t>
  </si>
  <si>
    <t>Součet</t>
  </si>
  <si>
    <t>111103322</t>
  </si>
  <si>
    <t>Kosení po vegetačním období vodního rostlinstva na břehu středně hustého</t>
  </si>
  <si>
    <t>-1004052540</t>
  </si>
  <si>
    <t>Kosení travin a vodních rostlin po vegetačním období vodního rostlinstva na břehu středně hustého</t>
  </si>
  <si>
    <t>https://podminky.urs.cz/item/CS_URS_2023_02/111103322</t>
  </si>
  <si>
    <t>80*7/10000</t>
  </si>
  <si>
    <t>5</t>
  </si>
  <si>
    <t>111203201</t>
  </si>
  <si>
    <t>Odstranění křovin a stromů s ponecháním kořenů z plochy do 1000 m2</t>
  </si>
  <si>
    <t>m2</t>
  </si>
  <si>
    <t>-1118039051</t>
  </si>
  <si>
    <t>Odstranění křovin a stromů s ponecháním kořenů průměru kmene do 100 mm, při jakémkoliv sklonu terénu mimo LTM, při celkové ploše do 1 000 m2</t>
  </si>
  <si>
    <t>https://podminky.urs.cz/item/CS_URS_2023_02/111203201</t>
  </si>
  <si>
    <t>12+8+25</t>
  </si>
  <si>
    <t>3</t>
  </si>
  <si>
    <t>185803106</t>
  </si>
  <si>
    <t>Shrabání pokoseného divokého porostu s odvozem do 20 km</t>
  </si>
  <si>
    <t>-87493879</t>
  </si>
  <si>
    <t>Shrabání pokoseného porostu a organických naplavenin s odvozem do 20 km divokého porostu</t>
  </si>
  <si>
    <t>https://podminky.urs.cz/item/CS_URS_2023_02/185803106</t>
  </si>
  <si>
    <t>0,265</t>
  </si>
  <si>
    <t>185803107</t>
  </si>
  <si>
    <t>Shrabání pokoseného vodního rostlinstva z břehu i z vody s odvozem do 20 km</t>
  </si>
  <si>
    <t>1604499686</t>
  </si>
  <si>
    <t>Shrabání pokoseného porostu a organických naplavenin s odvozem do 20 km vodního rostlinstva z břehu i z vody</t>
  </si>
  <si>
    <t>https://podminky.urs.cz/item/CS_URS_2023_02/185803107</t>
  </si>
  <si>
    <t>0,056</t>
  </si>
  <si>
    <t>6</t>
  </si>
  <si>
    <t>R-001</t>
  </si>
  <si>
    <t xml:space="preserve">Ekologická likvidace veškeré neupotřeb. dřev. hmoty - z křovin a stromů D kmene do 100 mm - v souladu se zákonem o odpadech č. 541/2020 Sb.v platném znění   </t>
  </si>
  <si>
    <t>1912234046</t>
  </si>
  <si>
    <t xml:space="preserve">Ekologická likvidace veškeré neupotřeb. dřev. hmoty - z křovin a stromů D kmene do 100 mm - v souladu se zákonem o odpadech č. 541/2020 Sb.v platném znění </t>
  </si>
  <si>
    <t>P</t>
  </si>
  <si>
    <t xml:space="preserve">Poznámka k položce:_x000d_
likvidace dřevní hmoty, použije se v případě když nelze pálit (např. štěpkováním, drcením, pálením na místě k tomu určeném a pod)_x000d_
</t>
  </si>
  <si>
    <t>45</t>
  </si>
  <si>
    <t>7</t>
  </si>
  <si>
    <t>R-032</t>
  </si>
  <si>
    <t xml:space="preserve">Ekologická likvidace divokého porostu - v souladu se zákonem  o odpadech č. 541/2020 Sb.v platném znění     </t>
  </si>
  <si>
    <t>-1158889668</t>
  </si>
  <si>
    <t xml:space="preserve">Ekologická likvidace divokého porostu - v souladu se zákonem o odpadech č. 541/2020 Sb.v platném znění </t>
  </si>
  <si>
    <t xml:space="preserve">Poznámka k položce:_x000d_
porost bude zlikvidován např. uložením na skládce TKO, odvozem na bioplynovou stanici, uložením na polní hnojiště apod., položka neřeší vodorovné přemístění porostu_x000d_
</t>
  </si>
  <si>
    <t>8</t>
  </si>
  <si>
    <t>R-033</t>
  </si>
  <si>
    <t xml:space="preserve">Ekologická likvidace vodního porostu - v souladu se zákonem  o odpadech č. 541/2020 Sb.v platném znění     </t>
  </si>
  <si>
    <t>147931761</t>
  </si>
  <si>
    <t xml:space="preserve">Ekologická likvidace vodního porostu - v souladu se zákonem o odpadech č. 541/2020 Sb.v platném znění </t>
  </si>
  <si>
    <t>2023-207-0601 - SO2 Údržba HOZ Třeboň IV-2 2070000601-11201000</t>
  </si>
  <si>
    <t>Libořezy, Žíteč</t>
  </si>
  <si>
    <t>111103223</t>
  </si>
  <si>
    <t>Kosení ve vegetačním období vodního rostlinstva na břehu hustého</t>
  </si>
  <si>
    <t>-1990421420</t>
  </si>
  <si>
    <t>Kosení travin a vodních rostlin ve vegetačním období vodního rostlinstva na břehu hustého</t>
  </si>
  <si>
    <t>https://podminky.urs.cz/item/CS_URS_2023_02/111103223</t>
  </si>
  <si>
    <t>90*7/10000</t>
  </si>
  <si>
    <t>1163682186</t>
  </si>
  <si>
    <t>20+28+32+15+30</t>
  </si>
  <si>
    <t>125703303</t>
  </si>
  <si>
    <t>Čištění melioračních kanálů od naplavenin tl do 250 mm dno zpevněné tvárnicemi</t>
  </si>
  <si>
    <t>m3</t>
  </si>
  <si>
    <t>-990294955</t>
  </si>
  <si>
    <t>Čištění melioračních kanálů s úpravou svahu do výšky naplavené vrstvy tloušťky naplavené vrstvy do 250 mm, se dnem zpevněným tvárnicemi</t>
  </si>
  <si>
    <t>https://podminky.urs.cz/item/CS_URS_2023_02/125703303</t>
  </si>
  <si>
    <t>(1,1+0,5)/2*0,20*21</t>
  </si>
  <si>
    <t>125703313</t>
  </si>
  <si>
    <t>Čištění melioračních kanálů od naplavenin tl přes 250 do 500 mm dno zpevněné tvárnicemi</t>
  </si>
  <si>
    <t>2042302407</t>
  </si>
  <si>
    <t>Čištění melioračních kanálů s úpravou svahu do výšky naplavené vrstvy tloušťky naplavené vrstvy přes 250 do 500 mm, se dnem zpevněným tvárnicemi</t>
  </si>
  <si>
    <t>https://podminky.urs.cz/item/CS_URS_2023_02/125703313</t>
  </si>
  <si>
    <t>(1,1+0,5)/2*0,30*35</t>
  </si>
  <si>
    <t>(0,9+0,5)/2*0,45*60</t>
  </si>
  <si>
    <t>162251102</t>
  </si>
  <si>
    <t>Vodorovné přemístění přes 20 do 50 m výkopku/sypaniny z horniny třídy těžitelnosti I skupiny 1 až 3</t>
  </si>
  <si>
    <t>2071923300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</si>
  <si>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</si>
  <si>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https://podminky.urs.cz/item/CS_URS_2023_02/162251102</t>
  </si>
  <si>
    <t>30,66</t>
  </si>
  <si>
    <t>171151103</t>
  </si>
  <si>
    <t>Uložení sypaniny z hornin soudržných do násypů zhutněných strojně</t>
  </si>
  <si>
    <t>1711218871</t>
  </si>
  <si>
    <t>Uložení sypanin do násypů strojně s rozprostřením sypaniny ve vrstvách a s hrubým urovnáním zhutněných z hornin soudržných jakékoliv třídy těžitelnosti</t>
  </si>
  <si>
    <t>https://podminky.urs.cz/item/CS_URS_2023_02/171151103</t>
  </si>
  <si>
    <t>-1340035526</t>
  </si>
  <si>
    <t>125</t>
  </si>
  <si>
    <t>-1916712747</t>
  </si>
  <si>
    <t>0,063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</si>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</sst>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1" fillId="0" borderId="13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103312" TargetMode="External" /><Relationship Id="rId2" Type="http://schemas.openxmlformats.org/officeDocument/2006/relationships/hyperlink" Target="https://podminky.urs.cz/item/CS_URS_2023_02/111103322" TargetMode="External" /><Relationship Id="rId3" Type="http://schemas.openxmlformats.org/officeDocument/2006/relationships/hyperlink" Target="https://podminky.urs.cz/item/CS_URS_2023_02/111203201" TargetMode="External" /><Relationship Id="rId4" Type="http://schemas.openxmlformats.org/officeDocument/2006/relationships/hyperlink" Target="https://podminky.urs.cz/item/CS_URS_2023_02/185803106" TargetMode="External" /><Relationship Id="rId5" Type="http://schemas.openxmlformats.org/officeDocument/2006/relationships/hyperlink" Target="https://podminky.urs.cz/item/CS_URS_2023_02/185803107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103223" TargetMode="External" /><Relationship Id="rId2" Type="http://schemas.openxmlformats.org/officeDocument/2006/relationships/hyperlink" Target="https://podminky.urs.cz/item/CS_URS_2023_02/111203201" TargetMode="External" /><Relationship Id="rId3" Type="http://schemas.openxmlformats.org/officeDocument/2006/relationships/hyperlink" Target="https://podminky.urs.cz/item/CS_URS_2023_02/125703303" TargetMode="External" /><Relationship Id="rId4" Type="http://schemas.openxmlformats.org/officeDocument/2006/relationships/hyperlink" Target="https://podminky.urs.cz/item/CS_URS_2023_02/125703313" TargetMode="External" /><Relationship Id="rId5" Type="http://schemas.openxmlformats.org/officeDocument/2006/relationships/hyperlink" Target="https://podminky.urs.cz/item/CS_URS_2023_02/162251102" TargetMode="External" /><Relationship Id="rId6" Type="http://schemas.openxmlformats.org/officeDocument/2006/relationships/hyperlink" Target="https://podminky.urs.cz/item/CS_URS_2023_02/171151103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7.71094" style="1" hidden="1" customWidth="1"/>
    <col min="49" max="49" width="27.71094" style="1" hidden="1" customWidth="1"/>
    <col min="50" max="50" width="23.14063" style="1" hidden="1" customWidth="1"/>
    <col min="51" max="51" width="23.14063" style="1" hidden="1" customWidth="1"/>
    <col min="52" max="52" width="26.71094" style="1" hidden="1" customWidth="1"/>
    <col min="53" max="53" width="26.71094" style="1" hidden="1" customWidth="1"/>
    <col min="54" max="54" width="23.14063" style="1" hidden="1" customWidth="1"/>
    <col min="55" max="55" width="20.57422" style="1" hidden="1" customWidth="1"/>
    <col min="56" max="56" width="26.71094" style="1" hidden="1" customWidth="1"/>
    <col min="57" max="57" width="23.14063" style="1" hidden="1" customWidth="1"/>
    <col min="58" max="58" width="20.57422" style="1" hidden="1" customWidth="1"/>
    <col min="59" max="59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21</v>
      </c>
      <c r="AL7" s="22"/>
      <c r="AM7" s="22"/>
      <c r="AN7" s="27" t="s">
        <v>20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20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20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31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20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28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20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20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20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48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ROUND(AX54,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ROUND(AY54,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G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G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G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G43" s="38"/>
    </row>
    <row r="44" s="4" customFormat="1" ht="12" customHeight="1">
      <c r="A44" s="4"/>
      <c r="B44" s="63"/>
      <c r="C44" s="32" t="s">
        <v>14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2023-207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G44" s="4"/>
    </row>
    <row r="45" s="5" customFormat="1" ht="36.96" customHeight="1">
      <c r="A45" s="5"/>
      <c r="B45" s="66"/>
      <c r="C45" s="67" t="s">
        <v>17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Třeboňsko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G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G46" s="38"/>
    </row>
    <row r="47" s="2" customFormat="1" ht="12" customHeight="1">
      <c r="A47" s="38"/>
      <c r="B47" s="39"/>
      <c r="C47" s="32" t="s">
        <v>22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Libořezy, Žíteč, Třeboń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24</v>
      </c>
      <c r="AJ47" s="40"/>
      <c r="AK47" s="40"/>
      <c r="AL47" s="40"/>
      <c r="AM47" s="72" t="str">
        <f>IF(AN8= "","",AN8)</f>
        <v>14. 8. 2023</v>
      </c>
      <c r="AN47" s="72"/>
      <c r="AO47" s="40"/>
      <c r="AP47" s="40"/>
      <c r="AQ47" s="40"/>
      <c r="AR47" s="44"/>
      <c r="BG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G48" s="38"/>
    </row>
    <row r="49" s="2" customFormat="1" ht="15.6" customHeight="1">
      <c r="A49" s="38"/>
      <c r="B49" s="39"/>
      <c r="C49" s="32" t="s">
        <v>26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32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7"/>
      <c r="BG49" s="38"/>
    </row>
    <row r="50" s="2" customFormat="1" ht="15.6" customHeight="1">
      <c r="A50" s="38"/>
      <c r="B50" s="39"/>
      <c r="C50" s="32" t="s">
        <v>30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33</v>
      </c>
      <c r="AJ50" s="40"/>
      <c r="AK50" s="40"/>
      <c r="AL50" s="40"/>
      <c r="AM50" s="73" t="str">
        <f>IF(E20="","",E20)</f>
        <v>Bc. Karel Janeček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1"/>
      <c r="BG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5"/>
      <c r="BG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3" t="s">
        <v>68</v>
      </c>
      <c r="BE52" s="93" t="s">
        <v>69</v>
      </c>
      <c r="BF52" s="94" t="s">
        <v>70</v>
      </c>
      <c r="BG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7"/>
      <c r="BG53" s="38"/>
    </row>
    <row r="54" s="6" customFormat="1" ht="32.4" customHeight="1">
      <c r="A54" s="6"/>
      <c r="B54" s="98"/>
      <c r="C54" s="99" t="s">
        <v>71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SUM(AG54,AV54)</f>
        <v>0</v>
      </c>
      <c r="AO54" s="102"/>
      <c r="AP54" s="102"/>
      <c r="AQ54" s="103" t="s">
        <v>20</v>
      </c>
      <c r="AR54" s="104"/>
      <c r="AS54" s="105">
        <f>ROUND(SUM(AS55:AS56),2)</f>
        <v>0</v>
      </c>
      <c r="AT54" s="106">
        <f>ROUND(SUM(AT55:AT56),2)</f>
        <v>0</v>
      </c>
      <c r="AU54" s="107">
        <f>ROUND(SUM(AU55:AU56),2)</f>
        <v>0</v>
      </c>
      <c r="AV54" s="107">
        <f>ROUND(SUM(AX54:AY54),2)</f>
        <v>0</v>
      </c>
      <c r="AW54" s="108">
        <f>ROUND(SUM(AW55:AW56),5)</f>
        <v>0</v>
      </c>
      <c r="AX54" s="107">
        <f>ROUND(BB54*L29,2)</f>
        <v>0</v>
      </c>
      <c r="AY54" s="107">
        <f>ROUND(BC54*L30,2)</f>
        <v>0</v>
      </c>
      <c r="AZ54" s="107">
        <f>ROUND(BD54*L29,2)</f>
        <v>0</v>
      </c>
      <c r="BA54" s="107">
        <f>ROUND(BE54*L30,2)</f>
        <v>0</v>
      </c>
      <c r="BB54" s="107">
        <f>ROUND(SUM(BB55:BB56),2)</f>
        <v>0</v>
      </c>
      <c r="BC54" s="107">
        <f>ROUND(SUM(BC55:BC56),2)</f>
        <v>0</v>
      </c>
      <c r="BD54" s="107">
        <f>ROUND(SUM(BD55:BD56),2)</f>
        <v>0</v>
      </c>
      <c r="BE54" s="107">
        <f>ROUND(SUM(BE55:BE56),2)</f>
        <v>0</v>
      </c>
      <c r="BF54" s="109">
        <f>ROUND(SUM(BF55:BF56),2)</f>
        <v>0</v>
      </c>
      <c r="BG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6</v>
      </c>
      <c r="BX54" s="110" t="s">
        <v>76</v>
      </c>
      <c r="CL54" s="110" t="s">
        <v>20</v>
      </c>
    </row>
    <row r="55" s="7" customFormat="1" ht="37.2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'2023-207-0421 - SO1 Údržb...'!K32</f>
        <v>0</v>
      </c>
      <c r="AH55" s="116"/>
      <c r="AI55" s="116"/>
      <c r="AJ55" s="116"/>
      <c r="AK55" s="116"/>
      <c r="AL55" s="116"/>
      <c r="AM55" s="116"/>
      <c r="AN55" s="117">
        <f>SUM(AG55,AV55)</f>
        <v>0</v>
      </c>
      <c r="AO55" s="116"/>
      <c r="AP55" s="116"/>
      <c r="AQ55" s="118" t="s">
        <v>80</v>
      </c>
      <c r="AR55" s="119"/>
      <c r="AS55" s="120">
        <f>'2023-207-0421 - SO1 Údržb...'!K30</f>
        <v>0</v>
      </c>
      <c r="AT55" s="121">
        <f>'2023-207-0421 - SO1 Údržb...'!K31</f>
        <v>0</v>
      </c>
      <c r="AU55" s="121">
        <v>0</v>
      </c>
      <c r="AV55" s="121">
        <f>ROUND(SUM(AX55:AY55),2)</f>
        <v>0</v>
      </c>
      <c r="AW55" s="122">
        <f>'2023-207-0421 - SO1 Údržb...'!T83</f>
        <v>0</v>
      </c>
      <c r="AX55" s="121">
        <f>'2023-207-0421 - SO1 Údržb...'!K35</f>
        <v>0</v>
      </c>
      <c r="AY55" s="121">
        <f>'2023-207-0421 - SO1 Údržb...'!K36</f>
        <v>0</v>
      </c>
      <c r="AZ55" s="121">
        <f>'2023-207-0421 - SO1 Údržb...'!K37</f>
        <v>0</v>
      </c>
      <c r="BA55" s="121">
        <f>'2023-207-0421 - SO1 Údržb...'!K38</f>
        <v>0</v>
      </c>
      <c r="BB55" s="121">
        <f>'2023-207-0421 - SO1 Údržb...'!F35</f>
        <v>0</v>
      </c>
      <c r="BC55" s="121">
        <f>'2023-207-0421 - SO1 Údržb...'!F36</f>
        <v>0</v>
      </c>
      <c r="BD55" s="121">
        <f>'2023-207-0421 - SO1 Údržb...'!F37</f>
        <v>0</v>
      </c>
      <c r="BE55" s="121">
        <f>'2023-207-0421 - SO1 Údržb...'!F38</f>
        <v>0</v>
      </c>
      <c r="BF55" s="123">
        <f>'2023-207-0421 - SO1 Údržb...'!F39</f>
        <v>0</v>
      </c>
      <c r="BG55" s="7"/>
      <c r="BT55" s="124" t="s">
        <v>81</v>
      </c>
      <c r="BV55" s="124" t="s">
        <v>75</v>
      </c>
      <c r="BW55" s="124" t="s">
        <v>82</v>
      </c>
      <c r="BX55" s="124" t="s">
        <v>6</v>
      </c>
      <c r="CL55" s="124" t="s">
        <v>20</v>
      </c>
      <c r="CM55" s="124" t="s">
        <v>83</v>
      </c>
    </row>
    <row r="56" s="7" customFormat="1" ht="37.2" customHeight="1">
      <c r="A56" s="112" t="s">
        <v>77</v>
      </c>
      <c r="B56" s="113"/>
      <c r="C56" s="114"/>
      <c r="D56" s="115" t="s">
        <v>84</v>
      </c>
      <c r="E56" s="115"/>
      <c r="F56" s="115"/>
      <c r="G56" s="115"/>
      <c r="H56" s="115"/>
      <c r="I56" s="116"/>
      <c r="J56" s="115" t="s">
        <v>85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'2023-207-0601 - SO2 Údržb...'!K32</f>
        <v>0</v>
      </c>
      <c r="AH56" s="116"/>
      <c r="AI56" s="116"/>
      <c r="AJ56" s="116"/>
      <c r="AK56" s="116"/>
      <c r="AL56" s="116"/>
      <c r="AM56" s="116"/>
      <c r="AN56" s="117">
        <f>SUM(AG56,AV56)</f>
        <v>0</v>
      </c>
      <c r="AO56" s="116"/>
      <c r="AP56" s="116"/>
      <c r="AQ56" s="118" t="s">
        <v>80</v>
      </c>
      <c r="AR56" s="119"/>
      <c r="AS56" s="125">
        <f>'2023-207-0601 - SO2 Údržb...'!K30</f>
        <v>0</v>
      </c>
      <c r="AT56" s="126">
        <f>'2023-207-0601 - SO2 Údržb...'!K31</f>
        <v>0</v>
      </c>
      <c r="AU56" s="126">
        <v>0</v>
      </c>
      <c r="AV56" s="126">
        <f>ROUND(SUM(AX56:AY56),2)</f>
        <v>0</v>
      </c>
      <c r="AW56" s="127">
        <f>'2023-207-0601 - SO2 Údržb...'!T83</f>
        <v>0</v>
      </c>
      <c r="AX56" s="126">
        <f>'2023-207-0601 - SO2 Údržb...'!K35</f>
        <v>0</v>
      </c>
      <c r="AY56" s="126">
        <f>'2023-207-0601 - SO2 Údržb...'!K36</f>
        <v>0</v>
      </c>
      <c r="AZ56" s="126">
        <f>'2023-207-0601 - SO2 Údržb...'!K37</f>
        <v>0</v>
      </c>
      <c r="BA56" s="126">
        <f>'2023-207-0601 - SO2 Údržb...'!K38</f>
        <v>0</v>
      </c>
      <c r="BB56" s="126">
        <f>'2023-207-0601 - SO2 Údržb...'!F35</f>
        <v>0</v>
      </c>
      <c r="BC56" s="126">
        <f>'2023-207-0601 - SO2 Údržb...'!F36</f>
        <v>0</v>
      </c>
      <c r="BD56" s="126">
        <f>'2023-207-0601 - SO2 Údržb...'!F37</f>
        <v>0</v>
      </c>
      <c r="BE56" s="126">
        <f>'2023-207-0601 - SO2 Údržb...'!F38</f>
        <v>0</v>
      </c>
      <c r="BF56" s="128">
        <f>'2023-207-0601 - SO2 Údržb...'!F39</f>
        <v>0</v>
      </c>
      <c r="BG56" s="7"/>
      <c r="BT56" s="124" t="s">
        <v>81</v>
      </c>
      <c r="BV56" s="124" t="s">
        <v>75</v>
      </c>
      <c r="BW56" s="124" t="s">
        <v>86</v>
      </c>
      <c r="BX56" s="124" t="s">
        <v>6</v>
      </c>
      <c r="CL56" s="124" t="s">
        <v>20</v>
      </c>
      <c r="CM56" s="124" t="s">
        <v>83</v>
      </c>
    </row>
    <row r="57" s="2" customFormat="1" ht="30" customHeight="1">
      <c r="A57" s="38"/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</row>
    <row r="58" s="2" customFormat="1" ht="6.96" customHeight="1">
      <c r="A58" s="38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</row>
  </sheetData>
  <sheetProtection sheet="1" formatColumns="0" formatRows="0" objects="1" scenarios="1" spinCount="100000" saltValue="sV2ET1ytcYDFl05mdaEqDWnHIzT+RFggQouIJpx8Ifkjnh3qfiWpkP7XOCZkRaOL6s40yHVopFfcdop06t4V/w==" hashValue="rCkjosEGD4ngHlWByi6xBCEtm2+R7r92iH461MWKTB80xghtIazf6ltlg9wqOgqvOoJa9DYJjzceH/Jo8nOhfw==" algorithmName="SHA-512" password="CC35"/>
  <mergeCells count="46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G2"/>
  </mergeCells>
  <hyperlinks>
    <hyperlink ref="A55" location="'2023-207-0421 - SO1 Údržb...'!C2" display="/"/>
    <hyperlink ref="A56" location="'2023-207-0601 - SO2 Údržb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3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0"/>
      <c r="AT3" s="17" t="s">
        <v>83</v>
      </c>
    </row>
    <row r="4" s="1" customFormat="1" ht="24.96" customHeight="1">
      <c r="B4" s="20"/>
      <c r="D4" s="131" t="s">
        <v>87</v>
      </c>
      <c r="M4" s="20"/>
      <c r="N4" s="132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3" t="s">
        <v>17</v>
      </c>
      <c r="M6" s="20"/>
    </row>
    <row r="7" s="1" customFormat="1" ht="14.4" customHeight="1">
      <c r="B7" s="20"/>
      <c r="E7" s="134" t="str">
        <f>'Rekapitulace stavby'!K6</f>
        <v>Údržba HOZ Třeboňsko</v>
      </c>
      <c r="F7" s="133"/>
      <c r="G7" s="133"/>
      <c r="H7" s="133"/>
      <c r="M7" s="20"/>
    </row>
    <row r="8" s="2" customFormat="1" ht="12" customHeight="1">
      <c r="A8" s="38"/>
      <c r="B8" s="44"/>
      <c r="C8" s="38"/>
      <c r="D8" s="133" t="s">
        <v>88</v>
      </c>
      <c r="E8" s="38"/>
      <c r="F8" s="38"/>
      <c r="G8" s="38"/>
      <c r="H8" s="38"/>
      <c r="I8" s="38"/>
      <c r="J8" s="38"/>
      <c r="K8" s="38"/>
      <c r="L8" s="38"/>
      <c r="M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6" t="s">
        <v>89</v>
      </c>
      <c r="F9" s="38"/>
      <c r="G9" s="38"/>
      <c r="H9" s="38"/>
      <c r="I9" s="38"/>
      <c r="J9" s="38"/>
      <c r="K9" s="38"/>
      <c r="L9" s="38"/>
      <c r="M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19</v>
      </c>
      <c r="E11" s="38"/>
      <c r="F11" s="137" t="s">
        <v>20</v>
      </c>
      <c r="G11" s="38"/>
      <c r="H11" s="38"/>
      <c r="I11" s="133" t="s">
        <v>21</v>
      </c>
      <c r="J11" s="137" t="s">
        <v>20</v>
      </c>
      <c r="K11" s="38"/>
      <c r="L11" s="38"/>
      <c r="M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90</v>
      </c>
      <c r="G12" s="38"/>
      <c r="H12" s="38"/>
      <c r="I12" s="133" t="s">
        <v>24</v>
      </c>
      <c r="J12" s="138" t="str">
        <f>'Rekapitulace stavby'!AN8</f>
        <v>14. 8. 2023</v>
      </c>
      <c r="K12" s="38"/>
      <c r="L12" s="38"/>
      <c r="M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tr">
        <f>IF('Rekapitulace stavby'!AN10="","",'Rekapitulace stavby'!AN10)</f>
        <v/>
      </c>
      <c r="K14" s="38"/>
      <c r="L14" s="38"/>
      <c r="M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tr">
        <f>IF('Rekapitulace stavby'!E11="","",'Rekapitulace stavby'!E11)</f>
        <v xml:space="preserve"> </v>
      </c>
      <c r="F15" s="38"/>
      <c r="G15" s="38"/>
      <c r="H15" s="38"/>
      <c r="I15" s="133" t="s">
        <v>29</v>
      </c>
      <c r="J15" s="137" t="str">
        <f>IF('Rekapitulace stavby'!AN11="","",'Rekapitulace stavby'!AN11)</f>
        <v/>
      </c>
      <c r="K15" s="38"/>
      <c r="L15" s="38"/>
      <c r="M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30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38"/>
      <c r="M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38"/>
      <c r="M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32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38"/>
      <c r="M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29</v>
      </c>
      <c r="J21" s="137" t="str">
        <f>IF('Rekapitulace stavby'!AN17="","",'Rekapitulace stavby'!AN17)</f>
        <v/>
      </c>
      <c r="K21" s="38"/>
      <c r="L21" s="38"/>
      <c r="M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33</v>
      </c>
      <c r="E23" s="38"/>
      <c r="F23" s="38"/>
      <c r="G23" s="38"/>
      <c r="H23" s="38"/>
      <c r="I23" s="133" t="s">
        <v>27</v>
      </c>
      <c r="J23" s="137" t="s">
        <v>20</v>
      </c>
      <c r="K23" s="38"/>
      <c r="L23" s="38"/>
      <c r="M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34</v>
      </c>
      <c r="F24" s="38"/>
      <c r="G24" s="38"/>
      <c r="H24" s="38"/>
      <c r="I24" s="133" t="s">
        <v>29</v>
      </c>
      <c r="J24" s="137" t="s">
        <v>20</v>
      </c>
      <c r="K24" s="38"/>
      <c r="L24" s="38"/>
      <c r="M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35</v>
      </c>
      <c r="E26" s="38"/>
      <c r="F26" s="38"/>
      <c r="G26" s="38"/>
      <c r="H26" s="38"/>
      <c r="I26" s="38"/>
      <c r="J26" s="38"/>
      <c r="K26" s="38"/>
      <c r="L26" s="38"/>
      <c r="M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9"/>
      <c r="B27" s="140"/>
      <c r="C27" s="139"/>
      <c r="D27" s="139"/>
      <c r="E27" s="141" t="s">
        <v>20</v>
      </c>
      <c r="F27" s="141"/>
      <c r="G27" s="141"/>
      <c r="H27" s="141"/>
      <c r="I27" s="139"/>
      <c r="J27" s="139"/>
      <c r="K27" s="139"/>
      <c r="L27" s="139"/>
      <c r="M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43"/>
      <c r="M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3" t="s">
        <v>91</v>
      </c>
      <c r="F30" s="38"/>
      <c r="G30" s="38"/>
      <c r="H30" s="38"/>
      <c r="I30" s="38"/>
      <c r="J30" s="38"/>
      <c r="K30" s="144">
        <f>I61</f>
        <v>0</v>
      </c>
      <c r="L30" s="38"/>
      <c r="M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3" t="s">
        <v>92</v>
      </c>
      <c r="F31" s="38"/>
      <c r="G31" s="38"/>
      <c r="H31" s="38"/>
      <c r="I31" s="38"/>
      <c r="J31" s="38"/>
      <c r="K31" s="144">
        <f>J61</f>
        <v>0</v>
      </c>
      <c r="L31" s="38"/>
      <c r="M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5" t="s">
        <v>37</v>
      </c>
      <c r="E32" s="38"/>
      <c r="F32" s="38"/>
      <c r="G32" s="38"/>
      <c r="H32" s="38"/>
      <c r="I32" s="38"/>
      <c r="J32" s="38"/>
      <c r="K32" s="146">
        <f>ROUND(K83, 2)</f>
        <v>0</v>
      </c>
      <c r="L32" s="38"/>
      <c r="M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3"/>
      <c r="E33" s="143"/>
      <c r="F33" s="143"/>
      <c r="G33" s="143"/>
      <c r="H33" s="143"/>
      <c r="I33" s="143"/>
      <c r="J33" s="143"/>
      <c r="K33" s="143"/>
      <c r="L33" s="143"/>
      <c r="M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7" t="s">
        <v>39</v>
      </c>
      <c r="G34" s="38"/>
      <c r="H34" s="38"/>
      <c r="I34" s="147" t="s">
        <v>38</v>
      </c>
      <c r="J34" s="38"/>
      <c r="K34" s="147" t="s">
        <v>40</v>
      </c>
      <c r="L34" s="38"/>
      <c r="M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8" t="s">
        <v>41</v>
      </c>
      <c r="E35" s="133" t="s">
        <v>42</v>
      </c>
      <c r="F35" s="144">
        <f>ROUND((SUM(BE83:BE119)),  2)</f>
        <v>0</v>
      </c>
      <c r="G35" s="38"/>
      <c r="H35" s="38"/>
      <c r="I35" s="149">
        <v>0.20999999999999999</v>
      </c>
      <c r="J35" s="38"/>
      <c r="K35" s="144">
        <f>ROUND(((SUM(BE83:BE119))*I35),  2)</f>
        <v>0</v>
      </c>
      <c r="L35" s="38"/>
      <c r="M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43</v>
      </c>
      <c r="F36" s="144">
        <f>ROUND((SUM(BF83:BF119)),  2)</f>
        <v>0</v>
      </c>
      <c r="G36" s="38"/>
      <c r="H36" s="38"/>
      <c r="I36" s="149">
        <v>0.14999999999999999</v>
      </c>
      <c r="J36" s="38"/>
      <c r="K36" s="144">
        <f>ROUND(((SUM(BF83:BF119))*I36),  2)</f>
        <v>0</v>
      </c>
      <c r="L36" s="38"/>
      <c r="M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44</v>
      </c>
      <c r="F37" s="144">
        <f>ROUND((SUM(BG83:BG119)),  2)</f>
        <v>0</v>
      </c>
      <c r="G37" s="38"/>
      <c r="H37" s="38"/>
      <c r="I37" s="149">
        <v>0.20999999999999999</v>
      </c>
      <c r="J37" s="38"/>
      <c r="K37" s="144">
        <f>0</f>
        <v>0</v>
      </c>
      <c r="L37" s="38"/>
      <c r="M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3" t="s">
        <v>45</v>
      </c>
      <c r="F38" s="144">
        <f>ROUND((SUM(BH83:BH119)),  2)</f>
        <v>0</v>
      </c>
      <c r="G38" s="38"/>
      <c r="H38" s="38"/>
      <c r="I38" s="149">
        <v>0.14999999999999999</v>
      </c>
      <c r="J38" s="38"/>
      <c r="K38" s="144">
        <f>0</f>
        <v>0</v>
      </c>
      <c r="L38" s="38"/>
      <c r="M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3" t="s">
        <v>46</v>
      </c>
      <c r="F39" s="144">
        <f>ROUND((SUM(BI83:BI119)),  2)</f>
        <v>0</v>
      </c>
      <c r="G39" s="38"/>
      <c r="H39" s="38"/>
      <c r="I39" s="149">
        <v>0</v>
      </c>
      <c r="J39" s="38"/>
      <c r="K39" s="144">
        <f>0</f>
        <v>0</v>
      </c>
      <c r="L39" s="38"/>
      <c r="M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0"/>
      <c r="D41" s="151" t="s">
        <v>47</v>
      </c>
      <c r="E41" s="152"/>
      <c r="F41" s="152"/>
      <c r="G41" s="153" t="s">
        <v>48</v>
      </c>
      <c r="H41" s="154" t="s">
        <v>49</v>
      </c>
      <c r="I41" s="152"/>
      <c r="J41" s="152"/>
      <c r="K41" s="155">
        <f>SUM(K32:K39)</f>
        <v>0</v>
      </c>
      <c r="L41" s="156"/>
      <c r="M41" s="13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3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93</v>
      </c>
      <c r="D47" s="40"/>
      <c r="E47" s="40"/>
      <c r="F47" s="40"/>
      <c r="G47" s="40"/>
      <c r="H47" s="40"/>
      <c r="I47" s="40"/>
      <c r="J47" s="40"/>
      <c r="K47" s="40"/>
      <c r="L47" s="40"/>
      <c r="M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4.4" customHeight="1">
      <c r="A50" s="38"/>
      <c r="B50" s="39"/>
      <c r="C50" s="40"/>
      <c r="D50" s="40"/>
      <c r="E50" s="161" t="str">
        <f>E7</f>
        <v>Údržba HOZ Třeboňsko</v>
      </c>
      <c r="F50" s="32"/>
      <c r="G50" s="32"/>
      <c r="H50" s="32"/>
      <c r="I50" s="40"/>
      <c r="J50" s="40"/>
      <c r="K50" s="40"/>
      <c r="L50" s="40"/>
      <c r="M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88</v>
      </c>
      <c r="D51" s="40"/>
      <c r="E51" s="40"/>
      <c r="F51" s="40"/>
      <c r="G51" s="40"/>
      <c r="H51" s="40"/>
      <c r="I51" s="40"/>
      <c r="J51" s="40"/>
      <c r="K51" s="40"/>
      <c r="L51" s="40"/>
      <c r="M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5.6" customHeight="1">
      <c r="A52" s="38"/>
      <c r="B52" s="39"/>
      <c r="C52" s="40"/>
      <c r="D52" s="40"/>
      <c r="E52" s="69" t="str">
        <f>E9</f>
        <v xml:space="preserve">2023-207-0421 - SO1 Údržba HOZ Třeboň I.  2070000421-11201000</v>
      </c>
      <c r="F52" s="40"/>
      <c r="G52" s="40"/>
      <c r="H52" s="40"/>
      <c r="I52" s="40"/>
      <c r="J52" s="40"/>
      <c r="K52" s="40"/>
      <c r="L52" s="40"/>
      <c r="M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 xml:space="preserve">Třeboń </v>
      </c>
      <c r="G54" s="40"/>
      <c r="H54" s="40"/>
      <c r="I54" s="32" t="s">
        <v>24</v>
      </c>
      <c r="J54" s="72" t="str">
        <f>IF(J12="","",J12)</f>
        <v>14. 8. 2023</v>
      </c>
      <c r="K54" s="40"/>
      <c r="L54" s="40"/>
      <c r="M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5.6" customHeight="1">
      <c r="A56" s="38"/>
      <c r="B56" s="39"/>
      <c r="C56" s="32" t="s">
        <v>26</v>
      </c>
      <c r="D56" s="40"/>
      <c r="E56" s="40"/>
      <c r="F56" s="27" t="str">
        <f>E15</f>
        <v xml:space="preserve"> </v>
      </c>
      <c r="G56" s="40"/>
      <c r="H56" s="40"/>
      <c r="I56" s="32" t="s">
        <v>32</v>
      </c>
      <c r="J56" s="36" t="str">
        <f>E21</f>
        <v xml:space="preserve"> </v>
      </c>
      <c r="K56" s="40"/>
      <c r="L56" s="40"/>
      <c r="M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5.6" customHeight="1">
      <c r="A57" s="38"/>
      <c r="B57" s="39"/>
      <c r="C57" s="32" t="s">
        <v>30</v>
      </c>
      <c r="D57" s="40"/>
      <c r="E57" s="40"/>
      <c r="F57" s="27" t="str">
        <f>IF(E18="","",E18)</f>
        <v>Vyplň údaj</v>
      </c>
      <c r="G57" s="40"/>
      <c r="H57" s="40"/>
      <c r="I57" s="32" t="s">
        <v>33</v>
      </c>
      <c r="J57" s="36" t="str">
        <f>E24</f>
        <v>Bc. Karel Janeček</v>
      </c>
      <c r="K57" s="40"/>
      <c r="L57" s="40"/>
      <c r="M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62" t="s">
        <v>94</v>
      </c>
      <c r="D59" s="163"/>
      <c r="E59" s="163"/>
      <c r="F59" s="163"/>
      <c r="G59" s="163"/>
      <c r="H59" s="163"/>
      <c r="I59" s="164" t="s">
        <v>95</v>
      </c>
      <c r="J59" s="164" t="s">
        <v>96</v>
      </c>
      <c r="K59" s="164" t="s">
        <v>97</v>
      </c>
      <c r="L59" s="163"/>
      <c r="M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5" t="s">
        <v>71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98</v>
      </c>
    </row>
    <row r="62" s="9" customFormat="1" ht="24.96" customHeight="1">
      <c r="A62" s="9"/>
      <c r="B62" s="166"/>
      <c r="C62" s="167"/>
      <c r="D62" s="168" t="s">
        <v>99</v>
      </c>
      <c r="E62" s="169"/>
      <c r="F62" s="169"/>
      <c r="G62" s="169"/>
      <c r="H62" s="169"/>
      <c r="I62" s="170">
        <f>Q84</f>
        <v>0</v>
      </c>
      <c r="J62" s="170">
        <f>R84</f>
        <v>0</v>
      </c>
      <c r="K62" s="170">
        <f>K84</f>
        <v>0</v>
      </c>
      <c r="L62" s="167"/>
      <c r="M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100</v>
      </c>
      <c r="E63" s="175"/>
      <c r="F63" s="175"/>
      <c r="G63" s="175"/>
      <c r="H63" s="175"/>
      <c r="I63" s="176">
        <f>Q85</f>
        <v>0</v>
      </c>
      <c r="J63" s="176">
        <f>R85</f>
        <v>0</v>
      </c>
      <c r="K63" s="176">
        <f>K85</f>
        <v>0</v>
      </c>
      <c r="L63" s="173"/>
      <c r="M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101</v>
      </c>
      <c r="D70" s="40"/>
      <c r="E70" s="40"/>
      <c r="F70" s="40"/>
      <c r="G70" s="40"/>
      <c r="H70" s="40"/>
      <c r="I70" s="40"/>
      <c r="J70" s="40"/>
      <c r="K70" s="40"/>
      <c r="L70" s="40"/>
      <c r="M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1" t="str">
        <f>E7</f>
        <v>Údržba HOZ Třeboňsko</v>
      </c>
      <c r="F73" s="32"/>
      <c r="G73" s="32"/>
      <c r="H73" s="32"/>
      <c r="I73" s="40"/>
      <c r="J73" s="40"/>
      <c r="K73" s="40"/>
      <c r="L73" s="40"/>
      <c r="M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88</v>
      </c>
      <c r="D74" s="40"/>
      <c r="E74" s="40"/>
      <c r="F74" s="40"/>
      <c r="G74" s="40"/>
      <c r="H74" s="40"/>
      <c r="I74" s="40"/>
      <c r="J74" s="40"/>
      <c r="K74" s="40"/>
      <c r="L74" s="40"/>
      <c r="M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 xml:space="preserve">2023-207-0421 - SO1 Údržba HOZ Třeboň I.  2070000421-11201000</v>
      </c>
      <c r="F75" s="40"/>
      <c r="G75" s="40"/>
      <c r="H75" s="40"/>
      <c r="I75" s="40"/>
      <c r="J75" s="40"/>
      <c r="K75" s="40"/>
      <c r="L75" s="40"/>
      <c r="M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 xml:space="preserve">Třeboń </v>
      </c>
      <c r="G77" s="40"/>
      <c r="H77" s="40"/>
      <c r="I77" s="32" t="s">
        <v>24</v>
      </c>
      <c r="J77" s="72" t="str">
        <f>IF(J12="","",J12)</f>
        <v>14. 8. 2023</v>
      </c>
      <c r="K77" s="40"/>
      <c r="L77" s="40"/>
      <c r="M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26</v>
      </c>
      <c r="D79" s="40"/>
      <c r="E79" s="40"/>
      <c r="F79" s="27" t="str">
        <f>E15</f>
        <v xml:space="preserve"> </v>
      </c>
      <c r="G79" s="40"/>
      <c r="H79" s="40"/>
      <c r="I79" s="32" t="s">
        <v>32</v>
      </c>
      <c r="J79" s="36" t="str">
        <f>E21</f>
        <v xml:space="preserve"> </v>
      </c>
      <c r="K79" s="40"/>
      <c r="L79" s="40"/>
      <c r="M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30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>Bc. Karel Janeček</v>
      </c>
      <c r="K80" s="40"/>
      <c r="L80" s="40"/>
      <c r="M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8"/>
      <c r="B82" s="179"/>
      <c r="C82" s="180" t="s">
        <v>102</v>
      </c>
      <c r="D82" s="181" t="s">
        <v>56</v>
      </c>
      <c r="E82" s="181" t="s">
        <v>52</v>
      </c>
      <c r="F82" s="181" t="s">
        <v>53</v>
      </c>
      <c r="G82" s="181" t="s">
        <v>103</v>
      </c>
      <c r="H82" s="181" t="s">
        <v>104</v>
      </c>
      <c r="I82" s="181" t="s">
        <v>105</v>
      </c>
      <c r="J82" s="181" t="s">
        <v>106</v>
      </c>
      <c r="K82" s="181" t="s">
        <v>97</v>
      </c>
      <c r="L82" s="182" t="s">
        <v>107</v>
      </c>
      <c r="M82" s="183"/>
      <c r="N82" s="92" t="s">
        <v>20</v>
      </c>
      <c r="O82" s="93" t="s">
        <v>41</v>
      </c>
      <c r="P82" s="93" t="s">
        <v>108</v>
      </c>
      <c r="Q82" s="93" t="s">
        <v>109</v>
      </c>
      <c r="R82" s="93" t="s">
        <v>110</v>
      </c>
      <c r="S82" s="93" t="s">
        <v>111</v>
      </c>
      <c r="T82" s="93" t="s">
        <v>112</v>
      </c>
      <c r="U82" s="93" t="s">
        <v>113</v>
      </c>
      <c r="V82" s="93" t="s">
        <v>114</v>
      </c>
      <c r="W82" s="93" t="s">
        <v>115</v>
      </c>
      <c r="X82" s="94" t="s">
        <v>116</v>
      </c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8"/>
      <c r="B83" s="39"/>
      <c r="C83" s="99" t="s">
        <v>117</v>
      </c>
      <c r="D83" s="40"/>
      <c r="E83" s="40"/>
      <c r="F83" s="40"/>
      <c r="G83" s="40"/>
      <c r="H83" s="40"/>
      <c r="I83" s="40"/>
      <c r="J83" s="40"/>
      <c r="K83" s="184">
        <f>BK83</f>
        <v>0</v>
      </c>
      <c r="L83" s="40"/>
      <c r="M83" s="44"/>
      <c r="N83" s="95"/>
      <c r="O83" s="185"/>
      <c r="P83" s="96"/>
      <c r="Q83" s="186">
        <f>Q84</f>
        <v>0</v>
      </c>
      <c r="R83" s="186">
        <f>R84</f>
        <v>0</v>
      </c>
      <c r="S83" s="96"/>
      <c r="T83" s="187">
        <f>T84</f>
        <v>0</v>
      </c>
      <c r="U83" s="96"/>
      <c r="V83" s="187">
        <f>V84</f>
        <v>0</v>
      </c>
      <c r="W83" s="96"/>
      <c r="X83" s="188">
        <f>X84</f>
        <v>0</v>
      </c>
      <c r="Y83" s="38"/>
      <c r="Z83" s="38"/>
      <c r="AA83" s="38"/>
      <c r="AB83" s="38"/>
      <c r="AC83" s="38"/>
      <c r="AD83" s="38"/>
      <c r="AE83" s="38"/>
      <c r="AT83" s="17" t="s">
        <v>72</v>
      </c>
      <c r="AU83" s="17" t="s">
        <v>98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72</v>
      </c>
      <c r="E84" s="193" t="s">
        <v>118</v>
      </c>
      <c r="F84" s="193" t="s">
        <v>119</v>
      </c>
      <c r="G84" s="191"/>
      <c r="H84" s="191"/>
      <c r="I84" s="194"/>
      <c r="J84" s="194"/>
      <c r="K84" s="195">
        <f>BK84</f>
        <v>0</v>
      </c>
      <c r="L84" s="191"/>
      <c r="M84" s="196"/>
      <c r="N84" s="197"/>
      <c r="O84" s="198"/>
      <c r="P84" s="198"/>
      <c r="Q84" s="199">
        <f>Q85</f>
        <v>0</v>
      </c>
      <c r="R84" s="199">
        <f>R85</f>
        <v>0</v>
      </c>
      <c r="S84" s="198"/>
      <c r="T84" s="200">
        <f>T85</f>
        <v>0</v>
      </c>
      <c r="U84" s="198"/>
      <c r="V84" s="200">
        <f>V85</f>
        <v>0</v>
      </c>
      <c r="W84" s="198"/>
      <c r="X84" s="201">
        <f>X85</f>
        <v>0</v>
      </c>
      <c r="Y84" s="12"/>
      <c r="Z84" s="12"/>
      <c r="AA84" s="12"/>
      <c r="AB84" s="12"/>
      <c r="AC84" s="12"/>
      <c r="AD84" s="12"/>
      <c r="AE84" s="12"/>
      <c r="AR84" s="202" t="s">
        <v>81</v>
      </c>
      <c r="AT84" s="203" t="s">
        <v>72</v>
      </c>
      <c r="AU84" s="203" t="s">
        <v>73</v>
      </c>
      <c r="AY84" s="202" t="s">
        <v>120</v>
      </c>
      <c r="BK84" s="204">
        <f>BK85</f>
        <v>0</v>
      </c>
    </row>
    <row r="85" s="12" customFormat="1" ht="22.8" customHeight="1">
      <c r="A85" s="12"/>
      <c r="B85" s="190"/>
      <c r="C85" s="191"/>
      <c r="D85" s="192" t="s">
        <v>72</v>
      </c>
      <c r="E85" s="205" t="s">
        <v>81</v>
      </c>
      <c r="F85" s="205" t="s">
        <v>121</v>
      </c>
      <c r="G85" s="191"/>
      <c r="H85" s="191"/>
      <c r="I85" s="194"/>
      <c r="J85" s="194"/>
      <c r="K85" s="206">
        <f>BK85</f>
        <v>0</v>
      </c>
      <c r="L85" s="191"/>
      <c r="M85" s="196"/>
      <c r="N85" s="197"/>
      <c r="O85" s="198"/>
      <c r="P85" s="198"/>
      <c r="Q85" s="199">
        <f>SUM(Q86:Q119)</f>
        <v>0</v>
      </c>
      <c r="R85" s="199">
        <f>SUM(R86:R119)</f>
        <v>0</v>
      </c>
      <c r="S85" s="198"/>
      <c r="T85" s="200">
        <f>SUM(T86:T119)</f>
        <v>0</v>
      </c>
      <c r="U85" s="198"/>
      <c r="V85" s="200">
        <f>SUM(V86:V119)</f>
        <v>0</v>
      </c>
      <c r="W85" s="198"/>
      <c r="X85" s="201">
        <f>SUM(X86:X119)</f>
        <v>0</v>
      </c>
      <c r="Y85" s="12"/>
      <c r="Z85" s="12"/>
      <c r="AA85" s="12"/>
      <c r="AB85" s="12"/>
      <c r="AC85" s="12"/>
      <c r="AD85" s="12"/>
      <c r="AE85" s="12"/>
      <c r="AR85" s="202" t="s">
        <v>81</v>
      </c>
      <c r="AT85" s="203" t="s">
        <v>72</v>
      </c>
      <c r="AU85" s="203" t="s">
        <v>81</v>
      </c>
      <c r="AY85" s="202" t="s">
        <v>120</v>
      </c>
      <c r="BK85" s="204">
        <f>SUM(BK86:BK119)</f>
        <v>0</v>
      </c>
    </row>
    <row r="86" s="2" customFormat="1" ht="22.2" customHeight="1">
      <c r="A86" s="38"/>
      <c r="B86" s="39"/>
      <c r="C86" s="207" t="s">
        <v>81</v>
      </c>
      <c r="D86" s="207" t="s">
        <v>122</v>
      </c>
      <c r="E86" s="208" t="s">
        <v>123</v>
      </c>
      <c r="F86" s="209" t="s">
        <v>124</v>
      </c>
      <c r="G86" s="210" t="s">
        <v>125</v>
      </c>
      <c r="H86" s="211">
        <v>0.26500000000000001</v>
      </c>
      <c r="I86" s="212"/>
      <c r="J86" s="212"/>
      <c r="K86" s="213">
        <f>ROUND(P86*H86,2)</f>
        <v>0</v>
      </c>
      <c r="L86" s="209" t="s">
        <v>126</v>
      </c>
      <c r="M86" s="44"/>
      <c r="N86" s="214" t="s">
        <v>20</v>
      </c>
      <c r="O86" s="215" t="s">
        <v>42</v>
      </c>
      <c r="P86" s="216">
        <f>I86+J86</f>
        <v>0</v>
      </c>
      <c r="Q86" s="216">
        <f>ROUND(I86*H86,2)</f>
        <v>0</v>
      </c>
      <c r="R86" s="216">
        <f>ROUND(J86*H86,2)</f>
        <v>0</v>
      </c>
      <c r="S86" s="84"/>
      <c r="T86" s="217">
        <f>S86*H86</f>
        <v>0</v>
      </c>
      <c r="U86" s="217">
        <v>0</v>
      </c>
      <c r="V86" s="217">
        <f>U86*H86</f>
        <v>0</v>
      </c>
      <c r="W86" s="217">
        <v>0</v>
      </c>
      <c r="X86" s="218">
        <f>W86*H86</f>
        <v>0</v>
      </c>
      <c r="Y86" s="38"/>
      <c r="Z86" s="38"/>
      <c r="AA86" s="38"/>
      <c r="AB86" s="38"/>
      <c r="AC86" s="38"/>
      <c r="AD86" s="38"/>
      <c r="AE86" s="38"/>
      <c r="AR86" s="219" t="s">
        <v>127</v>
      </c>
      <c r="AT86" s="219" t="s">
        <v>122</v>
      </c>
      <c r="AU86" s="219" t="s">
        <v>83</v>
      </c>
      <c r="AY86" s="17" t="s">
        <v>120</v>
      </c>
      <c r="BE86" s="220">
        <f>IF(O86="základní",K86,0)</f>
        <v>0</v>
      </c>
      <c r="BF86" s="220">
        <f>IF(O86="snížená",K86,0)</f>
        <v>0</v>
      </c>
      <c r="BG86" s="220">
        <f>IF(O86="zákl. přenesená",K86,0)</f>
        <v>0</v>
      </c>
      <c r="BH86" s="220">
        <f>IF(O86="sníž. přenesená",K86,0)</f>
        <v>0</v>
      </c>
      <c r="BI86" s="220">
        <f>IF(O86="nulová",K86,0)</f>
        <v>0</v>
      </c>
      <c r="BJ86" s="17" t="s">
        <v>81</v>
      </c>
      <c r="BK86" s="220">
        <f>ROUND(P86*H86,2)</f>
        <v>0</v>
      </c>
      <c r="BL86" s="17" t="s">
        <v>127</v>
      </c>
      <c r="BM86" s="219" t="s">
        <v>128</v>
      </c>
    </row>
    <row r="87" s="2" customFormat="1">
      <c r="A87" s="38"/>
      <c r="B87" s="39"/>
      <c r="C87" s="40"/>
      <c r="D87" s="221" t="s">
        <v>129</v>
      </c>
      <c r="E87" s="40"/>
      <c r="F87" s="222" t="s">
        <v>130</v>
      </c>
      <c r="G87" s="40"/>
      <c r="H87" s="40"/>
      <c r="I87" s="223"/>
      <c r="J87" s="223"/>
      <c r="K87" s="40"/>
      <c r="L87" s="40"/>
      <c r="M87" s="44"/>
      <c r="N87" s="224"/>
      <c r="O87" s="225"/>
      <c r="P87" s="84"/>
      <c r="Q87" s="84"/>
      <c r="R87" s="84"/>
      <c r="S87" s="84"/>
      <c r="T87" s="84"/>
      <c r="U87" s="84"/>
      <c r="V87" s="84"/>
      <c r="W87" s="84"/>
      <c r="X87" s="85"/>
      <c r="Y87" s="38"/>
      <c r="Z87" s="38"/>
      <c r="AA87" s="38"/>
      <c r="AB87" s="38"/>
      <c r="AC87" s="38"/>
      <c r="AD87" s="38"/>
      <c r="AE87" s="38"/>
      <c r="AT87" s="17" t="s">
        <v>129</v>
      </c>
      <c r="AU87" s="17" t="s">
        <v>83</v>
      </c>
    </row>
    <row r="88" s="2" customFormat="1">
      <c r="A88" s="38"/>
      <c r="B88" s="39"/>
      <c r="C88" s="40"/>
      <c r="D88" s="226" t="s">
        <v>131</v>
      </c>
      <c r="E88" s="40"/>
      <c r="F88" s="227" t="s">
        <v>132</v>
      </c>
      <c r="G88" s="40"/>
      <c r="H88" s="40"/>
      <c r="I88" s="223"/>
      <c r="J88" s="223"/>
      <c r="K88" s="40"/>
      <c r="L88" s="40"/>
      <c r="M88" s="44"/>
      <c r="N88" s="224"/>
      <c r="O88" s="225"/>
      <c r="P88" s="84"/>
      <c r="Q88" s="84"/>
      <c r="R88" s="84"/>
      <c r="S88" s="84"/>
      <c r="T88" s="84"/>
      <c r="U88" s="84"/>
      <c r="V88" s="84"/>
      <c r="W88" s="84"/>
      <c r="X88" s="85"/>
      <c r="Y88" s="38"/>
      <c r="Z88" s="38"/>
      <c r="AA88" s="38"/>
      <c r="AB88" s="38"/>
      <c r="AC88" s="38"/>
      <c r="AD88" s="38"/>
      <c r="AE88" s="38"/>
      <c r="AT88" s="17" t="s">
        <v>131</v>
      </c>
      <c r="AU88" s="17" t="s">
        <v>83</v>
      </c>
    </row>
    <row r="89" s="13" customFormat="1">
      <c r="A89" s="13"/>
      <c r="B89" s="228"/>
      <c r="C89" s="229"/>
      <c r="D89" s="221" t="s">
        <v>133</v>
      </c>
      <c r="E89" s="230" t="s">
        <v>20</v>
      </c>
      <c r="F89" s="231" t="s">
        <v>134</v>
      </c>
      <c r="G89" s="229"/>
      <c r="H89" s="232">
        <v>0.089999999999999997</v>
      </c>
      <c r="I89" s="233"/>
      <c r="J89" s="233"/>
      <c r="K89" s="229"/>
      <c r="L89" s="229"/>
      <c r="M89" s="234"/>
      <c r="N89" s="235"/>
      <c r="O89" s="236"/>
      <c r="P89" s="236"/>
      <c r="Q89" s="236"/>
      <c r="R89" s="236"/>
      <c r="S89" s="236"/>
      <c r="T89" s="236"/>
      <c r="U89" s="236"/>
      <c r="V89" s="236"/>
      <c r="W89" s="236"/>
      <c r="X89" s="237"/>
      <c r="Y89" s="13"/>
      <c r="Z89" s="13"/>
      <c r="AA89" s="13"/>
      <c r="AB89" s="13"/>
      <c r="AC89" s="13"/>
      <c r="AD89" s="13"/>
      <c r="AE89" s="13"/>
      <c r="AT89" s="238" t="s">
        <v>133</v>
      </c>
      <c r="AU89" s="238" t="s">
        <v>83</v>
      </c>
      <c r="AV89" s="13" t="s">
        <v>83</v>
      </c>
      <c r="AW89" s="13" t="s">
        <v>5</v>
      </c>
      <c r="AX89" s="13" t="s">
        <v>73</v>
      </c>
      <c r="AY89" s="238" t="s">
        <v>120</v>
      </c>
    </row>
    <row r="90" s="13" customFormat="1">
      <c r="A90" s="13"/>
      <c r="B90" s="228"/>
      <c r="C90" s="229"/>
      <c r="D90" s="221" t="s">
        <v>133</v>
      </c>
      <c r="E90" s="230" t="s">
        <v>20</v>
      </c>
      <c r="F90" s="231" t="s">
        <v>135</v>
      </c>
      <c r="G90" s="229"/>
      <c r="H90" s="232">
        <v>0.17499999999999999</v>
      </c>
      <c r="I90" s="233"/>
      <c r="J90" s="233"/>
      <c r="K90" s="229"/>
      <c r="L90" s="229"/>
      <c r="M90" s="234"/>
      <c r="N90" s="235"/>
      <c r="O90" s="236"/>
      <c r="P90" s="236"/>
      <c r="Q90" s="236"/>
      <c r="R90" s="236"/>
      <c r="S90" s="236"/>
      <c r="T90" s="236"/>
      <c r="U90" s="236"/>
      <c r="V90" s="236"/>
      <c r="W90" s="236"/>
      <c r="X90" s="237"/>
      <c r="Y90" s="13"/>
      <c r="Z90" s="13"/>
      <c r="AA90" s="13"/>
      <c r="AB90" s="13"/>
      <c r="AC90" s="13"/>
      <c r="AD90" s="13"/>
      <c r="AE90" s="13"/>
      <c r="AT90" s="238" t="s">
        <v>133</v>
      </c>
      <c r="AU90" s="238" t="s">
        <v>83</v>
      </c>
      <c r="AV90" s="13" t="s">
        <v>83</v>
      </c>
      <c r="AW90" s="13" t="s">
        <v>5</v>
      </c>
      <c r="AX90" s="13" t="s">
        <v>73</v>
      </c>
      <c r="AY90" s="238" t="s">
        <v>120</v>
      </c>
    </row>
    <row r="91" s="14" customFormat="1">
      <c r="A91" s="14"/>
      <c r="B91" s="239"/>
      <c r="C91" s="240"/>
      <c r="D91" s="221" t="s">
        <v>133</v>
      </c>
      <c r="E91" s="241" t="s">
        <v>20</v>
      </c>
      <c r="F91" s="242" t="s">
        <v>136</v>
      </c>
      <c r="G91" s="240"/>
      <c r="H91" s="243">
        <v>0.26500000000000001</v>
      </c>
      <c r="I91" s="244"/>
      <c r="J91" s="244"/>
      <c r="K91" s="240"/>
      <c r="L91" s="240"/>
      <c r="M91" s="245"/>
      <c r="N91" s="246"/>
      <c r="O91" s="247"/>
      <c r="P91" s="247"/>
      <c r="Q91" s="247"/>
      <c r="R91" s="247"/>
      <c r="S91" s="247"/>
      <c r="T91" s="247"/>
      <c r="U91" s="247"/>
      <c r="V91" s="247"/>
      <c r="W91" s="247"/>
      <c r="X91" s="248"/>
      <c r="Y91" s="14"/>
      <c r="Z91" s="14"/>
      <c r="AA91" s="14"/>
      <c r="AB91" s="14"/>
      <c r="AC91" s="14"/>
      <c r="AD91" s="14"/>
      <c r="AE91" s="14"/>
      <c r="AT91" s="249" t="s">
        <v>133</v>
      </c>
      <c r="AU91" s="249" t="s">
        <v>83</v>
      </c>
      <c r="AV91" s="14" t="s">
        <v>127</v>
      </c>
      <c r="AW91" s="14" t="s">
        <v>5</v>
      </c>
      <c r="AX91" s="14" t="s">
        <v>81</v>
      </c>
      <c r="AY91" s="249" t="s">
        <v>120</v>
      </c>
    </row>
    <row r="92" s="2" customFormat="1" ht="22.2" customHeight="1">
      <c r="A92" s="38"/>
      <c r="B92" s="39"/>
      <c r="C92" s="207" t="s">
        <v>83</v>
      </c>
      <c r="D92" s="207" t="s">
        <v>122</v>
      </c>
      <c r="E92" s="208" t="s">
        <v>137</v>
      </c>
      <c r="F92" s="209" t="s">
        <v>138</v>
      </c>
      <c r="G92" s="210" t="s">
        <v>125</v>
      </c>
      <c r="H92" s="211">
        <v>0.056000000000000001</v>
      </c>
      <c r="I92" s="212"/>
      <c r="J92" s="212"/>
      <c r="K92" s="213">
        <f>ROUND(P92*H92,2)</f>
        <v>0</v>
      </c>
      <c r="L92" s="209" t="s">
        <v>126</v>
      </c>
      <c r="M92" s="44"/>
      <c r="N92" s="214" t="s">
        <v>20</v>
      </c>
      <c r="O92" s="215" t="s">
        <v>42</v>
      </c>
      <c r="P92" s="216">
        <f>I92+J92</f>
        <v>0</v>
      </c>
      <c r="Q92" s="216">
        <f>ROUND(I92*H92,2)</f>
        <v>0</v>
      </c>
      <c r="R92" s="216">
        <f>ROUND(J92*H92,2)</f>
        <v>0</v>
      </c>
      <c r="S92" s="84"/>
      <c r="T92" s="217">
        <f>S92*H92</f>
        <v>0</v>
      </c>
      <c r="U92" s="217">
        <v>0</v>
      </c>
      <c r="V92" s="217">
        <f>U92*H92</f>
        <v>0</v>
      </c>
      <c r="W92" s="217">
        <v>0</v>
      </c>
      <c r="X92" s="218">
        <f>W92*H92</f>
        <v>0</v>
      </c>
      <c r="Y92" s="38"/>
      <c r="Z92" s="38"/>
      <c r="AA92" s="38"/>
      <c r="AB92" s="38"/>
      <c r="AC92" s="38"/>
      <c r="AD92" s="38"/>
      <c r="AE92" s="38"/>
      <c r="AR92" s="219" t="s">
        <v>127</v>
      </c>
      <c r="AT92" s="219" t="s">
        <v>122</v>
      </c>
      <c r="AU92" s="219" t="s">
        <v>83</v>
      </c>
      <c r="AY92" s="17" t="s">
        <v>120</v>
      </c>
      <c r="BE92" s="220">
        <f>IF(O92="základní",K92,0)</f>
        <v>0</v>
      </c>
      <c r="BF92" s="220">
        <f>IF(O92="snížená",K92,0)</f>
        <v>0</v>
      </c>
      <c r="BG92" s="220">
        <f>IF(O92="zákl. přenesená",K92,0)</f>
        <v>0</v>
      </c>
      <c r="BH92" s="220">
        <f>IF(O92="sníž. přenesená",K92,0)</f>
        <v>0</v>
      </c>
      <c r="BI92" s="220">
        <f>IF(O92="nulová",K92,0)</f>
        <v>0</v>
      </c>
      <c r="BJ92" s="17" t="s">
        <v>81</v>
      </c>
      <c r="BK92" s="220">
        <f>ROUND(P92*H92,2)</f>
        <v>0</v>
      </c>
      <c r="BL92" s="17" t="s">
        <v>127</v>
      </c>
      <c r="BM92" s="219" t="s">
        <v>139</v>
      </c>
    </row>
    <row r="93" s="2" customFormat="1">
      <c r="A93" s="38"/>
      <c r="B93" s="39"/>
      <c r="C93" s="40"/>
      <c r="D93" s="221" t="s">
        <v>129</v>
      </c>
      <c r="E93" s="40"/>
      <c r="F93" s="222" t="s">
        <v>140</v>
      </c>
      <c r="G93" s="40"/>
      <c r="H93" s="40"/>
      <c r="I93" s="223"/>
      <c r="J93" s="223"/>
      <c r="K93" s="40"/>
      <c r="L93" s="40"/>
      <c r="M93" s="44"/>
      <c r="N93" s="224"/>
      <c r="O93" s="225"/>
      <c r="P93" s="84"/>
      <c r="Q93" s="84"/>
      <c r="R93" s="84"/>
      <c r="S93" s="84"/>
      <c r="T93" s="84"/>
      <c r="U93" s="84"/>
      <c r="V93" s="84"/>
      <c r="W93" s="84"/>
      <c r="X93" s="85"/>
      <c r="Y93" s="38"/>
      <c r="Z93" s="38"/>
      <c r="AA93" s="38"/>
      <c r="AB93" s="38"/>
      <c r="AC93" s="38"/>
      <c r="AD93" s="38"/>
      <c r="AE93" s="38"/>
      <c r="AT93" s="17" t="s">
        <v>129</v>
      </c>
      <c r="AU93" s="17" t="s">
        <v>83</v>
      </c>
    </row>
    <row r="94" s="2" customFormat="1">
      <c r="A94" s="38"/>
      <c r="B94" s="39"/>
      <c r="C94" s="40"/>
      <c r="D94" s="226" t="s">
        <v>131</v>
      </c>
      <c r="E94" s="40"/>
      <c r="F94" s="227" t="s">
        <v>141</v>
      </c>
      <c r="G94" s="40"/>
      <c r="H94" s="40"/>
      <c r="I94" s="223"/>
      <c r="J94" s="223"/>
      <c r="K94" s="40"/>
      <c r="L94" s="40"/>
      <c r="M94" s="44"/>
      <c r="N94" s="224"/>
      <c r="O94" s="225"/>
      <c r="P94" s="84"/>
      <c r="Q94" s="84"/>
      <c r="R94" s="84"/>
      <c r="S94" s="84"/>
      <c r="T94" s="84"/>
      <c r="U94" s="84"/>
      <c r="V94" s="84"/>
      <c r="W94" s="84"/>
      <c r="X94" s="85"/>
      <c r="Y94" s="38"/>
      <c r="Z94" s="38"/>
      <c r="AA94" s="38"/>
      <c r="AB94" s="38"/>
      <c r="AC94" s="38"/>
      <c r="AD94" s="38"/>
      <c r="AE94" s="38"/>
      <c r="AT94" s="17" t="s">
        <v>131</v>
      </c>
      <c r="AU94" s="17" t="s">
        <v>83</v>
      </c>
    </row>
    <row r="95" s="13" customFormat="1">
      <c r="A95" s="13"/>
      <c r="B95" s="228"/>
      <c r="C95" s="229"/>
      <c r="D95" s="221" t="s">
        <v>133</v>
      </c>
      <c r="E95" s="230" t="s">
        <v>20</v>
      </c>
      <c r="F95" s="231" t="s">
        <v>142</v>
      </c>
      <c r="G95" s="229"/>
      <c r="H95" s="232">
        <v>0.056000000000000001</v>
      </c>
      <c r="I95" s="233"/>
      <c r="J95" s="233"/>
      <c r="K95" s="229"/>
      <c r="L95" s="229"/>
      <c r="M95" s="234"/>
      <c r="N95" s="235"/>
      <c r="O95" s="236"/>
      <c r="P95" s="236"/>
      <c r="Q95" s="236"/>
      <c r="R95" s="236"/>
      <c r="S95" s="236"/>
      <c r="T95" s="236"/>
      <c r="U95" s="236"/>
      <c r="V95" s="236"/>
      <c r="W95" s="236"/>
      <c r="X95" s="237"/>
      <c r="Y95" s="13"/>
      <c r="Z95" s="13"/>
      <c r="AA95" s="13"/>
      <c r="AB95" s="13"/>
      <c r="AC95" s="13"/>
      <c r="AD95" s="13"/>
      <c r="AE95" s="13"/>
      <c r="AT95" s="238" t="s">
        <v>133</v>
      </c>
      <c r="AU95" s="238" t="s">
        <v>83</v>
      </c>
      <c r="AV95" s="13" t="s">
        <v>83</v>
      </c>
      <c r="AW95" s="13" t="s">
        <v>5</v>
      </c>
      <c r="AX95" s="13" t="s">
        <v>81</v>
      </c>
      <c r="AY95" s="238" t="s">
        <v>120</v>
      </c>
    </row>
    <row r="96" s="2" customFormat="1" ht="22.2" customHeight="1">
      <c r="A96" s="38"/>
      <c r="B96" s="39"/>
      <c r="C96" s="207" t="s">
        <v>143</v>
      </c>
      <c r="D96" s="207" t="s">
        <v>122</v>
      </c>
      <c r="E96" s="208" t="s">
        <v>144</v>
      </c>
      <c r="F96" s="209" t="s">
        <v>145</v>
      </c>
      <c r="G96" s="210" t="s">
        <v>146</v>
      </c>
      <c r="H96" s="211">
        <v>45</v>
      </c>
      <c r="I96" s="212"/>
      <c r="J96" s="212"/>
      <c r="K96" s="213">
        <f>ROUND(P96*H96,2)</f>
        <v>0</v>
      </c>
      <c r="L96" s="209" t="s">
        <v>126</v>
      </c>
      <c r="M96" s="44"/>
      <c r="N96" s="214" t="s">
        <v>20</v>
      </c>
      <c r="O96" s="215" t="s">
        <v>42</v>
      </c>
      <c r="P96" s="216">
        <f>I96+J96</f>
        <v>0</v>
      </c>
      <c r="Q96" s="216">
        <f>ROUND(I96*H96,2)</f>
        <v>0</v>
      </c>
      <c r="R96" s="216">
        <f>ROUND(J96*H96,2)</f>
        <v>0</v>
      </c>
      <c r="S96" s="84"/>
      <c r="T96" s="217">
        <f>S96*H96</f>
        <v>0</v>
      </c>
      <c r="U96" s="217">
        <v>0</v>
      </c>
      <c r="V96" s="217">
        <f>U96*H96</f>
        <v>0</v>
      </c>
      <c r="W96" s="217">
        <v>0</v>
      </c>
      <c r="X96" s="218">
        <f>W96*H96</f>
        <v>0</v>
      </c>
      <c r="Y96" s="38"/>
      <c r="Z96" s="38"/>
      <c r="AA96" s="38"/>
      <c r="AB96" s="38"/>
      <c r="AC96" s="38"/>
      <c r="AD96" s="38"/>
      <c r="AE96" s="38"/>
      <c r="AR96" s="219" t="s">
        <v>127</v>
      </c>
      <c r="AT96" s="219" t="s">
        <v>122</v>
      </c>
      <c r="AU96" s="219" t="s">
        <v>83</v>
      </c>
      <c r="AY96" s="17" t="s">
        <v>120</v>
      </c>
      <c r="BE96" s="220">
        <f>IF(O96="základní",K96,0)</f>
        <v>0</v>
      </c>
      <c r="BF96" s="220">
        <f>IF(O96="snížená",K96,0)</f>
        <v>0</v>
      </c>
      <c r="BG96" s="220">
        <f>IF(O96="zákl. přenesená",K96,0)</f>
        <v>0</v>
      </c>
      <c r="BH96" s="220">
        <f>IF(O96="sníž. přenesená",K96,0)</f>
        <v>0</v>
      </c>
      <c r="BI96" s="220">
        <f>IF(O96="nulová",K96,0)</f>
        <v>0</v>
      </c>
      <c r="BJ96" s="17" t="s">
        <v>81</v>
      </c>
      <c r="BK96" s="220">
        <f>ROUND(P96*H96,2)</f>
        <v>0</v>
      </c>
      <c r="BL96" s="17" t="s">
        <v>127</v>
      </c>
      <c r="BM96" s="219" t="s">
        <v>147</v>
      </c>
    </row>
    <row r="97" s="2" customFormat="1">
      <c r="A97" s="38"/>
      <c r="B97" s="39"/>
      <c r="C97" s="40"/>
      <c r="D97" s="221" t="s">
        <v>129</v>
      </c>
      <c r="E97" s="40"/>
      <c r="F97" s="222" t="s">
        <v>148</v>
      </c>
      <c r="G97" s="40"/>
      <c r="H97" s="40"/>
      <c r="I97" s="223"/>
      <c r="J97" s="223"/>
      <c r="K97" s="40"/>
      <c r="L97" s="40"/>
      <c r="M97" s="44"/>
      <c r="N97" s="224"/>
      <c r="O97" s="225"/>
      <c r="P97" s="84"/>
      <c r="Q97" s="84"/>
      <c r="R97" s="84"/>
      <c r="S97" s="84"/>
      <c r="T97" s="84"/>
      <c r="U97" s="84"/>
      <c r="V97" s="84"/>
      <c r="W97" s="84"/>
      <c r="X97" s="85"/>
      <c r="Y97" s="38"/>
      <c r="Z97" s="38"/>
      <c r="AA97" s="38"/>
      <c r="AB97" s="38"/>
      <c r="AC97" s="38"/>
      <c r="AD97" s="38"/>
      <c r="AE97" s="38"/>
      <c r="AT97" s="17" t="s">
        <v>129</v>
      </c>
      <c r="AU97" s="17" t="s">
        <v>83</v>
      </c>
    </row>
    <row r="98" s="2" customFormat="1">
      <c r="A98" s="38"/>
      <c r="B98" s="39"/>
      <c r="C98" s="40"/>
      <c r="D98" s="226" t="s">
        <v>131</v>
      </c>
      <c r="E98" s="40"/>
      <c r="F98" s="227" t="s">
        <v>149</v>
      </c>
      <c r="G98" s="40"/>
      <c r="H98" s="40"/>
      <c r="I98" s="223"/>
      <c r="J98" s="223"/>
      <c r="K98" s="40"/>
      <c r="L98" s="40"/>
      <c r="M98" s="44"/>
      <c r="N98" s="224"/>
      <c r="O98" s="225"/>
      <c r="P98" s="84"/>
      <c r="Q98" s="84"/>
      <c r="R98" s="84"/>
      <c r="S98" s="84"/>
      <c r="T98" s="84"/>
      <c r="U98" s="84"/>
      <c r="V98" s="84"/>
      <c r="W98" s="84"/>
      <c r="X98" s="85"/>
      <c r="Y98" s="38"/>
      <c r="Z98" s="38"/>
      <c r="AA98" s="38"/>
      <c r="AB98" s="38"/>
      <c r="AC98" s="38"/>
      <c r="AD98" s="38"/>
      <c r="AE98" s="38"/>
      <c r="AT98" s="17" t="s">
        <v>131</v>
      </c>
      <c r="AU98" s="17" t="s">
        <v>83</v>
      </c>
    </row>
    <row r="99" s="13" customFormat="1">
      <c r="A99" s="13"/>
      <c r="B99" s="228"/>
      <c r="C99" s="229"/>
      <c r="D99" s="221" t="s">
        <v>133</v>
      </c>
      <c r="E99" s="230" t="s">
        <v>20</v>
      </c>
      <c r="F99" s="231" t="s">
        <v>150</v>
      </c>
      <c r="G99" s="229"/>
      <c r="H99" s="232">
        <v>45</v>
      </c>
      <c r="I99" s="233"/>
      <c r="J99" s="233"/>
      <c r="K99" s="229"/>
      <c r="L99" s="229"/>
      <c r="M99" s="234"/>
      <c r="N99" s="235"/>
      <c r="O99" s="236"/>
      <c r="P99" s="236"/>
      <c r="Q99" s="236"/>
      <c r="R99" s="236"/>
      <c r="S99" s="236"/>
      <c r="T99" s="236"/>
      <c r="U99" s="236"/>
      <c r="V99" s="236"/>
      <c r="W99" s="236"/>
      <c r="X99" s="237"/>
      <c r="Y99" s="13"/>
      <c r="Z99" s="13"/>
      <c r="AA99" s="13"/>
      <c r="AB99" s="13"/>
      <c r="AC99" s="13"/>
      <c r="AD99" s="13"/>
      <c r="AE99" s="13"/>
      <c r="AT99" s="238" t="s">
        <v>133</v>
      </c>
      <c r="AU99" s="238" t="s">
        <v>83</v>
      </c>
      <c r="AV99" s="13" t="s">
        <v>83</v>
      </c>
      <c r="AW99" s="13" t="s">
        <v>5</v>
      </c>
      <c r="AX99" s="13" t="s">
        <v>81</v>
      </c>
      <c r="AY99" s="238" t="s">
        <v>120</v>
      </c>
    </row>
    <row r="100" s="2" customFormat="1" ht="22.2" customHeight="1">
      <c r="A100" s="38"/>
      <c r="B100" s="39"/>
      <c r="C100" s="207" t="s">
        <v>151</v>
      </c>
      <c r="D100" s="207" t="s">
        <v>122</v>
      </c>
      <c r="E100" s="208" t="s">
        <v>152</v>
      </c>
      <c r="F100" s="209" t="s">
        <v>153</v>
      </c>
      <c r="G100" s="210" t="s">
        <v>125</v>
      </c>
      <c r="H100" s="211">
        <v>0.26500000000000001</v>
      </c>
      <c r="I100" s="212"/>
      <c r="J100" s="212"/>
      <c r="K100" s="213">
        <f>ROUND(P100*H100,2)</f>
        <v>0</v>
      </c>
      <c r="L100" s="209" t="s">
        <v>126</v>
      </c>
      <c r="M100" s="44"/>
      <c r="N100" s="214" t="s">
        <v>20</v>
      </c>
      <c r="O100" s="215" t="s">
        <v>42</v>
      </c>
      <c r="P100" s="216">
        <f>I100+J100</f>
        <v>0</v>
      </c>
      <c r="Q100" s="216">
        <f>ROUND(I100*H100,2)</f>
        <v>0</v>
      </c>
      <c r="R100" s="216">
        <f>ROUND(J100*H100,2)</f>
        <v>0</v>
      </c>
      <c r="S100" s="84"/>
      <c r="T100" s="217">
        <f>S100*H100</f>
        <v>0</v>
      </c>
      <c r="U100" s="217">
        <v>0</v>
      </c>
      <c r="V100" s="217">
        <f>U100*H100</f>
        <v>0</v>
      </c>
      <c r="W100" s="217">
        <v>0</v>
      </c>
      <c r="X100" s="218">
        <f>W100*H100</f>
        <v>0</v>
      </c>
      <c r="Y100" s="38"/>
      <c r="Z100" s="38"/>
      <c r="AA100" s="38"/>
      <c r="AB100" s="38"/>
      <c r="AC100" s="38"/>
      <c r="AD100" s="38"/>
      <c r="AE100" s="38"/>
      <c r="AR100" s="219" t="s">
        <v>127</v>
      </c>
      <c r="AT100" s="219" t="s">
        <v>122</v>
      </c>
      <c r="AU100" s="219" t="s">
        <v>83</v>
      </c>
      <c r="AY100" s="17" t="s">
        <v>120</v>
      </c>
      <c r="BE100" s="220">
        <f>IF(O100="základní",K100,0)</f>
        <v>0</v>
      </c>
      <c r="BF100" s="220">
        <f>IF(O100="snížená",K100,0)</f>
        <v>0</v>
      </c>
      <c r="BG100" s="220">
        <f>IF(O100="zákl. přenesená",K100,0)</f>
        <v>0</v>
      </c>
      <c r="BH100" s="220">
        <f>IF(O100="sníž. přenesená",K100,0)</f>
        <v>0</v>
      </c>
      <c r="BI100" s="220">
        <f>IF(O100="nulová",K100,0)</f>
        <v>0</v>
      </c>
      <c r="BJ100" s="17" t="s">
        <v>81</v>
      </c>
      <c r="BK100" s="220">
        <f>ROUND(P100*H100,2)</f>
        <v>0</v>
      </c>
      <c r="BL100" s="17" t="s">
        <v>127</v>
      </c>
      <c r="BM100" s="219" t="s">
        <v>154</v>
      </c>
    </row>
    <row r="101" s="2" customFormat="1">
      <c r="A101" s="38"/>
      <c r="B101" s="39"/>
      <c r="C101" s="40"/>
      <c r="D101" s="221" t="s">
        <v>129</v>
      </c>
      <c r="E101" s="40"/>
      <c r="F101" s="222" t="s">
        <v>155</v>
      </c>
      <c r="G101" s="40"/>
      <c r="H101" s="40"/>
      <c r="I101" s="223"/>
      <c r="J101" s="223"/>
      <c r="K101" s="40"/>
      <c r="L101" s="40"/>
      <c r="M101" s="44"/>
      <c r="N101" s="224"/>
      <c r="O101" s="225"/>
      <c r="P101" s="84"/>
      <c r="Q101" s="84"/>
      <c r="R101" s="84"/>
      <c r="S101" s="84"/>
      <c r="T101" s="84"/>
      <c r="U101" s="84"/>
      <c r="V101" s="84"/>
      <c r="W101" s="84"/>
      <c r="X101" s="85"/>
      <c r="Y101" s="38"/>
      <c r="Z101" s="38"/>
      <c r="AA101" s="38"/>
      <c r="AB101" s="38"/>
      <c r="AC101" s="38"/>
      <c r="AD101" s="38"/>
      <c r="AE101" s="38"/>
      <c r="AT101" s="17" t="s">
        <v>129</v>
      </c>
      <c r="AU101" s="17" t="s">
        <v>83</v>
      </c>
    </row>
    <row r="102" s="2" customFormat="1">
      <c r="A102" s="38"/>
      <c r="B102" s="39"/>
      <c r="C102" s="40"/>
      <c r="D102" s="226" t="s">
        <v>131</v>
      </c>
      <c r="E102" s="40"/>
      <c r="F102" s="227" t="s">
        <v>156</v>
      </c>
      <c r="G102" s="40"/>
      <c r="H102" s="40"/>
      <c r="I102" s="223"/>
      <c r="J102" s="223"/>
      <c r="K102" s="40"/>
      <c r="L102" s="40"/>
      <c r="M102" s="44"/>
      <c r="N102" s="224"/>
      <c r="O102" s="225"/>
      <c r="P102" s="84"/>
      <c r="Q102" s="84"/>
      <c r="R102" s="84"/>
      <c r="S102" s="84"/>
      <c r="T102" s="84"/>
      <c r="U102" s="84"/>
      <c r="V102" s="84"/>
      <c r="W102" s="84"/>
      <c r="X102" s="85"/>
      <c r="Y102" s="38"/>
      <c r="Z102" s="38"/>
      <c r="AA102" s="38"/>
      <c r="AB102" s="38"/>
      <c r="AC102" s="38"/>
      <c r="AD102" s="38"/>
      <c r="AE102" s="38"/>
      <c r="AT102" s="17" t="s">
        <v>131</v>
      </c>
      <c r="AU102" s="17" t="s">
        <v>83</v>
      </c>
    </row>
    <row r="103" s="13" customFormat="1">
      <c r="A103" s="13"/>
      <c r="B103" s="228"/>
      <c r="C103" s="229"/>
      <c r="D103" s="221" t="s">
        <v>133</v>
      </c>
      <c r="E103" s="230" t="s">
        <v>20</v>
      </c>
      <c r="F103" s="231" t="s">
        <v>157</v>
      </c>
      <c r="G103" s="229"/>
      <c r="H103" s="232">
        <v>0.26500000000000001</v>
      </c>
      <c r="I103" s="233"/>
      <c r="J103" s="233"/>
      <c r="K103" s="229"/>
      <c r="L103" s="229"/>
      <c r="M103" s="234"/>
      <c r="N103" s="235"/>
      <c r="O103" s="236"/>
      <c r="P103" s="236"/>
      <c r="Q103" s="236"/>
      <c r="R103" s="236"/>
      <c r="S103" s="236"/>
      <c r="T103" s="236"/>
      <c r="U103" s="236"/>
      <c r="V103" s="236"/>
      <c r="W103" s="236"/>
      <c r="X103" s="237"/>
      <c r="Y103" s="13"/>
      <c r="Z103" s="13"/>
      <c r="AA103" s="13"/>
      <c r="AB103" s="13"/>
      <c r="AC103" s="13"/>
      <c r="AD103" s="13"/>
      <c r="AE103" s="13"/>
      <c r="AT103" s="238" t="s">
        <v>133</v>
      </c>
      <c r="AU103" s="238" t="s">
        <v>83</v>
      </c>
      <c r="AV103" s="13" t="s">
        <v>83</v>
      </c>
      <c r="AW103" s="13" t="s">
        <v>5</v>
      </c>
      <c r="AX103" s="13" t="s">
        <v>81</v>
      </c>
      <c r="AY103" s="238" t="s">
        <v>120</v>
      </c>
    </row>
    <row r="104" s="2" customFormat="1" ht="22.2" customHeight="1">
      <c r="A104" s="38"/>
      <c r="B104" s="39"/>
      <c r="C104" s="207" t="s">
        <v>127</v>
      </c>
      <c r="D104" s="207" t="s">
        <v>122</v>
      </c>
      <c r="E104" s="208" t="s">
        <v>158</v>
      </c>
      <c r="F104" s="209" t="s">
        <v>159</v>
      </c>
      <c r="G104" s="210" t="s">
        <v>125</v>
      </c>
      <c r="H104" s="211">
        <v>0.056000000000000001</v>
      </c>
      <c r="I104" s="212"/>
      <c r="J104" s="212"/>
      <c r="K104" s="213">
        <f>ROUND(P104*H104,2)</f>
        <v>0</v>
      </c>
      <c r="L104" s="209" t="s">
        <v>126</v>
      </c>
      <c r="M104" s="44"/>
      <c r="N104" s="214" t="s">
        <v>20</v>
      </c>
      <c r="O104" s="215" t="s">
        <v>42</v>
      </c>
      <c r="P104" s="216">
        <f>I104+J104</f>
        <v>0</v>
      </c>
      <c r="Q104" s="216">
        <f>ROUND(I104*H104,2)</f>
        <v>0</v>
      </c>
      <c r="R104" s="216">
        <f>ROUND(J104*H104,2)</f>
        <v>0</v>
      </c>
      <c r="S104" s="84"/>
      <c r="T104" s="217">
        <f>S104*H104</f>
        <v>0</v>
      </c>
      <c r="U104" s="217">
        <v>0</v>
      </c>
      <c r="V104" s="217">
        <f>U104*H104</f>
        <v>0</v>
      </c>
      <c r="W104" s="217">
        <v>0</v>
      </c>
      <c r="X104" s="218">
        <f>W104*H104</f>
        <v>0</v>
      </c>
      <c r="Y104" s="38"/>
      <c r="Z104" s="38"/>
      <c r="AA104" s="38"/>
      <c r="AB104" s="38"/>
      <c r="AC104" s="38"/>
      <c r="AD104" s="38"/>
      <c r="AE104" s="38"/>
      <c r="AR104" s="219" t="s">
        <v>127</v>
      </c>
      <c r="AT104" s="219" t="s">
        <v>122</v>
      </c>
      <c r="AU104" s="219" t="s">
        <v>83</v>
      </c>
      <c r="AY104" s="17" t="s">
        <v>120</v>
      </c>
      <c r="BE104" s="220">
        <f>IF(O104="základní",K104,0)</f>
        <v>0</v>
      </c>
      <c r="BF104" s="220">
        <f>IF(O104="snížená",K104,0)</f>
        <v>0</v>
      </c>
      <c r="BG104" s="220">
        <f>IF(O104="zákl. přenesená",K104,0)</f>
        <v>0</v>
      </c>
      <c r="BH104" s="220">
        <f>IF(O104="sníž. přenesená",K104,0)</f>
        <v>0</v>
      </c>
      <c r="BI104" s="220">
        <f>IF(O104="nulová",K104,0)</f>
        <v>0</v>
      </c>
      <c r="BJ104" s="17" t="s">
        <v>81</v>
      </c>
      <c r="BK104" s="220">
        <f>ROUND(P104*H104,2)</f>
        <v>0</v>
      </c>
      <c r="BL104" s="17" t="s">
        <v>127</v>
      </c>
      <c r="BM104" s="219" t="s">
        <v>160</v>
      </c>
    </row>
    <row r="105" s="2" customFormat="1">
      <c r="A105" s="38"/>
      <c r="B105" s="39"/>
      <c r="C105" s="40"/>
      <c r="D105" s="221" t="s">
        <v>129</v>
      </c>
      <c r="E105" s="40"/>
      <c r="F105" s="222" t="s">
        <v>161</v>
      </c>
      <c r="G105" s="40"/>
      <c r="H105" s="40"/>
      <c r="I105" s="223"/>
      <c r="J105" s="223"/>
      <c r="K105" s="40"/>
      <c r="L105" s="40"/>
      <c r="M105" s="44"/>
      <c r="N105" s="224"/>
      <c r="O105" s="225"/>
      <c r="P105" s="84"/>
      <c r="Q105" s="84"/>
      <c r="R105" s="84"/>
      <c r="S105" s="84"/>
      <c r="T105" s="84"/>
      <c r="U105" s="84"/>
      <c r="V105" s="84"/>
      <c r="W105" s="84"/>
      <c r="X105" s="85"/>
      <c r="Y105" s="38"/>
      <c r="Z105" s="38"/>
      <c r="AA105" s="38"/>
      <c r="AB105" s="38"/>
      <c r="AC105" s="38"/>
      <c r="AD105" s="38"/>
      <c r="AE105" s="38"/>
      <c r="AT105" s="17" t="s">
        <v>129</v>
      </c>
      <c r="AU105" s="17" t="s">
        <v>83</v>
      </c>
    </row>
    <row r="106" s="2" customFormat="1">
      <c r="A106" s="38"/>
      <c r="B106" s="39"/>
      <c r="C106" s="40"/>
      <c r="D106" s="226" t="s">
        <v>131</v>
      </c>
      <c r="E106" s="40"/>
      <c r="F106" s="227" t="s">
        <v>162</v>
      </c>
      <c r="G106" s="40"/>
      <c r="H106" s="40"/>
      <c r="I106" s="223"/>
      <c r="J106" s="223"/>
      <c r="K106" s="40"/>
      <c r="L106" s="40"/>
      <c r="M106" s="44"/>
      <c r="N106" s="224"/>
      <c r="O106" s="225"/>
      <c r="P106" s="84"/>
      <c r="Q106" s="84"/>
      <c r="R106" s="84"/>
      <c r="S106" s="84"/>
      <c r="T106" s="84"/>
      <c r="U106" s="84"/>
      <c r="V106" s="84"/>
      <c r="W106" s="84"/>
      <c r="X106" s="85"/>
      <c r="Y106" s="38"/>
      <c r="Z106" s="38"/>
      <c r="AA106" s="38"/>
      <c r="AB106" s="38"/>
      <c r="AC106" s="38"/>
      <c r="AD106" s="38"/>
      <c r="AE106" s="38"/>
      <c r="AT106" s="17" t="s">
        <v>131</v>
      </c>
      <c r="AU106" s="17" t="s">
        <v>83</v>
      </c>
    </row>
    <row r="107" s="13" customFormat="1">
      <c r="A107" s="13"/>
      <c r="B107" s="228"/>
      <c r="C107" s="229"/>
      <c r="D107" s="221" t="s">
        <v>133</v>
      </c>
      <c r="E107" s="230" t="s">
        <v>20</v>
      </c>
      <c r="F107" s="231" t="s">
        <v>163</v>
      </c>
      <c r="G107" s="229"/>
      <c r="H107" s="232">
        <v>0.056000000000000001</v>
      </c>
      <c r="I107" s="233"/>
      <c r="J107" s="233"/>
      <c r="K107" s="229"/>
      <c r="L107" s="229"/>
      <c r="M107" s="234"/>
      <c r="N107" s="235"/>
      <c r="O107" s="236"/>
      <c r="P107" s="236"/>
      <c r="Q107" s="236"/>
      <c r="R107" s="236"/>
      <c r="S107" s="236"/>
      <c r="T107" s="236"/>
      <c r="U107" s="236"/>
      <c r="V107" s="236"/>
      <c r="W107" s="236"/>
      <c r="X107" s="237"/>
      <c r="Y107" s="13"/>
      <c r="Z107" s="13"/>
      <c r="AA107" s="13"/>
      <c r="AB107" s="13"/>
      <c r="AC107" s="13"/>
      <c r="AD107" s="13"/>
      <c r="AE107" s="13"/>
      <c r="AT107" s="238" t="s">
        <v>133</v>
      </c>
      <c r="AU107" s="238" t="s">
        <v>83</v>
      </c>
      <c r="AV107" s="13" t="s">
        <v>83</v>
      </c>
      <c r="AW107" s="13" t="s">
        <v>5</v>
      </c>
      <c r="AX107" s="13" t="s">
        <v>81</v>
      </c>
      <c r="AY107" s="238" t="s">
        <v>120</v>
      </c>
    </row>
    <row r="108" s="2" customFormat="1" ht="22.2" customHeight="1">
      <c r="A108" s="38"/>
      <c r="B108" s="39"/>
      <c r="C108" s="207" t="s">
        <v>164</v>
      </c>
      <c r="D108" s="207" t="s">
        <v>122</v>
      </c>
      <c r="E108" s="208" t="s">
        <v>165</v>
      </c>
      <c r="F108" s="209" t="s">
        <v>166</v>
      </c>
      <c r="G108" s="210" t="s">
        <v>146</v>
      </c>
      <c r="H108" s="211">
        <v>45</v>
      </c>
      <c r="I108" s="212"/>
      <c r="J108" s="212"/>
      <c r="K108" s="213">
        <f>ROUND(P108*H108,2)</f>
        <v>0</v>
      </c>
      <c r="L108" s="209" t="s">
        <v>20</v>
      </c>
      <c r="M108" s="44"/>
      <c r="N108" s="214" t="s">
        <v>20</v>
      </c>
      <c r="O108" s="215" t="s">
        <v>42</v>
      </c>
      <c r="P108" s="216">
        <f>I108+J108</f>
        <v>0</v>
      </c>
      <c r="Q108" s="216">
        <f>ROUND(I108*H108,2)</f>
        <v>0</v>
      </c>
      <c r="R108" s="216">
        <f>ROUND(J108*H108,2)</f>
        <v>0</v>
      </c>
      <c r="S108" s="84"/>
      <c r="T108" s="217">
        <f>S108*H108</f>
        <v>0</v>
      </c>
      <c r="U108" s="217">
        <v>0</v>
      </c>
      <c r="V108" s="217">
        <f>U108*H108</f>
        <v>0</v>
      </c>
      <c r="W108" s="217">
        <v>0</v>
      </c>
      <c r="X108" s="218">
        <f>W108*H108</f>
        <v>0</v>
      </c>
      <c r="Y108" s="38"/>
      <c r="Z108" s="38"/>
      <c r="AA108" s="38"/>
      <c r="AB108" s="38"/>
      <c r="AC108" s="38"/>
      <c r="AD108" s="38"/>
      <c r="AE108" s="38"/>
      <c r="AR108" s="219" t="s">
        <v>127</v>
      </c>
      <c r="AT108" s="219" t="s">
        <v>122</v>
      </c>
      <c r="AU108" s="219" t="s">
        <v>83</v>
      </c>
      <c r="AY108" s="17" t="s">
        <v>120</v>
      </c>
      <c r="BE108" s="220">
        <f>IF(O108="základní",K108,0)</f>
        <v>0</v>
      </c>
      <c r="BF108" s="220">
        <f>IF(O108="snížená",K108,0)</f>
        <v>0</v>
      </c>
      <c r="BG108" s="220">
        <f>IF(O108="zákl. přenesená",K108,0)</f>
        <v>0</v>
      </c>
      <c r="BH108" s="220">
        <f>IF(O108="sníž. přenesená",K108,0)</f>
        <v>0</v>
      </c>
      <c r="BI108" s="220">
        <f>IF(O108="nulová",K108,0)</f>
        <v>0</v>
      </c>
      <c r="BJ108" s="17" t="s">
        <v>81</v>
      </c>
      <c r="BK108" s="220">
        <f>ROUND(P108*H108,2)</f>
        <v>0</v>
      </c>
      <c r="BL108" s="17" t="s">
        <v>127</v>
      </c>
      <c r="BM108" s="219" t="s">
        <v>167</v>
      </c>
    </row>
    <row r="109" s="2" customFormat="1">
      <c r="A109" s="38"/>
      <c r="B109" s="39"/>
      <c r="C109" s="40"/>
      <c r="D109" s="221" t="s">
        <v>129</v>
      </c>
      <c r="E109" s="40"/>
      <c r="F109" s="222" t="s">
        <v>168</v>
      </c>
      <c r="G109" s="40"/>
      <c r="H109" s="40"/>
      <c r="I109" s="223"/>
      <c r="J109" s="223"/>
      <c r="K109" s="40"/>
      <c r="L109" s="40"/>
      <c r="M109" s="44"/>
      <c r="N109" s="224"/>
      <c r="O109" s="225"/>
      <c r="P109" s="84"/>
      <c r="Q109" s="84"/>
      <c r="R109" s="84"/>
      <c r="S109" s="84"/>
      <c r="T109" s="84"/>
      <c r="U109" s="84"/>
      <c r="V109" s="84"/>
      <c r="W109" s="84"/>
      <c r="X109" s="85"/>
      <c r="Y109" s="38"/>
      <c r="Z109" s="38"/>
      <c r="AA109" s="38"/>
      <c r="AB109" s="38"/>
      <c r="AC109" s="38"/>
      <c r="AD109" s="38"/>
      <c r="AE109" s="38"/>
      <c r="AT109" s="17" t="s">
        <v>129</v>
      </c>
      <c r="AU109" s="17" t="s">
        <v>83</v>
      </c>
    </row>
    <row r="110" s="2" customFormat="1">
      <c r="A110" s="38"/>
      <c r="B110" s="39"/>
      <c r="C110" s="40"/>
      <c r="D110" s="221" t="s">
        <v>169</v>
      </c>
      <c r="E110" s="40"/>
      <c r="F110" s="250" t="s">
        <v>170</v>
      </c>
      <c r="G110" s="40"/>
      <c r="H110" s="40"/>
      <c r="I110" s="223"/>
      <c r="J110" s="223"/>
      <c r="K110" s="40"/>
      <c r="L110" s="40"/>
      <c r="M110" s="44"/>
      <c r="N110" s="224"/>
      <c r="O110" s="225"/>
      <c r="P110" s="84"/>
      <c r="Q110" s="84"/>
      <c r="R110" s="84"/>
      <c r="S110" s="84"/>
      <c r="T110" s="84"/>
      <c r="U110" s="84"/>
      <c r="V110" s="84"/>
      <c r="W110" s="84"/>
      <c r="X110" s="85"/>
      <c r="Y110" s="38"/>
      <c r="Z110" s="38"/>
      <c r="AA110" s="38"/>
      <c r="AB110" s="38"/>
      <c r="AC110" s="38"/>
      <c r="AD110" s="38"/>
      <c r="AE110" s="38"/>
      <c r="AT110" s="17" t="s">
        <v>169</v>
      </c>
      <c r="AU110" s="17" t="s">
        <v>83</v>
      </c>
    </row>
    <row r="111" s="13" customFormat="1">
      <c r="A111" s="13"/>
      <c r="B111" s="228"/>
      <c r="C111" s="229"/>
      <c r="D111" s="221" t="s">
        <v>133</v>
      </c>
      <c r="E111" s="230" t="s">
        <v>20</v>
      </c>
      <c r="F111" s="231" t="s">
        <v>171</v>
      </c>
      <c r="G111" s="229"/>
      <c r="H111" s="232">
        <v>45</v>
      </c>
      <c r="I111" s="233"/>
      <c r="J111" s="233"/>
      <c r="K111" s="229"/>
      <c r="L111" s="229"/>
      <c r="M111" s="234"/>
      <c r="N111" s="235"/>
      <c r="O111" s="236"/>
      <c r="P111" s="236"/>
      <c r="Q111" s="236"/>
      <c r="R111" s="236"/>
      <c r="S111" s="236"/>
      <c r="T111" s="236"/>
      <c r="U111" s="236"/>
      <c r="V111" s="236"/>
      <c r="W111" s="236"/>
      <c r="X111" s="237"/>
      <c r="Y111" s="13"/>
      <c r="Z111" s="13"/>
      <c r="AA111" s="13"/>
      <c r="AB111" s="13"/>
      <c r="AC111" s="13"/>
      <c r="AD111" s="13"/>
      <c r="AE111" s="13"/>
      <c r="AT111" s="238" t="s">
        <v>133</v>
      </c>
      <c r="AU111" s="238" t="s">
        <v>83</v>
      </c>
      <c r="AV111" s="13" t="s">
        <v>83</v>
      </c>
      <c r="AW111" s="13" t="s">
        <v>5</v>
      </c>
      <c r="AX111" s="13" t="s">
        <v>81</v>
      </c>
      <c r="AY111" s="238" t="s">
        <v>120</v>
      </c>
    </row>
    <row r="112" s="2" customFormat="1" ht="19.8" customHeight="1">
      <c r="A112" s="38"/>
      <c r="B112" s="39"/>
      <c r="C112" s="207" t="s">
        <v>172</v>
      </c>
      <c r="D112" s="207" t="s">
        <v>122</v>
      </c>
      <c r="E112" s="208" t="s">
        <v>173</v>
      </c>
      <c r="F112" s="209" t="s">
        <v>174</v>
      </c>
      <c r="G112" s="210" t="s">
        <v>125</v>
      </c>
      <c r="H112" s="211">
        <v>0.26500000000000001</v>
      </c>
      <c r="I112" s="212"/>
      <c r="J112" s="212"/>
      <c r="K112" s="213">
        <f>ROUND(P112*H112,2)</f>
        <v>0</v>
      </c>
      <c r="L112" s="209" t="s">
        <v>20</v>
      </c>
      <c r="M112" s="44"/>
      <c r="N112" s="214" t="s">
        <v>20</v>
      </c>
      <c r="O112" s="215" t="s">
        <v>42</v>
      </c>
      <c r="P112" s="216">
        <f>I112+J112</f>
        <v>0</v>
      </c>
      <c r="Q112" s="216">
        <f>ROUND(I112*H112,2)</f>
        <v>0</v>
      </c>
      <c r="R112" s="216">
        <f>ROUND(J112*H112,2)</f>
        <v>0</v>
      </c>
      <c r="S112" s="84"/>
      <c r="T112" s="217">
        <f>S112*H112</f>
        <v>0</v>
      </c>
      <c r="U112" s="217">
        <v>0</v>
      </c>
      <c r="V112" s="217">
        <f>U112*H112</f>
        <v>0</v>
      </c>
      <c r="W112" s="217">
        <v>0</v>
      </c>
      <c r="X112" s="218">
        <f>W112*H112</f>
        <v>0</v>
      </c>
      <c r="Y112" s="38"/>
      <c r="Z112" s="38"/>
      <c r="AA112" s="38"/>
      <c r="AB112" s="38"/>
      <c r="AC112" s="38"/>
      <c r="AD112" s="38"/>
      <c r="AE112" s="38"/>
      <c r="AR112" s="219" t="s">
        <v>127</v>
      </c>
      <c r="AT112" s="219" t="s">
        <v>122</v>
      </c>
      <c r="AU112" s="219" t="s">
        <v>83</v>
      </c>
      <c r="AY112" s="17" t="s">
        <v>120</v>
      </c>
      <c r="BE112" s="220">
        <f>IF(O112="základní",K112,0)</f>
        <v>0</v>
      </c>
      <c r="BF112" s="220">
        <f>IF(O112="snížená",K112,0)</f>
        <v>0</v>
      </c>
      <c r="BG112" s="220">
        <f>IF(O112="zákl. přenesená",K112,0)</f>
        <v>0</v>
      </c>
      <c r="BH112" s="220">
        <f>IF(O112="sníž. přenesená",K112,0)</f>
        <v>0</v>
      </c>
      <c r="BI112" s="220">
        <f>IF(O112="nulová",K112,0)</f>
        <v>0</v>
      </c>
      <c r="BJ112" s="17" t="s">
        <v>81</v>
      </c>
      <c r="BK112" s="220">
        <f>ROUND(P112*H112,2)</f>
        <v>0</v>
      </c>
      <c r="BL112" s="17" t="s">
        <v>127</v>
      </c>
      <c r="BM112" s="219" t="s">
        <v>175</v>
      </c>
    </row>
    <row r="113" s="2" customFormat="1">
      <c r="A113" s="38"/>
      <c r="B113" s="39"/>
      <c r="C113" s="40"/>
      <c r="D113" s="221" t="s">
        <v>129</v>
      </c>
      <c r="E113" s="40"/>
      <c r="F113" s="222" t="s">
        <v>176</v>
      </c>
      <c r="G113" s="40"/>
      <c r="H113" s="40"/>
      <c r="I113" s="223"/>
      <c r="J113" s="223"/>
      <c r="K113" s="40"/>
      <c r="L113" s="40"/>
      <c r="M113" s="44"/>
      <c r="N113" s="224"/>
      <c r="O113" s="225"/>
      <c r="P113" s="84"/>
      <c r="Q113" s="84"/>
      <c r="R113" s="84"/>
      <c r="S113" s="84"/>
      <c r="T113" s="84"/>
      <c r="U113" s="84"/>
      <c r="V113" s="84"/>
      <c r="W113" s="84"/>
      <c r="X113" s="85"/>
      <c r="Y113" s="38"/>
      <c r="Z113" s="38"/>
      <c r="AA113" s="38"/>
      <c r="AB113" s="38"/>
      <c r="AC113" s="38"/>
      <c r="AD113" s="38"/>
      <c r="AE113" s="38"/>
      <c r="AT113" s="17" t="s">
        <v>129</v>
      </c>
      <c r="AU113" s="17" t="s">
        <v>83</v>
      </c>
    </row>
    <row r="114" s="2" customFormat="1">
      <c r="A114" s="38"/>
      <c r="B114" s="39"/>
      <c r="C114" s="40"/>
      <c r="D114" s="221" t="s">
        <v>169</v>
      </c>
      <c r="E114" s="40"/>
      <c r="F114" s="250" t="s">
        <v>177</v>
      </c>
      <c r="G114" s="40"/>
      <c r="H114" s="40"/>
      <c r="I114" s="223"/>
      <c r="J114" s="223"/>
      <c r="K114" s="40"/>
      <c r="L114" s="40"/>
      <c r="M114" s="44"/>
      <c r="N114" s="224"/>
      <c r="O114" s="225"/>
      <c r="P114" s="84"/>
      <c r="Q114" s="84"/>
      <c r="R114" s="84"/>
      <c r="S114" s="84"/>
      <c r="T114" s="84"/>
      <c r="U114" s="84"/>
      <c r="V114" s="84"/>
      <c r="W114" s="84"/>
      <c r="X114" s="85"/>
      <c r="Y114" s="38"/>
      <c r="Z114" s="38"/>
      <c r="AA114" s="38"/>
      <c r="AB114" s="38"/>
      <c r="AC114" s="38"/>
      <c r="AD114" s="38"/>
      <c r="AE114" s="38"/>
      <c r="AT114" s="17" t="s">
        <v>169</v>
      </c>
      <c r="AU114" s="17" t="s">
        <v>83</v>
      </c>
    </row>
    <row r="115" s="13" customFormat="1">
      <c r="A115" s="13"/>
      <c r="B115" s="228"/>
      <c r="C115" s="229"/>
      <c r="D115" s="221" t="s">
        <v>133</v>
      </c>
      <c r="E115" s="230" t="s">
        <v>20</v>
      </c>
      <c r="F115" s="231" t="s">
        <v>157</v>
      </c>
      <c r="G115" s="229"/>
      <c r="H115" s="232">
        <v>0.26500000000000001</v>
      </c>
      <c r="I115" s="233"/>
      <c r="J115" s="233"/>
      <c r="K115" s="229"/>
      <c r="L115" s="229"/>
      <c r="M115" s="234"/>
      <c r="N115" s="235"/>
      <c r="O115" s="236"/>
      <c r="P115" s="236"/>
      <c r="Q115" s="236"/>
      <c r="R115" s="236"/>
      <c r="S115" s="236"/>
      <c r="T115" s="236"/>
      <c r="U115" s="236"/>
      <c r="V115" s="236"/>
      <c r="W115" s="236"/>
      <c r="X115" s="237"/>
      <c r="Y115" s="13"/>
      <c r="Z115" s="13"/>
      <c r="AA115" s="13"/>
      <c r="AB115" s="13"/>
      <c r="AC115" s="13"/>
      <c r="AD115" s="13"/>
      <c r="AE115" s="13"/>
      <c r="AT115" s="238" t="s">
        <v>133</v>
      </c>
      <c r="AU115" s="238" t="s">
        <v>83</v>
      </c>
      <c r="AV115" s="13" t="s">
        <v>83</v>
      </c>
      <c r="AW115" s="13" t="s">
        <v>5</v>
      </c>
      <c r="AX115" s="13" t="s">
        <v>81</v>
      </c>
      <c r="AY115" s="238" t="s">
        <v>120</v>
      </c>
    </row>
    <row r="116" s="2" customFormat="1" ht="19.8" customHeight="1">
      <c r="A116" s="38"/>
      <c r="B116" s="39"/>
      <c r="C116" s="207" t="s">
        <v>178</v>
      </c>
      <c r="D116" s="207" t="s">
        <v>122</v>
      </c>
      <c r="E116" s="208" t="s">
        <v>179</v>
      </c>
      <c r="F116" s="209" t="s">
        <v>180</v>
      </c>
      <c r="G116" s="210" t="s">
        <v>125</v>
      </c>
      <c r="H116" s="211">
        <v>0.056000000000000001</v>
      </c>
      <c r="I116" s="212"/>
      <c r="J116" s="212"/>
      <c r="K116" s="213">
        <f>ROUND(P116*H116,2)</f>
        <v>0</v>
      </c>
      <c r="L116" s="209" t="s">
        <v>20</v>
      </c>
      <c r="M116" s="44"/>
      <c r="N116" s="214" t="s">
        <v>20</v>
      </c>
      <c r="O116" s="215" t="s">
        <v>42</v>
      </c>
      <c r="P116" s="216">
        <f>I116+J116</f>
        <v>0</v>
      </c>
      <c r="Q116" s="216">
        <f>ROUND(I116*H116,2)</f>
        <v>0</v>
      </c>
      <c r="R116" s="216">
        <f>ROUND(J116*H116,2)</f>
        <v>0</v>
      </c>
      <c r="S116" s="84"/>
      <c r="T116" s="217">
        <f>S116*H116</f>
        <v>0</v>
      </c>
      <c r="U116" s="217">
        <v>0</v>
      </c>
      <c r="V116" s="217">
        <f>U116*H116</f>
        <v>0</v>
      </c>
      <c r="W116" s="217">
        <v>0</v>
      </c>
      <c r="X116" s="218">
        <f>W116*H116</f>
        <v>0</v>
      </c>
      <c r="Y116" s="38"/>
      <c r="Z116" s="38"/>
      <c r="AA116" s="38"/>
      <c r="AB116" s="38"/>
      <c r="AC116" s="38"/>
      <c r="AD116" s="38"/>
      <c r="AE116" s="38"/>
      <c r="AR116" s="219" t="s">
        <v>127</v>
      </c>
      <c r="AT116" s="219" t="s">
        <v>122</v>
      </c>
      <c r="AU116" s="219" t="s">
        <v>83</v>
      </c>
      <c r="AY116" s="17" t="s">
        <v>120</v>
      </c>
      <c r="BE116" s="220">
        <f>IF(O116="základní",K116,0)</f>
        <v>0</v>
      </c>
      <c r="BF116" s="220">
        <f>IF(O116="snížená",K116,0)</f>
        <v>0</v>
      </c>
      <c r="BG116" s="220">
        <f>IF(O116="zákl. přenesená",K116,0)</f>
        <v>0</v>
      </c>
      <c r="BH116" s="220">
        <f>IF(O116="sníž. přenesená",K116,0)</f>
        <v>0</v>
      </c>
      <c r="BI116" s="220">
        <f>IF(O116="nulová",K116,0)</f>
        <v>0</v>
      </c>
      <c r="BJ116" s="17" t="s">
        <v>81</v>
      </c>
      <c r="BK116" s="220">
        <f>ROUND(P116*H116,2)</f>
        <v>0</v>
      </c>
      <c r="BL116" s="17" t="s">
        <v>127</v>
      </c>
      <c r="BM116" s="219" t="s">
        <v>181</v>
      </c>
    </row>
    <row r="117" s="2" customFormat="1">
      <c r="A117" s="38"/>
      <c r="B117" s="39"/>
      <c r="C117" s="40"/>
      <c r="D117" s="221" t="s">
        <v>129</v>
      </c>
      <c r="E117" s="40"/>
      <c r="F117" s="222" t="s">
        <v>182</v>
      </c>
      <c r="G117" s="40"/>
      <c r="H117" s="40"/>
      <c r="I117" s="223"/>
      <c r="J117" s="223"/>
      <c r="K117" s="40"/>
      <c r="L117" s="40"/>
      <c r="M117" s="44"/>
      <c r="N117" s="224"/>
      <c r="O117" s="225"/>
      <c r="P117" s="84"/>
      <c r="Q117" s="84"/>
      <c r="R117" s="84"/>
      <c r="S117" s="84"/>
      <c r="T117" s="84"/>
      <c r="U117" s="84"/>
      <c r="V117" s="84"/>
      <c r="W117" s="84"/>
      <c r="X117" s="85"/>
      <c r="Y117" s="38"/>
      <c r="Z117" s="38"/>
      <c r="AA117" s="38"/>
      <c r="AB117" s="38"/>
      <c r="AC117" s="38"/>
      <c r="AD117" s="38"/>
      <c r="AE117" s="38"/>
      <c r="AT117" s="17" t="s">
        <v>129</v>
      </c>
      <c r="AU117" s="17" t="s">
        <v>83</v>
      </c>
    </row>
    <row r="118" s="2" customFormat="1">
      <c r="A118" s="38"/>
      <c r="B118" s="39"/>
      <c r="C118" s="40"/>
      <c r="D118" s="221" t="s">
        <v>169</v>
      </c>
      <c r="E118" s="40"/>
      <c r="F118" s="250" t="s">
        <v>177</v>
      </c>
      <c r="G118" s="40"/>
      <c r="H118" s="40"/>
      <c r="I118" s="223"/>
      <c r="J118" s="223"/>
      <c r="K118" s="40"/>
      <c r="L118" s="40"/>
      <c r="M118" s="44"/>
      <c r="N118" s="224"/>
      <c r="O118" s="225"/>
      <c r="P118" s="84"/>
      <c r="Q118" s="84"/>
      <c r="R118" s="84"/>
      <c r="S118" s="84"/>
      <c r="T118" s="84"/>
      <c r="U118" s="84"/>
      <c r="V118" s="84"/>
      <c r="W118" s="84"/>
      <c r="X118" s="85"/>
      <c r="Y118" s="38"/>
      <c r="Z118" s="38"/>
      <c r="AA118" s="38"/>
      <c r="AB118" s="38"/>
      <c r="AC118" s="38"/>
      <c r="AD118" s="38"/>
      <c r="AE118" s="38"/>
      <c r="AT118" s="17" t="s">
        <v>169</v>
      </c>
      <c r="AU118" s="17" t="s">
        <v>83</v>
      </c>
    </row>
    <row r="119" s="13" customFormat="1">
      <c r="A119" s="13"/>
      <c r="B119" s="228"/>
      <c r="C119" s="229"/>
      <c r="D119" s="221" t="s">
        <v>133</v>
      </c>
      <c r="E119" s="230" t="s">
        <v>20</v>
      </c>
      <c r="F119" s="231" t="s">
        <v>163</v>
      </c>
      <c r="G119" s="229"/>
      <c r="H119" s="232">
        <v>0.056000000000000001</v>
      </c>
      <c r="I119" s="233"/>
      <c r="J119" s="233"/>
      <c r="K119" s="229"/>
      <c r="L119" s="229"/>
      <c r="M119" s="234"/>
      <c r="N119" s="251"/>
      <c r="O119" s="252"/>
      <c r="P119" s="252"/>
      <c r="Q119" s="252"/>
      <c r="R119" s="252"/>
      <c r="S119" s="252"/>
      <c r="T119" s="252"/>
      <c r="U119" s="252"/>
      <c r="V119" s="252"/>
      <c r="W119" s="252"/>
      <c r="X119" s="253"/>
      <c r="Y119" s="13"/>
      <c r="Z119" s="13"/>
      <c r="AA119" s="13"/>
      <c r="AB119" s="13"/>
      <c r="AC119" s="13"/>
      <c r="AD119" s="13"/>
      <c r="AE119" s="13"/>
      <c r="AT119" s="238" t="s">
        <v>133</v>
      </c>
      <c r="AU119" s="238" t="s">
        <v>83</v>
      </c>
      <c r="AV119" s="13" t="s">
        <v>83</v>
      </c>
      <c r="AW119" s="13" t="s">
        <v>5</v>
      </c>
      <c r="AX119" s="13" t="s">
        <v>81</v>
      </c>
      <c r="AY119" s="238" t="s">
        <v>120</v>
      </c>
    </row>
    <row r="120" s="2" customFormat="1" ht="6.96" customHeight="1">
      <c r="A120" s="38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44"/>
      <c r="N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</sheetData>
  <sheetProtection sheet="1" autoFilter="0" formatColumns="0" formatRows="0" objects="1" scenarios="1" spinCount="100000" saltValue="6xSs7JBEm8LfJQRUhYEj6h1AZSgWmrQcJAI5EKyCKO7XtawapEN7KZ8RxCUvBP60fp5K/pxOB5pKqWSrDspn9g==" hashValue="h6mGLcoTuLNRzrcfq38iFBqoOz6QJt6pSQR6v1lCxx1dvRcA7ozvVgjKu3O6WMPUY7xQy4QTcnfRUB89PwpY7w==" algorithmName="SHA-512" password="CC35"/>
  <autoFilter ref="C82:L119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3_02/111103312"/>
    <hyperlink ref="F94" r:id="rId2" display="https://podminky.urs.cz/item/CS_URS_2023_02/111103322"/>
    <hyperlink ref="F98" r:id="rId3" display="https://podminky.urs.cz/item/CS_URS_2023_02/111203201"/>
    <hyperlink ref="F102" r:id="rId4" display="https://podminky.urs.cz/item/CS_URS_2023_02/185803106"/>
    <hyperlink ref="F106" r:id="rId5" display="https://podminky.urs.cz/item/CS_URS_2023_02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3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20"/>
      <c r="AT3" s="17" t="s">
        <v>83</v>
      </c>
    </row>
    <row r="4" s="1" customFormat="1" ht="24.96" customHeight="1">
      <c r="B4" s="20"/>
      <c r="D4" s="131" t="s">
        <v>87</v>
      </c>
      <c r="M4" s="20"/>
      <c r="N4" s="132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3" t="s">
        <v>17</v>
      </c>
      <c r="M6" s="20"/>
    </row>
    <row r="7" s="1" customFormat="1" ht="14.4" customHeight="1">
      <c r="B7" s="20"/>
      <c r="E7" s="134" t="str">
        <f>'Rekapitulace stavby'!K6</f>
        <v>Údržba HOZ Třeboňsko</v>
      </c>
      <c r="F7" s="133"/>
      <c r="G7" s="133"/>
      <c r="H7" s="133"/>
      <c r="M7" s="20"/>
    </row>
    <row r="8" s="2" customFormat="1" ht="12" customHeight="1">
      <c r="A8" s="38"/>
      <c r="B8" s="44"/>
      <c r="C8" s="38"/>
      <c r="D8" s="133" t="s">
        <v>88</v>
      </c>
      <c r="E8" s="38"/>
      <c r="F8" s="38"/>
      <c r="G8" s="38"/>
      <c r="H8" s="38"/>
      <c r="I8" s="38"/>
      <c r="J8" s="38"/>
      <c r="K8" s="38"/>
      <c r="L8" s="38"/>
      <c r="M8" s="135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6" customHeight="1">
      <c r="A9" s="38"/>
      <c r="B9" s="44"/>
      <c r="C9" s="38"/>
      <c r="D9" s="38"/>
      <c r="E9" s="136" t="s">
        <v>183</v>
      </c>
      <c r="F9" s="38"/>
      <c r="G9" s="38"/>
      <c r="H9" s="38"/>
      <c r="I9" s="38"/>
      <c r="J9" s="38"/>
      <c r="K9" s="38"/>
      <c r="L9" s="38"/>
      <c r="M9" s="135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35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3" t="s">
        <v>19</v>
      </c>
      <c r="E11" s="38"/>
      <c r="F11" s="137" t="s">
        <v>20</v>
      </c>
      <c r="G11" s="38"/>
      <c r="H11" s="38"/>
      <c r="I11" s="133" t="s">
        <v>21</v>
      </c>
      <c r="J11" s="137" t="s">
        <v>20</v>
      </c>
      <c r="K11" s="38"/>
      <c r="L11" s="38"/>
      <c r="M11" s="135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3" t="s">
        <v>22</v>
      </c>
      <c r="E12" s="38"/>
      <c r="F12" s="137" t="s">
        <v>184</v>
      </c>
      <c r="G12" s="38"/>
      <c r="H12" s="38"/>
      <c r="I12" s="133" t="s">
        <v>24</v>
      </c>
      <c r="J12" s="138" t="str">
        <f>'Rekapitulace stavby'!AN8</f>
        <v>14. 8. 2023</v>
      </c>
      <c r="K12" s="38"/>
      <c r="L12" s="38"/>
      <c r="M12" s="135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5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3" t="s">
        <v>26</v>
      </c>
      <c r="E14" s="38"/>
      <c r="F14" s="38"/>
      <c r="G14" s="38"/>
      <c r="H14" s="38"/>
      <c r="I14" s="133" t="s">
        <v>27</v>
      </c>
      <c r="J14" s="137" t="str">
        <f>IF('Rekapitulace stavby'!AN10="","",'Rekapitulace stavby'!AN10)</f>
        <v/>
      </c>
      <c r="K14" s="38"/>
      <c r="L14" s="38"/>
      <c r="M14" s="135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7" t="str">
        <f>IF('Rekapitulace stavby'!E11="","",'Rekapitulace stavby'!E11)</f>
        <v xml:space="preserve"> </v>
      </c>
      <c r="F15" s="38"/>
      <c r="G15" s="38"/>
      <c r="H15" s="38"/>
      <c r="I15" s="133" t="s">
        <v>29</v>
      </c>
      <c r="J15" s="137" t="str">
        <f>IF('Rekapitulace stavby'!AN11="","",'Rekapitulace stavby'!AN11)</f>
        <v/>
      </c>
      <c r="K15" s="38"/>
      <c r="L15" s="38"/>
      <c r="M15" s="135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135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3" t="s">
        <v>30</v>
      </c>
      <c r="E17" s="38"/>
      <c r="F17" s="38"/>
      <c r="G17" s="38"/>
      <c r="H17" s="38"/>
      <c r="I17" s="133" t="s">
        <v>27</v>
      </c>
      <c r="J17" s="33" t="str">
        <f>'Rekapitulace stavby'!AN13</f>
        <v>Vyplň údaj</v>
      </c>
      <c r="K17" s="38"/>
      <c r="L17" s="38"/>
      <c r="M17" s="135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7"/>
      <c r="G18" s="137"/>
      <c r="H18" s="137"/>
      <c r="I18" s="133" t="s">
        <v>29</v>
      </c>
      <c r="J18" s="33" t="str">
        <f>'Rekapitulace stavby'!AN14</f>
        <v>Vyplň údaj</v>
      </c>
      <c r="K18" s="38"/>
      <c r="L18" s="38"/>
      <c r="M18" s="135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5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3" t="s">
        <v>32</v>
      </c>
      <c r="E20" s="38"/>
      <c r="F20" s="38"/>
      <c r="G20" s="38"/>
      <c r="H20" s="38"/>
      <c r="I20" s="133" t="s">
        <v>27</v>
      </c>
      <c r="J20" s="137" t="str">
        <f>IF('Rekapitulace stavby'!AN16="","",'Rekapitulace stavby'!AN16)</f>
        <v/>
      </c>
      <c r="K20" s="38"/>
      <c r="L20" s="38"/>
      <c r="M20" s="1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7" t="str">
        <f>IF('Rekapitulace stavby'!E17="","",'Rekapitulace stavby'!E17)</f>
        <v xml:space="preserve"> </v>
      </c>
      <c r="F21" s="38"/>
      <c r="G21" s="38"/>
      <c r="H21" s="38"/>
      <c r="I21" s="133" t="s">
        <v>29</v>
      </c>
      <c r="J21" s="137" t="str">
        <f>IF('Rekapitulace stavby'!AN17="","",'Rekapitulace stavby'!AN17)</f>
        <v/>
      </c>
      <c r="K21" s="38"/>
      <c r="L21" s="38"/>
      <c r="M21" s="135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35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3" t="s">
        <v>33</v>
      </c>
      <c r="E23" s="38"/>
      <c r="F23" s="38"/>
      <c r="G23" s="38"/>
      <c r="H23" s="38"/>
      <c r="I23" s="133" t="s">
        <v>27</v>
      </c>
      <c r="J23" s="137" t="s">
        <v>20</v>
      </c>
      <c r="K23" s="38"/>
      <c r="L23" s="38"/>
      <c r="M23" s="135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7" t="s">
        <v>34</v>
      </c>
      <c r="F24" s="38"/>
      <c r="G24" s="38"/>
      <c r="H24" s="38"/>
      <c r="I24" s="133" t="s">
        <v>29</v>
      </c>
      <c r="J24" s="137" t="s">
        <v>20</v>
      </c>
      <c r="K24" s="38"/>
      <c r="L24" s="38"/>
      <c r="M24" s="135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135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3" t="s">
        <v>35</v>
      </c>
      <c r="E26" s="38"/>
      <c r="F26" s="38"/>
      <c r="G26" s="38"/>
      <c r="H26" s="38"/>
      <c r="I26" s="38"/>
      <c r="J26" s="38"/>
      <c r="K26" s="38"/>
      <c r="L26" s="38"/>
      <c r="M26" s="135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4.4" customHeight="1">
      <c r="A27" s="139"/>
      <c r="B27" s="140"/>
      <c r="C27" s="139"/>
      <c r="D27" s="139"/>
      <c r="E27" s="141" t="s">
        <v>20</v>
      </c>
      <c r="F27" s="141"/>
      <c r="G27" s="141"/>
      <c r="H27" s="141"/>
      <c r="I27" s="139"/>
      <c r="J27" s="139"/>
      <c r="K27" s="139"/>
      <c r="L27" s="139"/>
      <c r="M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135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143"/>
      <c r="M29" s="135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3" t="s">
        <v>91</v>
      </c>
      <c r="F30" s="38"/>
      <c r="G30" s="38"/>
      <c r="H30" s="38"/>
      <c r="I30" s="38"/>
      <c r="J30" s="38"/>
      <c r="K30" s="144">
        <f>I61</f>
        <v>0</v>
      </c>
      <c r="L30" s="38"/>
      <c r="M30" s="135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3" t="s">
        <v>92</v>
      </c>
      <c r="F31" s="38"/>
      <c r="G31" s="38"/>
      <c r="H31" s="38"/>
      <c r="I31" s="38"/>
      <c r="J31" s="38"/>
      <c r="K31" s="144">
        <f>J61</f>
        <v>0</v>
      </c>
      <c r="L31" s="38"/>
      <c r="M31" s="135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5" t="s">
        <v>37</v>
      </c>
      <c r="E32" s="38"/>
      <c r="F32" s="38"/>
      <c r="G32" s="38"/>
      <c r="H32" s="38"/>
      <c r="I32" s="38"/>
      <c r="J32" s="38"/>
      <c r="K32" s="146">
        <f>ROUND(K83, 2)</f>
        <v>0</v>
      </c>
      <c r="L32" s="38"/>
      <c r="M32" s="135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3"/>
      <c r="E33" s="143"/>
      <c r="F33" s="143"/>
      <c r="G33" s="143"/>
      <c r="H33" s="143"/>
      <c r="I33" s="143"/>
      <c r="J33" s="143"/>
      <c r="K33" s="143"/>
      <c r="L33" s="143"/>
      <c r="M33" s="135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47" t="s">
        <v>39</v>
      </c>
      <c r="G34" s="38"/>
      <c r="H34" s="38"/>
      <c r="I34" s="147" t="s">
        <v>38</v>
      </c>
      <c r="J34" s="38"/>
      <c r="K34" s="147" t="s">
        <v>40</v>
      </c>
      <c r="L34" s="38"/>
      <c r="M34" s="135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48" t="s">
        <v>41</v>
      </c>
      <c r="E35" s="133" t="s">
        <v>42</v>
      </c>
      <c r="F35" s="144">
        <f>ROUND((SUM(BE83:BE119)),  2)</f>
        <v>0</v>
      </c>
      <c r="G35" s="38"/>
      <c r="H35" s="38"/>
      <c r="I35" s="149">
        <v>0.20999999999999999</v>
      </c>
      <c r="J35" s="38"/>
      <c r="K35" s="144">
        <f>ROUND(((SUM(BE83:BE119))*I35),  2)</f>
        <v>0</v>
      </c>
      <c r="L35" s="38"/>
      <c r="M35" s="135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3" t="s">
        <v>43</v>
      </c>
      <c r="F36" s="144">
        <f>ROUND((SUM(BF83:BF119)),  2)</f>
        <v>0</v>
      </c>
      <c r="G36" s="38"/>
      <c r="H36" s="38"/>
      <c r="I36" s="149">
        <v>0.14999999999999999</v>
      </c>
      <c r="J36" s="38"/>
      <c r="K36" s="144">
        <f>ROUND(((SUM(BF83:BF119))*I36),  2)</f>
        <v>0</v>
      </c>
      <c r="L36" s="38"/>
      <c r="M36" s="135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3" t="s">
        <v>44</v>
      </c>
      <c r="F37" s="144">
        <f>ROUND((SUM(BG83:BG119)),  2)</f>
        <v>0</v>
      </c>
      <c r="G37" s="38"/>
      <c r="H37" s="38"/>
      <c r="I37" s="149">
        <v>0.20999999999999999</v>
      </c>
      <c r="J37" s="38"/>
      <c r="K37" s="144">
        <f>0</f>
        <v>0</v>
      </c>
      <c r="L37" s="38"/>
      <c r="M37" s="135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3" t="s">
        <v>45</v>
      </c>
      <c r="F38" s="144">
        <f>ROUND((SUM(BH83:BH119)),  2)</f>
        <v>0</v>
      </c>
      <c r="G38" s="38"/>
      <c r="H38" s="38"/>
      <c r="I38" s="149">
        <v>0.14999999999999999</v>
      </c>
      <c r="J38" s="38"/>
      <c r="K38" s="144">
        <f>0</f>
        <v>0</v>
      </c>
      <c r="L38" s="38"/>
      <c r="M38" s="135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3" t="s">
        <v>46</v>
      </c>
      <c r="F39" s="144">
        <f>ROUND((SUM(BI83:BI119)),  2)</f>
        <v>0</v>
      </c>
      <c r="G39" s="38"/>
      <c r="H39" s="38"/>
      <c r="I39" s="149">
        <v>0</v>
      </c>
      <c r="J39" s="38"/>
      <c r="K39" s="144">
        <f>0</f>
        <v>0</v>
      </c>
      <c r="L39" s="38"/>
      <c r="M39" s="135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135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0"/>
      <c r="D41" s="151" t="s">
        <v>47</v>
      </c>
      <c r="E41" s="152"/>
      <c r="F41" s="152"/>
      <c r="G41" s="153" t="s">
        <v>48</v>
      </c>
      <c r="H41" s="154" t="s">
        <v>49</v>
      </c>
      <c r="I41" s="152"/>
      <c r="J41" s="152"/>
      <c r="K41" s="155">
        <f>SUM(K32:K39)</f>
        <v>0</v>
      </c>
      <c r="L41" s="156"/>
      <c r="M41" s="135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157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35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6" s="2" customFormat="1" ht="6.96" customHeight="1">
      <c r="A46" s="38"/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35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24.96" customHeight="1">
      <c r="A47" s="38"/>
      <c r="B47" s="39"/>
      <c r="C47" s="23" t="s">
        <v>93</v>
      </c>
      <c r="D47" s="40"/>
      <c r="E47" s="40"/>
      <c r="F47" s="40"/>
      <c r="G47" s="40"/>
      <c r="H47" s="40"/>
      <c r="I47" s="40"/>
      <c r="J47" s="40"/>
      <c r="K47" s="40"/>
      <c r="L47" s="40"/>
      <c r="M47" s="135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35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17</v>
      </c>
      <c r="D49" s="40"/>
      <c r="E49" s="40"/>
      <c r="F49" s="40"/>
      <c r="G49" s="40"/>
      <c r="H49" s="40"/>
      <c r="I49" s="40"/>
      <c r="J49" s="40"/>
      <c r="K49" s="40"/>
      <c r="L49" s="40"/>
      <c r="M49" s="135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4.4" customHeight="1">
      <c r="A50" s="38"/>
      <c r="B50" s="39"/>
      <c r="C50" s="40"/>
      <c r="D50" s="40"/>
      <c r="E50" s="161" t="str">
        <f>E7</f>
        <v>Údržba HOZ Třeboňsko</v>
      </c>
      <c r="F50" s="32"/>
      <c r="G50" s="32"/>
      <c r="H50" s="32"/>
      <c r="I50" s="40"/>
      <c r="J50" s="40"/>
      <c r="K50" s="40"/>
      <c r="L50" s="40"/>
      <c r="M50" s="135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2" customHeight="1">
      <c r="A51" s="38"/>
      <c r="B51" s="39"/>
      <c r="C51" s="32" t="s">
        <v>88</v>
      </c>
      <c r="D51" s="40"/>
      <c r="E51" s="40"/>
      <c r="F51" s="40"/>
      <c r="G51" s="40"/>
      <c r="H51" s="40"/>
      <c r="I51" s="40"/>
      <c r="J51" s="40"/>
      <c r="K51" s="40"/>
      <c r="L51" s="40"/>
      <c r="M51" s="135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5.6" customHeight="1">
      <c r="A52" s="38"/>
      <c r="B52" s="39"/>
      <c r="C52" s="40"/>
      <c r="D52" s="40"/>
      <c r="E52" s="69" t="str">
        <f>E9</f>
        <v>2023-207-0601 - SO2 Údržba HOZ Třeboň IV-2 2070000601-11201000</v>
      </c>
      <c r="F52" s="40"/>
      <c r="G52" s="40"/>
      <c r="H52" s="40"/>
      <c r="I52" s="40"/>
      <c r="J52" s="40"/>
      <c r="K52" s="40"/>
      <c r="L52" s="40"/>
      <c r="M52" s="135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135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2" customHeight="1">
      <c r="A54" s="38"/>
      <c r="B54" s="39"/>
      <c r="C54" s="32" t="s">
        <v>22</v>
      </c>
      <c r="D54" s="40"/>
      <c r="E54" s="40"/>
      <c r="F54" s="27" t="str">
        <f>F12</f>
        <v>Libořezy, Žíteč</v>
      </c>
      <c r="G54" s="40"/>
      <c r="H54" s="40"/>
      <c r="I54" s="32" t="s">
        <v>24</v>
      </c>
      <c r="J54" s="72" t="str">
        <f>IF(J12="","",J12)</f>
        <v>14. 8. 2023</v>
      </c>
      <c r="K54" s="40"/>
      <c r="L54" s="40"/>
      <c r="M54" s="135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6.96" customHeight="1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35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5.6" customHeight="1">
      <c r="A56" s="38"/>
      <c r="B56" s="39"/>
      <c r="C56" s="32" t="s">
        <v>26</v>
      </c>
      <c r="D56" s="40"/>
      <c r="E56" s="40"/>
      <c r="F56" s="27" t="str">
        <f>E15</f>
        <v xml:space="preserve"> </v>
      </c>
      <c r="G56" s="40"/>
      <c r="H56" s="40"/>
      <c r="I56" s="32" t="s">
        <v>32</v>
      </c>
      <c r="J56" s="36" t="str">
        <f>E21</f>
        <v xml:space="preserve"> </v>
      </c>
      <c r="K56" s="40"/>
      <c r="L56" s="40"/>
      <c r="M56" s="135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15.6" customHeight="1">
      <c r="A57" s="38"/>
      <c r="B57" s="39"/>
      <c r="C57" s="32" t="s">
        <v>30</v>
      </c>
      <c r="D57" s="40"/>
      <c r="E57" s="40"/>
      <c r="F57" s="27" t="str">
        <f>IF(E18="","",E18)</f>
        <v>Vyplň údaj</v>
      </c>
      <c r="G57" s="40"/>
      <c r="H57" s="40"/>
      <c r="I57" s="32" t="s">
        <v>33</v>
      </c>
      <c r="J57" s="36" t="str">
        <f>E24</f>
        <v>Bc. Karel Janeček</v>
      </c>
      <c r="K57" s="40"/>
      <c r="L57" s="40"/>
      <c r="M57" s="135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35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9.28" customHeight="1">
      <c r="A59" s="38"/>
      <c r="B59" s="39"/>
      <c r="C59" s="162" t="s">
        <v>94</v>
      </c>
      <c r="D59" s="163"/>
      <c r="E59" s="163"/>
      <c r="F59" s="163"/>
      <c r="G59" s="163"/>
      <c r="H59" s="163"/>
      <c r="I59" s="164" t="s">
        <v>95</v>
      </c>
      <c r="J59" s="164" t="s">
        <v>96</v>
      </c>
      <c r="K59" s="164" t="s">
        <v>97</v>
      </c>
      <c r="L59" s="163"/>
      <c r="M59" s="135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="2" customFormat="1" ht="10.32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135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22.8" customHeight="1">
      <c r="A61" s="38"/>
      <c r="B61" s="39"/>
      <c r="C61" s="165" t="s">
        <v>71</v>
      </c>
      <c r="D61" s="40"/>
      <c r="E61" s="40"/>
      <c r="F61" s="40"/>
      <c r="G61" s="40"/>
      <c r="H61" s="40"/>
      <c r="I61" s="102">
        <f>Q83</f>
        <v>0</v>
      </c>
      <c r="J61" s="102">
        <f>R83</f>
        <v>0</v>
      </c>
      <c r="K61" s="102">
        <f>K83</f>
        <v>0</v>
      </c>
      <c r="L61" s="40"/>
      <c r="M61" s="135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U61" s="17" t="s">
        <v>98</v>
      </c>
    </row>
    <row r="62" s="9" customFormat="1" ht="24.96" customHeight="1">
      <c r="A62" s="9"/>
      <c r="B62" s="166"/>
      <c r="C62" s="167"/>
      <c r="D62" s="168" t="s">
        <v>99</v>
      </c>
      <c r="E62" s="169"/>
      <c r="F62" s="169"/>
      <c r="G62" s="169"/>
      <c r="H62" s="169"/>
      <c r="I62" s="170">
        <f>Q84</f>
        <v>0</v>
      </c>
      <c r="J62" s="170">
        <f>R84</f>
        <v>0</v>
      </c>
      <c r="K62" s="170">
        <f>K84</f>
        <v>0</v>
      </c>
      <c r="L62" s="167"/>
      <c r="M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100</v>
      </c>
      <c r="E63" s="175"/>
      <c r="F63" s="175"/>
      <c r="G63" s="175"/>
      <c r="H63" s="175"/>
      <c r="I63" s="176">
        <f>Q85</f>
        <v>0</v>
      </c>
      <c r="J63" s="176">
        <f>R85</f>
        <v>0</v>
      </c>
      <c r="K63" s="176">
        <f>K85</f>
        <v>0</v>
      </c>
      <c r="L63" s="173"/>
      <c r="M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8"/>
      <c r="B64" s="39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35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135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9" s="2" customFormat="1" ht="6.96" customHeight="1">
      <c r="A69" s="38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135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24.96" customHeight="1">
      <c r="A70" s="38"/>
      <c r="B70" s="39"/>
      <c r="C70" s="23" t="s">
        <v>101</v>
      </c>
      <c r="D70" s="40"/>
      <c r="E70" s="40"/>
      <c r="F70" s="40"/>
      <c r="G70" s="40"/>
      <c r="H70" s="40"/>
      <c r="I70" s="40"/>
      <c r="J70" s="40"/>
      <c r="K70" s="40"/>
      <c r="L70" s="40"/>
      <c r="M70" s="135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135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17</v>
      </c>
      <c r="D72" s="40"/>
      <c r="E72" s="40"/>
      <c r="F72" s="40"/>
      <c r="G72" s="40"/>
      <c r="H72" s="40"/>
      <c r="I72" s="40"/>
      <c r="J72" s="40"/>
      <c r="K72" s="40"/>
      <c r="L72" s="40"/>
      <c r="M72" s="135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4.4" customHeight="1">
      <c r="A73" s="38"/>
      <c r="B73" s="39"/>
      <c r="C73" s="40"/>
      <c r="D73" s="40"/>
      <c r="E73" s="161" t="str">
        <f>E7</f>
        <v>Údržba HOZ Třeboňsko</v>
      </c>
      <c r="F73" s="32"/>
      <c r="G73" s="32"/>
      <c r="H73" s="32"/>
      <c r="I73" s="40"/>
      <c r="J73" s="40"/>
      <c r="K73" s="40"/>
      <c r="L73" s="40"/>
      <c r="M73" s="135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88</v>
      </c>
      <c r="D74" s="40"/>
      <c r="E74" s="40"/>
      <c r="F74" s="40"/>
      <c r="G74" s="40"/>
      <c r="H74" s="40"/>
      <c r="I74" s="40"/>
      <c r="J74" s="40"/>
      <c r="K74" s="40"/>
      <c r="L74" s="40"/>
      <c r="M74" s="135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5.6" customHeight="1">
      <c r="A75" s="38"/>
      <c r="B75" s="39"/>
      <c r="C75" s="40"/>
      <c r="D75" s="40"/>
      <c r="E75" s="69" t="str">
        <f>E9</f>
        <v>2023-207-0601 - SO2 Údržba HOZ Třeboň IV-2 2070000601-11201000</v>
      </c>
      <c r="F75" s="40"/>
      <c r="G75" s="40"/>
      <c r="H75" s="40"/>
      <c r="I75" s="40"/>
      <c r="J75" s="40"/>
      <c r="K75" s="40"/>
      <c r="L75" s="40"/>
      <c r="M75" s="135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135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22</v>
      </c>
      <c r="D77" s="40"/>
      <c r="E77" s="40"/>
      <c r="F77" s="27" t="str">
        <f>F12</f>
        <v>Libořezy, Žíteč</v>
      </c>
      <c r="G77" s="40"/>
      <c r="H77" s="40"/>
      <c r="I77" s="32" t="s">
        <v>24</v>
      </c>
      <c r="J77" s="72" t="str">
        <f>IF(J12="","",J12)</f>
        <v>14. 8. 2023</v>
      </c>
      <c r="K77" s="40"/>
      <c r="L77" s="40"/>
      <c r="M77" s="135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135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6" customHeight="1">
      <c r="A79" s="38"/>
      <c r="B79" s="39"/>
      <c r="C79" s="32" t="s">
        <v>26</v>
      </c>
      <c r="D79" s="40"/>
      <c r="E79" s="40"/>
      <c r="F79" s="27" t="str">
        <f>E15</f>
        <v xml:space="preserve"> </v>
      </c>
      <c r="G79" s="40"/>
      <c r="H79" s="40"/>
      <c r="I79" s="32" t="s">
        <v>32</v>
      </c>
      <c r="J79" s="36" t="str">
        <f>E21</f>
        <v xml:space="preserve"> </v>
      </c>
      <c r="K79" s="40"/>
      <c r="L79" s="40"/>
      <c r="M79" s="135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6" customHeight="1">
      <c r="A80" s="38"/>
      <c r="B80" s="39"/>
      <c r="C80" s="32" t="s">
        <v>30</v>
      </c>
      <c r="D80" s="40"/>
      <c r="E80" s="40"/>
      <c r="F80" s="27" t="str">
        <f>IF(E18="","",E18)</f>
        <v>Vyplň údaj</v>
      </c>
      <c r="G80" s="40"/>
      <c r="H80" s="40"/>
      <c r="I80" s="32" t="s">
        <v>33</v>
      </c>
      <c r="J80" s="36" t="str">
        <f>E24</f>
        <v>Bc. Karel Janeček</v>
      </c>
      <c r="K80" s="40"/>
      <c r="L80" s="40"/>
      <c r="M80" s="135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0.32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135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11" customFormat="1" ht="29.28" customHeight="1">
      <c r="A82" s="178"/>
      <c r="B82" s="179"/>
      <c r="C82" s="180" t="s">
        <v>102</v>
      </c>
      <c r="D82" s="181" t="s">
        <v>56</v>
      </c>
      <c r="E82" s="181" t="s">
        <v>52</v>
      </c>
      <c r="F82" s="181" t="s">
        <v>53</v>
      </c>
      <c r="G82" s="181" t="s">
        <v>103</v>
      </c>
      <c r="H82" s="181" t="s">
        <v>104</v>
      </c>
      <c r="I82" s="181" t="s">
        <v>105</v>
      </c>
      <c r="J82" s="181" t="s">
        <v>106</v>
      </c>
      <c r="K82" s="181" t="s">
        <v>97</v>
      </c>
      <c r="L82" s="182" t="s">
        <v>107</v>
      </c>
      <c r="M82" s="183"/>
      <c r="N82" s="92" t="s">
        <v>20</v>
      </c>
      <c r="O82" s="93" t="s">
        <v>41</v>
      </c>
      <c r="P82" s="93" t="s">
        <v>108</v>
      </c>
      <c r="Q82" s="93" t="s">
        <v>109</v>
      </c>
      <c r="R82" s="93" t="s">
        <v>110</v>
      </c>
      <c r="S82" s="93" t="s">
        <v>111</v>
      </c>
      <c r="T82" s="93" t="s">
        <v>112</v>
      </c>
      <c r="U82" s="93" t="s">
        <v>113</v>
      </c>
      <c r="V82" s="93" t="s">
        <v>114</v>
      </c>
      <c r="W82" s="93" t="s">
        <v>115</v>
      </c>
      <c r="X82" s="94" t="s">
        <v>116</v>
      </c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8"/>
      <c r="B83" s="39"/>
      <c r="C83" s="99" t="s">
        <v>117</v>
      </c>
      <c r="D83" s="40"/>
      <c r="E83" s="40"/>
      <c r="F83" s="40"/>
      <c r="G83" s="40"/>
      <c r="H83" s="40"/>
      <c r="I83" s="40"/>
      <c r="J83" s="40"/>
      <c r="K83" s="184">
        <f>BK83</f>
        <v>0</v>
      </c>
      <c r="L83" s="40"/>
      <c r="M83" s="44"/>
      <c r="N83" s="95"/>
      <c r="O83" s="185"/>
      <c r="P83" s="96"/>
      <c r="Q83" s="186">
        <f>Q84</f>
        <v>0</v>
      </c>
      <c r="R83" s="186">
        <f>R84</f>
        <v>0</v>
      </c>
      <c r="S83" s="96"/>
      <c r="T83" s="187">
        <f>T84</f>
        <v>0</v>
      </c>
      <c r="U83" s="96"/>
      <c r="V83" s="187">
        <f>V84</f>
        <v>0</v>
      </c>
      <c r="W83" s="96"/>
      <c r="X83" s="188">
        <f>X84</f>
        <v>0</v>
      </c>
      <c r="Y83" s="38"/>
      <c r="Z83" s="38"/>
      <c r="AA83" s="38"/>
      <c r="AB83" s="38"/>
      <c r="AC83" s="38"/>
      <c r="AD83" s="38"/>
      <c r="AE83" s="38"/>
      <c r="AT83" s="17" t="s">
        <v>72</v>
      </c>
      <c r="AU83" s="17" t="s">
        <v>98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72</v>
      </c>
      <c r="E84" s="193" t="s">
        <v>118</v>
      </c>
      <c r="F84" s="193" t="s">
        <v>119</v>
      </c>
      <c r="G84" s="191"/>
      <c r="H84" s="191"/>
      <c r="I84" s="194"/>
      <c r="J84" s="194"/>
      <c r="K84" s="195">
        <f>BK84</f>
        <v>0</v>
      </c>
      <c r="L84" s="191"/>
      <c r="M84" s="196"/>
      <c r="N84" s="197"/>
      <c r="O84" s="198"/>
      <c r="P84" s="198"/>
      <c r="Q84" s="199">
        <f>Q85</f>
        <v>0</v>
      </c>
      <c r="R84" s="199">
        <f>R85</f>
        <v>0</v>
      </c>
      <c r="S84" s="198"/>
      <c r="T84" s="200">
        <f>T85</f>
        <v>0</v>
      </c>
      <c r="U84" s="198"/>
      <c r="V84" s="200">
        <f>V85</f>
        <v>0</v>
      </c>
      <c r="W84" s="198"/>
      <c r="X84" s="201">
        <f>X85</f>
        <v>0</v>
      </c>
      <c r="Y84" s="12"/>
      <c r="Z84" s="12"/>
      <c r="AA84" s="12"/>
      <c r="AB84" s="12"/>
      <c r="AC84" s="12"/>
      <c r="AD84" s="12"/>
      <c r="AE84" s="12"/>
      <c r="AR84" s="202" t="s">
        <v>81</v>
      </c>
      <c r="AT84" s="203" t="s">
        <v>72</v>
      </c>
      <c r="AU84" s="203" t="s">
        <v>73</v>
      </c>
      <c r="AY84" s="202" t="s">
        <v>120</v>
      </c>
      <c r="BK84" s="204">
        <f>BK85</f>
        <v>0</v>
      </c>
    </row>
    <row r="85" s="12" customFormat="1" ht="22.8" customHeight="1">
      <c r="A85" s="12"/>
      <c r="B85" s="190"/>
      <c r="C85" s="191"/>
      <c r="D85" s="192" t="s">
        <v>72</v>
      </c>
      <c r="E85" s="205" t="s">
        <v>81</v>
      </c>
      <c r="F85" s="205" t="s">
        <v>121</v>
      </c>
      <c r="G85" s="191"/>
      <c r="H85" s="191"/>
      <c r="I85" s="194"/>
      <c r="J85" s="194"/>
      <c r="K85" s="206">
        <f>BK85</f>
        <v>0</v>
      </c>
      <c r="L85" s="191"/>
      <c r="M85" s="196"/>
      <c r="N85" s="197"/>
      <c r="O85" s="198"/>
      <c r="P85" s="198"/>
      <c r="Q85" s="199">
        <f>SUM(Q86:Q119)</f>
        <v>0</v>
      </c>
      <c r="R85" s="199">
        <f>SUM(R86:R119)</f>
        <v>0</v>
      </c>
      <c r="S85" s="198"/>
      <c r="T85" s="200">
        <f>SUM(T86:T119)</f>
        <v>0</v>
      </c>
      <c r="U85" s="198"/>
      <c r="V85" s="200">
        <f>SUM(V86:V119)</f>
        <v>0</v>
      </c>
      <c r="W85" s="198"/>
      <c r="X85" s="201">
        <f>SUM(X86:X119)</f>
        <v>0</v>
      </c>
      <c r="Y85" s="12"/>
      <c r="Z85" s="12"/>
      <c r="AA85" s="12"/>
      <c r="AB85" s="12"/>
      <c r="AC85" s="12"/>
      <c r="AD85" s="12"/>
      <c r="AE85" s="12"/>
      <c r="AR85" s="202" t="s">
        <v>81</v>
      </c>
      <c r="AT85" s="203" t="s">
        <v>72</v>
      </c>
      <c r="AU85" s="203" t="s">
        <v>81</v>
      </c>
      <c r="AY85" s="202" t="s">
        <v>120</v>
      </c>
      <c r="BK85" s="204">
        <f>SUM(BK86:BK119)</f>
        <v>0</v>
      </c>
    </row>
    <row r="86" s="2" customFormat="1" ht="22.2" customHeight="1">
      <c r="A86" s="38"/>
      <c r="B86" s="39"/>
      <c r="C86" s="207" t="s">
        <v>81</v>
      </c>
      <c r="D86" s="207" t="s">
        <v>122</v>
      </c>
      <c r="E86" s="208" t="s">
        <v>185</v>
      </c>
      <c r="F86" s="209" t="s">
        <v>186</v>
      </c>
      <c r="G86" s="210" t="s">
        <v>125</v>
      </c>
      <c r="H86" s="211">
        <v>0.063</v>
      </c>
      <c r="I86" s="212"/>
      <c r="J86" s="212"/>
      <c r="K86" s="213">
        <f>ROUND(P86*H86,2)</f>
        <v>0</v>
      </c>
      <c r="L86" s="209" t="s">
        <v>126</v>
      </c>
      <c r="M86" s="44"/>
      <c r="N86" s="214" t="s">
        <v>20</v>
      </c>
      <c r="O86" s="215" t="s">
        <v>42</v>
      </c>
      <c r="P86" s="216">
        <f>I86+J86</f>
        <v>0</v>
      </c>
      <c r="Q86" s="216">
        <f>ROUND(I86*H86,2)</f>
        <v>0</v>
      </c>
      <c r="R86" s="216">
        <f>ROUND(J86*H86,2)</f>
        <v>0</v>
      </c>
      <c r="S86" s="84"/>
      <c r="T86" s="217">
        <f>S86*H86</f>
        <v>0</v>
      </c>
      <c r="U86" s="217">
        <v>0</v>
      </c>
      <c r="V86" s="217">
        <f>U86*H86</f>
        <v>0</v>
      </c>
      <c r="W86" s="217">
        <v>0</v>
      </c>
      <c r="X86" s="218">
        <f>W86*H86</f>
        <v>0</v>
      </c>
      <c r="Y86" s="38"/>
      <c r="Z86" s="38"/>
      <c r="AA86" s="38"/>
      <c r="AB86" s="38"/>
      <c r="AC86" s="38"/>
      <c r="AD86" s="38"/>
      <c r="AE86" s="38"/>
      <c r="AR86" s="219" t="s">
        <v>127</v>
      </c>
      <c r="AT86" s="219" t="s">
        <v>122</v>
      </c>
      <c r="AU86" s="219" t="s">
        <v>83</v>
      </c>
      <c r="AY86" s="17" t="s">
        <v>120</v>
      </c>
      <c r="BE86" s="220">
        <f>IF(O86="základní",K86,0)</f>
        <v>0</v>
      </c>
      <c r="BF86" s="220">
        <f>IF(O86="snížená",K86,0)</f>
        <v>0</v>
      </c>
      <c r="BG86" s="220">
        <f>IF(O86="zákl. přenesená",K86,0)</f>
        <v>0</v>
      </c>
      <c r="BH86" s="220">
        <f>IF(O86="sníž. přenesená",K86,0)</f>
        <v>0</v>
      </c>
      <c r="BI86" s="220">
        <f>IF(O86="nulová",K86,0)</f>
        <v>0</v>
      </c>
      <c r="BJ86" s="17" t="s">
        <v>81</v>
      </c>
      <c r="BK86" s="220">
        <f>ROUND(P86*H86,2)</f>
        <v>0</v>
      </c>
      <c r="BL86" s="17" t="s">
        <v>127</v>
      </c>
      <c r="BM86" s="219" t="s">
        <v>187</v>
      </c>
    </row>
    <row r="87" s="2" customFormat="1">
      <c r="A87" s="38"/>
      <c r="B87" s="39"/>
      <c r="C87" s="40"/>
      <c r="D87" s="221" t="s">
        <v>129</v>
      </c>
      <c r="E87" s="40"/>
      <c r="F87" s="222" t="s">
        <v>188</v>
      </c>
      <c r="G87" s="40"/>
      <c r="H87" s="40"/>
      <c r="I87" s="223"/>
      <c r="J87" s="223"/>
      <c r="K87" s="40"/>
      <c r="L87" s="40"/>
      <c r="M87" s="44"/>
      <c r="N87" s="224"/>
      <c r="O87" s="225"/>
      <c r="P87" s="84"/>
      <c r="Q87" s="84"/>
      <c r="R87" s="84"/>
      <c r="S87" s="84"/>
      <c r="T87" s="84"/>
      <c r="U87" s="84"/>
      <c r="V87" s="84"/>
      <c r="W87" s="84"/>
      <c r="X87" s="85"/>
      <c r="Y87" s="38"/>
      <c r="Z87" s="38"/>
      <c r="AA87" s="38"/>
      <c r="AB87" s="38"/>
      <c r="AC87" s="38"/>
      <c r="AD87" s="38"/>
      <c r="AE87" s="38"/>
      <c r="AT87" s="17" t="s">
        <v>129</v>
      </c>
      <c r="AU87" s="17" t="s">
        <v>83</v>
      </c>
    </row>
    <row r="88" s="2" customFormat="1">
      <c r="A88" s="38"/>
      <c r="B88" s="39"/>
      <c r="C88" s="40"/>
      <c r="D88" s="226" t="s">
        <v>131</v>
      </c>
      <c r="E88" s="40"/>
      <c r="F88" s="227" t="s">
        <v>189</v>
      </c>
      <c r="G88" s="40"/>
      <c r="H88" s="40"/>
      <c r="I88" s="223"/>
      <c r="J88" s="223"/>
      <c r="K88" s="40"/>
      <c r="L88" s="40"/>
      <c r="M88" s="44"/>
      <c r="N88" s="224"/>
      <c r="O88" s="225"/>
      <c r="P88" s="84"/>
      <c r="Q88" s="84"/>
      <c r="R88" s="84"/>
      <c r="S88" s="84"/>
      <c r="T88" s="84"/>
      <c r="U88" s="84"/>
      <c r="V88" s="84"/>
      <c r="W88" s="84"/>
      <c r="X88" s="85"/>
      <c r="Y88" s="38"/>
      <c r="Z88" s="38"/>
      <c r="AA88" s="38"/>
      <c r="AB88" s="38"/>
      <c r="AC88" s="38"/>
      <c r="AD88" s="38"/>
      <c r="AE88" s="38"/>
      <c r="AT88" s="17" t="s">
        <v>131</v>
      </c>
      <c r="AU88" s="17" t="s">
        <v>83</v>
      </c>
    </row>
    <row r="89" s="13" customFormat="1">
      <c r="A89" s="13"/>
      <c r="B89" s="228"/>
      <c r="C89" s="229"/>
      <c r="D89" s="221" t="s">
        <v>133</v>
      </c>
      <c r="E89" s="230" t="s">
        <v>20</v>
      </c>
      <c r="F89" s="231" t="s">
        <v>190</v>
      </c>
      <c r="G89" s="229"/>
      <c r="H89" s="232">
        <v>0.063</v>
      </c>
      <c r="I89" s="233"/>
      <c r="J89" s="233"/>
      <c r="K89" s="229"/>
      <c r="L89" s="229"/>
      <c r="M89" s="234"/>
      <c r="N89" s="235"/>
      <c r="O89" s="236"/>
      <c r="P89" s="236"/>
      <c r="Q89" s="236"/>
      <c r="R89" s="236"/>
      <c r="S89" s="236"/>
      <c r="T89" s="236"/>
      <c r="U89" s="236"/>
      <c r="V89" s="236"/>
      <c r="W89" s="236"/>
      <c r="X89" s="237"/>
      <c r="Y89" s="13"/>
      <c r="Z89" s="13"/>
      <c r="AA89" s="13"/>
      <c r="AB89" s="13"/>
      <c r="AC89" s="13"/>
      <c r="AD89" s="13"/>
      <c r="AE89" s="13"/>
      <c r="AT89" s="238" t="s">
        <v>133</v>
      </c>
      <c r="AU89" s="238" t="s">
        <v>83</v>
      </c>
      <c r="AV89" s="13" t="s">
        <v>83</v>
      </c>
      <c r="AW89" s="13" t="s">
        <v>5</v>
      </c>
      <c r="AX89" s="13" t="s">
        <v>81</v>
      </c>
      <c r="AY89" s="238" t="s">
        <v>120</v>
      </c>
    </row>
    <row r="90" s="2" customFormat="1" ht="22.2" customHeight="1">
      <c r="A90" s="38"/>
      <c r="B90" s="39"/>
      <c r="C90" s="207" t="s">
        <v>83</v>
      </c>
      <c r="D90" s="207" t="s">
        <v>122</v>
      </c>
      <c r="E90" s="208" t="s">
        <v>144</v>
      </c>
      <c r="F90" s="209" t="s">
        <v>145</v>
      </c>
      <c r="G90" s="210" t="s">
        <v>146</v>
      </c>
      <c r="H90" s="211">
        <v>125</v>
      </c>
      <c r="I90" s="212"/>
      <c r="J90" s="212"/>
      <c r="K90" s="213">
        <f>ROUND(P90*H90,2)</f>
        <v>0</v>
      </c>
      <c r="L90" s="209" t="s">
        <v>126</v>
      </c>
      <c r="M90" s="44"/>
      <c r="N90" s="214" t="s">
        <v>20</v>
      </c>
      <c r="O90" s="215" t="s">
        <v>42</v>
      </c>
      <c r="P90" s="216">
        <f>I90+J90</f>
        <v>0</v>
      </c>
      <c r="Q90" s="216">
        <f>ROUND(I90*H90,2)</f>
        <v>0</v>
      </c>
      <c r="R90" s="216">
        <f>ROUND(J90*H90,2)</f>
        <v>0</v>
      </c>
      <c r="S90" s="84"/>
      <c r="T90" s="217">
        <f>S90*H90</f>
        <v>0</v>
      </c>
      <c r="U90" s="217">
        <v>0</v>
      </c>
      <c r="V90" s="217">
        <f>U90*H90</f>
        <v>0</v>
      </c>
      <c r="W90" s="217">
        <v>0</v>
      </c>
      <c r="X90" s="218">
        <f>W90*H90</f>
        <v>0</v>
      </c>
      <c r="Y90" s="38"/>
      <c r="Z90" s="38"/>
      <c r="AA90" s="38"/>
      <c r="AB90" s="38"/>
      <c r="AC90" s="38"/>
      <c r="AD90" s="38"/>
      <c r="AE90" s="38"/>
      <c r="AR90" s="219" t="s">
        <v>127</v>
      </c>
      <c r="AT90" s="219" t="s">
        <v>122</v>
      </c>
      <c r="AU90" s="219" t="s">
        <v>83</v>
      </c>
      <c r="AY90" s="17" t="s">
        <v>120</v>
      </c>
      <c r="BE90" s="220">
        <f>IF(O90="základní",K90,0)</f>
        <v>0</v>
      </c>
      <c r="BF90" s="220">
        <f>IF(O90="snížená",K90,0)</f>
        <v>0</v>
      </c>
      <c r="BG90" s="220">
        <f>IF(O90="zákl. přenesená",K90,0)</f>
        <v>0</v>
      </c>
      <c r="BH90" s="220">
        <f>IF(O90="sníž. přenesená",K90,0)</f>
        <v>0</v>
      </c>
      <c r="BI90" s="220">
        <f>IF(O90="nulová",K90,0)</f>
        <v>0</v>
      </c>
      <c r="BJ90" s="17" t="s">
        <v>81</v>
      </c>
      <c r="BK90" s="220">
        <f>ROUND(P90*H90,2)</f>
        <v>0</v>
      </c>
      <c r="BL90" s="17" t="s">
        <v>127</v>
      </c>
      <c r="BM90" s="219" t="s">
        <v>191</v>
      </c>
    </row>
    <row r="91" s="2" customFormat="1">
      <c r="A91" s="38"/>
      <c r="B91" s="39"/>
      <c r="C91" s="40"/>
      <c r="D91" s="221" t="s">
        <v>129</v>
      </c>
      <c r="E91" s="40"/>
      <c r="F91" s="222" t="s">
        <v>148</v>
      </c>
      <c r="G91" s="40"/>
      <c r="H91" s="40"/>
      <c r="I91" s="223"/>
      <c r="J91" s="223"/>
      <c r="K91" s="40"/>
      <c r="L91" s="40"/>
      <c r="M91" s="44"/>
      <c r="N91" s="224"/>
      <c r="O91" s="225"/>
      <c r="P91" s="84"/>
      <c r="Q91" s="84"/>
      <c r="R91" s="84"/>
      <c r="S91" s="84"/>
      <c r="T91" s="84"/>
      <c r="U91" s="84"/>
      <c r="V91" s="84"/>
      <c r="W91" s="84"/>
      <c r="X91" s="85"/>
      <c r="Y91" s="38"/>
      <c r="Z91" s="38"/>
      <c r="AA91" s="38"/>
      <c r="AB91" s="38"/>
      <c r="AC91" s="38"/>
      <c r="AD91" s="38"/>
      <c r="AE91" s="38"/>
      <c r="AT91" s="17" t="s">
        <v>129</v>
      </c>
      <c r="AU91" s="17" t="s">
        <v>83</v>
      </c>
    </row>
    <row r="92" s="2" customFormat="1">
      <c r="A92" s="38"/>
      <c r="B92" s="39"/>
      <c r="C92" s="40"/>
      <c r="D92" s="226" t="s">
        <v>131</v>
      </c>
      <c r="E92" s="40"/>
      <c r="F92" s="227" t="s">
        <v>149</v>
      </c>
      <c r="G92" s="40"/>
      <c r="H92" s="40"/>
      <c r="I92" s="223"/>
      <c r="J92" s="223"/>
      <c r="K92" s="40"/>
      <c r="L92" s="40"/>
      <c r="M92" s="44"/>
      <c r="N92" s="224"/>
      <c r="O92" s="225"/>
      <c r="P92" s="84"/>
      <c r="Q92" s="84"/>
      <c r="R92" s="84"/>
      <c r="S92" s="84"/>
      <c r="T92" s="84"/>
      <c r="U92" s="84"/>
      <c r="V92" s="84"/>
      <c r="W92" s="84"/>
      <c r="X92" s="85"/>
      <c r="Y92" s="38"/>
      <c r="Z92" s="38"/>
      <c r="AA92" s="38"/>
      <c r="AB92" s="38"/>
      <c r="AC92" s="38"/>
      <c r="AD92" s="38"/>
      <c r="AE92" s="38"/>
      <c r="AT92" s="17" t="s">
        <v>131</v>
      </c>
      <c r="AU92" s="17" t="s">
        <v>83</v>
      </c>
    </row>
    <row r="93" s="13" customFormat="1">
      <c r="A93" s="13"/>
      <c r="B93" s="228"/>
      <c r="C93" s="229"/>
      <c r="D93" s="221" t="s">
        <v>133</v>
      </c>
      <c r="E93" s="230" t="s">
        <v>20</v>
      </c>
      <c r="F93" s="231" t="s">
        <v>192</v>
      </c>
      <c r="G93" s="229"/>
      <c r="H93" s="232">
        <v>125</v>
      </c>
      <c r="I93" s="233"/>
      <c r="J93" s="233"/>
      <c r="K93" s="229"/>
      <c r="L93" s="229"/>
      <c r="M93" s="234"/>
      <c r="N93" s="235"/>
      <c r="O93" s="236"/>
      <c r="P93" s="236"/>
      <c r="Q93" s="236"/>
      <c r="R93" s="236"/>
      <c r="S93" s="236"/>
      <c r="T93" s="236"/>
      <c r="U93" s="236"/>
      <c r="V93" s="236"/>
      <c r="W93" s="236"/>
      <c r="X93" s="237"/>
      <c r="Y93" s="13"/>
      <c r="Z93" s="13"/>
      <c r="AA93" s="13"/>
      <c r="AB93" s="13"/>
      <c r="AC93" s="13"/>
      <c r="AD93" s="13"/>
      <c r="AE93" s="13"/>
      <c r="AT93" s="238" t="s">
        <v>133</v>
      </c>
      <c r="AU93" s="238" t="s">
        <v>83</v>
      </c>
      <c r="AV93" s="13" t="s">
        <v>83</v>
      </c>
      <c r="AW93" s="13" t="s">
        <v>5</v>
      </c>
      <c r="AX93" s="13" t="s">
        <v>81</v>
      </c>
      <c r="AY93" s="238" t="s">
        <v>120</v>
      </c>
    </row>
    <row r="94" s="2" customFormat="1" ht="22.2" customHeight="1">
      <c r="A94" s="38"/>
      <c r="B94" s="39"/>
      <c r="C94" s="207" t="s">
        <v>151</v>
      </c>
      <c r="D94" s="207" t="s">
        <v>122</v>
      </c>
      <c r="E94" s="208" t="s">
        <v>193</v>
      </c>
      <c r="F94" s="209" t="s">
        <v>194</v>
      </c>
      <c r="G94" s="210" t="s">
        <v>195</v>
      </c>
      <c r="H94" s="211">
        <v>3.3599999999999999</v>
      </c>
      <c r="I94" s="212"/>
      <c r="J94" s="212"/>
      <c r="K94" s="213">
        <f>ROUND(P94*H94,2)</f>
        <v>0</v>
      </c>
      <c r="L94" s="209" t="s">
        <v>126</v>
      </c>
      <c r="M94" s="44"/>
      <c r="N94" s="214" t="s">
        <v>20</v>
      </c>
      <c r="O94" s="215" t="s">
        <v>42</v>
      </c>
      <c r="P94" s="216">
        <f>I94+J94</f>
        <v>0</v>
      </c>
      <c r="Q94" s="216">
        <f>ROUND(I94*H94,2)</f>
        <v>0</v>
      </c>
      <c r="R94" s="216">
        <f>ROUND(J94*H94,2)</f>
        <v>0</v>
      </c>
      <c r="S94" s="84"/>
      <c r="T94" s="217">
        <f>S94*H94</f>
        <v>0</v>
      </c>
      <c r="U94" s="217">
        <v>0</v>
      </c>
      <c r="V94" s="217">
        <f>U94*H94</f>
        <v>0</v>
      </c>
      <c r="W94" s="217">
        <v>0</v>
      </c>
      <c r="X94" s="218">
        <f>W94*H94</f>
        <v>0</v>
      </c>
      <c r="Y94" s="38"/>
      <c r="Z94" s="38"/>
      <c r="AA94" s="38"/>
      <c r="AB94" s="38"/>
      <c r="AC94" s="38"/>
      <c r="AD94" s="38"/>
      <c r="AE94" s="38"/>
      <c r="AR94" s="219" t="s">
        <v>127</v>
      </c>
      <c r="AT94" s="219" t="s">
        <v>122</v>
      </c>
      <c r="AU94" s="219" t="s">
        <v>83</v>
      </c>
      <c r="AY94" s="17" t="s">
        <v>120</v>
      </c>
      <c r="BE94" s="220">
        <f>IF(O94="základní",K94,0)</f>
        <v>0</v>
      </c>
      <c r="BF94" s="220">
        <f>IF(O94="snížená",K94,0)</f>
        <v>0</v>
      </c>
      <c r="BG94" s="220">
        <f>IF(O94="zákl. přenesená",K94,0)</f>
        <v>0</v>
      </c>
      <c r="BH94" s="220">
        <f>IF(O94="sníž. přenesená",K94,0)</f>
        <v>0</v>
      </c>
      <c r="BI94" s="220">
        <f>IF(O94="nulová",K94,0)</f>
        <v>0</v>
      </c>
      <c r="BJ94" s="17" t="s">
        <v>81</v>
      </c>
      <c r="BK94" s="220">
        <f>ROUND(P94*H94,2)</f>
        <v>0</v>
      </c>
      <c r="BL94" s="17" t="s">
        <v>127</v>
      </c>
      <c r="BM94" s="219" t="s">
        <v>196</v>
      </c>
    </row>
    <row r="95" s="2" customFormat="1">
      <c r="A95" s="38"/>
      <c r="B95" s="39"/>
      <c r="C95" s="40"/>
      <c r="D95" s="221" t="s">
        <v>129</v>
      </c>
      <c r="E95" s="40"/>
      <c r="F95" s="222" t="s">
        <v>197</v>
      </c>
      <c r="G95" s="40"/>
      <c r="H95" s="40"/>
      <c r="I95" s="223"/>
      <c r="J95" s="223"/>
      <c r="K95" s="40"/>
      <c r="L95" s="40"/>
      <c r="M95" s="44"/>
      <c r="N95" s="224"/>
      <c r="O95" s="225"/>
      <c r="P95" s="84"/>
      <c r="Q95" s="84"/>
      <c r="R95" s="84"/>
      <c r="S95" s="84"/>
      <c r="T95" s="84"/>
      <c r="U95" s="84"/>
      <c r="V95" s="84"/>
      <c r="W95" s="84"/>
      <c r="X95" s="85"/>
      <c r="Y95" s="38"/>
      <c r="Z95" s="38"/>
      <c r="AA95" s="38"/>
      <c r="AB95" s="38"/>
      <c r="AC95" s="38"/>
      <c r="AD95" s="38"/>
      <c r="AE95" s="38"/>
      <c r="AT95" s="17" t="s">
        <v>129</v>
      </c>
      <c r="AU95" s="17" t="s">
        <v>83</v>
      </c>
    </row>
    <row r="96" s="2" customFormat="1">
      <c r="A96" s="38"/>
      <c r="B96" s="39"/>
      <c r="C96" s="40"/>
      <c r="D96" s="226" t="s">
        <v>131</v>
      </c>
      <c r="E96" s="40"/>
      <c r="F96" s="227" t="s">
        <v>198</v>
      </c>
      <c r="G96" s="40"/>
      <c r="H96" s="40"/>
      <c r="I96" s="223"/>
      <c r="J96" s="223"/>
      <c r="K96" s="40"/>
      <c r="L96" s="40"/>
      <c r="M96" s="44"/>
      <c r="N96" s="224"/>
      <c r="O96" s="225"/>
      <c r="P96" s="84"/>
      <c r="Q96" s="84"/>
      <c r="R96" s="84"/>
      <c r="S96" s="84"/>
      <c r="T96" s="84"/>
      <c r="U96" s="84"/>
      <c r="V96" s="84"/>
      <c r="W96" s="84"/>
      <c r="X96" s="85"/>
      <c r="Y96" s="38"/>
      <c r="Z96" s="38"/>
      <c r="AA96" s="38"/>
      <c r="AB96" s="38"/>
      <c r="AC96" s="38"/>
      <c r="AD96" s="38"/>
      <c r="AE96" s="38"/>
      <c r="AT96" s="17" t="s">
        <v>131</v>
      </c>
      <c r="AU96" s="17" t="s">
        <v>83</v>
      </c>
    </row>
    <row r="97" s="13" customFormat="1">
      <c r="A97" s="13"/>
      <c r="B97" s="228"/>
      <c r="C97" s="229"/>
      <c r="D97" s="221" t="s">
        <v>133</v>
      </c>
      <c r="E97" s="230" t="s">
        <v>20</v>
      </c>
      <c r="F97" s="231" t="s">
        <v>199</v>
      </c>
      <c r="G97" s="229"/>
      <c r="H97" s="232">
        <v>3.3599999999999999</v>
      </c>
      <c r="I97" s="233"/>
      <c r="J97" s="233"/>
      <c r="K97" s="229"/>
      <c r="L97" s="229"/>
      <c r="M97" s="234"/>
      <c r="N97" s="235"/>
      <c r="O97" s="236"/>
      <c r="P97" s="236"/>
      <c r="Q97" s="236"/>
      <c r="R97" s="236"/>
      <c r="S97" s="236"/>
      <c r="T97" s="236"/>
      <c r="U97" s="236"/>
      <c r="V97" s="236"/>
      <c r="W97" s="236"/>
      <c r="X97" s="237"/>
      <c r="Y97" s="13"/>
      <c r="Z97" s="13"/>
      <c r="AA97" s="13"/>
      <c r="AB97" s="13"/>
      <c r="AC97" s="13"/>
      <c r="AD97" s="13"/>
      <c r="AE97" s="13"/>
      <c r="AT97" s="238" t="s">
        <v>133</v>
      </c>
      <c r="AU97" s="238" t="s">
        <v>83</v>
      </c>
      <c r="AV97" s="13" t="s">
        <v>83</v>
      </c>
      <c r="AW97" s="13" t="s">
        <v>5</v>
      </c>
      <c r="AX97" s="13" t="s">
        <v>81</v>
      </c>
      <c r="AY97" s="238" t="s">
        <v>120</v>
      </c>
    </row>
    <row r="98" s="2" customFormat="1" ht="22.2" customHeight="1">
      <c r="A98" s="38"/>
      <c r="B98" s="39"/>
      <c r="C98" s="207" t="s">
        <v>127</v>
      </c>
      <c r="D98" s="207" t="s">
        <v>122</v>
      </c>
      <c r="E98" s="208" t="s">
        <v>200</v>
      </c>
      <c r="F98" s="209" t="s">
        <v>201</v>
      </c>
      <c r="G98" s="210" t="s">
        <v>195</v>
      </c>
      <c r="H98" s="211">
        <v>27.300000000000001</v>
      </c>
      <c r="I98" s="212"/>
      <c r="J98" s="212"/>
      <c r="K98" s="213">
        <f>ROUND(P98*H98,2)</f>
        <v>0</v>
      </c>
      <c r="L98" s="209" t="s">
        <v>126</v>
      </c>
      <c r="M98" s="44"/>
      <c r="N98" s="214" t="s">
        <v>20</v>
      </c>
      <c r="O98" s="215" t="s">
        <v>42</v>
      </c>
      <c r="P98" s="216">
        <f>I98+J98</f>
        <v>0</v>
      </c>
      <c r="Q98" s="216">
        <f>ROUND(I98*H98,2)</f>
        <v>0</v>
      </c>
      <c r="R98" s="216">
        <f>ROUND(J98*H98,2)</f>
        <v>0</v>
      </c>
      <c r="S98" s="84"/>
      <c r="T98" s="217">
        <f>S98*H98</f>
        <v>0</v>
      </c>
      <c r="U98" s="217">
        <v>0</v>
      </c>
      <c r="V98" s="217">
        <f>U98*H98</f>
        <v>0</v>
      </c>
      <c r="W98" s="217">
        <v>0</v>
      </c>
      <c r="X98" s="218">
        <f>W98*H98</f>
        <v>0</v>
      </c>
      <c r="Y98" s="38"/>
      <c r="Z98" s="38"/>
      <c r="AA98" s="38"/>
      <c r="AB98" s="38"/>
      <c r="AC98" s="38"/>
      <c r="AD98" s="38"/>
      <c r="AE98" s="38"/>
      <c r="AR98" s="219" t="s">
        <v>127</v>
      </c>
      <c r="AT98" s="219" t="s">
        <v>122</v>
      </c>
      <c r="AU98" s="219" t="s">
        <v>83</v>
      </c>
      <c r="AY98" s="17" t="s">
        <v>120</v>
      </c>
      <c r="BE98" s="220">
        <f>IF(O98="základní",K98,0)</f>
        <v>0</v>
      </c>
      <c r="BF98" s="220">
        <f>IF(O98="snížená",K98,0)</f>
        <v>0</v>
      </c>
      <c r="BG98" s="220">
        <f>IF(O98="zákl. přenesená",K98,0)</f>
        <v>0</v>
      </c>
      <c r="BH98" s="220">
        <f>IF(O98="sníž. přenesená",K98,0)</f>
        <v>0</v>
      </c>
      <c r="BI98" s="220">
        <f>IF(O98="nulová",K98,0)</f>
        <v>0</v>
      </c>
      <c r="BJ98" s="17" t="s">
        <v>81</v>
      </c>
      <c r="BK98" s="220">
        <f>ROUND(P98*H98,2)</f>
        <v>0</v>
      </c>
      <c r="BL98" s="17" t="s">
        <v>127</v>
      </c>
      <c r="BM98" s="219" t="s">
        <v>202</v>
      </c>
    </row>
    <row r="99" s="2" customFormat="1">
      <c r="A99" s="38"/>
      <c r="B99" s="39"/>
      <c r="C99" s="40"/>
      <c r="D99" s="221" t="s">
        <v>129</v>
      </c>
      <c r="E99" s="40"/>
      <c r="F99" s="222" t="s">
        <v>203</v>
      </c>
      <c r="G99" s="40"/>
      <c r="H99" s="40"/>
      <c r="I99" s="223"/>
      <c r="J99" s="223"/>
      <c r="K99" s="40"/>
      <c r="L99" s="40"/>
      <c r="M99" s="44"/>
      <c r="N99" s="224"/>
      <c r="O99" s="225"/>
      <c r="P99" s="84"/>
      <c r="Q99" s="84"/>
      <c r="R99" s="84"/>
      <c r="S99" s="84"/>
      <c r="T99" s="84"/>
      <c r="U99" s="84"/>
      <c r="V99" s="84"/>
      <c r="W99" s="84"/>
      <c r="X99" s="85"/>
      <c r="Y99" s="38"/>
      <c r="Z99" s="38"/>
      <c r="AA99" s="38"/>
      <c r="AB99" s="38"/>
      <c r="AC99" s="38"/>
      <c r="AD99" s="38"/>
      <c r="AE99" s="38"/>
      <c r="AT99" s="17" t="s">
        <v>129</v>
      </c>
      <c r="AU99" s="17" t="s">
        <v>83</v>
      </c>
    </row>
    <row r="100" s="2" customFormat="1">
      <c r="A100" s="38"/>
      <c r="B100" s="39"/>
      <c r="C100" s="40"/>
      <c r="D100" s="226" t="s">
        <v>131</v>
      </c>
      <c r="E100" s="40"/>
      <c r="F100" s="227" t="s">
        <v>204</v>
      </c>
      <c r="G100" s="40"/>
      <c r="H100" s="40"/>
      <c r="I100" s="223"/>
      <c r="J100" s="223"/>
      <c r="K100" s="40"/>
      <c r="L100" s="40"/>
      <c r="M100" s="44"/>
      <c r="N100" s="224"/>
      <c r="O100" s="225"/>
      <c r="P100" s="84"/>
      <c r="Q100" s="84"/>
      <c r="R100" s="84"/>
      <c r="S100" s="84"/>
      <c r="T100" s="84"/>
      <c r="U100" s="84"/>
      <c r="V100" s="84"/>
      <c r="W100" s="84"/>
      <c r="X100" s="85"/>
      <c r="Y100" s="38"/>
      <c r="Z100" s="38"/>
      <c r="AA100" s="38"/>
      <c r="AB100" s="38"/>
      <c r="AC100" s="38"/>
      <c r="AD100" s="38"/>
      <c r="AE100" s="38"/>
      <c r="AT100" s="17" t="s">
        <v>131</v>
      </c>
      <c r="AU100" s="17" t="s">
        <v>83</v>
      </c>
    </row>
    <row r="101" s="13" customFormat="1">
      <c r="A101" s="13"/>
      <c r="B101" s="228"/>
      <c r="C101" s="229"/>
      <c r="D101" s="221" t="s">
        <v>133</v>
      </c>
      <c r="E101" s="230" t="s">
        <v>20</v>
      </c>
      <c r="F101" s="231" t="s">
        <v>205</v>
      </c>
      <c r="G101" s="229"/>
      <c r="H101" s="232">
        <v>8.4000000000000004</v>
      </c>
      <c r="I101" s="233"/>
      <c r="J101" s="233"/>
      <c r="K101" s="229"/>
      <c r="L101" s="229"/>
      <c r="M101" s="234"/>
      <c r="N101" s="235"/>
      <c r="O101" s="236"/>
      <c r="P101" s="236"/>
      <c r="Q101" s="236"/>
      <c r="R101" s="236"/>
      <c r="S101" s="236"/>
      <c r="T101" s="236"/>
      <c r="U101" s="236"/>
      <c r="V101" s="236"/>
      <c r="W101" s="236"/>
      <c r="X101" s="237"/>
      <c r="Y101" s="13"/>
      <c r="Z101" s="13"/>
      <c r="AA101" s="13"/>
      <c r="AB101" s="13"/>
      <c r="AC101" s="13"/>
      <c r="AD101" s="13"/>
      <c r="AE101" s="13"/>
      <c r="AT101" s="238" t="s">
        <v>133</v>
      </c>
      <c r="AU101" s="238" t="s">
        <v>83</v>
      </c>
      <c r="AV101" s="13" t="s">
        <v>83</v>
      </c>
      <c r="AW101" s="13" t="s">
        <v>5</v>
      </c>
      <c r="AX101" s="13" t="s">
        <v>73</v>
      </c>
      <c r="AY101" s="238" t="s">
        <v>120</v>
      </c>
    </row>
    <row r="102" s="13" customFormat="1">
      <c r="A102" s="13"/>
      <c r="B102" s="228"/>
      <c r="C102" s="229"/>
      <c r="D102" s="221" t="s">
        <v>133</v>
      </c>
      <c r="E102" s="230" t="s">
        <v>20</v>
      </c>
      <c r="F102" s="231" t="s">
        <v>206</v>
      </c>
      <c r="G102" s="229"/>
      <c r="H102" s="232">
        <v>18.899999999999999</v>
      </c>
      <c r="I102" s="233"/>
      <c r="J102" s="233"/>
      <c r="K102" s="229"/>
      <c r="L102" s="229"/>
      <c r="M102" s="234"/>
      <c r="N102" s="235"/>
      <c r="O102" s="236"/>
      <c r="P102" s="236"/>
      <c r="Q102" s="236"/>
      <c r="R102" s="236"/>
      <c r="S102" s="236"/>
      <c r="T102" s="236"/>
      <c r="U102" s="236"/>
      <c r="V102" s="236"/>
      <c r="W102" s="236"/>
      <c r="X102" s="237"/>
      <c r="Y102" s="13"/>
      <c r="Z102" s="13"/>
      <c r="AA102" s="13"/>
      <c r="AB102" s="13"/>
      <c r="AC102" s="13"/>
      <c r="AD102" s="13"/>
      <c r="AE102" s="13"/>
      <c r="AT102" s="238" t="s">
        <v>133</v>
      </c>
      <c r="AU102" s="238" t="s">
        <v>83</v>
      </c>
      <c r="AV102" s="13" t="s">
        <v>83</v>
      </c>
      <c r="AW102" s="13" t="s">
        <v>5</v>
      </c>
      <c r="AX102" s="13" t="s">
        <v>73</v>
      </c>
      <c r="AY102" s="238" t="s">
        <v>120</v>
      </c>
    </row>
    <row r="103" s="14" customFormat="1">
      <c r="A103" s="14"/>
      <c r="B103" s="239"/>
      <c r="C103" s="240"/>
      <c r="D103" s="221" t="s">
        <v>133</v>
      </c>
      <c r="E103" s="241" t="s">
        <v>20</v>
      </c>
      <c r="F103" s="242" t="s">
        <v>136</v>
      </c>
      <c r="G103" s="240"/>
      <c r="H103" s="243">
        <v>27.299999999999997</v>
      </c>
      <c r="I103" s="244"/>
      <c r="J103" s="244"/>
      <c r="K103" s="240"/>
      <c r="L103" s="240"/>
      <c r="M103" s="245"/>
      <c r="N103" s="246"/>
      <c r="O103" s="247"/>
      <c r="P103" s="247"/>
      <c r="Q103" s="247"/>
      <c r="R103" s="247"/>
      <c r="S103" s="247"/>
      <c r="T103" s="247"/>
      <c r="U103" s="247"/>
      <c r="V103" s="247"/>
      <c r="W103" s="247"/>
      <c r="X103" s="248"/>
      <c r="Y103" s="14"/>
      <c r="Z103" s="14"/>
      <c r="AA103" s="14"/>
      <c r="AB103" s="14"/>
      <c r="AC103" s="14"/>
      <c r="AD103" s="14"/>
      <c r="AE103" s="14"/>
      <c r="AT103" s="249" t="s">
        <v>133</v>
      </c>
      <c r="AU103" s="249" t="s">
        <v>83</v>
      </c>
      <c r="AV103" s="14" t="s">
        <v>127</v>
      </c>
      <c r="AW103" s="14" t="s">
        <v>5</v>
      </c>
      <c r="AX103" s="14" t="s">
        <v>81</v>
      </c>
      <c r="AY103" s="249" t="s">
        <v>120</v>
      </c>
    </row>
    <row r="104" s="2" customFormat="1">
      <c r="A104" s="38"/>
      <c r="B104" s="39"/>
      <c r="C104" s="207" t="s">
        <v>143</v>
      </c>
      <c r="D104" s="207" t="s">
        <v>122</v>
      </c>
      <c r="E104" s="208" t="s">
        <v>207</v>
      </c>
      <c r="F104" s="209" t="s">
        <v>208</v>
      </c>
      <c r="G104" s="210" t="s">
        <v>195</v>
      </c>
      <c r="H104" s="211">
        <v>30.66</v>
      </c>
      <c r="I104" s="212"/>
      <c r="J104" s="212"/>
      <c r="K104" s="213">
        <f>ROUND(P104*H104,2)</f>
        <v>0</v>
      </c>
      <c r="L104" s="209" t="s">
        <v>126</v>
      </c>
      <c r="M104" s="44"/>
      <c r="N104" s="214" t="s">
        <v>20</v>
      </c>
      <c r="O104" s="215" t="s">
        <v>42</v>
      </c>
      <c r="P104" s="216">
        <f>I104+J104</f>
        <v>0</v>
      </c>
      <c r="Q104" s="216">
        <f>ROUND(I104*H104,2)</f>
        <v>0</v>
      </c>
      <c r="R104" s="216">
        <f>ROUND(J104*H104,2)</f>
        <v>0</v>
      </c>
      <c r="S104" s="84"/>
      <c r="T104" s="217">
        <f>S104*H104</f>
        <v>0</v>
      </c>
      <c r="U104" s="217">
        <v>0</v>
      </c>
      <c r="V104" s="217">
        <f>U104*H104</f>
        <v>0</v>
      </c>
      <c r="W104" s="217">
        <v>0</v>
      </c>
      <c r="X104" s="218">
        <f>W104*H104</f>
        <v>0</v>
      </c>
      <c r="Y104" s="38"/>
      <c r="Z104" s="38"/>
      <c r="AA104" s="38"/>
      <c r="AB104" s="38"/>
      <c r="AC104" s="38"/>
      <c r="AD104" s="38"/>
      <c r="AE104" s="38"/>
      <c r="AR104" s="219" t="s">
        <v>127</v>
      </c>
      <c r="AT104" s="219" t="s">
        <v>122</v>
      </c>
      <c r="AU104" s="219" t="s">
        <v>83</v>
      </c>
      <c r="AY104" s="17" t="s">
        <v>120</v>
      </c>
      <c r="BE104" s="220">
        <f>IF(O104="základní",K104,0)</f>
        <v>0</v>
      </c>
      <c r="BF104" s="220">
        <f>IF(O104="snížená",K104,0)</f>
        <v>0</v>
      </c>
      <c r="BG104" s="220">
        <f>IF(O104="zákl. přenesená",K104,0)</f>
        <v>0</v>
      </c>
      <c r="BH104" s="220">
        <f>IF(O104="sníž. přenesená",K104,0)</f>
        <v>0</v>
      </c>
      <c r="BI104" s="220">
        <f>IF(O104="nulová",K104,0)</f>
        <v>0</v>
      </c>
      <c r="BJ104" s="17" t="s">
        <v>81</v>
      </c>
      <c r="BK104" s="220">
        <f>ROUND(P104*H104,2)</f>
        <v>0</v>
      </c>
      <c r="BL104" s="17" t="s">
        <v>127</v>
      </c>
      <c r="BM104" s="219" t="s">
        <v>209</v>
      </c>
    </row>
    <row r="105" s="2" customFormat="1">
      <c r="A105" s="38"/>
      <c r="B105" s="39"/>
      <c r="C105" s="40"/>
      <c r="D105" s="221" t="s">
        <v>129</v>
      </c>
      <c r="E105" s="40"/>
      <c r="F105" s="222" t="s">
        <v>210</v>
      </c>
      <c r="G105" s="40"/>
      <c r="H105" s="40"/>
      <c r="I105" s="223"/>
      <c r="J105" s="223"/>
      <c r="K105" s="40"/>
      <c r="L105" s="40"/>
      <c r="M105" s="44"/>
      <c r="N105" s="224"/>
      <c r="O105" s="225"/>
      <c r="P105" s="84"/>
      <c r="Q105" s="84"/>
      <c r="R105" s="84"/>
      <c r="S105" s="84"/>
      <c r="T105" s="84"/>
      <c r="U105" s="84"/>
      <c r="V105" s="84"/>
      <c r="W105" s="84"/>
      <c r="X105" s="85"/>
      <c r="Y105" s="38"/>
      <c r="Z105" s="38"/>
      <c r="AA105" s="38"/>
      <c r="AB105" s="38"/>
      <c r="AC105" s="38"/>
      <c r="AD105" s="38"/>
      <c r="AE105" s="38"/>
      <c r="AT105" s="17" t="s">
        <v>129</v>
      </c>
      <c r="AU105" s="17" t="s">
        <v>83</v>
      </c>
    </row>
    <row r="106" s="2" customFormat="1">
      <c r="A106" s="38"/>
      <c r="B106" s="39"/>
      <c r="C106" s="40"/>
      <c r="D106" s="226" t="s">
        <v>131</v>
      </c>
      <c r="E106" s="40"/>
      <c r="F106" s="227" t="s">
        <v>211</v>
      </c>
      <c r="G106" s="40"/>
      <c r="H106" s="40"/>
      <c r="I106" s="223"/>
      <c r="J106" s="223"/>
      <c r="K106" s="40"/>
      <c r="L106" s="40"/>
      <c r="M106" s="44"/>
      <c r="N106" s="224"/>
      <c r="O106" s="225"/>
      <c r="P106" s="84"/>
      <c r="Q106" s="84"/>
      <c r="R106" s="84"/>
      <c r="S106" s="84"/>
      <c r="T106" s="84"/>
      <c r="U106" s="84"/>
      <c r="V106" s="84"/>
      <c r="W106" s="84"/>
      <c r="X106" s="85"/>
      <c r="Y106" s="38"/>
      <c r="Z106" s="38"/>
      <c r="AA106" s="38"/>
      <c r="AB106" s="38"/>
      <c r="AC106" s="38"/>
      <c r="AD106" s="38"/>
      <c r="AE106" s="38"/>
      <c r="AT106" s="17" t="s">
        <v>131</v>
      </c>
      <c r="AU106" s="17" t="s">
        <v>83</v>
      </c>
    </row>
    <row r="107" s="13" customFormat="1">
      <c r="A107" s="13"/>
      <c r="B107" s="228"/>
      <c r="C107" s="229"/>
      <c r="D107" s="221" t="s">
        <v>133</v>
      </c>
      <c r="E107" s="230" t="s">
        <v>20</v>
      </c>
      <c r="F107" s="231" t="s">
        <v>212</v>
      </c>
      <c r="G107" s="229"/>
      <c r="H107" s="232">
        <v>30.66</v>
      </c>
      <c r="I107" s="233"/>
      <c r="J107" s="233"/>
      <c r="K107" s="229"/>
      <c r="L107" s="229"/>
      <c r="M107" s="234"/>
      <c r="N107" s="235"/>
      <c r="O107" s="236"/>
      <c r="P107" s="236"/>
      <c r="Q107" s="236"/>
      <c r="R107" s="236"/>
      <c r="S107" s="236"/>
      <c r="T107" s="236"/>
      <c r="U107" s="236"/>
      <c r="V107" s="236"/>
      <c r="W107" s="236"/>
      <c r="X107" s="237"/>
      <c r="Y107" s="13"/>
      <c r="Z107" s="13"/>
      <c r="AA107" s="13"/>
      <c r="AB107" s="13"/>
      <c r="AC107" s="13"/>
      <c r="AD107" s="13"/>
      <c r="AE107" s="13"/>
      <c r="AT107" s="238" t="s">
        <v>133</v>
      </c>
      <c r="AU107" s="238" t="s">
        <v>83</v>
      </c>
      <c r="AV107" s="13" t="s">
        <v>83</v>
      </c>
      <c r="AW107" s="13" t="s">
        <v>5</v>
      </c>
      <c r="AX107" s="13" t="s">
        <v>81</v>
      </c>
      <c r="AY107" s="238" t="s">
        <v>120</v>
      </c>
    </row>
    <row r="108" s="2" customFormat="1" ht="22.2" customHeight="1">
      <c r="A108" s="38"/>
      <c r="B108" s="39"/>
      <c r="C108" s="207" t="s">
        <v>164</v>
      </c>
      <c r="D108" s="207" t="s">
        <v>122</v>
      </c>
      <c r="E108" s="208" t="s">
        <v>213</v>
      </c>
      <c r="F108" s="209" t="s">
        <v>214</v>
      </c>
      <c r="G108" s="210" t="s">
        <v>195</v>
      </c>
      <c r="H108" s="211">
        <v>30.66</v>
      </c>
      <c r="I108" s="212"/>
      <c r="J108" s="212"/>
      <c r="K108" s="213">
        <f>ROUND(P108*H108,2)</f>
        <v>0</v>
      </c>
      <c r="L108" s="209" t="s">
        <v>126</v>
      </c>
      <c r="M108" s="44"/>
      <c r="N108" s="214" t="s">
        <v>20</v>
      </c>
      <c r="O108" s="215" t="s">
        <v>42</v>
      </c>
      <c r="P108" s="216">
        <f>I108+J108</f>
        <v>0</v>
      </c>
      <c r="Q108" s="216">
        <f>ROUND(I108*H108,2)</f>
        <v>0</v>
      </c>
      <c r="R108" s="216">
        <f>ROUND(J108*H108,2)</f>
        <v>0</v>
      </c>
      <c r="S108" s="84"/>
      <c r="T108" s="217">
        <f>S108*H108</f>
        <v>0</v>
      </c>
      <c r="U108" s="217">
        <v>0</v>
      </c>
      <c r="V108" s="217">
        <f>U108*H108</f>
        <v>0</v>
      </c>
      <c r="W108" s="217">
        <v>0</v>
      </c>
      <c r="X108" s="218">
        <f>W108*H108</f>
        <v>0</v>
      </c>
      <c r="Y108" s="38"/>
      <c r="Z108" s="38"/>
      <c r="AA108" s="38"/>
      <c r="AB108" s="38"/>
      <c r="AC108" s="38"/>
      <c r="AD108" s="38"/>
      <c r="AE108" s="38"/>
      <c r="AR108" s="219" t="s">
        <v>127</v>
      </c>
      <c r="AT108" s="219" t="s">
        <v>122</v>
      </c>
      <c r="AU108" s="219" t="s">
        <v>83</v>
      </c>
      <c r="AY108" s="17" t="s">
        <v>120</v>
      </c>
      <c r="BE108" s="220">
        <f>IF(O108="základní",K108,0)</f>
        <v>0</v>
      </c>
      <c r="BF108" s="220">
        <f>IF(O108="snížená",K108,0)</f>
        <v>0</v>
      </c>
      <c r="BG108" s="220">
        <f>IF(O108="zákl. přenesená",K108,0)</f>
        <v>0</v>
      </c>
      <c r="BH108" s="220">
        <f>IF(O108="sníž. přenesená",K108,0)</f>
        <v>0</v>
      </c>
      <c r="BI108" s="220">
        <f>IF(O108="nulová",K108,0)</f>
        <v>0</v>
      </c>
      <c r="BJ108" s="17" t="s">
        <v>81</v>
      </c>
      <c r="BK108" s="220">
        <f>ROUND(P108*H108,2)</f>
        <v>0</v>
      </c>
      <c r="BL108" s="17" t="s">
        <v>127</v>
      </c>
      <c r="BM108" s="219" t="s">
        <v>215</v>
      </c>
    </row>
    <row r="109" s="2" customFormat="1">
      <c r="A109" s="38"/>
      <c r="B109" s="39"/>
      <c r="C109" s="40"/>
      <c r="D109" s="221" t="s">
        <v>129</v>
      </c>
      <c r="E109" s="40"/>
      <c r="F109" s="222" t="s">
        <v>216</v>
      </c>
      <c r="G109" s="40"/>
      <c r="H109" s="40"/>
      <c r="I109" s="223"/>
      <c r="J109" s="223"/>
      <c r="K109" s="40"/>
      <c r="L109" s="40"/>
      <c r="M109" s="44"/>
      <c r="N109" s="224"/>
      <c r="O109" s="225"/>
      <c r="P109" s="84"/>
      <c r="Q109" s="84"/>
      <c r="R109" s="84"/>
      <c r="S109" s="84"/>
      <c r="T109" s="84"/>
      <c r="U109" s="84"/>
      <c r="V109" s="84"/>
      <c r="W109" s="84"/>
      <c r="X109" s="85"/>
      <c r="Y109" s="38"/>
      <c r="Z109" s="38"/>
      <c r="AA109" s="38"/>
      <c r="AB109" s="38"/>
      <c r="AC109" s="38"/>
      <c r="AD109" s="38"/>
      <c r="AE109" s="38"/>
      <c r="AT109" s="17" t="s">
        <v>129</v>
      </c>
      <c r="AU109" s="17" t="s">
        <v>83</v>
      </c>
    </row>
    <row r="110" s="2" customFormat="1">
      <c r="A110" s="38"/>
      <c r="B110" s="39"/>
      <c r="C110" s="40"/>
      <c r="D110" s="226" t="s">
        <v>131</v>
      </c>
      <c r="E110" s="40"/>
      <c r="F110" s="227" t="s">
        <v>217</v>
      </c>
      <c r="G110" s="40"/>
      <c r="H110" s="40"/>
      <c r="I110" s="223"/>
      <c r="J110" s="223"/>
      <c r="K110" s="40"/>
      <c r="L110" s="40"/>
      <c r="M110" s="44"/>
      <c r="N110" s="224"/>
      <c r="O110" s="225"/>
      <c r="P110" s="84"/>
      <c r="Q110" s="84"/>
      <c r="R110" s="84"/>
      <c r="S110" s="84"/>
      <c r="T110" s="84"/>
      <c r="U110" s="84"/>
      <c r="V110" s="84"/>
      <c r="W110" s="84"/>
      <c r="X110" s="85"/>
      <c r="Y110" s="38"/>
      <c r="Z110" s="38"/>
      <c r="AA110" s="38"/>
      <c r="AB110" s="38"/>
      <c r="AC110" s="38"/>
      <c r="AD110" s="38"/>
      <c r="AE110" s="38"/>
      <c r="AT110" s="17" t="s">
        <v>131</v>
      </c>
      <c r="AU110" s="17" t="s">
        <v>83</v>
      </c>
    </row>
    <row r="111" s="13" customFormat="1">
      <c r="A111" s="13"/>
      <c r="B111" s="228"/>
      <c r="C111" s="229"/>
      <c r="D111" s="221" t="s">
        <v>133</v>
      </c>
      <c r="E111" s="230" t="s">
        <v>20</v>
      </c>
      <c r="F111" s="231" t="s">
        <v>212</v>
      </c>
      <c r="G111" s="229"/>
      <c r="H111" s="232">
        <v>30.66</v>
      </c>
      <c r="I111" s="233"/>
      <c r="J111" s="233"/>
      <c r="K111" s="229"/>
      <c r="L111" s="229"/>
      <c r="M111" s="234"/>
      <c r="N111" s="235"/>
      <c r="O111" s="236"/>
      <c r="P111" s="236"/>
      <c r="Q111" s="236"/>
      <c r="R111" s="236"/>
      <c r="S111" s="236"/>
      <c r="T111" s="236"/>
      <c r="U111" s="236"/>
      <c r="V111" s="236"/>
      <c r="W111" s="236"/>
      <c r="X111" s="237"/>
      <c r="Y111" s="13"/>
      <c r="Z111" s="13"/>
      <c r="AA111" s="13"/>
      <c r="AB111" s="13"/>
      <c r="AC111" s="13"/>
      <c r="AD111" s="13"/>
      <c r="AE111" s="13"/>
      <c r="AT111" s="238" t="s">
        <v>133</v>
      </c>
      <c r="AU111" s="238" t="s">
        <v>83</v>
      </c>
      <c r="AV111" s="13" t="s">
        <v>83</v>
      </c>
      <c r="AW111" s="13" t="s">
        <v>5</v>
      </c>
      <c r="AX111" s="13" t="s">
        <v>81</v>
      </c>
      <c r="AY111" s="238" t="s">
        <v>120</v>
      </c>
    </row>
    <row r="112" s="2" customFormat="1" ht="22.2" customHeight="1">
      <c r="A112" s="38"/>
      <c r="B112" s="39"/>
      <c r="C112" s="207" t="s">
        <v>172</v>
      </c>
      <c r="D112" s="207" t="s">
        <v>122</v>
      </c>
      <c r="E112" s="208" t="s">
        <v>165</v>
      </c>
      <c r="F112" s="209" t="s">
        <v>166</v>
      </c>
      <c r="G112" s="210" t="s">
        <v>146</v>
      </c>
      <c r="H112" s="211">
        <v>125</v>
      </c>
      <c r="I112" s="212"/>
      <c r="J112" s="212"/>
      <c r="K112" s="213">
        <f>ROUND(P112*H112,2)</f>
        <v>0</v>
      </c>
      <c r="L112" s="209" t="s">
        <v>20</v>
      </c>
      <c r="M112" s="44"/>
      <c r="N112" s="214" t="s">
        <v>20</v>
      </c>
      <c r="O112" s="215" t="s">
        <v>42</v>
      </c>
      <c r="P112" s="216">
        <f>I112+J112</f>
        <v>0</v>
      </c>
      <c r="Q112" s="216">
        <f>ROUND(I112*H112,2)</f>
        <v>0</v>
      </c>
      <c r="R112" s="216">
        <f>ROUND(J112*H112,2)</f>
        <v>0</v>
      </c>
      <c r="S112" s="84"/>
      <c r="T112" s="217">
        <f>S112*H112</f>
        <v>0</v>
      </c>
      <c r="U112" s="217">
        <v>0</v>
      </c>
      <c r="V112" s="217">
        <f>U112*H112</f>
        <v>0</v>
      </c>
      <c r="W112" s="217">
        <v>0</v>
      </c>
      <c r="X112" s="218">
        <f>W112*H112</f>
        <v>0</v>
      </c>
      <c r="Y112" s="38"/>
      <c r="Z112" s="38"/>
      <c r="AA112" s="38"/>
      <c r="AB112" s="38"/>
      <c r="AC112" s="38"/>
      <c r="AD112" s="38"/>
      <c r="AE112" s="38"/>
      <c r="AR112" s="219" t="s">
        <v>127</v>
      </c>
      <c r="AT112" s="219" t="s">
        <v>122</v>
      </c>
      <c r="AU112" s="219" t="s">
        <v>83</v>
      </c>
      <c r="AY112" s="17" t="s">
        <v>120</v>
      </c>
      <c r="BE112" s="220">
        <f>IF(O112="základní",K112,0)</f>
        <v>0</v>
      </c>
      <c r="BF112" s="220">
        <f>IF(O112="snížená",K112,0)</f>
        <v>0</v>
      </c>
      <c r="BG112" s="220">
        <f>IF(O112="zákl. přenesená",K112,0)</f>
        <v>0</v>
      </c>
      <c r="BH112" s="220">
        <f>IF(O112="sníž. přenesená",K112,0)</f>
        <v>0</v>
      </c>
      <c r="BI112" s="220">
        <f>IF(O112="nulová",K112,0)</f>
        <v>0</v>
      </c>
      <c r="BJ112" s="17" t="s">
        <v>81</v>
      </c>
      <c r="BK112" s="220">
        <f>ROUND(P112*H112,2)</f>
        <v>0</v>
      </c>
      <c r="BL112" s="17" t="s">
        <v>127</v>
      </c>
      <c r="BM112" s="219" t="s">
        <v>218</v>
      </c>
    </row>
    <row r="113" s="2" customFormat="1">
      <c r="A113" s="38"/>
      <c r="B113" s="39"/>
      <c r="C113" s="40"/>
      <c r="D113" s="221" t="s">
        <v>129</v>
      </c>
      <c r="E113" s="40"/>
      <c r="F113" s="222" t="s">
        <v>168</v>
      </c>
      <c r="G113" s="40"/>
      <c r="H113" s="40"/>
      <c r="I113" s="223"/>
      <c r="J113" s="223"/>
      <c r="K113" s="40"/>
      <c r="L113" s="40"/>
      <c r="M113" s="44"/>
      <c r="N113" s="224"/>
      <c r="O113" s="225"/>
      <c r="P113" s="84"/>
      <c r="Q113" s="84"/>
      <c r="R113" s="84"/>
      <c r="S113" s="84"/>
      <c r="T113" s="84"/>
      <c r="U113" s="84"/>
      <c r="V113" s="84"/>
      <c r="W113" s="84"/>
      <c r="X113" s="85"/>
      <c r="Y113" s="38"/>
      <c r="Z113" s="38"/>
      <c r="AA113" s="38"/>
      <c r="AB113" s="38"/>
      <c r="AC113" s="38"/>
      <c r="AD113" s="38"/>
      <c r="AE113" s="38"/>
      <c r="AT113" s="17" t="s">
        <v>129</v>
      </c>
      <c r="AU113" s="17" t="s">
        <v>83</v>
      </c>
    </row>
    <row r="114" s="2" customFormat="1">
      <c r="A114" s="38"/>
      <c r="B114" s="39"/>
      <c r="C114" s="40"/>
      <c r="D114" s="221" t="s">
        <v>169</v>
      </c>
      <c r="E114" s="40"/>
      <c r="F114" s="250" t="s">
        <v>170</v>
      </c>
      <c r="G114" s="40"/>
      <c r="H114" s="40"/>
      <c r="I114" s="223"/>
      <c r="J114" s="223"/>
      <c r="K114" s="40"/>
      <c r="L114" s="40"/>
      <c r="M114" s="44"/>
      <c r="N114" s="224"/>
      <c r="O114" s="225"/>
      <c r="P114" s="84"/>
      <c r="Q114" s="84"/>
      <c r="R114" s="84"/>
      <c r="S114" s="84"/>
      <c r="T114" s="84"/>
      <c r="U114" s="84"/>
      <c r="V114" s="84"/>
      <c r="W114" s="84"/>
      <c r="X114" s="85"/>
      <c r="Y114" s="38"/>
      <c r="Z114" s="38"/>
      <c r="AA114" s="38"/>
      <c r="AB114" s="38"/>
      <c r="AC114" s="38"/>
      <c r="AD114" s="38"/>
      <c r="AE114" s="38"/>
      <c r="AT114" s="17" t="s">
        <v>169</v>
      </c>
      <c r="AU114" s="17" t="s">
        <v>83</v>
      </c>
    </row>
    <row r="115" s="13" customFormat="1">
      <c r="A115" s="13"/>
      <c r="B115" s="228"/>
      <c r="C115" s="229"/>
      <c r="D115" s="221" t="s">
        <v>133</v>
      </c>
      <c r="E115" s="230" t="s">
        <v>20</v>
      </c>
      <c r="F115" s="231" t="s">
        <v>219</v>
      </c>
      <c r="G115" s="229"/>
      <c r="H115" s="232">
        <v>125</v>
      </c>
      <c r="I115" s="233"/>
      <c r="J115" s="233"/>
      <c r="K115" s="229"/>
      <c r="L115" s="229"/>
      <c r="M115" s="234"/>
      <c r="N115" s="235"/>
      <c r="O115" s="236"/>
      <c r="P115" s="236"/>
      <c r="Q115" s="236"/>
      <c r="R115" s="236"/>
      <c r="S115" s="236"/>
      <c r="T115" s="236"/>
      <c r="U115" s="236"/>
      <c r="V115" s="236"/>
      <c r="W115" s="236"/>
      <c r="X115" s="237"/>
      <c r="Y115" s="13"/>
      <c r="Z115" s="13"/>
      <c r="AA115" s="13"/>
      <c r="AB115" s="13"/>
      <c r="AC115" s="13"/>
      <c r="AD115" s="13"/>
      <c r="AE115" s="13"/>
      <c r="AT115" s="238" t="s">
        <v>133</v>
      </c>
      <c r="AU115" s="238" t="s">
        <v>83</v>
      </c>
      <c r="AV115" s="13" t="s">
        <v>83</v>
      </c>
      <c r="AW115" s="13" t="s">
        <v>5</v>
      </c>
      <c r="AX115" s="13" t="s">
        <v>81</v>
      </c>
      <c r="AY115" s="238" t="s">
        <v>120</v>
      </c>
    </row>
    <row r="116" s="2" customFormat="1" ht="19.8" customHeight="1">
      <c r="A116" s="38"/>
      <c r="B116" s="39"/>
      <c r="C116" s="207" t="s">
        <v>178</v>
      </c>
      <c r="D116" s="207" t="s">
        <v>122</v>
      </c>
      <c r="E116" s="208" t="s">
        <v>179</v>
      </c>
      <c r="F116" s="209" t="s">
        <v>180</v>
      </c>
      <c r="G116" s="210" t="s">
        <v>125</v>
      </c>
      <c r="H116" s="211">
        <v>0.063</v>
      </c>
      <c r="I116" s="212"/>
      <c r="J116" s="212"/>
      <c r="K116" s="213">
        <f>ROUND(P116*H116,2)</f>
        <v>0</v>
      </c>
      <c r="L116" s="209" t="s">
        <v>20</v>
      </c>
      <c r="M116" s="44"/>
      <c r="N116" s="214" t="s">
        <v>20</v>
      </c>
      <c r="O116" s="215" t="s">
        <v>42</v>
      </c>
      <c r="P116" s="216">
        <f>I116+J116</f>
        <v>0</v>
      </c>
      <c r="Q116" s="216">
        <f>ROUND(I116*H116,2)</f>
        <v>0</v>
      </c>
      <c r="R116" s="216">
        <f>ROUND(J116*H116,2)</f>
        <v>0</v>
      </c>
      <c r="S116" s="84"/>
      <c r="T116" s="217">
        <f>S116*H116</f>
        <v>0</v>
      </c>
      <c r="U116" s="217">
        <v>0</v>
      </c>
      <c r="V116" s="217">
        <f>U116*H116</f>
        <v>0</v>
      </c>
      <c r="W116" s="217">
        <v>0</v>
      </c>
      <c r="X116" s="218">
        <f>W116*H116</f>
        <v>0</v>
      </c>
      <c r="Y116" s="38"/>
      <c r="Z116" s="38"/>
      <c r="AA116" s="38"/>
      <c r="AB116" s="38"/>
      <c r="AC116" s="38"/>
      <c r="AD116" s="38"/>
      <c r="AE116" s="38"/>
      <c r="AR116" s="219" t="s">
        <v>127</v>
      </c>
      <c r="AT116" s="219" t="s">
        <v>122</v>
      </c>
      <c r="AU116" s="219" t="s">
        <v>83</v>
      </c>
      <c r="AY116" s="17" t="s">
        <v>120</v>
      </c>
      <c r="BE116" s="220">
        <f>IF(O116="základní",K116,0)</f>
        <v>0</v>
      </c>
      <c r="BF116" s="220">
        <f>IF(O116="snížená",K116,0)</f>
        <v>0</v>
      </c>
      <c r="BG116" s="220">
        <f>IF(O116="zákl. přenesená",K116,0)</f>
        <v>0</v>
      </c>
      <c r="BH116" s="220">
        <f>IF(O116="sníž. přenesená",K116,0)</f>
        <v>0</v>
      </c>
      <c r="BI116" s="220">
        <f>IF(O116="nulová",K116,0)</f>
        <v>0</v>
      </c>
      <c r="BJ116" s="17" t="s">
        <v>81</v>
      </c>
      <c r="BK116" s="220">
        <f>ROUND(P116*H116,2)</f>
        <v>0</v>
      </c>
      <c r="BL116" s="17" t="s">
        <v>127</v>
      </c>
      <c r="BM116" s="219" t="s">
        <v>220</v>
      </c>
    </row>
    <row r="117" s="2" customFormat="1">
      <c r="A117" s="38"/>
      <c r="B117" s="39"/>
      <c r="C117" s="40"/>
      <c r="D117" s="221" t="s">
        <v>129</v>
      </c>
      <c r="E117" s="40"/>
      <c r="F117" s="222" t="s">
        <v>182</v>
      </c>
      <c r="G117" s="40"/>
      <c r="H117" s="40"/>
      <c r="I117" s="223"/>
      <c r="J117" s="223"/>
      <c r="K117" s="40"/>
      <c r="L117" s="40"/>
      <c r="M117" s="44"/>
      <c r="N117" s="224"/>
      <c r="O117" s="225"/>
      <c r="P117" s="84"/>
      <c r="Q117" s="84"/>
      <c r="R117" s="84"/>
      <c r="S117" s="84"/>
      <c r="T117" s="84"/>
      <c r="U117" s="84"/>
      <c r="V117" s="84"/>
      <c r="W117" s="84"/>
      <c r="X117" s="85"/>
      <c r="Y117" s="38"/>
      <c r="Z117" s="38"/>
      <c r="AA117" s="38"/>
      <c r="AB117" s="38"/>
      <c r="AC117" s="38"/>
      <c r="AD117" s="38"/>
      <c r="AE117" s="38"/>
      <c r="AT117" s="17" t="s">
        <v>129</v>
      </c>
      <c r="AU117" s="17" t="s">
        <v>83</v>
      </c>
    </row>
    <row r="118" s="2" customFormat="1">
      <c r="A118" s="38"/>
      <c r="B118" s="39"/>
      <c r="C118" s="40"/>
      <c r="D118" s="221" t="s">
        <v>169</v>
      </c>
      <c r="E118" s="40"/>
      <c r="F118" s="250" t="s">
        <v>177</v>
      </c>
      <c r="G118" s="40"/>
      <c r="H118" s="40"/>
      <c r="I118" s="223"/>
      <c r="J118" s="223"/>
      <c r="K118" s="40"/>
      <c r="L118" s="40"/>
      <c r="M118" s="44"/>
      <c r="N118" s="224"/>
      <c r="O118" s="225"/>
      <c r="P118" s="84"/>
      <c r="Q118" s="84"/>
      <c r="R118" s="84"/>
      <c r="S118" s="84"/>
      <c r="T118" s="84"/>
      <c r="U118" s="84"/>
      <c r="V118" s="84"/>
      <c r="W118" s="84"/>
      <c r="X118" s="85"/>
      <c r="Y118" s="38"/>
      <c r="Z118" s="38"/>
      <c r="AA118" s="38"/>
      <c r="AB118" s="38"/>
      <c r="AC118" s="38"/>
      <c r="AD118" s="38"/>
      <c r="AE118" s="38"/>
      <c r="AT118" s="17" t="s">
        <v>169</v>
      </c>
      <c r="AU118" s="17" t="s">
        <v>83</v>
      </c>
    </row>
    <row r="119" s="13" customFormat="1">
      <c r="A119" s="13"/>
      <c r="B119" s="228"/>
      <c r="C119" s="229"/>
      <c r="D119" s="221" t="s">
        <v>133</v>
      </c>
      <c r="E119" s="230" t="s">
        <v>20</v>
      </c>
      <c r="F119" s="231" t="s">
        <v>221</v>
      </c>
      <c r="G119" s="229"/>
      <c r="H119" s="232">
        <v>0.063</v>
      </c>
      <c r="I119" s="233"/>
      <c r="J119" s="233"/>
      <c r="K119" s="229"/>
      <c r="L119" s="229"/>
      <c r="M119" s="234"/>
      <c r="N119" s="251"/>
      <c r="O119" s="252"/>
      <c r="P119" s="252"/>
      <c r="Q119" s="252"/>
      <c r="R119" s="252"/>
      <c r="S119" s="252"/>
      <c r="T119" s="252"/>
      <c r="U119" s="252"/>
      <c r="V119" s="252"/>
      <c r="W119" s="252"/>
      <c r="X119" s="253"/>
      <c r="Y119" s="13"/>
      <c r="Z119" s="13"/>
      <c r="AA119" s="13"/>
      <c r="AB119" s="13"/>
      <c r="AC119" s="13"/>
      <c r="AD119" s="13"/>
      <c r="AE119" s="13"/>
      <c r="AT119" s="238" t="s">
        <v>133</v>
      </c>
      <c r="AU119" s="238" t="s">
        <v>83</v>
      </c>
      <c r="AV119" s="13" t="s">
        <v>83</v>
      </c>
      <c r="AW119" s="13" t="s">
        <v>5</v>
      </c>
      <c r="AX119" s="13" t="s">
        <v>81</v>
      </c>
      <c r="AY119" s="238" t="s">
        <v>120</v>
      </c>
    </row>
    <row r="120" s="2" customFormat="1" ht="6.96" customHeight="1">
      <c r="A120" s="38"/>
      <c r="B120" s="59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44"/>
      <c r="N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</sheetData>
  <sheetProtection sheet="1" autoFilter="0" formatColumns="0" formatRows="0" objects="1" scenarios="1" spinCount="100000" saltValue="BftrvYS9nWOX4zLzkRm4c9UEj381JhqcIDE9bsZLvdKE4wF36IvjQ7+rHftZBp0l3JSxl2BvInPnNUZDeiVX7g==" hashValue="O0nelOGt02K+IDYsGFx6T1Cw/tSx3C8asnX9U8CT8RH9sm7LmKZwX9K1LexAdsSNtQnH2PCca4kKT3BNuh42Qg==" algorithmName="SHA-512" password="CC35"/>
  <autoFilter ref="C82:L119"/>
  <mergeCells count="9">
    <mergeCell ref="E7:H7"/>
    <mergeCell ref="E9:H9"/>
    <mergeCell ref="E18:H18"/>
    <mergeCell ref="E27:H27"/>
    <mergeCell ref="E50:H50"/>
    <mergeCell ref="E52:H52"/>
    <mergeCell ref="E73:H73"/>
    <mergeCell ref="E75:H75"/>
    <mergeCell ref="M2:Z2"/>
  </mergeCells>
  <hyperlinks>
    <hyperlink ref="F88" r:id="rId1" display="https://podminky.urs.cz/item/CS_URS_2023_02/111103223"/>
    <hyperlink ref="F92" r:id="rId2" display="https://podminky.urs.cz/item/CS_URS_2023_02/111203201"/>
    <hyperlink ref="F96" r:id="rId3" display="https://podminky.urs.cz/item/CS_URS_2023_02/125703303"/>
    <hyperlink ref="F100" r:id="rId4" display="https://podminky.urs.cz/item/CS_URS_2023_02/125703313"/>
    <hyperlink ref="F106" r:id="rId5" display="https://podminky.urs.cz/item/CS_URS_2023_02/162251102"/>
    <hyperlink ref="F110" r:id="rId6" display="https://podminky.urs.cz/item/CS_URS_2023_02/171151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54" customWidth="1"/>
    <col min="2" max="2" width="1.710938" style="254" customWidth="1"/>
    <col min="3" max="4" width="5.003906" style="254" customWidth="1"/>
    <col min="5" max="5" width="11.71094" style="254" customWidth="1"/>
    <col min="6" max="6" width="9.140625" style="254" customWidth="1"/>
    <col min="7" max="7" width="5.003906" style="254" customWidth="1"/>
    <col min="8" max="8" width="77.85156" style="254" customWidth="1"/>
    <col min="9" max="10" width="20.00391" style="254" customWidth="1"/>
    <col min="11" max="11" width="1.710938" style="254" customWidth="1"/>
  </cols>
  <sheetData>
    <row r="1" s="1" customFormat="1" ht="37.5" customHeight="1"/>
    <row r="2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="15" customFormat="1" ht="45" customHeight="1">
      <c r="B3" s="258"/>
      <c r="C3" s="259" t="s">
        <v>222</v>
      </c>
      <c r="D3" s="259"/>
      <c r="E3" s="259"/>
      <c r="F3" s="259"/>
      <c r="G3" s="259"/>
      <c r="H3" s="259"/>
      <c r="I3" s="259"/>
      <c r="J3" s="259"/>
      <c r="K3" s="260"/>
    </row>
    <row r="4" s="1" customFormat="1" ht="25.5" customHeight="1">
      <c r="B4" s="261"/>
      <c r="C4" s="262" t="s">
        <v>223</v>
      </c>
      <c r="D4" s="262"/>
      <c r="E4" s="262"/>
      <c r="F4" s="262"/>
      <c r="G4" s="262"/>
      <c r="H4" s="262"/>
      <c r="I4" s="262"/>
      <c r="J4" s="262"/>
      <c r="K4" s="263"/>
    </row>
    <row r="5" s="1" customFormat="1" ht="5.25" customHeight="1">
      <c r="B5" s="261"/>
      <c r="C5" s="264"/>
      <c r="D5" s="264"/>
      <c r="E5" s="264"/>
      <c r="F5" s="264"/>
      <c r="G5" s="264"/>
      <c r="H5" s="264"/>
      <c r="I5" s="264"/>
      <c r="J5" s="264"/>
      <c r="K5" s="263"/>
    </row>
    <row r="6" s="1" customFormat="1" ht="15" customHeight="1">
      <c r="B6" s="261"/>
      <c r="C6" s="265" t="s">
        <v>224</v>
      </c>
      <c r="D6" s="265"/>
      <c r="E6" s="265"/>
      <c r="F6" s="265"/>
      <c r="G6" s="265"/>
      <c r="H6" s="265"/>
      <c r="I6" s="265"/>
      <c r="J6" s="265"/>
      <c r="K6" s="263"/>
    </row>
    <row r="7" s="1" customFormat="1" ht="15" customHeight="1">
      <c r="B7" s="266"/>
      <c r="C7" s="265" t="s">
        <v>225</v>
      </c>
      <c r="D7" s="265"/>
      <c r="E7" s="265"/>
      <c r="F7" s="265"/>
      <c r="G7" s="265"/>
      <c r="H7" s="265"/>
      <c r="I7" s="265"/>
      <c r="J7" s="265"/>
      <c r="K7" s="263"/>
    </row>
    <row r="8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="1" customFormat="1" ht="15" customHeight="1">
      <c r="B9" s="266"/>
      <c r="C9" s="265" t="s">
        <v>226</v>
      </c>
      <c r="D9" s="265"/>
      <c r="E9" s="265"/>
      <c r="F9" s="265"/>
      <c r="G9" s="265"/>
      <c r="H9" s="265"/>
      <c r="I9" s="265"/>
      <c r="J9" s="265"/>
      <c r="K9" s="263"/>
    </row>
    <row r="10" s="1" customFormat="1" ht="15" customHeight="1">
      <c r="B10" s="266"/>
      <c r="C10" s="265"/>
      <c r="D10" s="265" t="s">
        <v>227</v>
      </c>
      <c r="E10" s="265"/>
      <c r="F10" s="265"/>
      <c r="G10" s="265"/>
      <c r="H10" s="265"/>
      <c r="I10" s="265"/>
      <c r="J10" s="265"/>
      <c r="K10" s="263"/>
    </row>
    <row r="11" s="1" customFormat="1" ht="15" customHeight="1">
      <c r="B11" s="266"/>
      <c r="C11" s="267"/>
      <c r="D11" s="265" t="s">
        <v>228</v>
      </c>
      <c r="E11" s="265"/>
      <c r="F11" s="265"/>
      <c r="G11" s="265"/>
      <c r="H11" s="265"/>
      <c r="I11" s="265"/>
      <c r="J11" s="265"/>
      <c r="K11" s="263"/>
    </row>
    <row r="12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="1" customFormat="1" ht="15" customHeight="1">
      <c r="B13" s="266"/>
      <c r="C13" s="267"/>
      <c r="D13" s="268" t="s">
        <v>229</v>
      </c>
      <c r="E13" s="265"/>
      <c r="F13" s="265"/>
      <c r="G13" s="265"/>
      <c r="H13" s="265"/>
      <c r="I13" s="265"/>
      <c r="J13" s="265"/>
      <c r="K13" s="263"/>
    </row>
    <row r="14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="1" customFormat="1" ht="15" customHeight="1">
      <c r="B15" s="266"/>
      <c r="C15" s="267"/>
      <c r="D15" s="265" t="s">
        <v>230</v>
      </c>
      <c r="E15" s="265"/>
      <c r="F15" s="265"/>
      <c r="G15" s="265"/>
      <c r="H15" s="265"/>
      <c r="I15" s="265"/>
      <c r="J15" s="265"/>
      <c r="K15" s="263"/>
    </row>
    <row r="16" s="1" customFormat="1" ht="15" customHeight="1">
      <c r="B16" s="266"/>
      <c r="C16" s="267"/>
      <c r="D16" s="265" t="s">
        <v>231</v>
      </c>
      <c r="E16" s="265"/>
      <c r="F16" s="265"/>
      <c r="G16" s="265"/>
      <c r="H16" s="265"/>
      <c r="I16" s="265"/>
      <c r="J16" s="265"/>
      <c r="K16" s="263"/>
    </row>
    <row r="17" s="1" customFormat="1" ht="15" customHeight="1">
      <c r="B17" s="266"/>
      <c r="C17" s="267"/>
      <c r="D17" s="265" t="s">
        <v>232</v>
      </c>
      <c r="E17" s="265"/>
      <c r="F17" s="265"/>
      <c r="G17" s="265"/>
      <c r="H17" s="265"/>
      <c r="I17" s="265"/>
      <c r="J17" s="265"/>
      <c r="K17" s="263"/>
    </row>
    <row r="18" s="1" customFormat="1" ht="15" customHeight="1">
      <c r="B18" s="266"/>
      <c r="C18" s="267"/>
      <c r="D18" s="267"/>
      <c r="E18" s="269" t="s">
        <v>80</v>
      </c>
      <c r="F18" s="265" t="s">
        <v>233</v>
      </c>
      <c r="G18" s="265"/>
      <c r="H18" s="265"/>
      <c r="I18" s="265"/>
      <c r="J18" s="265"/>
      <c r="K18" s="263"/>
    </row>
    <row r="19" s="1" customFormat="1" ht="15" customHeight="1">
      <c r="B19" s="266"/>
      <c r="C19" s="267"/>
      <c r="D19" s="267"/>
      <c r="E19" s="269" t="s">
        <v>234</v>
      </c>
      <c r="F19" s="265" t="s">
        <v>235</v>
      </c>
      <c r="G19" s="265"/>
      <c r="H19" s="265"/>
      <c r="I19" s="265"/>
      <c r="J19" s="265"/>
      <c r="K19" s="263"/>
    </row>
    <row r="20" s="1" customFormat="1" ht="15" customHeight="1">
      <c r="B20" s="266"/>
      <c r="C20" s="267"/>
      <c r="D20" s="267"/>
      <c r="E20" s="269" t="s">
        <v>236</v>
      </c>
      <c r="F20" s="265" t="s">
        <v>237</v>
      </c>
      <c r="G20" s="265"/>
      <c r="H20" s="265"/>
      <c r="I20" s="265"/>
      <c r="J20" s="265"/>
      <c r="K20" s="263"/>
    </row>
    <row r="21" s="1" customFormat="1" ht="15" customHeight="1">
      <c r="B21" s="266"/>
      <c r="C21" s="267"/>
      <c r="D21" s="267"/>
      <c r="E21" s="269" t="s">
        <v>238</v>
      </c>
      <c r="F21" s="265" t="s">
        <v>239</v>
      </c>
      <c r="G21" s="265"/>
      <c r="H21" s="265"/>
      <c r="I21" s="265"/>
      <c r="J21" s="265"/>
      <c r="K21" s="263"/>
    </row>
    <row r="22" s="1" customFormat="1" ht="15" customHeight="1">
      <c r="B22" s="266"/>
      <c r="C22" s="267"/>
      <c r="D22" s="267"/>
      <c r="E22" s="269" t="s">
        <v>240</v>
      </c>
      <c r="F22" s="265" t="s">
        <v>241</v>
      </c>
      <c r="G22" s="265"/>
      <c r="H22" s="265"/>
      <c r="I22" s="265"/>
      <c r="J22" s="265"/>
      <c r="K22" s="263"/>
    </row>
    <row r="23" s="1" customFormat="1" ht="15" customHeight="1">
      <c r="B23" s="266"/>
      <c r="C23" s="267"/>
      <c r="D23" s="267"/>
      <c r="E23" s="269" t="s">
        <v>242</v>
      </c>
      <c r="F23" s="265" t="s">
        <v>243</v>
      </c>
      <c r="G23" s="265"/>
      <c r="H23" s="265"/>
      <c r="I23" s="265"/>
      <c r="J23" s="265"/>
      <c r="K23" s="263"/>
    </row>
    <row r="24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="1" customFormat="1" ht="15" customHeight="1">
      <c r="B25" s="266"/>
      <c r="C25" s="265" t="s">
        <v>244</v>
      </c>
      <c r="D25" s="265"/>
      <c r="E25" s="265"/>
      <c r="F25" s="265"/>
      <c r="G25" s="265"/>
      <c r="H25" s="265"/>
      <c r="I25" s="265"/>
      <c r="J25" s="265"/>
      <c r="K25" s="263"/>
    </row>
    <row r="26" s="1" customFormat="1" ht="15" customHeight="1">
      <c r="B26" s="266"/>
      <c r="C26" s="265" t="s">
        <v>245</v>
      </c>
      <c r="D26" s="265"/>
      <c r="E26" s="265"/>
      <c r="F26" s="265"/>
      <c r="G26" s="265"/>
      <c r="H26" s="265"/>
      <c r="I26" s="265"/>
      <c r="J26" s="265"/>
      <c r="K26" s="263"/>
    </row>
    <row r="27" s="1" customFormat="1" ht="15" customHeight="1">
      <c r="B27" s="266"/>
      <c r="C27" s="265"/>
      <c r="D27" s="265" t="s">
        <v>246</v>
      </c>
      <c r="E27" s="265"/>
      <c r="F27" s="265"/>
      <c r="G27" s="265"/>
      <c r="H27" s="265"/>
      <c r="I27" s="265"/>
      <c r="J27" s="265"/>
      <c r="K27" s="263"/>
    </row>
    <row r="28" s="1" customFormat="1" ht="15" customHeight="1">
      <c r="B28" s="266"/>
      <c r="C28" s="267"/>
      <c r="D28" s="265" t="s">
        <v>247</v>
      </c>
      <c r="E28" s="265"/>
      <c r="F28" s="265"/>
      <c r="G28" s="265"/>
      <c r="H28" s="265"/>
      <c r="I28" s="265"/>
      <c r="J28" s="265"/>
      <c r="K28" s="263"/>
    </row>
    <row r="29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="1" customFormat="1" ht="15" customHeight="1">
      <c r="B30" s="266"/>
      <c r="C30" s="267"/>
      <c r="D30" s="265" t="s">
        <v>248</v>
      </c>
      <c r="E30" s="265"/>
      <c r="F30" s="265"/>
      <c r="G30" s="265"/>
      <c r="H30" s="265"/>
      <c r="I30" s="265"/>
      <c r="J30" s="265"/>
      <c r="K30" s="263"/>
    </row>
    <row r="31" s="1" customFormat="1" ht="15" customHeight="1">
      <c r="B31" s="266"/>
      <c r="C31" s="267"/>
      <c r="D31" s="265" t="s">
        <v>249</v>
      </c>
      <c r="E31" s="265"/>
      <c r="F31" s="265"/>
      <c r="G31" s="265"/>
      <c r="H31" s="265"/>
      <c r="I31" s="265"/>
      <c r="J31" s="265"/>
      <c r="K31" s="263"/>
    </row>
    <row r="32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="1" customFormat="1" ht="15" customHeight="1">
      <c r="B33" s="266"/>
      <c r="C33" s="267"/>
      <c r="D33" s="265" t="s">
        <v>250</v>
      </c>
      <c r="E33" s="265"/>
      <c r="F33" s="265"/>
      <c r="G33" s="265"/>
      <c r="H33" s="265"/>
      <c r="I33" s="265"/>
      <c r="J33" s="265"/>
      <c r="K33" s="263"/>
    </row>
    <row r="34" s="1" customFormat="1" ht="15" customHeight="1">
      <c r="B34" s="266"/>
      <c r="C34" s="267"/>
      <c r="D34" s="265" t="s">
        <v>251</v>
      </c>
      <c r="E34" s="265"/>
      <c r="F34" s="265"/>
      <c r="G34" s="265"/>
      <c r="H34" s="265"/>
      <c r="I34" s="265"/>
      <c r="J34" s="265"/>
      <c r="K34" s="263"/>
    </row>
    <row r="35" s="1" customFormat="1" ht="15" customHeight="1">
      <c r="B35" s="266"/>
      <c r="C35" s="267"/>
      <c r="D35" s="265" t="s">
        <v>252</v>
      </c>
      <c r="E35" s="265"/>
      <c r="F35" s="265"/>
      <c r="G35" s="265"/>
      <c r="H35" s="265"/>
      <c r="I35" s="265"/>
      <c r="J35" s="265"/>
      <c r="K35" s="263"/>
    </row>
    <row r="36" s="1" customFormat="1" ht="15" customHeight="1">
      <c r="B36" s="266"/>
      <c r="C36" s="267"/>
      <c r="D36" s="265"/>
      <c r="E36" s="268" t="s">
        <v>102</v>
      </c>
      <c r="F36" s="265"/>
      <c r="G36" s="265" t="s">
        <v>253</v>
      </c>
      <c r="H36" s="265"/>
      <c r="I36" s="265"/>
      <c r="J36" s="265"/>
      <c r="K36" s="263"/>
    </row>
    <row r="37" s="1" customFormat="1" ht="30.75" customHeight="1">
      <c r="B37" s="266"/>
      <c r="C37" s="267"/>
      <c r="D37" s="265"/>
      <c r="E37" s="268" t="s">
        <v>254</v>
      </c>
      <c r="F37" s="265"/>
      <c r="G37" s="265" t="s">
        <v>255</v>
      </c>
      <c r="H37" s="265"/>
      <c r="I37" s="265"/>
      <c r="J37" s="265"/>
      <c r="K37" s="263"/>
    </row>
    <row r="38" s="1" customFormat="1" ht="15" customHeight="1">
      <c r="B38" s="266"/>
      <c r="C38" s="267"/>
      <c r="D38" s="265"/>
      <c r="E38" s="268" t="s">
        <v>52</v>
      </c>
      <c r="F38" s="265"/>
      <c r="G38" s="265" t="s">
        <v>256</v>
      </c>
      <c r="H38" s="265"/>
      <c r="I38" s="265"/>
      <c r="J38" s="265"/>
      <c r="K38" s="263"/>
    </row>
    <row r="39" s="1" customFormat="1" ht="15" customHeight="1">
      <c r="B39" s="266"/>
      <c r="C39" s="267"/>
      <c r="D39" s="265"/>
      <c r="E39" s="268" t="s">
        <v>53</v>
      </c>
      <c r="F39" s="265"/>
      <c r="G39" s="265" t="s">
        <v>257</v>
      </c>
      <c r="H39" s="265"/>
      <c r="I39" s="265"/>
      <c r="J39" s="265"/>
      <c r="K39" s="263"/>
    </row>
    <row r="40" s="1" customFormat="1" ht="15" customHeight="1">
      <c r="B40" s="266"/>
      <c r="C40" s="267"/>
      <c r="D40" s="265"/>
      <c r="E40" s="268" t="s">
        <v>103</v>
      </c>
      <c r="F40" s="265"/>
      <c r="G40" s="265" t="s">
        <v>258</v>
      </c>
      <c r="H40" s="265"/>
      <c r="I40" s="265"/>
      <c r="J40" s="265"/>
      <c r="K40" s="263"/>
    </row>
    <row r="41" s="1" customFormat="1" ht="15" customHeight="1">
      <c r="B41" s="266"/>
      <c r="C41" s="267"/>
      <c r="D41" s="265"/>
      <c r="E41" s="268" t="s">
        <v>104</v>
      </c>
      <c r="F41" s="265"/>
      <c r="G41" s="265" t="s">
        <v>259</v>
      </c>
      <c r="H41" s="265"/>
      <c r="I41" s="265"/>
      <c r="J41" s="265"/>
      <c r="K41" s="263"/>
    </row>
    <row r="42" s="1" customFormat="1" ht="15" customHeight="1">
      <c r="B42" s="266"/>
      <c r="C42" s="267"/>
      <c r="D42" s="265"/>
      <c r="E42" s="268" t="s">
        <v>260</v>
      </c>
      <c r="F42" s="265"/>
      <c r="G42" s="265" t="s">
        <v>261</v>
      </c>
      <c r="H42" s="265"/>
      <c r="I42" s="265"/>
      <c r="J42" s="265"/>
      <c r="K42" s="263"/>
    </row>
    <row r="43" s="1" customFormat="1" ht="15" customHeight="1">
      <c r="B43" s="266"/>
      <c r="C43" s="267"/>
      <c r="D43" s="265"/>
      <c r="E43" s="268"/>
      <c r="F43" s="265"/>
      <c r="G43" s="265" t="s">
        <v>262</v>
      </c>
      <c r="H43" s="265"/>
      <c r="I43" s="265"/>
      <c r="J43" s="265"/>
      <c r="K43" s="263"/>
    </row>
    <row r="44" s="1" customFormat="1" ht="15" customHeight="1">
      <c r="B44" s="266"/>
      <c r="C44" s="267"/>
      <c r="D44" s="265"/>
      <c r="E44" s="268" t="s">
        <v>263</v>
      </c>
      <c r="F44" s="265"/>
      <c r="G44" s="265" t="s">
        <v>264</v>
      </c>
      <c r="H44" s="265"/>
      <c r="I44" s="265"/>
      <c r="J44" s="265"/>
      <c r="K44" s="263"/>
    </row>
    <row r="45" s="1" customFormat="1" ht="15" customHeight="1">
      <c r="B45" s="266"/>
      <c r="C45" s="267"/>
      <c r="D45" s="265"/>
      <c r="E45" s="268" t="s">
        <v>107</v>
      </c>
      <c r="F45" s="265"/>
      <c r="G45" s="265" t="s">
        <v>265</v>
      </c>
      <c r="H45" s="265"/>
      <c r="I45" s="265"/>
      <c r="J45" s="265"/>
      <c r="K45" s="263"/>
    </row>
    <row r="46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="1" customFormat="1" ht="15" customHeight="1">
      <c r="B47" s="266"/>
      <c r="C47" s="267"/>
      <c r="D47" s="265" t="s">
        <v>266</v>
      </c>
      <c r="E47" s="265"/>
      <c r="F47" s="265"/>
      <c r="G47" s="265"/>
      <c r="H47" s="265"/>
      <c r="I47" s="265"/>
      <c r="J47" s="265"/>
      <c r="K47" s="263"/>
    </row>
    <row r="48" s="1" customFormat="1" ht="15" customHeight="1">
      <c r="B48" s="266"/>
      <c r="C48" s="267"/>
      <c r="D48" s="267"/>
      <c r="E48" s="265" t="s">
        <v>267</v>
      </c>
      <c r="F48" s="265"/>
      <c r="G48" s="265"/>
      <c r="H48" s="265"/>
      <c r="I48" s="265"/>
      <c r="J48" s="265"/>
      <c r="K48" s="263"/>
    </row>
    <row r="49" s="1" customFormat="1" ht="15" customHeight="1">
      <c r="B49" s="266"/>
      <c r="C49" s="267"/>
      <c r="D49" s="267"/>
      <c r="E49" s="265" t="s">
        <v>268</v>
      </c>
      <c r="F49" s="265"/>
      <c r="G49" s="265"/>
      <c r="H49" s="265"/>
      <c r="I49" s="265"/>
      <c r="J49" s="265"/>
      <c r="K49" s="263"/>
    </row>
    <row r="50" s="1" customFormat="1" ht="15" customHeight="1">
      <c r="B50" s="266"/>
      <c r="C50" s="267"/>
      <c r="D50" s="267"/>
      <c r="E50" s="265" t="s">
        <v>269</v>
      </c>
      <c r="F50" s="265"/>
      <c r="G50" s="265"/>
      <c r="H50" s="265"/>
      <c r="I50" s="265"/>
      <c r="J50" s="265"/>
      <c r="K50" s="263"/>
    </row>
    <row r="51" s="1" customFormat="1" ht="15" customHeight="1">
      <c r="B51" s="266"/>
      <c r="C51" s="267"/>
      <c r="D51" s="265" t="s">
        <v>270</v>
      </c>
      <c r="E51" s="265"/>
      <c r="F51" s="265"/>
      <c r="G51" s="265"/>
      <c r="H51" s="265"/>
      <c r="I51" s="265"/>
      <c r="J51" s="265"/>
      <c r="K51" s="263"/>
    </row>
    <row r="52" s="1" customFormat="1" ht="25.5" customHeight="1">
      <c r="B52" s="261"/>
      <c r="C52" s="262" t="s">
        <v>271</v>
      </c>
      <c r="D52" s="262"/>
      <c r="E52" s="262"/>
      <c r="F52" s="262"/>
      <c r="G52" s="262"/>
      <c r="H52" s="262"/>
      <c r="I52" s="262"/>
      <c r="J52" s="262"/>
      <c r="K52" s="263"/>
    </row>
    <row r="53" s="1" customFormat="1" ht="5.25" customHeight="1">
      <c r="B53" s="261"/>
      <c r="C53" s="264"/>
      <c r="D53" s="264"/>
      <c r="E53" s="264"/>
      <c r="F53" s="264"/>
      <c r="G53" s="264"/>
      <c r="H53" s="264"/>
      <c r="I53" s="264"/>
      <c r="J53" s="264"/>
      <c r="K53" s="263"/>
    </row>
    <row r="54" s="1" customFormat="1" ht="15" customHeight="1">
      <c r="B54" s="261"/>
      <c r="C54" s="265" t="s">
        <v>272</v>
      </c>
      <c r="D54" s="265"/>
      <c r="E54" s="265"/>
      <c r="F54" s="265"/>
      <c r="G54" s="265"/>
      <c r="H54" s="265"/>
      <c r="I54" s="265"/>
      <c r="J54" s="265"/>
      <c r="K54" s="263"/>
    </row>
    <row r="55" s="1" customFormat="1" ht="15" customHeight="1">
      <c r="B55" s="261"/>
      <c r="C55" s="265" t="s">
        <v>273</v>
      </c>
      <c r="D55" s="265"/>
      <c r="E55" s="265"/>
      <c r="F55" s="265"/>
      <c r="G55" s="265"/>
      <c r="H55" s="265"/>
      <c r="I55" s="265"/>
      <c r="J55" s="265"/>
      <c r="K55" s="263"/>
    </row>
    <row r="56" s="1" customFormat="1" ht="12.75" customHeight="1">
      <c r="B56" s="261"/>
      <c r="C56" s="265"/>
      <c r="D56" s="265"/>
      <c r="E56" s="265"/>
      <c r="F56" s="265"/>
      <c r="G56" s="265"/>
      <c r="H56" s="265"/>
      <c r="I56" s="265"/>
      <c r="J56" s="265"/>
      <c r="K56" s="263"/>
    </row>
    <row r="57" s="1" customFormat="1" ht="15" customHeight="1">
      <c r="B57" s="261"/>
      <c r="C57" s="265" t="s">
        <v>274</v>
      </c>
      <c r="D57" s="265"/>
      <c r="E57" s="265"/>
      <c r="F57" s="265"/>
      <c r="G57" s="265"/>
      <c r="H57" s="265"/>
      <c r="I57" s="265"/>
      <c r="J57" s="265"/>
      <c r="K57" s="263"/>
    </row>
    <row r="58" s="1" customFormat="1" ht="15" customHeight="1">
      <c r="B58" s="261"/>
      <c r="C58" s="267"/>
      <c r="D58" s="265" t="s">
        <v>275</v>
      </c>
      <c r="E58" s="265"/>
      <c r="F58" s="265"/>
      <c r="G58" s="265"/>
      <c r="H58" s="265"/>
      <c r="I58" s="265"/>
      <c r="J58" s="265"/>
      <c r="K58" s="263"/>
    </row>
    <row r="59" s="1" customFormat="1" ht="15" customHeight="1">
      <c r="B59" s="261"/>
      <c r="C59" s="267"/>
      <c r="D59" s="265" t="s">
        <v>276</v>
      </c>
      <c r="E59" s="265"/>
      <c r="F59" s="265"/>
      <c r="G59" s="265"/>
      <c r="H59" s="265"/>
      <c r="I59" s="265"/>
      <c r="J59" s="265"/>
      <c r="K59" s="263"/>
    </row>
    <row r="60" s="1" customFormat="1" ht="15" customHeight="1">
      <c r="B60" s="261"/>
      <c r="C60" s="267"/>
      <c r="D60" s="265" t="s">
        <v>277</v>
      </c>
      <c r="E60" s="265"/>
      <c r="F60" s="265"/>
      <c r="G60" s="265"/>
      <c r="H60" s="265"/>
      <c r="I60" s="265"/>
      <c r="J60" s="265"/>
      <c r="K60" s="263"/>
    </row>
    <row r="61" s="1" customFormat="1" ht="15" customHeight="1">
      <c r="B61" s="261"/>
      <c r="C61" s="267"/>
      <c r="D61" s="265" t="s">
        <v>278</v>
      </c>
      <c r="E61" s="265"/>
      <c r="F61" s="265"/>
      <c r="G61" s="265"/>
      <c r="H61" s="265"/>
      <c r="I61" s="265"/>
      <c r="J61" s="265"/>
      <c r="K61" s="263"/>
    </row>
    <row r="62" s="1" customFormat="1" ht="15" customHeight="1">
      <c r="B62" s="261"/>
      <c r="C62" s="267"/>
      <c r="D62" s="270" t="s">
        <v>279</v>
      </c>
      <c r="E62" s="270"/>
      <c r="F62" s="270"/>
      <c r="G62" s="270"/>
      <c r="H62" s="270"/>
      <c r="I62" s="270"/>
      <c r="J62" s="270"/>
      <c r="K62" s="263"/>
    </row>
    <row r="63" s="1" customFormat="1" ht="15" customHeight="1">
      <c r="B63" s="261"/>
      <c r="C63" s="267"/>
      <c r="D63" s="265" t="s">
        <v>280</v>
      </c>
      <c r="E63" s="265"/>
      <c r="F63" s="265"/>
      <c r="G63" s="265"/>
      <c r="H63" s="265"/>
      <c r="I63" s="265"/>
      <c r="J63" s="265"/>
      <c r="K63" s="263"/>
    </row>
    <row r="64" s="1" customFormat="1" ht="12.75" customHeight="1">
      <c r="B64" s="261"/>
      <c r="C64" s="267"/>
      <c r="D64" s="267"/>
      <c r="E64" s="271"/>
      <c r="F64" s="267"/>
      <c r="G64" s="267"/>
      <c r="H64" s="267"/>
      <c r="I64" s="267"/>
      <c r="J64" s="267"/>
      <c r="K64" s="263"/>
    </row>
    <row r="65" s="1" customFormat="1" ht="15" customHeight="1">
      <c r="B65" s="261"/>
      <c r="C65" s="267"/>
      <c r="D65" s="265" t="s">
        <v>281</v>
      </c>
      <c r="E65" s="265"/>
      <c r="F65" s="265"/>
      <c r="G65" s="265"/>
      <c r="H65" s="265"/>
      <c r="I65" s="265"/>
      <c r="J65" s="265"/>
      <c r="K65" s="263"/>
    </row>
    <row r="66" s="1" customFormat="1" ht="15" customHeight="1">
      <c r="B66" s="261"/>
      <c r="C66" s="267"/>
      <c r="D66" s="270" t="s">
        <v>282</v>
      </c>
      <c r="E66" s="270"/>
      <c r="F66" s="270"/>
      <c r="G66" s="270"/>
      <c r="H66" s="270"/>
      <c r="I66" s="270"/>
      <c r="J66" s="270"/>
      <c r="K66" s="263"/>
    </row>
    <row r="67" s="1" customFormat="1" ht="15" customHeight="1">
      <c r="B67" s="261"/>
      <c r="C67" s="267"/>
      <c r="D67" s="265" t="s">
        <v>283</v>
      </c>
      <c r="E67" s="265"/>
      <c r="F67" s="265"/>
      <c r="G67" s="265"/>
      <c r="H67" s="265"/>
      <c r="I67" s="265"/>
      <c r="J67" s="265"/>
      <c r="K67" s="263"/>
    </row>
    <row r="68" s="1" customFormat="1" ht="15" customHeight="1">
      <c r="B68" s="261"/>
      <c r="C68" s="267"/>
      <c r="D68" s="265" t="s">
        <v>284</v>
      </c>
      <c r="E68" s="265"/>
      <c r="F68" s="265"/>
      <c r="G68" s="265"/>
      <c r="H68" s="265"/>
      <c r="I68" s="265"/>
      <c r="J68" s="265"/>
      <c r="K68" s="263"/>
    </row>
    <row r="69" s="1" customFormat="1" ht="15" customHeight="1">
      <c r="B69" s="261"/>
      <c r="C69" s="267"/>
      <c r="D69" s="265" t="s">
        <v>285</v>
      </c>
      <c r="E69" s="265"/>
      <c r="F69" s="265"/>
      <c r="G69" s="265"/>
      <c r="H69" s="265"/>
      <c r="I69" s="265"/>
      <c r="J69" s="265"/>
      <c r="K69" s="263"/>
    </row>
    <row r="70" s="1" customFormat="1" ht="15" customHeight="1">
      <c r="B70" s="261"/>
      <c r="C70" s="267"/>
      <c r="D70" s="265" t="s">
        <v>286</v>
      </c>
      <c r="E70" s="265"/>
      <c r="F70" s="265"/>
      <c r="G70" s="265"/>
      <c r="H70" s="265"/>
      <c r="I70" s="265"/>
      <c r="J70" s="265"/>
      <c r="K70" s="263"/>
    </row>
    <row r="7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="1" customFormat="1" ht="45" customHeight="1">
      <c r="B75" s="280"/>
      <c r="C75" s="281" t="s">
        <v>287</v>
      </c>
      <c r="D75" s="281"/>
      <c r="E75" s="281"/>
      <c r="F75" s="281"/>
      <c r="G75" s="281"/>
      <c r="H75" s="281"/>
      <c r="I75" s="281"/>
      <c r="J75" s="281"/>
      <c r="K75" s="282"/>
    </row>
    <row r="76" s="1" customFormat="1" ht="17.25" customHeight="1">
      <c r="B76" s="280"/>
      <c r="C76" s="283" t="s">
        <v>288</v>
      </c>
      <c r="D76" s="283"/>
      <c r="E76" s="283"/>
      <c r="F76" s="283" t="s">
        <v>289</v>
      </c>
      <c r="G76" s="284"/>
      <c r="H76" s="283" t="s">
        <v>53</v>
      </c>
      <c r="I76" s="283" t="s">
        <v>56</v>
      </c>
      <c r="J76" s="283" t="s">
        <v>290</v>
      </c>
      <c r="K76" s="282"/>
    </row>
    <row r="77" s="1" customFormat="1" ht="17.25" customHeight="1">
      <c r="B77" s="280"/>
      <c r="C77" s="285" t="s">
        <v>291</v>
      </c>
      <c r="D77" s="285"/>
      <c r="E77" s="285"/>
      <c r="F77" s="286" t="s">
        <v>292</v>
      </c>
      <c r="G77" s="287"/>
      <c r="H77" s="285"/>
      <c r="I77" s="285"/>
      <c r="J77" s="285" t="s">
        <v>293</v>
      </c>
      <c r="K77" s="282"/>
    </row>
    <row r="78" s="1" customFormat="1" ht="5.25" customHeight="1">
      <c r="B78" s="280"/>
      <c r="C78" s="288"/>
      <c r="D78" s="288"/>
      <c r="E78" s="288"/>
      <c r="F78" s="288"/>
      <c r="G78" s="289"/>
      <c r="H78" s="288"/>
      <c r="I78" s="288"/>
      <c r="J78" s="288"/>
      <c r="K78" s="282"/>
    </row>
    <row r="79" s="1" customFormat="1" ht="15" customHeight="1">
      <c r="B79" s="280"/>
      <c r="C79" s="268" t="s">
        <v>52</v>
      </c>
      <c r="D79" s="290"/>
      <c r="E79" s="290"/>
      <c r="F79" s="291" t="s">
        <v>294</v>
      </c>
      <c r="G79" s="292"/>
      <c r="H79" s="268" t="s">
        <v>295</v>
      </c>
      <c r="I79" s="268" t="s">
        <v>296</v>
      </c>
      <c r="J79" s="268">
        <v>20</v>
      </c>
      <c r="K79" s="282"/>
    </row>
    <row r="80" s="1" customFormat="1" ht="15" customHeight="1">
      <c r="B80" s="280"/>
      <c r="C80" s="268" t="s">
        <v>297</v>
      </c>
      <c r="D80" s="268"/>
      <c r="E80" s="268"/>
      <c r="F80" s="291" t="s">
        <v>294</v>
      </c>
      <c r="G80" s="292"/>
      <c r="H80" s="268" t="s">
        <v>298</v>
      </c>
      <c r="I80" s="268" t="s">
        <v>296</v>
      </c>
      <c r="J80" s="268">
        <v>120</v>
      </c>
      <c r="K80" s="282"/>
    </row>
    <row r="81" s="1" customFormat="1" ht="15" customHeight="1">
      <c r="B81" s="293"/>
      <c r="C81" s="268" t="s">
        <v>299</v>
      </c>
      <c r="D81" s="268"/>
      <c r="E81" s="268"/>
      <c r="F81" s="291" t="s">
        <v>300</v>
      </c>
      <c r="G81" s="292"/>
      <c r="H81" s="268" t="s">
        <v>301</v>
      </c>
      <c r="I81" s="268" t="s">
        <v>296</v>
      </c>
      <c r="J81" s="268">
        <v>50</v>
      </c>
      <c r="K81" s="282"/>
    </row>
    <row r="82" s="1" customFormat="1" ht="15" customHeight="1">
      <c r="B82" s="293"/>
      <c r="C82" s="268" t="s">
        <v>302</v>
      </c>
      <c r="D82" s="268"/>
      <c r="E82" s="268"/>
      <c r="F82" s="291" t="s">
        <v>294</v>
      </c>
      <c r="G82" s="292"/>
      <c r="H82" s="268" t="s">
        <v>303</v>
      </c>
      <c r="I82" s="268" t="s">
        <v>304</v>
      </c>
      <c r="J82" s="268"/>
      <c r="K82" s="282"/>
    </row>
    <row r="83" s="1" customFormat="1" ht="15" customHeight="1">
      <c r="B83" s="293"/>
      <c r="C83" s="294" t="s">
        <v>305</v>
      </c>
      <c r="D83" s="294"/>
      <c r="E83" s="294"/>
      <c r="F83" s="295" t="s">
        <v>300</v>
      </c>
      <c r="G83" s="294"/>
      <c r="H83" s="294" t="s">
        <v>306</v>
      </c>
      <c r="I83" s="294" t="s">
        <v>296</v>
      </c>
      <c r="J83" s="294">
        <v>15</v>
      </c>
      <c r="K83" s="282"/>
    </row>
    <row r="84" s="1" customFormat="1" ht="15" customHeight="1">
      <c r="B84" s="293"/>
      <c r="C84" s="294" t="s">
        <v>307</v>
      </c>
      <c r="D84" s="294"/>
      <c r="E84" s="294"/>
      <c r="F84" s="295" t="s">
        <v>300</v>
      </c>
      <c r="G84" s="294"/>
      <c r="H84" s="294" t="s">
        <v>308</v>
      </c>
      <c r="I84" s="294" t="s">
        <v>296</v>
      </c>
      <c r="J84" s="294">
        <v>15</v>
      </c>
      <c r="K84" s="282"/>
    </row>
    <row r="85" s="1" customFormat="1" ht="15" customHeight="1">
      <c r="B85" s="293"/>
      <c r="C85" s="294" t="s">
        <v>309</v>
      </c>
      <c r="D85" s="294"/>
      <c r="E85" s="294"/>
      <c r="F85" s="295" t="s">
        <v>300</v>
      </c>
      <c r="G85" s="294"/>
      <c r="H85" s="294" t="s">
        <v>310</v>
      </c>
      <c r="I85" s="294" t="s">
        <v>296</v>
      </c>
      <c r="J85" s="294">
        <v>20</v>
      </c>
      <c r="K85" s="282"/>
    </row>
    <row r="86" s="1" customFormat="1" ht="15" customHeight="1">
      <c r="B86" s="293"/>
      <c r="C86" s="294" t="s">
        <v>311</v>
      </c>
      <c r="D86" s="294"/>
      <c r="E86" s="294"/>
      <c r="F86" s="295" t="s">
        <v>300</v>
      </c>
      <c r="G86" s="294"/>
      <c r="H86" s="294" t="s">
        <v>312</v>
      </c>
      <c r="I86" s="294" t="s">
        <v>296</v>
      </c>
      <c r="J86" s="294">
        <v>20</v>
      </c>
      <c r="K86" s="282"/>
    </row>
    <row r="87" s="1" customFormat="1" ht="15" customHeight="1">
      <c r="B87" s="293"/>
      <c r="C87" s="268" t="s">
        <v>313</v>
      </c>
      <c r="D87" s="268"/>
      <c r="E87" s="268"/>
      <c r="F87" s="291" t="s">
        <v>300</v>
      </c>
      <c r="G87" s="292"/>
      <c r="H87" s="268" t="s">
        <v>314</v>
      </c>
      <c r="I87" s="268" t="s">
        <v>296</v>
      </c>
      <c r="J87" s="268">
        <v>50</v>
      </c>
      <c r="K87" s="282"/>
    </row>
    <row r="88" s="1" customFormat="1" ht="15" customHeight="1">
      <c r="B88" s="293"/>
      <c r="C88" s="268" t="s">
        <v>315</v>
      </c>
      <c r="D88" s="268"/>
      <c r="E88" s="268"/>
      <c r="F88" s="291" t="s">
        <v>300</v>
      </c>
      <c r="G88" s="292"/>
      <c r="H88" s="268" t="s">
        <v>316</v>
      </c>
      <c r="I88" s="268" t="s">
        <v>296</v>
      </c>
      <c r="J88" s="268">
        <v>20</v>
      </c>
      <c r="K88" s="282"/>
    </row>
    <row r="89" s="1" customFormat="1" ht="15" customHeight="1">
      <c r="B89" s="293"/>
      <c r="C89" s="268" t="s">
        <v>317</v>
      </c>
      <c r="D89" s="268"/>
      <c r="E89" s="268"/>
      <c r="F89" s="291" t="s">
        <v>300</v>
      </c>
      <c r="G89" s="292"/>
      <c r="H89" s="268" t="s">
        <v>318</v>
      </c>
      <c r="I89" s="268" t="s">
        <v>296</v>
      </c>
      <c r="J89" s="268">
        <v>20</v>
      </c>
      <c r="K89" s="282"/>
    </row>
    <row r="90" s="1" customFormat="1" ht="15" customHeight="1">
      <c r="B90" s="293"/>
      <c r="C90" s="268" t="s">
        <v>319</v>
      </c>
      <c r="D90" s="268"/>
      <c r="E90" s="268"/>
      <c r="F90" s="291" t="s">
        <v>300</v>
      </c>
      <c r="G90" s="292"/>
      <c r="H90" s="268" t="s">
        <v>320</v>
      </c>
      <c r="I90" s="268" t="s">
        <v>296</v>
      </c>
      <c r="J90" s="268">
        <v>50</v>
      </c>
      <c r="K90" s="282"/>
    </row>
    <row r="91" s="1" customFormat="1" ht="15" customHeight="1">
      <c r="B91" s="293"/>
      <c r="C91" s="268" t="s">
        <v>321</v>
      </c>
      <c r="D91" s="268"/>
      <c r="E91" s="268"/>
      <c r="F91" s="291" t="s">
        <v>300</v>
      </c>
      <c r="G91" s="292"/>
      <c r="H91" s="268" t="s">
        <v>321</v>
      </c>
      <c r="I91" s="268" t="s">
        <v>296</v>
      </c>
      <c r="J91" s="268">
        <v>50</v>
      </c>
      <c r="K91" s="282"/>
    </row>
    <row r="92" s="1" customFormat="1" ht="15" customHeight="1">
      <c r="B92" s="293"/>
      <c r="C92" s="268" t="s">
        <v>322</v>
      </c>
      <c r="D92" s="268"/>
      <c r="E92" s="268"/>
      <c r="F92" s="291" t="s">
        <v>300</v>
      </c>
      <c r="G92" s="292"/>
      <c r="H92" s="268" t="s">
        <v>323</v>
      </c>
      <c r="I92" s="268" t="s">
        <v>296</v>
      </c>
      <c r="J92" s="268">
        <v>255</v>
      </c>
      <c r="K92" s="282"/>
    </row>
    <row r="93" s="1" customFormat="1" ht="15" customHeight="1">
      <c r="B93" s="293"/>
      <c r="C93" s="268" t="s">
        <v>324</v>
      </c>
      <c r="D93" s="268"/>
      <c r="E93" s="268"/>
      <c r="F93" s="291" t="s">
        <v>294</v>
      </c>
      <c r="G93" s="292"/>
      <c r="H93" s="268" t="s">
        <v>325</v>
      </c>
      <c r="I93" s="268" t="s">
        <v>326</v>
      </c>
      <c r="J93" s="268"/>
      <c r="K93" s="282"/>
    </row>
    <row r="94" s="1" customFormat="1" ht="15" customHeight="1">
      <c r="B94" s="293"/>
      <c r="C94" s="268" t="s">
        <v>327</v>
      </c>
      <c r="D94" s="268"/>
      <c r="E94" s="268"/>
      <c r="F94" s="291" t="s">
        <v>294</v>
      </c>
      <c r="G94" s="292"/>
      <c r="H94" s="268" t="s">
        <v>328</v>
      </c>
      <c r="I94" s="268" t="s">
        <v>329</v>
      </c>
      <c r="J94" s="268"/>
      <c r="K94" s="282"/>
    </row>
    <row r="95" s="1" customFormat="1" ht="15" customHeight="1">
      <c r="B95" s="293"/>
      <c r="C95" s="268" t="s">
        <v>330</v>
      </c>
      <c r="D95" s="268"/>
      <c r="E95" s="268"/>
      <c r="F95" s="291" t="s">
        <v>294</v>
      </c>
      <c r="G95" s="292"/>
      <c r="H95" s="268" t="s">
        <v>330</v>
      </c>
      <c r="I95" s="268" t="s">
        <v>329</v>
      </c>
      <c r="J95" s="268"/>
      <c r="K95" s="282"/>
    </row>
    <row r="96" s="1" customFormat="1" ht="15" customHeight="1">
      <c r="B96" s="293"/>
      <c r="C96" s="268" t="s">
        <v>37</v>
      </c>
      <c r="D96" s="268"/>
      <c r="E96" s="268"/>
      <c r="F96" s="291" t="s">
        <v>294</v>
      </c>
      <c r="G96" s="292"/>
      <c r="H96" s="268" t="s">
        <v>331</v>
      </c>
      <c r="I96" s="268" t="s">
        <v>329</v>
      </c>
      <c r="J96" s="268"/>
      <c r="K96" s="282"/>
    </row>
    <row r="97" s="1" customFormat="1" ht="15" customHeight="1">
      <c r="B97" s="293"/>
      <c r="C97" s="268" t="s">
        <v>47</v>
      </c>
      <c r="D97" s="268"/>
      <c r="E97" s="268"/>
      <c r="F97" s="291" t="s">
        <v>294</v>
      </c>
      <c r="G97" s="292"/>
      <c r="H97" s="268" t="s">
        <v>332</v>
      </c>
      <c r="I97" s="268" t="s">
        <v>329</v>
      </c>
      <c r="J97" s="268"/>
      <c r="K97" s="282"/>
    </row>
    <row r="98" s="1" customFormat="1" ht="15" customHeight="1">
      <c r="B98" s="296"/>
      <c r="C98" s="297"/>
      <c r="D98" s="297"/>
      <c r="E98" s="297"/>
      <c r="F98" s="297"/>
      <c r="G98" s="297"/>
      <c r="H98" s="297"/>
      <c r="I98" s="297"/>
      <c r="J98" s="297"/>
      <c r="K98" s="298"/>
    </row>
    <row r="99" s="1" customFormat="1" ht="18.75" customHeight="1">
      <c r="B99" s="299"/>
      <c r="C99" s="300"/>
      <c r="D99" s="300"/>
      <c r="E99" s="300"/>
      <c r="F99" s="300"/>
      <c r="G99" s="300"/>
      <c r="H99" s="300"/>
      <c r="I99" s="300"/>
      <c r="J99" s="300"/>
      <c r="K99" s="299"/>
    </row>
    <row r="100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="1" customFormat="1" ht="45" customHeight="1">
      <c r="B102" s="280"/>
      <c r="C102" s="281" t="s">
        <v>333</v>
      </c>
      <c r="D102" s="281"/>
      <c r="E102" s="281"/>
      <c r="F102" s="281"/>
      <c r="G102" s="281"/>
      <c r="H102" s="281"/>
      <c r="I102" s="281"/>
      <c r="J102" s="281"/>
      <c r="K102" s="282"/>
    </row>
    <row r="103" s="1" customFormat="1" ht="17.25" customHeight="1">
      <c r="B103" s="280"/>
      <c r="C103" s="283" t="s">
        <v>288</v>
      </c>
      <c r="D103" s="283"/>
      <c r="E103" s="283"/>
      <c r="F103" s="283" t="s">
        <v>289</v>
      </c>
      <c r="G103" s="284"/>
      <c r="H103" s="283" t="s">
        <v>53</v>
      </c>
      <c r="I103" s="283" t="s">
        <v>56</v>
      </c>
      <c r="J103" s="283" t="s">
        <v>290</v>
      </c>
      <c r="K103" s="282"/>
    </row>
    <row r="104" s="1" customFormat="1" ht="17.25" customHeight="1">
      <c r="B104" s="280"/>
      <c r="C104" s="285" t="s">
        <v>291</v>
      </c>
      <c r="D104" s="285"/>
      <c r="E104" s="285"/>
      <c r="F104" s="286" t="s">
        <v>292</v>
      </c>
      <c r="G104" s="287"/>
      <c r="H104" s="285"/>
      <c r="I104" s="285"/>
      <c r="J104" s="285" t="s">
        <v>293</v>
      </c>
      <c r="K104" s="282"/>
    </row>
    <row r="105" s="1" customFormat="1" ht="5.25" customHeight="1">
      <c r="B105" s="280"/>
      <c r="C105" s="283"/>
      <c r="D105" s="283"/>
      <c r="E105" s="283"/>
      <c r="F105" s="283"/>
      <c r="G105" s="301"/>
      <c r="H105" s="283"/>
      <c r="I105" s="283"/>
      <c r="J105" s="283"/>
      <c r="K105" s="282"/>
    </row>
    <row r="106" s="1" customFormat="1" ht="15" customHeight="1">
      <c r="B106" s="280"/>
      <c r="C106" s="268" t="s">
        <v>52</v>
      </c>
      <c r="D106" s="290"/>
      <c r="E106" s="290"/>
      <c r="F106" s="291" t="s">
        <v>294</v>
      </c>
      <c r="G106" s="268"/>
      <c r="H106" s="268" t="s">
        <v>334</v>
      </c>
      <c r="I106" s="268" t="s">
        <v>296</v>
      </c>
      <c r="J106" s="268">
        <v>20</v>
      </c>
      <c r="K106" s="282"/>
    </row>
    <row r="107" s="1" customFormat="1" ht="15" customHeight="1">
      <c r="B107" s="280"/>
      <c r="C107" s="268" t="s">
        <v>297</v>
      </c>
      <c r="D107" s="268"/>
      <c r="E107" s="268"/>
      <c r="F107" s="291" t="s">
        <v>294</v>
      </c>
      <c r="G107" s="268"/>
      <c r="H107" s="268" t="s">
        <v>334</v>
      </c>
      <c r="I107" s="268" t="s">
        <v>296</v>
      </c>
      <c r="J107" s="268">
        <v>120</v>
      </c>
      <c r="K107" s="282"/>
    </row>
    <row r="108" s="1" customFormat="1" ht="15" customHeight="1">
      <c r="B108" s="293"/>
      <c r="C108" s="268" t="s">
        <v>299</v>
      </c>
      <c r="D108" s="268"/>
      <c r="E108" s="268"/>
      <c r="F108" s="291" t="s">
        <v>300</v>
      </c>
      <c r="G108" s="268"/>
      <c r="H108" s="268" t="s">
        <v>334</v>
      </c>
      <c r="I108" s="268" t="s">
        <v>296</v>
      </c>
      <c r="J108" s="268">
        <v>50</v>
      </c>
      <c r="K108" s="282"/>
    </row>
    <row r="109" s="1" customFormat="1" ht="15" customHeight="1">
      <c r="B109" s="293"/>
      <c r="C109" s="268" t="s">
        <v>302</v>
      </c>
      <c r="D109" s="268"/>
      <c r="E109" s="268"/>
      <c r="F109" s="291" t="s">
        <v>294</v>
      </c>
      <c r="G109" s="268"/>
      <c r="H109" s="268" t="s">
        <v>334</v>
      </c>
      <c r="I109" s="268" t="s">
        <v>304</v>
      </c>
      <c r="J109" s="268"/>
      <c r="K109" s="282"/>
    </row>
    <row r="110" s="1" customFormat="1" ht="15" customHeight="1">
      <c r="B110" s="293"/>
      <c r="C110" s="268" t="s">
        <v>313</v>
      </c>
      <c r="D110" s="268"/>
      <c r="E110" s="268"/>
      <c r="F110" s="291" t="s">
        <v>300</v>
      </c>
      <c r="G110" s="268"/>
      <c r="H110" s="268" t="s">
        <v>334</v>
      </c>
      <c r="I110" s="268" t="s">
        <v>296</v>
      </c>
      <c r="J110" s="268">
        <v>50</v>
      </c>
      <c r="K110" s="282"/>
    </row>
    <row r="111" s="1" customFormat="1" ht="15" customHeight="1">
      <c r="B111" s="293"/>
      <c r="C111" s="268" t="s">
        <v>321</v>
      </c>
      <c r="D111" s="268"/>
      <c r="E111" s="268"/>
      <c r="F111" s="291" t="s">
        <v>300</v>
      </c>
      <c r="G111" s="268"/>
      <c r="H111" s="268" t="s">
        <v>334</v>
      </c>
      <c r="I111" s="268" t="s">
        <v>296</v>
      </c>
      <c r="J111" s="268">
        <v>50</v>
      </c>
      <c r="K111" s="282"/>
    </row>
    <row r="112" s="1" customFormat="1" ht="15" customHeight="1">
      <c r="B112" s="293"/>
      <c r="C112" s="268" t="s">
        <v>319</v>
      </c>
      <c r="D112" s="268"/>
      <c r="E112" s="268"/>
      <c r="F112" s="291" t="s">
        <v>300</v>
      </c>
      <c r="G112" s="268"/>
      <c r="H112" s="268" t="s">
        <v>334</v>
      </c>
      <c r="I112" s="268" t="s">
        <v>296</v>
      </c>
      <c r="J112" s="268">
        <v>50</v>
      </c>
      <c r="K112" s="282"/>
    </row>
    <row r="113" s="1" customFormat="1" ht="15" customHeight="1">
      <c r="B113" s="293"/>
      <c r="C113" s="268" t="s">
        <v>52</v>
      </c>
      <c r="D113" s="268"/>
      <c r="E113" s="268"/>
      <c r="F113" s="291" t="s">
        <v>294</v>
      </c>
      <c r="G113" s="268"/>
      <c r="H113" s="268" t="s">
        <v>335</v>
      </c>
      <c r="I113" s="268" t="s">
        <v>296</v>
      </c>
      <c r="J113" s="268">
        <v>20</v>
      </c>
      <c r="K113" s="282"/>
    </row>
    <row r="114" s="1" customFormat="1" ht="15" customHeight="1">
      <c r="B114" s="293"/>
      <c r="C114" s="268" t="s">
        <v>336</v>
      </c>
      <c r="D114" s="268"/>
      <c r="E114" s="268"/>
      <c r="F114" s="291" t="s">
        <v>294</v>
      </c>
      <c r="G114" s="268"/>
      <c r="H114" s="268" t="s">
        <v>337</v>
      </c>
      <c r="I114" s="268" t="s">
        <v>296</v>
      </c>
      <c r="J114" s="268">
        <v>120</v>
      </c>
      <c r="K114" s="282"/>
    </row>
    <row r="115" s="1" customFormat="1" ht="15" customHeight="1">
      <c r="B115" s="293"/>
      <c r="C115" s="268" t="s">
        <v>37</v>
      </c>
      <c r="D115" s="268"/>
      <c r="E115" s="268"/>
      <c r="F115" s="291" t="s">
        <v>294</v>
      </c>
      <c r="G115" s="268"/>
      <c r="H115" s="268" t="s">
        <v>338</v>
      </c>
      <c r="I115" s="268" t="s">
        <v>329</v>
      </c>
      <c r="J115" s="268"/>
      <c r="K115" s="282"/>
    </row>
    <row r="116" s="1" customFormat="1" ht="15" customHeight="1">
      <c r="B116" s="293"/>
      <c r="C116" s="268" t="s">
        <v>47</v>
      </c>
      <c r="D116" s="268"/>
      <c r="E116" s="268"/>
      <c r="F116" s="291" t="s">
        <v>294</v>
      </c>
      <c r="G116" s="268"/>
      <c r="H116" s="268" t="s">
        <v>339</v>
      </c>
      <c r="I116" s="268" t="s">
        <v>329</v>
      </c>
      <c r="J116" s="268"/>
      <c r="K116" s="282"/>
    </row>
    <row r="117" s="1" customFormat="1" ht="15" customHeight="1">
      <c r="B117" s="293"/>
      <c r="C117" s="268" t="s">
        <v>56</v>
      </c>
      <c r="D117" s="268"/>
      <c r="E117" s="268"/>
      <c r="F117" s="291" t="s">
        <v>294</v>
      </c>
      <c r="G117" s="268"/>
      <c r="H117" s="268" t="s">
        <v>340</v>
      </c>
      <c r="I117" s="268" t="s">
        <v>341</v>
      </c>
      <c r="J117" s="268"/>
      <c r="K117" s="282"/>
    </row>
    <row r="118" s="1" customFormat="1" ht="15" customHeight="1">
      <c r="B118" s="296"/>
      <c r="C118" s="302"/>
      <c r="D118" s="302"/>
      <c r="E118" s="302"/>
      <c r="F118" s="302"/>
      <c r="G118" s="302"/>
      <c r="H118" s="302"/>
      <c r="I118" s="302"/>
      <c r="J118" s="302"/>
      <c r="K118" s="298"/>
    </row>
    <row r="119" s="1" customFormat="1" ht="18.75" customHeight="1">
      <c r="B119" s="303"/>
      <c r="C119" s="304"/>
      <c r="D119" s="304"/>
      <c r="E119" s="304"/>
      <c r="F119" s="305"/>
      <c r="G119" s="304"/>
      <c r="H119" s="304"/>
      <c r="I119" s="304"/>
      <c r="J119" s="304"/>
      <c r="K119" s="303"/>
    </row>
    <row r="120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="1" customFormat="1" ht="7.5" customHeight="1">
      <c r="B121" s="306"/>
      <c r="C121" s="307"/>
      <c r="D121" s="307"/>
      <c r="E121" s="307"/>
      <c r="F121" s="307"/>
      <c r="G121" s="307"/>
      <c r="H121" s="307"/>
      <c r="I121" s="307"/>
      <c r="J121" s="307"/>
      <c r="K121" s="308"/>
    </row>
    <row r="122" s="1" customFormat="1" ht="45" customHeight="1">
      <c r="B122" s="309"/>
      <c r="C122" s="259" t="s">
        <v>342</v>
      </c>
      <c r="D122" s="259"/>
      <c r="E122" s="259"/>
      <c r="F122" s="259"/>
      <c r="G122" s="259"/>
      <c r="H122" s="259"/>
      <c r="I122" s="259"/>
      <c r="J122" s="259"/>
      <c r="K122" s="310"/>
    </row>
    <row r="123" s="1" customFormat="1" ht="17.25" customHeight="1">
      <c r="B123" s="311"/>
      <c r="C123" s="283" t="s">
        <v>288</v>
      </c>
      <c r="D123" s="283"/>
      <c r="E123" s="283"/>
      <c r="F123" s="283" t="s">
        <v>289</v>
      </c>
      <c r="G123" s="284"/>
      <c r="H123" s="283" t="s">
        <v>53</v>
      </c>
      <c r="I123" s="283" t="s">
        <v>56</v>
      </c>
      <c r="J123" s="283" t="s">
        <v>290</v>
      </c>
      <c r="K123" s="312"/>
    </row>
    <row r="124" s="1" customFormat="1" ht="17.25" customHeight="1">
      <c r="B124" s="311"/>
      <c r="C124" s="285" t="s">
        <v>291</v>
      </c>
      <c r="D124" s="285"/>
      <c r="E124" s="285"/>
      <c r="F124" s="286" t="s">
        <v>292</v>
      </c>
      <c r="G124" s="287"/>
      <c r="H124" s="285"/>
      <c r="I124" s="285"/>
      <c r="J124" s="285" t="s">
        <v>293</v>
      </c>
      <c r="K124" s="312"/>
    </row>
    <row r="125" s="1" customFormat="1" ht="5.25" customHeight="1">
      <c r="B125" s="313"/>
      <c r="C125" s="288"/>
      <c r="D125" s="288"/>
      <c r="E125" s="288"/>
      <c r="F125" s="288"/>
      <c r="G125" s="314"/>
      <c r="H125" s="288"/>
      <c r="I125" s="288"/>
      <c r="J125" s="288"/>
      <c r="K125" s="315"/>
    </row>
    <row r="126" s="1" customFormat="1" ht="15" customHeight="1">
      <c r="B126" s="313"/>
      <c r="C126" s="268" t="s">
        <v>297</v>
      </c>
      <c r="D126" s="290"/>
      <c r="E126" s="290"/>
      <c r="F126" s="291" t="s">
        <v>294</v>
      </c>
      <c r="G126" s="268"/>
      <c r="H126" s="268" t="s">
        <v>334</v>
      </c>
      <c r="I126" s="268" t="s">
        <v>296</v>
      </c>
      <c r="J126" s="268">
        <v>120</v>
      </c>
      <c r="K126" s="316"/>
    </row>
    <row r="127" s="1" customFormat="1" ht="15" customHeight="1">
      <c r="B127" s="313"/>
      <c r="C127" s="268" t="s">
        <v>343</v>
      </c>
      <c r="D127" s="268"/>
      <c r="E127" s="268"/>
      <c r="F127" s="291" t="s">
        <v>294</v>
      </c>
      <c r="G127" s="268"/>
      <c r="H127" s="268" t="s">
        <v>344</v>
      </c>
      <c r="I127" s="268" t="s">
        <v>296</v>
      </c>
      <c r="J127" s="268" t="s">
        <v>345</v>
      </c>
      <c r="K127" s="316"/>
    </row>
    <row r="128" s="1" customFormat="1" ht="15" customHeight="1">
      <c r="B128" s="313"/>
      <c r="C128" s="268" t="s">
        <v>242</v>
      </c>
      <c r="D128" s="268"/>
      <c r="E128" s="268"/>
      <c r="F128" s="291" t="s">
        <v>294</v>
      </c>
      <c r="G128" s="268"/>
      <c r="H128" s="268" t="s">
        <v>346</v>
      </c>
      <c r="I128" s="268" t="s">
        <v>296</v>
      </c>
      <c r="J128" s="268" t="s">
        <v>345</v>
      </c>
      <c r="K128" s="316"/>
    </row>
    <row r="129" s="1" customFormat="1" ht="15" customHeight="1">
      <c r="B129" s="313"/>
      <c r="C129" s="268" t="s">
        <v>305</v>
      </c>
      <c r="D129" s="268"/>
      <c r="E129" s="268"/>
      <c r="F129" s="291" t="s">
        <v>300</v>
      </c>
      <c r="G129" s="268"/>
      <c r="H129" s="268" t="s">
        <v>306</v>
      </c>
      <c r="I129" s="268" t="s">
        <v>296</v>
      </c>
      <c r="J129" s="268">
        <v>15</v>
      </c>
      <c r="K129" s="316"/>
    </row>
    <row r="130" s="1" customFormat="1" ht="15" customHeight="1">
      <c r="B130" s="313"/>
      <c r="C130" s="294" t="s">
        <v>307</v>
      </c>
      <c r="D130" s="294"/>
      <c r="E130" s="294"/>
      <c r="F130" s="295" t="s">
        <v>300</v>
      </c>
      <c r="G130" s="294"/>
      <c r="H130" s="294" t="s">
        <v>308</v>
      </c>
      <c r="I130" s="294" t="s">
        <v>296</v>
      </c>
      <c r="J130" s="294">
        <v>15</v>
      </c>
      <c r="K130" s="316"/>
    </row>
    <row r="131" s="1" customFormat="1" ht="15" customHeight="1">
      <c r="B131" s="313"/>
      <c r="C131" s="294" t="s">
        <v>309</v>
      </c>
      <c r="D131" s="294"/>
      <c r="E131" s="294"/>
      <c r="F131" s="295" t="s">
        <v>300</v>
      </c>
      <c r="G131" s="294"/>
      <c r="H131" s="294" t="s">
        <v>310</v>
      </c>
      <c r="I131" s="294" t="s">
        <v>296</v>
      </c>
      <c r="J131" s="294">
        <v>20</v>
      </c>
      <c r="K131" s="316"/>
    </row>
    <row r="132" s="1" customFormat="1" ht="15" customHeight="1">
      <c r="B132" s="313"/>
      <c r="C132" s="294" t="s">
        <v>311</v>
      </c>
      <c r="D132" s="294"/>
      <c r="E132" s="294"/>
      <c r="F132" s="295" t="s">
        <v>300</v>
      </c>
      <c r="G132" s="294"/>
      <c r="H132" s="294" t="s">
        <v>312</v>
      </c>
      <c r="I132" s="294" t="s">
        <v>296</v>
      </c>
      <c r="J132" s="294">
        <v>20</v>
      </c>
      <c r="K132" s="316"/>
    </row>
    <row r="133" s="1" customFormat="1" ht="15" customHeight="1">
      <c r="B133" s="313"/>
      <c r="C133" s="268" t="s">
        <v>299</v>
      </c>
      <c r="D133" s="268"/>
      <c r="E133" s="268"/>
      <c r="F133" s="291" t="s">
        <v>300</v>
      </c>
      <c r="G133" s="268"/>
      <c r="H133" s="268" t="s">
        <v>334</v>
      </c>
      <c r="I133" s="268" t="s">
        <v>296</v>
      </c>
      <c r="J133" s="268">
        <v>50</v>
      </c>
      <c r="K133" s="316"/>
    </row>
    <row r="134" s="1" customFormat="1" ht="15" customHeight="1">
      <c r="B134" s="313"/>
      <c r="C134" s="268" t="s">
        <v>313</v>
      </c>
      <c r="D134" s="268"/>
      <c r="E134" s="268"/>
      <c r="F134" s="291" t="s">
        <v>300</v>
      </c>
      <c r="G134" s="268"/>
      <c r="H134" s="268" t="s">
        <v>334</v>
      </c>
      <c r="I134" s="268" t="s">
        <v>296</v>
      </c>
      <c r="J134" s="268">
        <v>50</v>
      </c>
      <c r="K134" s="316"/>
    </row>
    <row r="135" s="1" customFormat="1" ht="15" customHeight="1">
      <c r="B135" s="313"/>
      <c r="C135" s="268" t="s">
        <v>319</v>
      </c>
      <c r="D135" s="268"/>
      <c r="E135" s="268"/>
      <c r="F135" s="291" t="s">
        <v>300</v>
      </c>
      <c r="G135" s="268"/>
      <c r="H135" s="268" t="s">
        <v>334</v>
      </c>
      <c r="I135" s="268" t="s">
        <v>296</v>
      </c>
      <c r="J135" s="268">
        <v>50</v>
      </c>
      <c r="K135" s="316"/>
    </row>
    <row r="136" s="1" customFormat="1" ht="15" customHeight="1">
      <c r="B136" s="313"/>
      <c r="C136" s="268" t="s">
        <v>321</v>
      </c>
      <c r="D136" s="268"/>
      <c r="E136" s="268"/>
      <c r="F136" s="291" t="s">
        <v>300</v>
      </c>
      <c r="G136" s="268"/>
      <c r="H136" s="268" t="s">
        <v>334</v>
      </c>
      <c r="I136" s="268" t="s">
        <v>296</v>
      </c>
      <c r="J136" s="268">
        <v>50</v>
      </c>
      <c r="K136" s="316"/>
    </row>
    <row r="137" s="1" customFormat="1" ht="15" customHeight="1">
      <c r="B137" s="313"/>
      <c r="C137" s="268" t="s">
        <v>322</v>
      </c>
      <c r="D137" s="268"/>
      <c r="E137" s="268"/>
      <c r="F137" s="291" t="s">
        <v>300</v>
      </c>
      <c r="G137" s="268"/>
      <c r="H137" s="268" t="s">
        <v>347</v>
      </c>
      <c r="I137" s="268" t="s">
        <v>296</v>
      </c>
      <c r="J137" s="268">
        <v>255</v>
      </c>
      <c r="K137" s="316"/>
    </row>
    <row r="138" s="1" customFormat="1" ht="15" customHeight="1">
      <c r="B138" s="313"/>
      <c r="C138" s="268" t="s">
        <v>324</v>
      </c>
      <c r="D138" s="268"/>
      <c r="E138" s="268"/>
      <c r="F138" s="291" t="s">
        <v>294</v>
      </c>
      <c r="G138" s="268"/>
      <c r="H138" s="268" t="s">
        <v>348</v>
      </c>
      <c r="I138" s="268" t="s">
        <v>326</v>
      </c>
      <c r="J138" s="268"/>
      <c r="K138" s="316"/>
    </row>
    <row r="139" s="1" customFormat="1" ht="15" customHeight="1">
      <c r="B139" s="313"/>
      <c r="C139" s="268" t="s">
        <v>327</v>
      </c>
      <c r="D139" s="268"/>
      <c r="E139" s="268"/>
      <c r="F139" s="291" t="s">
        <v>294</v>
      </c>
      <c r="G139" s="268"/>
      <c r="H139" s="268" t="s">
        <v>349</v>
      </c>
      <c r="I139" s="268" t="s">
        <v>329</v>
      </c>
      <c r="J139" s="268"/>
      <c r="K139" s="316"/>
    </row>
    <row r="140" s="1" customFormat="1" ht="15" customHeight="1">
      <c r="B140" s="313"/>
      <c r="C140" s="268" t="s">
        <v>330</v>
      </c>
      <c r="D140" s="268"/>
      <c r="E140" s="268"/>
      <c r="F140" s="291" t="s">
        <v>294</v>
      </c>
      <c r="G140" s="268"/>
      <c r="H140" s="268" t="s">
        <v>330</v>
      </c>
      <c r="I140" s="268" t="s">
        <v>329</v>
      </c>
      <c r="J140" s="268"/>
      <c r="K140" s="316"/>
    </row>
    <row r="141" s="1" customFormat="1" ht="15" customHeight="1">
      <c r="B141" s="313"/>
      <c r="C141" s="268" t="s">
        <v>37</v>
      </c>
      <c r="D141" s="268"/>
      <c r="E141" s="268"/>
      <c r="F141" s="291" t="s">
        <v>294</v>
      </c>
      <c r="G141" s="268"/>
      <c r="H141" s="268" t="s">
        <v>350</v>
      </c>
      <c r="I141" s="268" t="s">
        <v>329</v>
      </c>
      <c r="J141" s="268"/>
      <c r="K141" s="316"/>
    </row>
    <row r="142" s="1" customFormat="1" ht="15" customHeight="1">
      <c r="B142" s="313"/>
      <c r="C142" s="268" t="s">
        <v>351</v>
      </c>
      <c r="D142" s="268"/>
      <c r="E142" s="268"/>
      <c r="F142" s="291" t="s">
        <v>294</v>
      </c>
      <c r="G142" s="268"/>
      <c r="H142" s="268" t="s">
        <v>352</v>
      </c>
      <c r="I142" s="268" t="s">
        <v>329</v>
      </c>
      <c r="J142" s="268"/>
      <c r="K142" s="316"/>
    </row>
    <row r="143" s="1" customFormat="1" ht="15" customHeight="1">
      <c r="B143" s="317"/>
      <c r="C143" s="318"/>
      <c r="D143" s="318"/>
      <c r="E143" s="318"/>
      <c r="F143" s="318"/>
      <c r="G143" s="318"/>
      <c r="H143" s="318"/>
      <c r="I143" s="318"/>
      <c r="J143" s="318"/>
      <c r="K143" s="319"/>
    </row>
    <row r="144" s="1" customFormat="1" ht="18.75" customHeight="1">
      <c r="B144" s="304"/>
      <c r="C144" s="304"/>
      <c r="D144" s="304"/>
      <c r="E144" s="304"/>
      <c r="F144" s="305"/>
      <c r="G144" s="304"/>
      <c r="H144" s="304"/>
      <c r="I144" s="304"/>
      <c r="J144" s="304"/>
      <c r="K144" s="304"/>
    </row>
    <row r="145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="1" customFormat="1" ht="45" customHeight="1">
      <c r="B147" s="280"/>
      <c r="C147" s="281" t="s">
        <v>353</v>
      </c>
      <c r="D147" s="281"/>
      <c r="E147" s="281"/>
      <c r="F147" s="281"/>
      <c r="G147" s="281"/>
      <c r="H147" s="281"/>
      <c r="I147" s="281"/>
      <c r="J147" s="281"/>
      <c r="K147" s="282"/>
    </row>
    <row r="148" s="1" customFormat="1" ht="17.25" customHeight="1">
      <c r="B148" s="280"/>
      <c r="C148" s="283" t="s">
        <v>288</v>
      </c>
      <c r="D148" s="283"/>
      <c r="E148" s="283"/>
      <c r="F148" s="283" t="s">
        <v>289</v>
      </c>
      <c r="G148" s="284"/>
      <c r="H148" s="283" t="s">
        <v>53</v>
      </c>
      <c r="I148" s="283" t="s">
        <v>56</v>
      </c>
      <c r="J148" s="283" t="s">
        <v>290</v>
      </c>
      <c r="K148" s="282"/>
    </row>
    <row r="149" s="1" customFormat="1" ht="17.25" customHeight="1">
      <c r="B149" s="280"/>
      <c r="C149" s="285" t="s">
        <v>291</v>
      </c>
      <c r="D149" s="285"/>
      <c r="E149" s="285"/>
      <c r="F149" s="286" t="s">
        <v>292</v>
      </c>
      <c r="G149" s="287"/>
      <c r="H149" s="285"/>
      <c r="I149" s="285"/>
      <c r="J149" s="285" t="s">
        <v>293</v>
      </c>
      <c r="K149" s="282"/>
    </row>
    <row r="150" s="1" customFormat="1" ht="5.25" customHeight="1">
      <c r="B150" s="293"/>
      <c r="C150" s="288"/>
      <c r="D150" s="288"/>
      <c r="E150" s="288"/>
      <c r="F150" s="288"/>
      <c r="G150" s="289"/>
      <c r="H150" s="288"/>
      <c r="I150" s="288"/>
      <c r="J150" s="288"/>
      <c r="K150" s="316"/>
    </row>
    <row r="151" s="1" customFormat="1" ht="15" customHeight="1">
      <c r="B151" s="293"/>
      <c r="C151" s="320" t="s">
        <v>297</v>
      </c>
      <c r="D151" s="268"/>
      <c r="E151" s="268"/>
      <c r="F151" s="321" t="s">
        <v>294</v>
      </c>
      <c r="G151" s="268"/>
      <c r="H151" s="320" t="s">
        <v>334</v>
      </c>
      <c r="I151" s="320" t="s">
        <v>296</v>
      </c>
      <c r="J151" s="320">
        <v>120</v>
      </c>
      <c r="K151" s="316"/>
    </row>
    <row r="152" s="1" customFormat="1" ht="15" customHeight="1">
      <c r="B152" s="293"/>
      <c r="C152" s="320" t="s">
        <v>343</v>
      </c>
      <c r="D152" s="268"/>
      <c r="E152" s="268"/>
      <c r="F152" s="321" t="s">
        <v>294</v>
      </c>
      <c r="G152" s="268"/>
      <c r="H152" s="320" t="s">
        <v>354</v>
      </c>
      <c r="I152" s="320" t="s">
        <v>296</v>
      </c>
      <c r="J152" s="320" t="s">
        <v>345</v>
      </c>
      <c r="K152" s="316"/>
    </row>
    <row r="153" s="1" customFormat="1" ht="15" customHeight="1">
      <c r="B153" s="293"/>
      <c r="C153" s="320" t="s">
        <v>242</v>
      </c>
      <c r="D153" s="268"/>
      <c r="E153" s="268"/>
      <c r="F153" s="321" t="s">
        <v>294</v>
      </c>
      <c r="G153" s="268"/>
      <c r="H153" s="320" t="s">
        <v>355</v>
      </c>
      <c r="I153" s="320" t="s">
        <v>296</v>
      </c>
      <c r="J153" s="320" t="s">
        <v>345</v>
      </c>
      <c r="K153" s="316"/>
    </row>
    <row r="154" s="1" customFormat="1" ht="15" customHeight="1">
      <c r="B154" s="293"/>
      <c r="C154" s="320" t="s">
        <v>299</v>
      </c>
      <c r="D154" s="268"/>
      <c r="E154" s="268"/>
      <c r="F154" s="321" t="s">
        <v>300</v>
      </c>
      <c r="G154" s="268"/>
      <c r="H154" s="320" t="s">
        <v>334</v>
      </c>
      <c r="I154" s="320" t="s">
        <v>296</v>
      </c>
      <c r="J154" s="320">
        <v>50</v>
      </c>
      <c r="K154" s="316"/>
    </row>
    <row r="155" s="1" customFormat="1" ht="15" customHeight="1">
      <c r="B155" s="293"/>
      <c r="C155" s="320" t="s">
        <v>302</v>
      </c>
      <c r="D155" s="268"/>
      <c r="E155" s="268"/>
      <c r="F155" s="321" t="s">
        <v>294</v>
      </c>
      <c r="G155" s="268"/>
      <c r="H155" s="320" t="s">
        <v>334</v>
      </c>
      <c r="I155" s="320" t="s">
        <v>304</v>
      </c>
      <c r="J155" s="320"/>
      <c r="K155" s="316"/>
    </row>
    <row r="156" s="1" customFormat="1" ht="15" customHeight="1">
      <c r="B156" s="293"/>
      <c r="C156" s="320" t="s">
        <v>313</v>
      </c>
      <c r="D156" s="268"/>
      <c r="E156" s="268"/>
      <c r="F156" s="321" t="s">
        <v>300</v>
      </c>
      <c r="G156" s="268"/>
      <c r="H156" s="320" t="s">
        <v>334</v>
      </c>
      <c r="I156" s="320" t="s">
        <v>296</v>
      </c>
      <c r="J156" s="320">
        <v>50</v>
      </c>
      <c r="K156" s="316"/>
    </row>
    <row r="157" s="1" customFormat="1" ht="15" customHeight="1">
      <c r="B157" s="293"/>
      <c r="C157" s="320" t="s">
        <v>321</v>
      </c>
      <c r="D157" s="268"/>
      <c r="E157" s="268"/>
      <c r="F157" s="321" t="s">
        <v>300</v>
      </c>
      <c r="G157" s="268"/>
      <c r="H157" s="320" t="s">
        <v>334</v>
      </c>
      <c r="I157" s="320" t="s">
        <v>296</v>
      </c>
      <c r="J157" s="320">
        <v>50</v>
      </c>
      <c r="K157" s="316"/>
    </row>
    <row r="158" s="1" customFormat="1" ht="15" customHeight="1">
      <c r="B158" s="293"/>
      <c r="C158" s="320" t="s">
        <v>319</v>
      </c>
      <c r="D158" s="268"/>
      <c r="E158" s="268"/>
      <c r="F158" s="321" t="s">
        <v>300</v>
      </c>
      <c r="G158" s="268"/>
      <c r="H158" s="320" t="s">
        <v>334</v>
      </c>
      <c r="I158" s="320" t="s">
        <v>296</v>
      </c>
      <c r="J158" s="320">
        <v>50</v>
      </c>
      <c r="K158" s="316"/>
    </row>
    <row r="159" s="1" customFormat="1" ht="15" customHeight="1">
      <c r="B159" s="293"/>
      <c r="C159" s="320" t="s">
        <v>94</v>
      </c>
      <c r="D159" s="268"/>
      <c r="E159" s="268"/>
      <c r="F159" s="321" t="s">
        <v>294</v>
      </c>
      <c r="G159" s="268"/>
      <c r="H159" s="320" t="s">
        <v>356</v>
      </c>
      <c r="I159" s="320" t="s">
        <v>296</v>
      </c>
      <c r="J159" s="320" t="s">
        <v>357</v>
      </c>
      <c r="K159" s="316"/>
    </row>
    <row r="160" s="1" customFormat="1" ht="15" customHeight="1">
      <c r="B160" s="293"/>
      <c r="C160" s="320" t="s">
        <v>358</v>
      </c>
      <c r="D160" s="268"/>
      <c r="E160" s="268"/>
      <c r="F160" s="321" t="s">
        <v>294</v>
      </c>
      <c r="G160" s="268"/>
      <c r="H160" s="320" t="s">
        <v>359</v>
      </c>
      <c r="I160" s="320" t="s">
        <v>329</v>
      </c>
      <c r="J160" s="320"/>
      <c r="K160" s="316"/>
    </row>
    <row r="161" s="1" customFormat="1" ht="15" customHeight="1">
      <c r="B161" s="322"/>
      <c r="C161" s="302"/>
      <c r="D161" s="302"/>
      <c r="E161" s="302"/>
      <c r="F161" s="302"/>
      <c r="G161" s="302"/>
      <c r="H161" s="302"/>
      <c r="I161" s="302"/>
      <c r="J161" s="302"/>
      <c r="K161" s="323"/>
    </row>
    <row r="162" s="1" customFormat="1" ht="18.75" customHeight="1">
      <c r="B162" s="304"/>
      <c r="C162" s="314"/>
      <c r="D162" s="314"/>
      <c r="E162" s="314"/>
      <c r="F162" s="324"/>
      <c r="G162" s="314"/>
      <c r="H162" s="314"/>
      <c r="I162" s="314"/>
      <c r="J162" s="314"/>
      <c r="K162" s="304"/>
    </row>
    <row r="163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="1" customFormat="1" ht="45" customHeight="1">
      <c r="B165" s="258"/>
      <c r="C165" s="259" t="s">
        <v>360</v>
      </c>
      <c r="D165" s="259"/>
      <c r="E165" s="259"/>
      <c r="F165" s="259"/>
      <c r="G165" s="259"/>
      <c r="H165" s="259"/>
      <c r="I165" s="259"/>
      <c r="J165" s="259"/>
      <c r="K165" s="260"/>
    </row>
    <row r="166" s="1" customFormat="1" ht="17.25" customHeight="1">
      <c r="B166" s="258"/>
      <c r="C166" s="283" t="s">
        <v>288</v>
      </c>
      <c r="D166" s="283"/>
      <c r="E166" s="283"/>
      <c r="F166" s="283" t="s">
        <v>289</v>
      </c>
      <c r="G166" s="325"/>
      <c r="H166" s="326" t="s">
        <v>53</v>
      </c>
      <c r="I166" s="326" t="s">
        <v>56</v>
      </c>
      <c r="J166" s="283" t="s">
        <v>290</v>
      </c>
      <c r="K166" s="260"/>
    </row>
    <row r="167" s="1" customFormat="1" ht="17.25" customHeight="1">
      <c r="B167" s="261"/>
      <c r="C167" s="285" t="s">
        <v>291</v>
      </c>
      <c r="D167" s="285"/>
      <c r="E167" s="285"/>
      <c r="F167" s="286" t="s">
        <v>292</v>
      </c>
      <c r="G167" s="327"/>
      <c r="H167" s="328"/>
      <c r="I167" s="328"/>
      <c r="J167" s="285" t="s">
        <v>293</v>
      </c>
      <c r="K167" s="263"/>
    </row>
    <row r="168" s="1" customFormat="1" ht="5.25" customHeight="1">
      <c r="B168" s="293"/>
      <c r="C168" s="288"/>
      <c r="D168" s="288"/>
      <c r="E168" s="288"/>
      <c r="F168" s="288"/>
      <c r="G168" s="289"/>
      <c r="H168" s="288"/>
      <c r="I168" s="288"/>
      <c r="J168" s="288"/>
      <c r="K168" s="316"/>
    </row>
    <row r="169" s="1" customFormat="1" ht="15" customHeight="1">
      <c r="B169" s="293"/>
      <c r="C169" s="268" t="s">
        <v>297</v>
      </c>
      <c r="D169" s="268"/>
      <c r="E169" s="268"/>
      <c r="F169" s="291" t="s">
        <v>294</v>
      </c>
      <c r="G169" s="268"/>
      <c r="H169" s="268" t="s">
        <v>334</v>
      </c>
      <c r="I169" s="268" t="s">
        <v>296</v>
      </c>
      <c r="J169" s="268">
        <v>120</v>
      </c>
      <c r="K169" s="316"/>
    </row>
    <row r="170" s="1" customFormat="1" ht="15" customHeight="1">
      <c r="B170" s="293"/>
      <c r="C170" s="268" t="s">
        <v>343</v>
      </c>
      <c r="D170" s="268"/>
      <c r="E170" s="268"/>
      <c r="F170" s="291" t="s">
        <v>294</v>
      </c>
      <c r="G170" s="268"/>
      <c r="H170" s="268" t="s">
        <v>344</v>
      </c>
      <c r="I170" s="268" t="s">
        <v>296</v>
      </c>
      <c r="J170" s="268" t="s">
        <v>345</v>
      </c>
      <c r="K170" s="316"/>
    </row>
    <row r="171" s="1" customFormat="1" ht="15" customHeight="1">
      <c r="B171" s="293"/>
      <c r="C171" s="268" t="s">
        <v>242</v>
      </c>
      <c r="D171" s="268"/>
      <c r="E171" s="268"/>
      <c r="F171" s="291" t="s">
        <v>294</v>
      </c>
      <c r="G171" s="268"/>
      <c r="H171" s="268" t="s">
        <v>361</v>
      </c>
      <c r="I171" s="268" t="s">
        <v>296</v>
      </c>
      <c r="J171" s="268" t="s">
        <v>345</v>
      </c>
      <c r="K171" s="316"/>
    </row>
    <row r="172" s="1" customFormat="1" ht="15" customHeight="1">
      <c r="B172" s="293"/>
      <c r="C172" s="268" t="s">
        <v>299</v>
      </c>
      <c r="D172" s="268"/>
      <c r="E172" s="268"/>
      <c r="F172" s="291" t="s">
        <v>300</v>
      </c>
      <c r="G172" s="268"/>
      <c r="H172" s="268" t="s">
        <v>361</v>
      </c>
      <c r="I172" s="268" t="s">
        <v>296</v>
      </c>
      <c r="J172" s="268">
        <v>50</v>
      </c>
      <c r="K172" s="316"/>
    </row>
    <row r="173" s="1" customFormat="1" ht="15" customHeight="1">
      <c r="B173" s="293"/>
      <c r="C173" s="268" t="s">
        <v>302</v>
      </c>
      <c r="D173" s="268"/>
      <c r="E173" s="268"/>
      <c r="F173" s="291" t="s">
        <v>294</v>
      </c>
      <c r="G173" s="268"/>
      <c r="H173" s="268" t="s">
        <v>361</v>
      </c>
      <c r="I173" s="268" t="s">
        <v>304</v>
      </c>
      <c r="J173" s="268"/>
      <c r="K173" s="316"/>
    </row>
    <row r="174" s="1" customFormat="1" ht="15" customHeight="1">
      <c r="B174" s="293"/>
      <c r="C174" s="268" t="s">
        <v>313</v>
      </c>
      <c r="D174" s="268"/>
      <c r="E174" s="268"/>
      <c r="F174" s="291" t="s">
        <v>300</v>
      </c>
      <c r="G174" s="268"/>
      <c r="H174" s="268" t="s">
        <v>361</v>
      </c>
      <c r="I174" s="268" t="s">
        <v>296</v>
      </c>
      <c r="J174" s="268">
        <v>50</v>
      </c>
      <c r="K174" s="316"/>
    </row>
    <row r="175" s="1" customFormat="1" ht="15" customHeight="1">
      <c r="B175" s="293"/>
      <c r="C175" s="268" t="s">
        <v>321</v>
      </c>
      <c r="D175" s="268"/>
      <c r="E175" s="268"/>
      <c r="F175" s="291" t="s">
        <v>300</v>
      </c>
      <c r="G175" s="268"/>
      <c r="H175" s="268" t="s">
        <v>361</v>
      </c>
      <c r="I175" s="268" t="s">
        <v>296</v>
      </c>
      <c r="J175" s="268">
        <v>50</v>
      </c>
      <c r="K175" s="316"/>
    </row>
    <row r="176" s="1" customFormat="1" ht="15" customHeight="1">
      <c r="B176" s="293"/>
      <c r="C176" s="268" t="s">
        <v>319</v>
      </c>
      <c r="D176" s="268"/>
      <c r="E176" s="268"/>
      <c r="F176" s="291" t="s">
        <v>300</v>
      </c>
      <c r="G176" s="268"/>
      <c r="H176" s="268" t="s">
        <v>361</v>
      </c>
      <c r="I176" s="268" t="s">
        <v>296</v>
      </c>
      <c r="J176" s="268">
        <v>50</v>
      </c>
      <c r="K176" s="316"/>
    </row>
    <row r="177" s="1" customFormat="1" ht="15" customHeight="1">
      <c r="B177" s="293"/>
      <c r="C177" s="268" t="s">
        <v>102</v>
      </c>
      <c r="D177" s="268"/>
      <c r="E177" s="268"/>
      <c r="F177" s="291" t="s">
        <v>294</v>
      </c>
      <c r="G177" s="268"/>
      <c r="H177" s="268" t="s">
        <v>362</v>
      </c>
      <c r="I177" s="268" t="s">
        <v>363</v>
      </c>
      <c r="J177" s="268"/>
      <c r="K177" s="316"/>
    </row>
    <row r="178" s="1" customFormat="1" ht="15" customHeight="1">
      <c r="B178" s="293"/>
      <c r="C178" s="268" t="s">
        <v>56</v>
      </c>
      <c r="D178" s="268"/>
      <c r="E178" s="268"/>
      <c r="F178" s="291" t="s">
        <v>294</v>
      </c>
      <c r="G178" s="268"/>
      <c r="H178" s="268" t="s">
        <v>364</v>
      </c>
      <c r="I178" s="268" t="s">
        <v>365</v>
      </c>
      <c r="J178" s="268">
        <v>1</v>
      </c>
      <c r="K178" s="316"/>
    </row>
    <row r="179" s="1" customFormat="1" ht="15" customHeight="1">
      <c r="B179" s="293"/>
      <c r="C179" s="268" t="s">
        <v>52</v>
      </c>
      <c r="D179" s="268"/>
      <c r="E179" s="268"/>
      <c r="F179" s="291" t="s">
        <v>294</v>
      </c>
      <c r="G179" s="268"/>
      <c r="H179" s="268" t="s">
        <v>366</v>
      </c>
      <c r="I179" s="268" t="s">
        <v>296</v>
      </c>
      <c r="J179" s="268">
        <v>20</v>
      </c>
      <c r="K179" s="316"/>
    </row>
    <row r="180" s="1" customFormat="1" ht="15" customHeight="1">
      <c r="B180" s="293"/>
      <c r="C180" s="268" t="s">
        <v>53</v>
      </c>
      <c r="D180" s="268"/>
      <c r="E180" s="268"/>
      <c r="F180" s="291" t="s">
        <v>294</v>
      </c>
      <c r="G180" s="268"/>
      <c r="H180" s="268" t="s">
        <v>367</v>
      </c>
      <c r="I180" s="268" t="s">
        <v>296</v>
      </c>
      <c r="J180" s="268">
        <v>255</v>
      </c>
      <c r="K180" s="316"/>
    </row>
    <row r="181" s="1" customFormat="1" ht="15" customHeight="1">
      <c r="B181" s="293"/>
      <c r="C181" s="268" t="s">
        <v>103</v>
      </c>
      <c r="D181" s="268"/>
      <c r="E181" s="268"/>
      <c r="F181" s="291" t="s">
        <v>294</v>
      </c>
      <c r="G181" s="268"/>
      <c r="H181" s="268" t="s">
        <v>258</v>
      </c>
      <c r="I181" s="268" t="s">
        <v>296</v>
      </c>
      <c r="J181" s="268">
        <v>10</v>
      </c>
      <c r="K181" s="316"/>
    </row>
    <row r="182" s="1" customFormat="1" ht="15" customHeight="1">
      <c r="B182" s="293"/>
      <c r="C182" s="268" t="s">
        <v>104</v>
      </c>
      <c r="D182" s="268"/>
      <c r="E182" s="268"/>
      <c r="F182" s="291" t="s">
        <v>294</v>
      </c>
      <c r="G182" s="268"/>
      <c r="H182" s="268" t="s">
        <v>368</v>
      </c>
      <c r="I182" s="268" t="s">
        <v>329</v>
      </c>
      <c r="J182" s="268"/>
      <c r="K182" s="316"/>
    </row>
    <row r="183" s="1" customFormat="1" ht="15" customHeight="1">
      <c r="B183" s="293"/>
      <c r="C183" s="268" t="s">
        <v>369</v>
      </c>
      <c r="D183" s="268"/>
      <c r="E183" s="268"/>
      <c r="F183" s="291" t="s">
        <v>294</v>
      </c>
      <c r="G183" s="268"/>
      <c r="H183" s="268" t="s">
        <v>370</v>
      </c>
      <c r="I183" s="268" t="s">
        <v>329</v>
      </c>
      <c r="J183" s="268"/>
      <c r="K183" s="316"/>
    </row>
    <row r="184" s="1" customFormat="1" ht="15" customHeight="1">
      <c r="B184" s="293"/>
      <c r="C184" s="268" t="s">
        <v>358</v>
      </c>
      <c r="D184" s="268"/>
      <c r="E184" s="268"/>
      <c r="F184" s="291" t="s">
        <v>294</v>
      </c>
      <c r="G184" s="268"/>
      <c r="H184" s="268" t="s">
        <v>371</v>
      </c>
      <c r="I184" s="268" t="s">
        <v>329</v>
      </c>
      <c r="J184" s="268"/>
      <c r="K184" s="316"/>
    </row>
    <row r="185" s="1" customFormat="1" ht="15" customHeight="1">
      <c r="B185" s="293"/>
      <c r="C185" s="268" t="s">
        <v>107</v>
      </c>
      <c r="D185" s="268"/>
      <c r="E185" s="268"/>
      <c r="F185" s="291" t="s">
        <v>300</v>
      </c>
      <c r="G185" s="268"/>
      <c r="H185" s="268" t="s">
        <v>372</v>
      </c>
      <c r="I185" s="268" t="s">
        <v>296</v>
      </c>
      <c r="J185" s="268">
        <v>50</v>
      </c>
      <c r="K185" s="316"/>
    </row>
    <row r="186" s="1" customFormat="1" ht="15" customHeight="1">
      <c r="B186" s="293"/>
      <c r="C186" s="268" t="s">
        <v>373</v>
      </c>
      <c r="D186" s="268"/>
      <c r="E186" s="268"/>
      <c r="F186" s="291" t="s">
        <v>300</v>
      </c>
      <c r="G186" s="268"/>
      <c r="H186" s="268" t="s">
        <v>374</v>
      </c>
      <c r="I186" s="268" t="s">
        <v>375</v>
      </c>
      <c r="J186" s="268"/>
      <c r="K186" s="316"/>
    </row>
    <row r="187" s="1" customFormat="1" ht="15" customHeight="1">
      <c r="B187" s="293"/>
      <c r="C187" s="268" t="s">
        <v>376</v>
      </c>
      <c r="D187" s="268"/>
      <c r="E187" s="268"/>
      <c r="F187" s="291" t="s">
        <v>300</v>
      </c>
      <c r="G187" s="268"/>
      <c r="H187" s="268" t="s">
        <v>377</v>
      </c>
      <c r="I187" s="268" t="s">
        <v>375</v>
      </c>
      <c r="J187" s="268"/>
      <c r="K187" s="316"/>
    </row>
    <row r="188" s="1" customFormat="1" ht="15" customHeight="1">
      <c r="B188" s="293"/>
      <c r="C188" s="268" t="s">
        <v>378</v>
      </c>
      <c r="D188" s="268"/>
      <c r="E188" s="268"/>
      <c r="F188" s="291" t="s">
        <v>300</v>
      </c>
      <c r="G188" s="268"/>
      <c r="H188" s="268" t="s">
        <v>379</v>
      </c>
      <c r="I188" s="268" t="s">
        <v>375</v>
      </c>
      <c r="J188" s="268"/>
      <c r="K188" s="316"/>
    </row>
    <row r="189" s="1" customFormat="1" ht="15" customHeight="1">
      <c r="B189" s="293"/>
      <c r="C189" s="329" t="s">
        <v>380</v>
      </c>
      <c r="D189" s="268"/>
      <c r="E189" s="268"/>
      <c r="F189" s="291" t="s">
        <v>300</v>
      </c>
      <c r="G189" s="268"/>
      <c r="H189" s="268" t="s">
        <v>381</v>
      </c>
      <c r="I189" s="268" t="s">
        <v>382</v>
      </c>
      <c r="J189" s="330" t="s">
        <v>383</v>
      </c>
      <c r="K189" s="316"/>
    </row>
    <row r="190" s="1" customFormat="1" ht="15" customHeight="1">
      <c r="B190" s="293"/>
      <c r="C190" s="329" t="s">
        <v>41</v>
      </c>
      <c r="D190" s="268"/>
      <c r="E190" s="268"/>
      <c r="F190" s="291" t="s">
        <v>294</v>
      </c>
      <c r="G190" s="268"/>
      <c r="H190" s="265" t="s">
        <v>384</v>
      </c>
      <c r="I190" s="268" t="s">
        <v>385</v>
      </c>
      <c r="J190" s="268"/>
      <c r="K190" s="316"/>
    </row>
    <row r="191" s="1" customFormat="1" ht="15" customHeight="1">
      <c r="B191" s="293"/>
      <c r="C191" s="329" t="s">
        <v>386</v>
      </c>
      <c r="D191" s="268"/>
      <c r="E191" s="268"/>
      <c r="F191" s="291" t="s">
        <v>294</v>
      </c>
      <c r="G191" s="268"/>
      <c r="H191" s="268" t="s">
        <v>387</v>
      </c>
      <c r="I191" s="268" t="s">
        <v>329</v>
      </c>
      <c r="J191" s="268"/>
      <c r="K191" s="316"/>
    </row>
    <row r="192" s="1" customFormat="1" ht="15" customHeight="1">
      <c r="B192" s="293"/>
      <c r="C192" s="329" t="s">
        <v>388</v>
      </c>
      <c r="D192" s="268"/>
      <c r="E192" s="268"/>
      <c r="F192" s="291" t="s">
        <v>294</v>
      </c>
      <c r="G192" s="268"/>
      <c r="H192" s="268" t="s">
        <v>389</v>
      </c>
      <c r="I192" s="268" t="s">
        <v>329</v>
      </c>
      <c r="J192" s="268"/>
      <c r="K192" s="316"/>
    </row>
    <row r="193" s="1" customFormat="1" ht="15" customHeight="1">
      <c r="B193" s="293"/>
      <c r="C193" s="329" t="s">
        <v>390</v>
      </c>
      <c r="D193" s="268"/>
      <c r="E193" s="268"/>
      <c r="F193" s="291" t="s">
        <v>300</v>
      </c>
      <c r="G193" s="268"/>
      <c r="H193" s="268" t="s">
        <v>391</v>
      </c>
      <c r="I193" s="268" t="s">
        <v>329</v>
      </c>
      <c r="J193" s="268"/>
      <c r="K193" s="316"/>
    </row>
    <row r="194" s="1" customFormat="1" ht="15" customHeight="1">
      <c r="B194" s="322"/>
      <c r="C194" s="331"/>
      <c r="D194" s="302"/>
      <c r="E194" s="302"/>
      <c r="F194" s="302"/>
      <c r="G194" s="302"/>
      <c r="H194" s="302"/>
      <c r="I194" s="302"/>
      <c r="J194" s="302"/>
      <c r="K194" s="323"/>
    </row>
    <row r="195" s="1" customFormat="1" ht="18.75" customHeight="1">
      <c r="B195" s="304"/>
      <c r="C195" s="314"/>
      <c r="D195" s="314"/>
      <c r="E195" s="314"/>
      <c r="F195" s="324"/>
      <c r="G195" s="314"/>
      <c r="H195" s="314"/>
      <c r="I195" s="314"/>
      <c r="J195" s="314"/>
      <c r="K195" s="304"/>
    </row>
    <row r="196" s="1" customFormat="1" ht="18.75" customHeight="1">
      <c r="B196" s="304"/>
      <c r="C196" s="314"/>
      <c r="D196" s="314"/>
      <c r="E196" s="314"/>
      <c r="F196" s="324"/>
      <c r="G196" s="314"/>
      <c r="H196" s="314"/>
      <c r="I196" s="314"/>
      <c r="J196" s="314"/>
      <c r="K196" s="304"/>
    </row>
    <row r="197" s="1" customFormat="1" ht="18.75" customHeight="1"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</row>
    <row r="198" s="1" customFormat="1">
      <c r="B198" s="255"/>
      <c r="C198" s="256"/>
      <c r="D198" s="256"/>
      <c r="E198" s="256"/>
      <c r="F198" s="256"/>
      <c r="G198" s="256"/>
      <c r="H198" s="256"/>
      <c r="I198" s="256"/>
      <c r="J198" s="256"/>
      <c r="K198" s="257"/>
    </row>
    <row r="199" s="1" customFormat="1" ht="21">
      <c r="B199" s="258"/>
      <c r="C199" s="259" t="s">
        <v>392</v>
      </c>
      <c r="D199" s="259"/>
      <c r="E199" s="259"/>
      <c r="F199" s="259"/>
      <c r="G199" s="259"/>
      <c r="H199" s="259"/>
      <c r="I199" s="259"/>
      <c r="J199" s="259"/>
      <c r="K199" s="260"/>
    </row>
    <row r="200" s="1" customFormat="1" ht="25.5" customHeight="1">
      <c r="B200" s="258"/>
      <c r="C200" s="332" t="s">
        <v>393</v>
      </c>
      <c r="D200" s="332"/>
      <c r="E200" s="332"/>
      <c r="F200" s="332" t="s">
        <v>394</v>
      </c>
      <c r="G200" s="333"/>
      <c r="H200" s="332" t="s">
        <v>395</v>
      </c>
      <c r="I200" s="332"/>
      <c r="J200" s="332"/>
      <c r="K200" s="260"/>
    </row>
    <row r="201" s="1" customFormat="1" ht="5.25" customHeight="1">
      <c r="B201" s="293"/>
      <c r="C201" s="288"/>
      <c r="D201" s="288"/>
      <c r="E201" s="288"/>
      <c r="F201" s="288"/>
      <c r="G201" s="314"/>
      <c r="H201" s="288"/>
      <c r="I201" s="288"/>
      <c r="J201" s="288"/>
      <c r="K201" s="316"/>
    </row>
    <row r="202" s="1" customFormat="1" ht="15" customHeight="1">
      <c r="B202" s="293"/>
      <c r="C202" s="268" t="s">
        <v>385</v>
      </c>
      <c r="D202" s="268"/>
      <c r="E202" s="268"/>
      <c r="F202" s="291" t="s">
        <v>42</v>
      </c>
      <c r="G202" s="268"/>
      <c r="H202" s="268" t="s">
        <v>396</v>
      </c>
      <c r="I202" s="268"/>
      <c r="J202" s="268"/>
      <c r="K202" s="316"/>
    </row>
    <row r="203" s="1" customFormat="1" ht="15" customHeight="1">
      <c r="B203" s="293"/>
      <c r="C203" s="268"/>
      <c r="D203" s="268"/>
      <c r="E203" s="268"/>
      <c r="F203" s="291" t="s">
        <v>43</v>
      </c>
      <c r="G203" s="268"/>
      <c r="H203" s="268" t="s">
        <v>397</v>
      </c>
      <c r="I203" s="268"/>
      <c r="J203" s="268"/>
      <c r="K203" s="316"/>
    </row>
    <row r="204" s="1" customFormat="1" ht="15" customHeight="1">
      <c r="B204" s="293"/>
      <c r="C204" s="268"/>
      <c r="D204" s="268"/>
      <c r="E204" s="268"/>
      <c r="F204" s="291" t="s">
        <v>46</v>
      </c>
      <c r="G204" s="268"/>
      <c r="H204" s="268" t="s">
        <v>398</v>
      </c>
      <c r="I204" s="268"/>
      <c r="J204" s="268"/>
      <c r="K204" s="316"/>
    </row>
    <row r="205" s="1" customFormat="1" ht="15" customHeight="1">
      <c r="B205" s="293"/>
      <c r="C205" s="268"/>
      <c r="D205" s="268"/>
      <c r="E205" s="268"/>
      <c r="F205" s="291" t="s">
        <v>44</v>
      </c>
      <c r="G205" s="268"/>
      <c r="H205" s="268" t="s">
        <v>399</v>
      </c>
      <c r="I205" s="268"/>
      <c r="J205" s="268"/>
      <c r="K205" s="316"/>
    </row>
    <row r="206" s="1" customFormat="1" ht="15" customHeight="1">
      <c r="B206" s="293"/>
      <c r="C206" s="268"/>
      <c r="D206" s="268"/>
      <c r="E206" s="268"/>
      <c r="F206" s="291" t="s">
        <v>45</v>
      </c>
      <c r="G206" s="268"/>
      <c r="H206" s="268" t="s">
        <v>400</v>
      </c>
      <c r="I206" s="268"/>
      <c r="J206" s="268"/>
      <c r="K206" s="316"/>
    </row>
    <row r="207" s="1" customFormat="1" ht="15" customHeight="1">
      <c r="B207" s="293"/>
      <c r="C207" s="268"/>
      <c r="D207" s="268"/>
      <c r="E207" s="268"/>
      <c r="F207" s="291"/>
      <c r="G207" s="268"/>
      <c r="H207" s="268"/>
      <c r="I207" s="268"/>
      <c r="J207" s="268"/>
      <c r="K207" s="316"/>
    </row>
    <row r="208" s="1" customFormat="1" ht="15" customHeight="1">
      <c r="B208" s="293"/>
      <c r="C208" s="268" t="s">
        <v>341</v>
      </c>
      <c r="D208" s="268"/>
      <c r="E208" s="268"/>
      <c r="F208" s="291" t="s">
        <v>80</v>
      </c>
      <c r="G208" s="268"/>
      <c r="H208" s="268" t="s">
        <v>401</v>
      </c>
      <c r="I208" s="268"/>
      <c r="J208" s="268"/>
      <c r="K208" s="316"/>
    </row>
    <row r="209" s="1" customFormat="1" ht="15" customHeight="1">
      <c r="B209" s="293"/>
      <c r="C209" s="268"/>
      <c r="D209" s="268"/>
      <c r="E209" s="268"/>
      <c r="F209" s="291" t="s">
        <v>236</v>
      </c>
      <c r="G209" s="268"/>
      <c r="H209" s="268" t="s">
        <v>237</v>
      </c>
      <c r="I209" s="268"/>
      <c r="J209" s="268"/>
      <c r="K209" s="316"/>
    </row>
    <row r="210" s="1" customFormat="1" ht="15" customHeight="1">
      <c r="B210" s="293"/>
      <c r="C210" s="268"/>
      <c r="D210" s="268"/>
      <c r="E210" s="268"/>
      <c r="F210" s="291" t="s">
        <v>234</v>
      </c>
      <c r="G210" s="268"/>
      <c r="H210" s="268" t="s">
        <v>402</v>
      </c>
      <c r="I210" s="268"/>
      <c r="J210" s="268"/>
      <c r="K210" s="316"/>
    </row>
    <row r="211" s="1" customFormat="1" ht="15" customHeight="1">
      <c r="B211" s="334"/>
      <c r="C211" s="268"/>
      <c r="D211" s="268"/>
      <c r="E211" s="268"/>
      <c r="F211" s="291" t="s">
        <v>238</v>
      </c>
      <c r="G211" s="329"/>
      <c r="H211" s="320" t="s">
        <v>239</v>
      </c>
      <c r="I211" s="320"/>
      <c r="J211" s="320"/>
      <c r="K211" s="335"/>
    </row>
    <row r="212" s="1" customFormat="1" ht="15" customHeight="1">
      <c r="B212" s="334"/>
      <c r="C212" s="268"/>
      <c r="D212" s="268"/>
      <c r="E212" s="268"/>
      <c r="F212" s="291" t="s">
        <v>240</v>
      </c>
      <c r="G212" s="329"/>
      <c r="H212" s="320" t="s">
        <v>403</v>
      </c>
      <c r="I212" s="320"/>
      <c r="J212" s="320"/>
      <c r="K212" s="335"/>
    </row>
    <row r="213" s="1" customFormat="1" ht="15" customHeight="1">
      <c r="B213" s="334"/>
      <c r="C213" s="268"/>
      <c r="D213" s="268"/>
      <c r="E213" s="268"/>
      <c r="F213" s="291"/>
      <c r="G213" s="329"/>
      <c r="H213" s="320"/>
      <c r="I213" s="320"/>
      <c r="J213" s="320"/>
      <c r="K213" s="335"/>
    </row>
    <row r="214" s="1" customFormat="1" ht="15" customHeight="1">
      <c r="B214" s="334"/>
      <c r="C214" s="268" t="s">
        <v>365</v>
      </c>
      <c r="D214" s="268"/>
      <c r="E214" s="268"/>
      <c r="F214" s="291">
        <v>1</v>
      </c>
      <c r="G214" s="329"/>
      <c r="H214" s="320" t="s">
        <v>404</v>
      </c>
      <c r="I214" s="320"/>
      <c r="J214" s="320"/>
      <c r="K214" s="335"/>
    </row>
    <row r="215" s="1" customFormat="1" ht="15" customHeight="1">
      <c r="B215" s="334"/>
      <c r="C215" s="268"/>
      <c r="D215" s="268"/>
      <c r="E215" s="268"/>
      <c r="F215" s="291">
        <v>2</v>
      </c>
      <c r="G215" s="329"/>
      <c r="H215" s="320" t="s">
        <v>405</v>
      </c>
      <c r="I215" s="320"/>
      <c r="J215" s="320"/>
      <c r="K215" s="335"/>
    </row>
    <row r="216" s="1" customFormat="1" ht="15" customHeight="1">
      <c r="B216" s="334"/>
      <c r="C216" s="268"/>
      <c r="D216" s="268"/>
      <c r="E216" s="268"/>
      <c r="F216" s="291">
        <v>3</v>
      </c>
      <c r="G216" s="329"/>
      <c r="H216" s="320" t="s">
        <v>406</v>
      </c>
      <c r="I216" s="320"/>
      <c r="J216" s="320"/>
      <c r="K216" s="335"/>
    </row>
    <row r="217" s="1" customFormat="1" ht="15" customHeight="1">
      <c r="B217" s="334"/>
      <c r="C217" s="268"/>
      <c r="D217" s="268"/>
      <c r="E217" s="268"/>
      <c r="F217" s="291">
        <v>4</v>
      </c>
      <c r="G217" s="329"/>
      <c r="H217" s="320" t="s">
        <v>407</v>
      </c>
      <c r="I217" s="320"/>
      <c r="J217" s="320"/>
      <c r="K217" s="335"/>
    </row>
    <row r="218" s="1" customFormat="1" ht="12.75" customHeight="1">
      <c r="B218" s="336"/>
      <c r="C218" s="337"/>
      <c r="D218" s="337"/>
      <c r="E218" s="337"/>
      <c r="F218" s="337"/>
      <c r="G218" s="337"/>
      <c r="H218" s="337"/>
      <c r="I218" s="337"/>
      <c r="J218" s="337"/>
      <c r="K218" s="33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Janeček Karel Bc.</dc:creator>
  <cp:lastModifiedBy>Janeček Karel Bc.</cp:lastModifiedBy>
  <dcterms:created xsi:type="dcterms:W3CDTF">2023-08-14T11:43:02Z</dcterms:created>
  <dcterms:modified xsi:type="dcterms:W3CDTF">2023-08-14T11:43:06Z</dcterms:modified>
</cp:coreProperties>
</file>